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alim\Dropbox\BiramaToure\Import_data\source\"/>
    </mc:Choice>
  </mc:AlternateContent>
  <xr:revisionPtr revIDLastSave="0" documentId="10_ncr:100000_{77AAFFFB-CC13-46AB-9F37-20D12A6C3E00}" xr6:coauthVersionLast="31" xr6:coauthVersionMax="31" xr10:uidLastSave="{00000000-0000-0000-0000-000000000000}"/>
  <bookViews>
    <workbookView minimized="1" xWindow="240" yWindow="30" windowWidth="17715" windowHeight="5205" xr2:uid="{00000000-000D-0000-FFFF-FFFF00000000}"/>
  </bookViews>
  <sheets>
    <sheet name="Feuil1" sheetId="1" r:id="rId1"/>
    <sheet name="Feuil3" sheetId="3" r:id="rId2"/>
  </sheets>
  <definedNames>
    <definedName name="_xlnm._FilterDatabase" localSheetId="0" hidden="1">Feuil1!$A$1:$AN$1196</definedName>
  </definedNames>
  <calcPr calcId="179017"/>
</workbook>
</file>

<file path=xl/calcChain.xml><?xml version="1.0" encoding="utf-8"?>
<calcChain xmlns="http://schemas.openxmlformats.org/spreadsheetml/2006/main">
  <c r="O1196" i="1" l="1"/>
  <c r="Q1196" i="1" s="1"/>
  <c r="N1196" i="1"/>
  <c r="L1196" i="1"/>
  <c r="AA1196" i="1" s="1"/>
  <c r="O1195" i="1"/>
  <c r="P1195" i="1" s="1"/>
  <c r="N1195" i="1"/>
  <c r="L1195" i="1"/>
  <c r="W1195" i="1" s="1"/>
  <c r="O1194" i="1"/>
  <c r="Q1194" i="1" s="1"/>
  <c r="N1194" i="1"/>
  <c r="L1194" i="1"/>
  <c r="AA1194" i="1" s="1"/>
  <c r="O1193" i="1"/>
  <c r="P1193" i="1" s="1"/>
  <c r="N1193" i="1"/>
  <c r="L1193" i="1"/>
  <c r="W1193" i="1" s="1"/>
  <c r="O1192" i="1"/>
  <c r="Q1192" i="1" s="1"/>
  <c r="N1192" i="1"/>
  <c r="L1192" i="1"/>
  <c r="AA1192" i="1" s="1"/>
  <c r="O1191" i="1"/>
  <c r="P1191" i="1" s="1"/>
  <c r="N1191" i="1"/>
  <c r="L1191" i="1"/>
  <c r="W1191" i="1" s="1"/>
  <c r="O1190" i="1"/>
  <c r="Q1190" i="1" s="1"/>
  <c r="N1190" i="1"/>
  <c r="L1190" i="1"/>
  <c r="AA1190" i="1" s="1"/>
  <c r="O1189" i="1"/>
  <c r="P1189" i="1" s="1"/>
  <c r="N1189" i="1"/>
  <c r="L1189" i="1"/>
  <c r="W1189" i="1" s="1"/>
  <c r="O1188" i="1"/>
  <c r="Q1188" i="1" s="1"/>
  <c r="N1188" i="1"/>
  <c r="L1188" i="1"/>
  <c r="AA1188" i="1" s="1"/>
  <c r="O1187" i="1"/>
  <c r="P1187" i="1" s="1"/>
  <c r="N1187" i="1"/>
  <c r="L1187" i="1"/>
  <c r="W1187" i="1" s="1"/>
  <c r="O1186" i="1"/>
  <c r="Q1186" i="1" s="1"/>
  <c r="N1186" i="1"/>
  <c r="L1186" i="1"/>
  <c r="AA1186" i="1" s="1"/>
  <c r="O1185" i="1"/>
  <c r="P1185" i="1" s="1"/>
  <c r="N1185" i="1"/>
  <c r="L1185" i="1"/>
  <c r="W1185" i="1" s="1"/>
  <c r="O1184" i="1"/>
  <c r="Q1184" i="1" s="1"/>
  <c r="N1184" i="1"/>
  <c r="L1184" i="1"/>
  <c r="AA1184" i="1" s="1"/>
  <c r="O1183" i="1"/>
  <c r="P1183" i="1" s="1"/>
  <c r="N1183" i="1"/>
  <c r="L1183" i="1"/>
  <c r="W1183" i="1" s="1"/>
  <c r="O1182" i="1"/>
  <c r="Q1182" i="1" s="1"/>
  <c r="N1182" i="1"/>
  <c r="L1182" i="1"/>
  <c r="AA1182" i="1" s="1"/>
  <c r="O1181" i="1"/>
  <c r="P1181" i="1" s="1"/>
  <c r="N1181" i="1"/>
  <c r="L1181" i="1"/>
  <c r="W1181" i="1" s="1"/>
  <c r="O1180" i="1"/>
  <c r="Q1180" i="1" s="1"/>
  <c r="N1180" i="1"/>
  <c r="L1180" i="1"/>
  <c r="AA1180" i="1" s="1"/>
  <c r="O1179" i="1"/>
  <c r="P1179" i="1" s="1"/>
  <c r="N1179" i="1"/>
  <c r="L1179" i="1"/>
  <c r="W1179" i="1" s="1"/>
  <c r="O1178" i="1"/>
  <c r="Q1178" i="1" s="1"/>
  <c r="N1178" i="1"/>
  <c r="L1178" i="1"/>
  <c r="AA1178" i="1" s="1"/>
  <c r="O1177" i="1"/>
  <c r="N1177" i="1"/>
  <c r="L1177" i="1"/>
  <c r="W1177" i="1" s="1"/>
  <c r="O1176" i="1"/>
  <c r="Q1176" i="1" s="1"/>
  <c r="N1176" i="1"/>
  <c r="L1176" i="1"/>
  <c r="AA1176" i="1" s="1"/>
  <c r="O1175" i="1"/>
  <c r="P1175" i="1" s="1"/>
  <c r="N1175" i="1"/>
  <c r="L1175" i="1"/>
  <c r="W1175" i="1" s="1"/>
  <c r="O1174" i="1"/>
  <c r="Q1174" i="1" s="1"/>
  <c r="N1174" i="1"/>
  <c r="L1174" i="1"/>
  <c r="AA1174" i="1" s="1"/>
  <c r="O1173" i="1"/>
  <c r="N1173" i="1"/>
  <c r="L1173" i="1"/>
  <c r="W1173" i="1" s="1"/>
  <c r="O1172" i="1"/>
  <c r="Q1172" i="1" s="1"/>
  <c r="N1172" i="1"/>
  <c r="L1172" i="1"/>
  <c r="AA1172" i="1" s="1"/>
  <c r="O1171" i="1"/>
  <c r="P1171" i="1" s="1"/>
  <c r="N1171" i="1"/>
  <c r="L1171" i="1"/>
  <c r="W1171" i="1" s="1"/>
  <c r="O1170" i="1"/>
  <c r="Q1170" i="1" s="1"/>
  <c r="N1170" i="1"/>
  <c r="L1170" i="1"/>
  <c r="AA1170" i="1" s="1"/>
  <c r="O1169" i="1"/>
  <c r="P1169" i="1" s="1"/>
  <c r="N1169" i="1"/>
  <c r="L1169" i="1"/>
  <c r="W1169" i="1" s="1"/>
  <c r="O1168" i="1"/>
  <c r="Q1168" i="1" s="1"/>
  <c r="N1168" i="1"/>
  <c r="L1168" i="1"/>
  <c r="AA1168" i="1" s="1"/>
  <c r="O1167" i="1"/>
  <c r="P1167" i="1" s="1"/>
  <c r="N1167" i="1"/>
  <c r="L1167" i="1"/>
  <c r="O1166" i="1"/>
  <c r="P1166" i="1" s="1"/>
  <c r="N1166" i="1"/>
  <c r="L1166" i="1"/>
  <c r="O1165" i="1"/>
  <c r="P1165" i="1" s="1"/>
  <c r="T1165" i="1" s="1"/>
  <c r="N1165" i="1"/>
  <c r="L1165" i="1"/>
  <c r="O1164" i="1"/>
  <c r="P1164" i="1" s="1"/>
  <c r="T1164" i="1" s="1"/>
  <c r="N1164" i="1"/>
  <c r="L1164" i="1"/>
  <c r="O1163" i="1"/>
  <c r="P1163" i="1" s="1"/>
  <c r="N1163" i="1"/>
  <c r="L1163" i="1"/>
  <c r="O1162" i="1"/>
  <c r="P1162" i="1" s="1"/>
  <c r="T1162" i="1" s="1"/>
  <c r="N1162" i="1"/>
  <c r="L1162" i="1"/>
  <c r="O1161" i="1"/>
  <c r="P1161" i="1" s="1"/>
  <c r="T1161" i="1" s="1"/>
  <c r="N1161" i="1"/>
  <c r="L1161" i="1"/>
  <c r="O1160" i="1"/>
  <c r="P1160" i="1" s="1"/>
  <c r="T1160" i="1" s="1"/>
  <c r="N1160" i="1"/>
  <c r="L1160" i="1"/>
  <c r="O1159" i="1"/>
  <c r="P1159" i="1" s="1"/>
  <c r="T1159" i="1" s="1"/>
  <c r="N1159" i="1"/>
  <c r="L1159" i="1"/>
  <c r="O1158" i="1"/>
  <c r="P1158" i="1" s="1"/>
  <c r="T1158" i="1" s="1"/>
  <c r="N1158" i="1"/>
  <c r="L1158" i="1"/>
  <c r="O1157" i="1"/>
  <c r="P1157" i="1" s="1"/>
  <c r="N1157" i="1"/>
  <c r="L1157" i="1"/>
  <c r="O1156" i="1"/>
  <c r="P1156" i="1" s="1"/>
  <c r="T1156" i="1" s="1"/>
  <c r="N1156" i="1"/>
  <c r="L1156" i="1"/>
  <c r="O1155" i="1"/>
  <c r="P1155" i="1" s="1"/>
  <c r="T1155" i="1" s="1"/>
  <c r="N1155" i="1"/>
  <c r="L1155" i="1"/>
  <c r="O1154" i="1"/>
  <c r="P1154" i="1" s="1"/>
  <c r="N1154" i="1"/>
  <c r="L1154" i="1"/>
  <c r="O1153" i="1"/>
  <c r="Q1153" i="1" s="1"/>
  <c r="N1153" i="1"/>
  <c r="L1153" i="1"/>
  <c r="AA1153" i="1" s="1"/>
  <c r="O1152" i="1"/>
  <c r="P1152" i="1" s="1"/>
  <c r="N1152" i="1"/>
  <c r="L1152" i="1"/>
  <c r="W1152" i="1" s="1"/>
  <c r="O1151" i="1"/>
  <c r="Q1151" i="1" s="1"/>
  <c r="N1151" i="1"/>
  <c r="L1151" i="1"/>
  <c r="AA1151" i="1" s="1"/>
  <c r="O1150" i="1"/>
  <c r="N1150" i="1"/>
  <c r="L1150" i="1"/>
  <c r="W1150" i="1" s="1"/>
  <c r="O1149" i="1"/>
  <c r="Q1149" i="1" s="1"/>
  <c r="N1149" i="1"/>
  <c r="L1149" i="1"/>
  <c r="AA1149" i="1" s="1"/>
  <c r="O1148" i="1"/>
  <c r="P1148" i="1" s="1"/>
  <c r="N1148" i="1"/>
  <c r="L1148" i="1"/>
  <c r="W1148" i="1" s="1"/>
  <c r="O1147" i="1"/>
  <c r="Q1147" i="1" s="1"/>
  <c r="N1147" i="1"/>
  <c r="L1147" i="1"/>
  <c r="AA1147" i="1" s="1"/>
  <c r="O1146" i="1"/>
  <c r="P1146" i="1" s="1"/>
  <c r="N1146" i="1"/>
  <c r="L1146" i="1"/>
  <c r="W1146" i="1" s="1"/>
  <c r="O1145" i="1"/>
  <c r="Q1145" i="1" s="1"/>
  <c r="N1145" i="1"/>
  <c r="L1145" i="1"/>
  <c r="AA1145" i="1" s="1"/>
  <c r="O1144" i="1"/>
  <c r="P1144" i="1" s="1"/>
  <c r="N1144" i="1"/>
  <c r="L1144" i="1"/>
  <c r="W1144" i="1" s="1"/>
  <c r="O1143" i="1"/>
  <c r="Q1143" i="1" s="1"/>
  <c r="N1143" i="1"/>
  <c r="L1143" i="1"/>
  <c r="AA1143" i="1" s="1"/>
  <c r="O1142" i="1"/>
  <c r="N1142" i="1"/>
  <c r="L1142" i="1"/>
  <c r="W1142" i="1" s="1"/>
  <c r="O1141" i="1"/>
  <c r="Q1141" i="1" s="1"/>
  <c r="N1141" i="1"/>
  <c r="L1141" i="1"/>
  <c r="AA1141" i="1" s="1"/>
  <c r="O1140" i="1"/>
  <c r="P1140" i="1" s="1"/>
  <c r="N1140" i="1"/>
  <c r="L1140" i="1"/>
  <c r="W1140" i="1" s="1"/>
  <c r="O1139" i="1"/>
  <c r="Q1139" i="1" s="1"/>
  <c r="N1139" i="1"/>
  <c r="L1139" i="1"/>
  <c r="AA1139" i="1" s="1"/>
  <c r="O1138" i="1"/>
  <c r="N1138" i="1"/>
  <c r="L1138" i="1"/>
  <c r="W1138" i="1" s="1"/>
  <c r="O1137" i="1"/>
  <c r="Q1137" i="1" s="1"/>
  <c r="N1137" i="1"/>
  <c r="L1137" i="1"/>
  <c r="AA1137" i="1" s="1"/>
  <c r="O1136" i="1"/>
  <c r="P1136" i="1" s="1"/>
  <c r="N1136" i="1"/>
  <c r="L1136" i="1"/>
  <c r="W1136" i="1" s="1"/>
  <c r="O1135" i="1"/>
  <c r="Q1135" i="1" s="1"/>
  <c r="N1135" i="1"/>
  <c r="L1135" i="1"/>
  <c r="AA1135" i="1" s="1"/>
  <c r="O1134" i="1"/>
  <c r="P1134" i="1" s="1"/>
  <c r="N1134" i="1"/>
  <c r="L1134" i="1"/>
  <c r="W1134" i="1" s="1"/>
  <c r="O1133" i="1"/>
  <c r="Q1133" i="1" s="1"/>
  <c r="N1133" i="1"/>
  <c r="L1133" i="1"/>
  <c r="AA1133" i="1" s="1"/>
  <c r="O1132" i="1"/>
  <c r="P1132" i="1" s="1"/>
  <c r="N1132" i="1"/>
  <c r="L1132" i="1"/>
  <c r="W1132" i="1" s="1"/>
  <c r="O1131" i="1"/>
  <c r="Q1131" i="1" s="1"/>
  <c r="N1131" i="1"/>
  <c r="L1131" i="1"/>
  <c r="AA1131" i="1" s="1"/>
  <c r="O1130" i="1"/>
  <c r="P1130" i="1" s="1"/>
  <c r="N1130" i="1"/>
  <c r="L1130" i="1"/>
  <c r="W1130" i="1" s="1"/>
  <c r="O1129" i="1"/>
  <c r="Q1129" i="1" s="1"/>
  <c r="N1129" i="1"/>
  <c r="L1129" i="1"/>
  <c r="AA1129" i="1" s="1"/>
  <c r="N1128" i="1"/>
  <c r="L1128" i="1"/>
  <c r="O1128" i="1" s="1"/>
  <c r="N1127" i="1"/>
  <c r="L1127" i="1"/>
  <c r="O1127" i="1" s="1"/>
  <c r="N1126" i="1"/>
  <c r="L1126" i="1"/>
  <c r="O1126" i="1" s="1"/>
  <c r="N1125" i="1"/>
  <c r="L1125" i="1"/>
  <c r="O1125" i="1" s="1"/>
  <c r="Y1125" i="1" s="1"/>
  <c r="Z1125" i="1" s="1"/>
  <c r="N1124" i="1"/>
  <c r="O1124" i="1" s="1"/>
  <c r="L1124" i="1"/>
  <c r="O1123" i="1"/>
  <c r="N1123" i="1"/>
  <c r="L1123" i="1"/>
  <c r="W1123" i="1" s="1"/>
  <c r="O1122" i="1"/>
  <c r="N1122" i="1"/>
  <c r="L1122" i="1"/>
  <c r="W1122" i="1" s="1"/>
  <c r="O1121" i="1"/>
  <c r="Q1121" i="1" s="1"/>
  <c r="N1121" i="1"/>
  <c r="L1121" i="1"/>
  <c r="AA1121" i="1" s="1"/>
  <c r="O1120" i="1"/>
  <c r="P1120" i="1" s="1"/>
  <c r="N1120" i="1"/>
  <c r="L1120" i="1"/>
  <c r="W1120" i="1" s="1"/>
  <c r="O1119" i="1"/>
  <c r="Q1119" i="1" s="1"/>
  <c r="N1119" i="1"/>
  <c r="L1119" i="1"/>
  <c r="W1119" i="1" s="1"/>
  <c r="N1118" i="1"/>
  <c r="L1118" i="1"/>
  <c r="O1118" i="1" s="1"/>
  <c r="N1117" i="1"/>
  <c r="L1117" i="1"/>
  <c r="O1117" i="1" s="1"/>
  <c r="T1117" i="1" s="1"/>
  <c r="N1116" i="1"/>
  <c r="L1116" i="1"/>
  <c r="O1116" i="1" s="1"/>
  <c r="T1116" i="1" s="1"/>
  <c r="N1115" i="1"/>
  <c r="L1115" i="1"/>
  <c r="O1115" i="1" s="1"/>
  <c r="N1114" i="1"/>
  <c r="L1114" i="1"/>
  <c r="O1114" i="1" s="1"/>
  <c r="N1113" i="1"/>
  <c r="L1113" i="1"/>
  <c r="O1113" i="1" s="1"/>
  <c r="N1112" i="1"/>
  <c r="L1112" i="1"/>
  <c r="O1112" i="1" s="1"/>
  <c r="T1112" i="1" s="1"/>
  <c r="N1111" i="1"/>
  <c r="L1111" i="1"/>
  <c r="N1110" i="1"/>
  <c r="L1110" i="1"/>
  <c r="AA1110" i="1" s="1"/>
  <c r="N1109" i="1"/>
  <c r="L1109" i="1"/>
  <c r="AA1109" i="1" s="1"/>
  <c r="N1108" i="1"/>
  <c r="L1108" i="1"/>
  <c r="AA1108" i="1" s="1"/>
  <c r="N1107" i="1"/>
  <c r="L1107" i="1"/>
  <c r="AA1107" i="1" s="1"/>
  <c r="N1106" i="1"/>
  <c r="L1106" i="1"/>
  <c r="W1106" i="1" s="1"/>
  <c r="N1105" i="1"/>
  <c r="L1105" i="1"/>
  <c r="AA1105" i="1" s="1"/>
  <c r="O1104" i="1"/>
  <c r="Q1104" i="1" s="1"/>
  <c r="N1104" i="1"/>
  <c r="L1104" i="1"/>
  <c r="AA1104" i="1" s="1"/>
  <c r="N1103" i="1"/>
  <c r="L1103" i="1"/>
  <c r="W1103" i="1" s="1"/>
  <c r="N1102" i="1"/>
  <c r="L1102" i="1"/>
  <c r="O1102" i="1" s="1"/>
  <c r="N1101" i="1"/>
  <c r="L1101" i="1"/>
  <c r="O1101" i="1" s="1"/>
  <c r="N1100" i="1"/>
  <c r="L1100" i="1"/>
  <c r="W1100" i="1" s="1"/>
  <c r="N1099" i="1"/>
  <c r="L1099" i="1"/>
  <c r="O1099" i="1" s="1"/>
  <c r="N1098" i="1"/>
  <c r="L1098" i="1"/>
  <c r="N1097" i="1"/>
  <c r="L1097" i="1"/>
  <c r="O1097" i="1" s="1"/>
  <c r="N1096" i="1"/>
  <c r="L1096" i="1"/>
  <c r="O1096" i="1" s="1"/>
  <c r="N1095" i="1"/>
  <c r="L1095" i="1"/>
  <c r="O1095" i="1" s="1"/>
  <c r="T1095" i="1" s="1"/>
  <c r="N1094" i="1"/>
  <c r="L1094" i="1"/>
  <c r="O1094" i="1" s="1"/>
  <c r="N1093" i="1"/>
  <c r="L1093" i="1"/>
  <c r="O1093" i="1" s="1"/>
  <c r="N1092" i="1"/>
  <c r="L1092" i="1"/>
  <c r="O1092" i="1" s="1"/>
  <c r="N1091" i="1"/>
  <c r="L1091" i="1"/>
  <c r="O1091" i="1" s="1"/>
  <c r="O1090" i="1"/>
  <c r="Q1090" i="1" s="1"/>
  <c r="N1090" i="1"/>
  <c r="L1090" i="1"/>
  <c r="AA1090" i="1" s="1"/>
  <c r="O1089" i="1"/>
  <c r="N1089" i="1"/>
  <c r="L1089" i="1"/>
  <c r="W1089" i="1" s="1"/>
  <c r="N1088" i="1"/>
  <c r="L1088" i="1"/>
  <c r="O1088" i="1" s="1"/>
  <c r="T1088" i="1" s="1"/>
  <c r="N1087" i="1"/>
  <c r="L1087" i="1"/>
  <c r="O1087" i="1" s="1"/>
  <c r="O1086" i="1"/>
  <c r="N1086" i="1"/>
  <c r="L1086" i="1"/>
  <c r="AA1086" i="1" s="1"/>
  <c r="O1085" i="1"/>
  <c r="Q1085" i="1" s="1"/>
  <c r="N1085" i="1"/>
  <c r="L1085" i="1"/>
  <c r="AA1085" i="1" s="1"/>
  <c r="O1084" i="1"/>
  <c r="Q1084" i="1" s="1"/>
  <c r="N1084" i="1"/>
  <c r="L1084" i="1"/>
  <c r="AA1084" i="1" s="1"/>
  <c r="O1083" i="1"/>
  <c r="Q1083" i="1" s="1"/>
  <c r="N1083" i="1"/>
  <c r="L1083" i="1"/>
  <c r="W1083" i="1" s="1"/>
  <c r="O1082" i="1"/>
  <c r="P1082" i="1" s="1"/>
  <c r="N1082" i="1"/>
  <c r="L1082" i="1"/>
  <c r="AA1082" i="1" s="1"/>
  <c r="N1081" i="1"/>
  <c r="L1081" i="1"/>
  <c r="O1081" i="1" s="1"/>
  <c r="Z1081" i="1" s="1"/>
  <c r="N1080" i="1"/>
  <c r="L1080" i="1"/>
  <c r="O1080" i="1" s="1"/>
  <c r="N1079" i="1"/>
  <c r="L1079" i="1"/>
  <c r="O1079" i="1" s="1"/>
  <c r="Z1079" i="1" s="1"/>
  <c r="N1078" i="1"/>
  <c r="L1078" i="1"/>
  <c r="O1078" i="1" s="1"/>
  <c r="O1077" i="1"/>
  <c r="N1077" i="1"/>
  <c r="L1077" i="1"/>
  <c r="AA1077" i="1" s="1"/>
  <c r="O1076" i="1"/>
  <c r="Q1076" i="1" s="1"/>
  <c r="N1076" i="1"/>
  <c r="L1076" i="1"/>
  <c r="AA1076" i="1" s="1"/>
  <c r="N1074" i="1"/>
  <c r="L1074" i="1"/>
  <c r="O1074" i="1" s="1"/>
  <c r="Q1071" i="1"/>
  <c r="O1071" i="1"/>
  <c r="Z1071" i="1" s="1"/>
  <c r="N1071" i="1"/>
  <c r="L1071" i="1"/>
  <c r="Q1070" i="1"/>
  <c r="O1070" i="1"/>
  <c r="N1070" i="1"/>
  <c r="L1070" i="1"/>
  <c r="Q1069" i="1"/>
  <c r="O1069" i="1"/>
  <c r="N1069" i="1"/>
  <c r="L1069" i="1"/>
  <c r="N1068" i="1"/>
  <c r="L1068" i="1"/>
  <c r="O1068" i="1" s="1"/>
  <c r="N1067" i="1"/>
  <c r="L1067" i="1"/>
  <c r="O1067" i="1" s="1"/>
  <c r="T1067" i="1" s="1"/>
  <c r="Q1066" i="1"/>
  <c r="O1066" i="1"/>
  <c r="N1066" i="1"/>
  <c r="L1066" i="1"/>
  <c r="Q1065" i="1"/>
  <c r="O1065" i="1"/>
  <c r="Z1065" i="1" s="1"/>
  <c r="N1065" i="1"/>
  <c r="L1065" i="1"/>
  <c r="Q1064" i="1"/>
  <c r="O1064" i="1"/>
  <c r="N1064" i="1"/>
  <c r="L1064" i="1"/>
  <c r="N1063" i="1"/>
  <c r="L1063" i="1"/>
  <c r="O1063" i="1" s="1"/>
  <c r="Y1063" i="1" s="1"/>
  <c r="Z1063" i="1" s="1"/>
  <c r="N1062" i="1"/>
  <c r="O1062" i="1" s="1"/>
  <c r="L1062" i="1"/>
  <c r="O1061" i="1"/>
  <c r="Q1061" i="1" s="1"/>
  <c r="N1061" i="1"/>
  <c r="L1061" i="1"/>
  <c r="AA1061" i="1" s="1"/>
  <c r="O1060" i="1"/>
  <c r="P1060" i="1" s="1"/>
  <c r="N1060" i="1"/>
  <c r="L1060" i="1"/>
  <c r="W1060" i="1" s="1"/>
  <c r="O1059" i="1"/>
  <c r="Q1059" i="1" s="1"/>
  <c r="N1059" i="1"/>
  <c r="L1059" i="1"/>
  <c r="W1059" i="1" s="1"/>
  <c r="O1058" i="1"/>
  <c r="P1058" i="1" s="1"/>
  <c r="N1058" i="1"/>
  <c r="L1058" i="1"/>
  <c r="W1058" i="1" s="1"/>
  <c r="O1057" i="1"/>
  <c r="Q1057" i="1" s="1"/>
  <c r="N1057" i="1"/>
  <c r="L1057" i="1"/>
  <c r="AA1057" i="1" s="1"/>
  <c r="O1056" i="1"/>
  <c r="N1056" i="1"/>
  <c r="L1056" i="1"/>
  <c r="W1056" i="1" s="1"/>
  <c r="AA1055" i="1"/>
  <c r="O1055" i="1"/>
  <c r="Q1055" i="1" s="1"/>
  <c r="N1055" i="1"/>
  <c r="L1055" i="1"/>
  <c r="W1055" i="1" s="1"/>
  <c r="W1054" i="1"/>
  <c r="O1054" i="1"/>
  <c r="Q1054" i="1" s="1"/>
  <c r="N1054" i="1"/>
  <c r="L1054" i="1"/>
  <c r="AA1054" i="1" s="1"/>
  <c r="O1053" i="1"/>
  <c r="Q1053" i="1" s="1"/>
  <c r="N1053" i="1"/>
  <c r="L1053" i="1"/>
  <c r="AA1053" i="1" s="1"/>
  <c r="O1052" i="1"/>
  <c r="Q1052" i="1" s="1"/>
  <c r="N1052" i="1"/>
  <c r="L1052" i="1"/>
  <c r="O1051" i="1"/>
  <c r="Q1051" i="1" s="1"/>
  <c r="N1051" i="1"/>
  <c r="L1051" i="1"/>
  <c r="W1051" i="1" s="1"/>
  <c r="O1050" i="1"/>
  <c r="N1050" i="1"/>
  <c r="L1050" i="1"/>
  <c r="AA1050" i="1" s="1"/>
  <c r="O1049" i="1"/>
  <c r="N1049" i="1"/>
  <c r="L1049" i="1"/>
  <c r="AA1049" i="1" s="1"/>
  <c r="O1048" i="1"/>
  <c r="N1048" i="1"/>
  <c r="L1048" i="1"/>
  <c r="AA1048" i="1" s="1"/>
  <c r="O1047" i="1"/>
  <c r="N1047" i="1"/>
  <c r="L1047" i="1"/>
  <c r="W1047" i="1" s="1"/>
  <c r="O1046" i="1"/>
  <c r="N1046" i="1"/>
  <c r="L1046" i="1"/>
  <c r="AA1046" i="1" s="1"/>
  <c r="O1045" i="1"/>
  <c r="P1045" i="1" s="1"/>
  <c r="N1045" i="1"/>
  <c r="L1045" i="1"/>
  <c r="W1045" i="1" s="1"/>
  <c r="O1044" i="1"/>
  <c r="Q1044" i="1" s="1"/>
  <c r="N1044" i="1"/>
  <c r="L1044" i="1"/>
  <c r="AA1044" i="1" s="1"/>
  <c r="O1043" i="1"/>
  <c r="P1043" i="1" s="1"/>
  <c r="N1043" i="1"/>
  <c r="L1043" i="1"/>
  <c r="W1043" i="1" s="1"/>
  <c r="O1042" i="1"/>
  <c r="Q1042" i="1" s="1"/>
  <c r="N1042" i="1"/>
  <c r="L1042" i="1"/>
  <c r="AA1042" i="1" s="1"/>
  <c r="O1041" i="1"/>
  <c r="P1041" i="1" s="1"/>
  <c r="N1041" i="1"/>
  <c r="L1041" i="1"/>
  <c r="W1041" i="1" s="1"/>
  <c r="O1040" i="1"/>
  <c r="Q1040" i="1" s="1"/>
  <c r="N1040" i="1"/>
  <c r="L1040" i="1"/>
  <c r="O1039" i="1"/>
  <c r="P1039" i="1" s="1"/>
  <c r="N1039" i="1"/>
  <c r="L1039" i="1"/>
  <c r="W1039" i="1" s="1"/>
  <c r="O1038" i="1"/>
  <c r="Q1038" i="1" s="1"/>
  <c r="N1038" i="1"/>
  <c r="L1038" i="1"/>
  <c r="O1037" i="1"/>
  <c r="P1037" i="1" s="1"/>
  <c r="N1037" i="1"/>
  <c r="L1037" i="1"/>
  <c r="W1037" i="1" s="1"/>
  <c r="O1036" i="1"/>
  <c r="Q1036" i="1" s="1"/>
  <c r="N1036" i="1"/>
  <c r="L1036" i="1"/>
  <c r="O1035" i="1"/>
  <c r="P1035" i="1" s="1"/>
  <c r="N1035" i="1"/>
  <c r="L1035" i="1"/>
  <c r="W1035" i="1" s="1"/>
  <c r="O1034" i="1"/>
  <c r="Q1034" i="1" s="1"/>
  <c r="N1034" i="1"/>
  <c r="L1034" i="1"/>
  <c r="AA1034" i="1" s="1"/>
  <c r="O1033" i="1"/>
  <c r="P1033" i="1" s="1"/>
  <c r="N1033" i="1"/>
  <c r="L1033" i="1"/>
  <c r="W1033" i="1" s="1"/>
  <c r="O1032" i="1"/>
  <c r="Q1032" i="1" s="1"/>
  <c r="N1032" i="1"/>
  <c r="L1032" i="1"/>
  <c r="AA1032" i="1" s="1"/>
  <c r="O1031" i="1"/>
  <c r="P1031" i="1" s="1"/>
  <c r="N1031" i="1"/>
  <c r="L1031" i="1"/>
  <c r="W1031" i="1" s="1"/>
  <c r="O1030" i="1"/>
  <c r="Q1030" i="1" s="1"/>
  <c r="N1030" i="1"/>
  <c r="L1030" i="1"/>
  <c r="O1029" i="1"/>
  <c r="P1029" i="1" s="1"/>
  <c r="N1029" i="1"/>
  <c r="L1029" i="1"/>
  <c r="W1029" i="1" s="1"/>
  <c r="O1028" i="1"/>
  <c r="Q1028" i="1" s="1"/>
  <c r="N1028" i="1"/>
  <c r="L1028" i="1"/>
  <c r="AA1028" i="1" s="1"/>
  <c r="O1027" i="1"/>
  <c r="P1027" i="1" s="1"/>
  <c r="N1027" i="1"/>
  <c r="L1027" i="1"/>
  <c r="W1027" i="1" s="1"/>
  <c r="O1026" i="1"/>
  <c r="N1026" i="1"/>
  <c r="L1026" i="1"/>
  <c r="AA1026" i="1" s="1"/>
  <c r="O1025" i="1"/>
  <c r="N1025" i="1"/>
  <c r="L1025" i="1"/>
  <c r="W1025" i="1" s="1"/>
  <c r="O1024" i="1"/>
  <c r="Q1024" i="1" s="1"/>
  <c r="N1024" i="1"/>
  <c r="L1024" i="1"/>
  <c r="AA1024" i="1" s="1"/>
  <c r="O1023" i="1"/>
  <c r="N1023" i="1"/>
  <c r="L1023" i="1"/>
  <c r="W1023" i="1" s="1"/>
  <c r="O1022" i="1"/>
  <c r="Q1022" i="1" s="1"/>
  <c r="N1022" i="1"/>
  <c r="L1022" i="1"/>
  <c r="AA1022" i="1" s="1"/>
  <c r="O1021" i="1"/>
  <c r="N1021" i="1"/>
  <c r="L1021" i="1"/>
  <c r="W1021" i="1" s="1"/>
  <c r="O1020" i="1"/>
  <c r="Q1020" i="1" s="1"/>
  <c r="N1020" i="1"/>
  <c r="L1020" i="1"/>
  <c r="AA1020" i="1" s="1"/>
  <c r="O1019" i="1"/>
  <c r="N1019" i="1"/>
  <c r="L1019" i="1"/>
  <c r="W1019" i="1" s="1"/>
  <c r="O1018" i="1"/>
  <c r="Q1018" i="1" s="1"/>
  <c r="N1018" i="1"/>
  <c r="L1018" i="1"/>
  <c r="O1017" i="1"/>
  <c r="N1017" i="1"/>
  <c r="L1017" i="1"/>
  <c r="W1017" i="1" s="1"/>
  <c r="O1016" i="1"/>
  <c r="Q1016" i="1" s="1"/>
  <c r="N1016" i="1"/>
  <c r="L1016" i="1"/>
  <c r="AA1016" i="1" s="1"/>
  <c r="O1015" i="1"/>
  <c r="N1015" i="1"/>
  <c r="L1015" i="1"/>
  <c r="W1015" i="1" s="1"/>
  <c r="W1014" i="1"/>
  <c r="O1014" i="1"/>
  <c r="Q1014" i="1" s="1"/>
  <c r="N1014" i="1"/>
  <c r="L1014" i="1"/>
  <c r="AA1014" i="1" s="1"/>
  <c r="O1013" i="1"/>
  <c r="N1013" i="1"/>
  <c r="L1013" i="1"/>
  <c r="W1013" i="1" s="1"/>
  <c r="O1012" i="1"/>
  <c r="Q1012" i="1" s="1"/>
  <c r="N1012" i="1"/>
  <c r="L1012" i="1"/>
  <c r="AA1012" i="1" s="1"/>
  <c r="O1011" i="1"/>
  <c r="N1011" i="1"/>
  <c r="L1011" i="1"/>
  <c r="W1011" i="1" s="1"/>
  <c r="O1010" i="1"/>
  <c r="Q1010" i="1" s="1"/>
  <c r="N1010" i="1"/>
  <c r="L1010" i="1"/>
  <c r="AA1010" i="1" s="1"/>
  <c r="O1009" i="1"/>
  <c r="N1009" i="1"/>
  <c r="L1009" i="1"/>
  <c r="W1009" i="1" s="1"/>
  <c r="O1008" i="1"/>
  <c r="Q1008" i="1" s="1"/>
  <c r="N1008" i="1"/>
  <c r="L1008" i="1"/>
  <c r="AA1008" i="1" s="1"/>
  <c r="O1007" i="1"/>
  <c r="P1007" i="1" s="1"/>
  <c r="N1007" i="1"/>
  <c r="L1007" i="1"/>
  <c r="W1007" i="1" s="1"/>
  <c r="O1006" i="1"/>
  <c r="Q1006" i="1" s="1"/>
  <c r="N1006" i="1"/>
  <c r="L1006" i="1"/>
  <c r="AA1006" i="1" s="1"/>
  <c r="O1005" i="1"/>
  <c r="P1005" i="1" s="1"/>
  <c r="N1005" i="1"/>
  <c r="L1005" i="1"/>
  <c r="W1005" i="1" s="1"/>
  <c r="O1004" i="1"/>
  <c r="Q1004" i="1" s="1"/>
  <c r="N1004" i="1"/>
  <c r="L1004" i="1"/>
  <c r="AA1004" i="1" s="1"/>
  <c r="O1003" i="1"/>
  <c r="P1003" i="1" s="1"/>
  <c r="N1003" i="1"/>
  <c r="L1003" i="1"/>
  <c r="W1003" i="1" s="1"/>
  <c r="O1002" i="1"/>
  <c r="Q1002" i="1" s="1"/>
  <c r="N1002" i="1"/>
  <c r="L1002" i="1"/>
  <c r="AA1002" i="1" s="1"/>
  <c r="O1001" i="1"/>
  <c r="P1001" i="1" s="1"/>
  <c r="N1001" i="1"/>
  <c r="L1001" i="1"/>
  <c r="W1001" i="1" s="1"/>
  <c r="O1000" i="1"/>
  <c r="Q1000" i="1" s="1"/>
  <c r="N1000" i="1"/>
  <c r="L1000" i="1"/>
  <c r="AA1000" i="1" s="1"/>
  <c r="O999" i="1"/>
  <c r="P999" i="1" s="1"/>
  <c r="N999" i="1"/>
  <c r="L999" i="1"/>
  <c r="W999" i="1" s="1"/>
  <c r="O998" i="1"/>
  <c r="Q998" i="1" s="1"/>
  <c r="N998" i="1"/>
  <c r="L998" i="1"/>
  <c r="AA998" i="1" s="1"/>
  <c r="O997" i="1"/>
  <c r="P997" i="1" s="1"/>
  <c r="N997" i="1"/>
  <c r="L997" i="1"/>
  <c r="W997" i="1" s="1"/>
  <c r="O996" i="1"/>
  <c r="Q996" i="1" s="1"/>
  <c r="N996" i="1"/>
  <c r="L996" i="1"/>
  <c r="AA996" i="1" s="1"/>
  <c r="O995" i="1"/>
  <c r="P995" i="1" s="1"/>
  <c r="N995" i="1"/>
  <c r="L995" i="1"/>
  <c r="W995" i="1" s="1"/>
  <c r="O994" i="1"/>
  <c r="Q994" i="1" s="1"/>
  <c r="N994" i="1"/>
  <c r="L994" i="1"/>
  <c r="AA994" i="1" s="1"/>
  <c r="O993" i="1"/>
  <c r="P993" i="1" s="1"/>
  <c r="N993" i="1"/>
  <c r="L993" i="1"/>
  <c r="O992" i="1"/>
  <c r="N992" i="1"/>
  <c r="L992" i="1"/>
  <c r="AA992" i="1" s="1"/>
  <c r="O991" i="1"/>
  <c r="P991" i="1" s="1"/>
  <c r="V991" i="1" s="1"/>
  <c r="N991" i="1"/>
  <c r="L991" i="1"/>
  <c r="W991" i="1" s="1"/>
  <c r="O990" i="1"/>
  <c r="Q990" i="1" s="1"/>
  <c r="N990" i="1"/>
  <c r="L990" i="1"/>
  <c r="AA990" i="1" s="1"/>
  <c r="O989" i="1"/>
  <c r="P989" i="1" s="1"/>
  <c r="V989" i="1" s="1"/>
  <c r="N989" i="1"/>
  <c r="L989" i="1"/>
  <c r="W989" i="1" s="1"/>
  <c r="O988" i="1"/>
  <c r="Q988" i="1" s="1"/>
  <c r="N988" i="1"/>
  <c r="L988" i="1"/>
  <c r="AA988" i="1" s="1"/>
  <c r="O987" i="1"/>
  <c r="P987" i="1" s="1"/>
  <c r="V987" i="1" s="1"/>
  <c r="N987" i="1"/>
  <c r="L987" i="1"/>
  <c r="W987" i="1" s="1"/>
  <c r="O986" i="1"/>
  <c r="Q986" i="1" s="1"/>
  <c r="N986" i="1"/>
  <c r="L986" i="1"/>
  <c r="AA986" i="1" s="1"/>
  <c r="O985" i="1"/>
  <c r="P985" i="1" s="1"/>
  <c r="V985" i="1" s="1"/>
  <c r="N985" i="1"/>
  <c r="L985" i="1"/>
  <c r="W985" i="1" s="1"/>
  <c r="O984" i="1"/>
  <c r="Q984" i="1" s="1"/>
  <c r="N984" i="1"/>
  <c r="L984" i="1"/>
  <c r="AA984" i="1" s="1"/>
  <c r="O983" i="1"/>
  <c r="P983" i="1" s="1"/>
  <c r="V983" i="1" s="1"/>
  <c r="N983" i="1"/>
  <c r="L983" i="1"/>
  <c r="W983" i="1" s="1"/>
  <c r="O982" i="1"/>
  <c r="Q982" i="1" s="1"/>
  <c r="N982" i="1"/>
  <c r="L982" i="1"/>
  <c r="AA982" i="1" s="1"/>
  <c r="O981" i="1"/>
  <c r="P981" i="1" s="1"/>
  <c r="V981" i="1" s="1"/>
  <c r="N981" i="1"/>
  <c r="L981" i="1"/>
  <c r="W981" i="1" s="1"/>
  <c r="O980" i="1"/>
  <c r="Q980" i="1" s="1"/>
  <c r="N980" i="1"/>
  <c r="L980" i="1"/>
  <c r="AA980" i="1" s="1"/>
  <c r="O979" i="1"/>
  <c r="P979" i="1" s="1"/>
  <c r="V979" i="1" s="1"/>
  <c r="N979" i="1"/>
  <c r="L979" i="1"/>
  <c r="W979" i="1" s="1"/>
  <c r="O978" i="1"/>
  <c r="Q978" i="1" s="1"/>
  <c r="N978" i="1"/>
  <c r="L978" i="1"/>
  <c r="AA978" i="1" s="1"/>
  <c r="O977" i="1"/>
  <c r="P977" i="1" s="1"/>
  <c r="V977" i="1" s="1"/>
  <c r="N977" i="1"/>
  <c r="L977" i="1"/>
  <c r="W977" i="1" s="1"/>
  <c r="O976" i="1"/>
  <c r="N976" i="1"/>
  <c r="L976" i="1"/>
  <c r="AA976" i="1" s="1"/>
  <c r="O975" i="1"/>
  <c r="P975" i="1" s="1"/>
  <c r="V975" i="1" s="1"/>
  <c r="N975" i="1"/>
  <c r="L975" i="1"/>
  <c r="W975" i="1" s="1"/>
  <c r="O974" i="1"/>
  <c r="Q974" i="1" s="1"/>
  <c r="N974" i="1"/>
  <c r="L974" i="1"/>
  <c r="AA974" i="1" s="1"/>
  <c r="O973" i="1"/>
  <c r="P973" i="1" s="1"/>
  <c r="N973" i="1"/>
  <c r="L973" i="1"/>
  <c r="W973" i="1" s="1"/>
  <c r="O972" i="1"/>
  <c r="Q972" i="1" s="1"/>
  <c r="N972" i="1"/>
  <c r="L972" i="1"/>
  <c r="O971" i="1"/>
  <c r="N971" i="1"/>
  <c r="L971" i="1"/>
  <c r="W971" i="1" s="1"/>
  <c r="O970" i="1"/>
  <c r="Q970" i="1" s="1"/>
  <c r="N970" i="1"/>
  <c r="L970" i="1"/>
  <c r="O969" i="1"/>
  <c r="N969" i="1"/>
  <c r="L969" i="1"/>
  <c r="W969" i="1" s="1"/>
  <c r="O968" i="1"/>
  <c r="Q968" i="1" s="1"/>
  <c r="N968" i="1"/>
  <c r="L968" i="1"/>
  <c r="O967" i="1"/>
  <c r="N967" i="1"/>
  <c r="L967" i="1"/>
  <c r="W967" i="1" s="1"/>
  <c r="O966" i="1"/>
  <c r="Q966" i="1" s="1"/>
  <c r="N966" i="1"/>
  <c r="L966" i="1"/>
  <c r="O965" i="1"/>
  <c r="N965" i="1"/>
  <c r="L965" i="1"/>
  <c r="W965" i="1" s="1"/>
  <c r="O964" i="1"/>
  <c r="Q964" i="1" s="1"/>
  <c r="N964" i="1"/>
  <c r="L964" i="1"/>
  <c r="O963" i="1"/>
  <c r="N963" i="1"/>
  <c r="L963" i="1"/>
  <c r="W963" i="1" s="1"/>
  <c r="O962" i="1"/>
  <c r="Q962" i="1" s="1"/>
  <c r="N962" i="1"/>
  <c r="L962" i="1"/>
  <c r="O961" i="1"/>
  <c r="N961" i="1"/>
  <c r="L961" i="1"/>
  <c r="W961" i="1" s="1"/>
  <c r="O960" i="1"/>
  <c r="Q960" i="1" s="1"/>
  <c r="N960" i="1"/>
  <c r="L960" i="1"/>
  <c r="O959" i="1"/>
  <c r="N959" i="1"/>
  <c r="L959" i="1"/>
  <c r="W959" i="1" s="1"/>
  <c r="O958" i="1"/>
  <c r="Q958" i="1" s="1"/>
  <c r="N958" i="1"/>
  <c r="L958" i="1"/>
  <c r="O957" i="1"/>
  <c r="N957" i="1"/>
  <c r="L957" i="1"/>
  <c r="W957" i="1" s="1"/>
  <c r="O956" i="1"/>
  <c r="Q956" i="1" s="1"/>
  <c r="N956" i="1"/>
  <c r="L956" i="1"/>
  <c r="O955" i="1"/>
  <c r="N955" i="1"/>
  <c r="L955" i="1"/>
  <c r="W955" i="1" s="1"/>
  <c r="O954" i="1"/>
  <c r="Q954" i="1" s="1"/>
  <c r="N954" i="1"/>
  <c r="L954" i="1"/>
  <c r="O953" i="1"/>
  <c r="N953" i="1"/>
  <c r="L953" i="1"/>
  <c r="W953" i="1" s="1"/>
  <c r="O952" i="1"/>
  <c r="Q952" i="1" s="1"/>
  <c r="N952" i="1"/>
  <c r="L952" i="1"/>
  <c r="O951" i="1"/>
  <c r="N951" i="1"/>
  <c r="L951" i="1"/>
  <c r="W951" i="1" s="1"/>
  <c r="O950" i="1"/>
  <c r="Q950" i="1" s="1"/>
  <c r="N950" i="1"/>
  <c r="L950" i="1"/>
  <c r="O949" i="1"/>
  <c r="N949" i="1"/>
  <c r="L949" i="1"/>
  <c r="W949" i="1" s="1"/>
  <c r="O948" i="1"/>
  <c r="Q948" i="1" s="1"/>
  <c r="N948" i="1"/>
  <c r="L948" i="1"/>
  <c r="O947" i="1"/>
  <c r="N947" i="1"/>
  <c r="L947" i="1"/>
  <c r="W947" i="1" s="1"/>
  <c r="O946" i="1"/>
  <c r="Q946" i="1" s="1"/>
  <c r="N946" i="1"/>
  <c r="L946" i="1"/>
  <c r="AA946" i="1" s="1"/>
  <c r="O945" i="1"/>
  <c r="P945" i="1" s="1"/>
  <c r="N945" i="1"/>
  <c r="L945" i="1"/>
  <c r="W945" i="1" s="1"/>
  <c r="O944" i="1"/>
  <c r="Q944" i="1" s="1"/>
  <c r="N944" i="1"/>
  <c r="L944" i="1"/>
  <c r="AA944" i="1" s="1"/>
  <c r="O943" i="1"/>
  <c r="N943" i="1"/>
  <c r="L943" i="1"/>
  <c r="W943" i="1" s="1"/>
  <c r="O942" i="1"/>
  <c r="Q942" i="1" s="1"/>
  <c r="N942" i="1"/>
  <c r="L942" i="1"/>
  <c r="AA942" i="1" s="1"/>
  <c r="O941" i="1"/>
  <c r="P941" i="1" s="1"/>
  <c r="N941" i="1"/>
  <c r="L941" i="1"/>
  <c r="W941" i="1" s="1"/>
  <c r="O940" i="1"/>
  <c r="Q940" i="1" s="1"/>
  <c r="N940" i="1"/>
  <c r="L940" i="1"/>
  <c r="AA940" i="1" s="1"/>
  <c r="O939" i="1"/>
  <c r="N939" i="1"/>
  <c r="L939" i="1"/>
  <c r="W939" i="1" s="1"/>
  <c r="O938" i="1"/>
  <c r="Q938" i="1" s="1"/>
  <c r="N938" i="1"/>
  <c r="L938" i="1"/>
  <c r="AA938" i="1" s="1"/>
  <c r="O937" i="1"/>
  <c r="P937" i="1" s="1"/>
  <c r="N937" i="1"/>
  <c r="L937" i="1"/>
  <c r="W937" i="1" s="1"/>
  <c r="O936" i="1"/>
  <c r="Q936" i="1" s="1"/>
  <c r="N936" i="1"/>
  <c r="L936" i="1"/>
  <c r="AA936" i="1" s="1"/>
  <c r="O935" i="1"/>
  <c r="P935" i="1" s="1"/>
  <c r="N935" i="1"/>
  <c r="L935" i="1"/>
  <c r="W935" i="1" s="1"/>
  <c r="O934" i="1"/>
  <c r="Q934" i="1" s="1"/>
  <c r="N934" i="1"/>
  <c r="L934" i="1"/>
  <c r="AA934" i="1" s="1"/>
  <c r="O933" i="1"/>
  <c r="P933" i="1" s="1"/>
  <c r="N933" i="1"/>
  <c r="L933" i="1"/>
  <c r="W933" i="1" s="1"/>
  <c r="O932" i="1"/>
  <c r="Q932" i="1" s="1"/>
  <c r="N932" i="1"/>
  <c r="L932" i="1"/>
  <c r="AA932" i="1" s="1"/>
  <c r="O931" i="1"/>
  <c r="N931" i="1"/>
  <c r="L931" i="1"/>
  <c r="W931" i="1" s="1"/>
  <c r="O930" i="1"/>
  <c r="Q930" i="1" s="1"/>
  <c r="N930" i="1"/>
  <c r="L930" i="1"/>
  <c r="AA930" i="1" s="1"/>
  <c r="O929" i="1"/>
  <c r="P929" i="1" s="1"/>
  <c r="N929" i="1"/>
  <c r="L929" i="1"/>
  <c r="W929" i="1" s="1"/>
  <c r="O928" i="1"/>
  <c r="Q928" i="1" s="1"/>
  <c r="N928" i="1"/>
  <c r="L928" i="1"/>
  <c r="AA928" i="1" s="1"/>
  <c r="O927" i="1"/>
  <c r="P927" i="1" s="1"/>
  <c r="N927" i="1"/>
  <c r="L927" i="1"/>
  <c r="W927" i="1" s="1"/>
  <c r="O926" i="1"/>
  <c r="Q926" i="1" s="1"/>
  <c r="N926" i="1"/>
  <c r="L926" i="1"/>
  <c r="AA926" i="1" s="1"/>
  <c r="O925" i="1"/>
  <c r="P925" i="1" s="1"/>
  <c r="N925" i="1"/>
  <c r="L925" i="1"/>
  <c r="W925" i="1" s="1"/>
  <c r="O924" i="1"/>
  <c r="Q924" i="1" s="1"/>
  <c r="N924" i="1"/>
  <c r="L924" i="1"/>
  <c r="AA924" i="1" s="1"/>
  <c r="O923" i="1"/>
  <c r="N923" i="1"/>
  <c r="L923" i="1"/>
  <c r="W923" i="1" s="1"/>
  <c r="O922" i="1"/>
  <c r="Q922" i="1" s="1"/>
  <c r="N922" i="1"/>
  <c r="L922" i="1"/>
  <c r="AA922" i="1" s="1"/>
  <c r="O921" i="1"/>
  <c r="P921" i="1" s="1"/>
  <c r="N921" i="1"/>
  <c r="L921" i="1"/>
  <c r="W921" i="1" s="1"/>
  <c r="O920" i="1"/>
  <c r="Q920" i="1" s="1"/>
  <c r="N920" i="1"/>
  <c r="L920" i="1"/>
  <c r="AA920" i="1" s="1"/>
  <c r="O919" i="1"/>
  <c r="P919" i="1" s="1"/>
  <c r="N919" i="1"/>
  <c r="L919" i="1"/>
  <c r="W919" i="1" s="1"/>
  <c r="O918" i="1"/>
  <c r="Q918" i="1" s="1"/>
  <c r="N918" i="1"/>
  <c r="L918" i="1"/>
  <c r="AA918" i="1" s="1"/>
  <c r="O917" i="1"/>
  <c r="P917" i="1" s="1"/>
  <c r="N917" i="1"/>
  <c r="L917" i="1"/>
  <c r="W917" i="1" s="1"/>
  <c r="O916" i="1"/>
  <c r="Q916" i="1" s="1"/>
  <c r="N916" i="1"/>
  <c r="L916" i="1"/>
  <c r="AA916" i="1" s="1"/>
  <c r="O915" i="1"/>
  <c r="N915" i="1"/>
  <c r="L915" i="1"/>
  <c r="W915" i="1" s="1"/>
  <c r="O914" i="1"/>
  <c r="Q914" i="1" s="1"/>
  <c r="N914" i="1"/>
  <c r="L914" i="1"/>
  <c r="AA914" i="1" s="1"/>
  <c r="O913" i="1"/>
  <c r="P913" i="1" s="1"/>
  <c r="N913" i="1"/>
  <c r="L913" i="1"/>
  <c r="W913" i="1" s="1"/>
  <c r="O912" i="1"/>
  <c r="Q912" i="1" s="1"/>
  <c r="N912" i="1"/>
  <c r="L912" i="1"/>
  <c r="AA912" i="1" s="1"/>
  <c r="O911" i="1"/>
  <c r="N911" i="1"/>
  <c r="L911" i="1"/>
  <c r="W911" i="1" s="1"/>
  <c r="O910" i="1"/>
  <c r="Q910" i="1" s="1"/>
  <c r="N910" i="1"/>
  <c r="L910" i="1"/>
  <c r="AA910" i="1" s="1"/>
  <c r="O909" i="1"/>
  <c r="P909" i="1" s="1"/>
  <c r="N909" i="1"/>
  <c r="L909" i="1"/>
  <c r="W909" i="1" s="1"/>
  <c r="O908" i="1"/>
  <c r="Q908" i="1" s="1"/>
  <c r="N908" i="1"/>
  <c r="L908" i="1"/>
  <c r="AA908" i="1" s="1"/>
  <c r="O907" i="1"/>
  <c r="N907" i="1"/>
  <c r="L907" i="1"/>
  <c r="W907" i="1" s="1"/>
  <c r="O906" i="1"/>
  <c r="Q906" i="1" s="1"/>
  <c r="N906" i="1"/>
  <c r="L906" i="1"/>
  <c r="AA906" i="1" s="1"/>
  <c r="O905" i="1"/>
  <c r="P905" i="1" s="1"/>
  <c r="N905" i="1"/>
  <c r="L905" i="1"/>
  <c r="W905" i="1" s="1"/>
  <c r="O904" i="1"/>
  <c r="Q904" i="1" s="1"/>
  <c r="N904" i="1"/>
  <c r="L904" i="1"/>
  <c r="AA904" i="1" s="1"/>
  <c r="O903" i="1"/>
  <c r="P903" i="1" s="1"/>
  <c r="Z903" i="1" s="1"/>
  <c r="N903" i="1"/>
  <c r="L903" i="1"/>
  <c r="O902" i="1"/>
  <c r="N902" i="1"/>
  <c r="L902" i="1"/>
  <c r="AA902" i="1" s="1"/>
  <c r="O901" i="1"/>
  <c r="P901" i="1" s="1"/>
  <c r="Z901" i="1" s="1"/>
  <c r="N901" i="1"/>
  <c r="L901" i="1"/>
  <c r="O900" i="1"/>
  <c r="N900" i="1"/>
  <c r="L900" i="1"/>
  <c r="AA900" i="1" s="1"/>
  <c r="O899" i="1"/>
  <c r="N899" i="1"/>
  <c r="L899" i="1"/>
  <c r="O898" i="1"/>
  <c r="N898" i="1"/>
  <c r="L898" i="1"/>
  <c r="AA898" i="1" s="1"/>
  <c r="O897" i="1"/>
  <c r="P897" i="1" s="1"/>
  <c r="N897" i="1"/>
  <c r="L897" i="1"/>
  <c r="O896" i="1"/>
  <c r="P896" i="1" s="1"/>
  <c r="N896" i="1"/>
  <c r="L896" i="1"/>
  <c r="W896" i="1" s="1"/>
  <c r="O895" i="1"/>
  <c r="Q895" i="1" s="1"/>
  <c r="N895" i="1"/>
  <c r="L895" i="1"/>
  <c r="AA895" i="1" s="1"/>
  <c r="O894" i="1"/>
  <c r="N894" i="1"/>
  <c r="L894" i="1"/>
  <c r="W894" i="1" s="1"/>
  <c r="O893" i="1"/>
  <c r="Q893" i="1" s="1"/>
  <c r="N893" i="1"/>
  <c r="L893" i="1"/>
  <c r="AA893" i="1" s="1"/>
  <c r="O892" i="1"/>
  <c r="P892" i="1" s="1"/>
  <c r="N892" i="1"/>
  <c r="L892" i="1"/>
  <c r="W892" i="1" s="1"/>
  <c r="O891" i="1"/>
  <c r="Q891" i="1" s="1"/>
  <c r="N891" i="1"/>
  <c r="L891" i="1"/>
  <c r="AA891" i="1" s="1"/>
  <c r="O890" i="1"/>
  <c r="N890" i="1"/>
  <c r="L890" i="1"/>
  <c r="W890" i="1" s="1"/>
  <c r="O889" i="1"/>
  <c r="Q889" i="1" s="1"/>
  <c r="N889" i="1"/>
  <c r="L889" i="1"/>
  <c r="AA889" i="1" s="1"/>
  <c r="O888" i="1"/>
  <c r="P888" i="1" s="1"/>
  <c r="N888" i="1"/>
  <c r="L888" i="1"/>
  <c r="W888" i="1" s="1"/>
  <c r="O887" i="1"/>
  <c r="Q887" i="1" s="1"/>
  <c r="N887" i="1"/>
  <c r="L887" i="1"/>
  <c r="AA887" i="1" s="1"/>
  <c r="O886" i="1"/>
  <c r="P886" i="1" s="1"/>
  <c r="N886" i="1"/>
  <c r="L886" i="1"/>
  <c r="W886" i="1" s="1"/>
  <c r="O885" i="1"/>
  <c r="Q885" i="1" s="1"/>
  <c r="N885" i="1"/>
  <c r="L885" i="1"/>
  <c r="AA885" i="1" s="1"/>
  <c r="O884" i="1"/>
  <c r="P884" i="1" s="1"/>
  <c r="N884" i="1"/>
  <c r="L884" i="1"/>
  <c r="W884" i="1" s="1"/>
  <c r="O883" i="1"/>
  <c r="Q883" i="1" s="1"/>
  <c r="N883" i="1"/>
  <c r="L883" i="1"/>
  <c r="AA883" i="1" s="1"/>
  <c r="O882" i="1"/>
  <c r="N882" i="1"/>
  <c r="L882" i="1"/>
  <c r="W882" i="1" s="1"/>
  <c r="O881" i="1"/>
  <c r="Q881" i="1" s="1"/>
  <c r="N881" i="1"/>
  <c r="L881" i="1"/>
  <c r="AA881" i="1" s="1"/>
  <c r="O880" i="1"/>
  <c r="P880" i="1" s="1"/>
  <c r="N880" i="1"/>
  <c r="L880" i="1"/>
  <c r="W880" i="1" s="1"/>
  <c r="O879" i="1"/>
  <c r="Q879" i="1" s="1"/>
  <c r="N879" i="1"/>
  <c r="L879" i="1"/>
  <c r="AA879" i="1" s="1"/>
  <c r="O878" i="1"/>
  <c r="P878" i="1" s="1"/>
  <c r="N878" i="1"/>
  <c r="L878" i="1"/>
  <c r="W878" i="1" s="1"/>
  <c r="O877" i="1"/>
  <c r="Q877" i="1" s="1"/>
  <c r="N877" i="1"/>
  <c r="L877" i="1"/>
  <c r="AA877" i="1" s="1"/>
  <c r="O876" i="1"/>
  <c r="P876" i="1" s="1"/>
  <c r="N876" i="1"/>
  <c r="L876" i="1"/>
  <c r="W876" i="1" s="1"/>
  <c r="O875" i="1"/>
  <c r="Q875" i="1" s="1"/>
  <c r="N875" i="1"/>
  <c r="L875" i="1"/>
  <c r="AA875" i="1" s="1"/>
  <c r="O874" i="1"/>
  <c r="N874" i="1"/>
  <c r="L874" i="1"/>
  <c r="W874" i="1" s="1"/>
  <c r="O873" i="1"/>
  <c r="Q873" i="1" s="1"/>
  <c r="N873" i="1"/>
  <c r="L873" i="1"/>
  <c r="AA873" i="1" s="1"/>
  <c r="O872" i="1"/>
  <c r="P872" i="1" s="1"/>
  <c r="N872" i="1"/>
  <c r="L872" i="1"/>
  <c r="W872" i="1" s="1"/>
  <c r="O871" i="1"/>
  <c r="Q871" i="1" s="1"/>
  <c r="N871" i="1"/>
  <c r="L871" i="1"/>
  <c r="AA871" i="1" s="1"/>
  <c r="O870" i="1"/>
  <c r="N870" i="1"/>
  <c r="L870" i="1"/>
  <c r="W870" i="1" s="1"/>
  <c r="O869" i="1"/>
  <c r="Q869" i="1" s="1"/>
  <c r="N869" i="1"/>
  <c r="L869" i="1"/>
  <c r="AA869" i="1" s="1"/>
  <c r="O868" i="1"/>
  <c r="P868" i="1" s="1"/>
  <c r="N868" i="1"/>
  <c r="L868" i="1"/>
  <c r="W868" i="1" s="1"/>
  <c r="O867" i="1"/>
  <c r="Q867" i="1" s="1"/>
  <c r="N867" i="1"/>
  <c r="L867" i="1"/>
  <c r="AA867" i="1" s="1"/>
  <c r="O866" i="1"/>
  <c r="N866" i="1"/>
  <c r="L866" i="1"/>
  <c r="W866" i="1" s="1"/>
  <c r="O865" i="1"/>
  <c r="Q865" i="1" s="1"/>
  <c r="N865" i="1"/>
  <c r="L865" i="1"/>
  <c r="AA865" i="1" s="1"/>
  <c r="O864" i="1"/>
  <c r="P864" i="1" s="1"/>
  <c r="N864" i="1"/>
  <c r="L864" i="1"/>
  <c r="W864" i="1" s="1"/>
  <c r="O863" i="1"/>
  <c r="Q863" i="1" s="1"/>
  <c r="N863" i="1"/>
  <c r="L863" i="1"/>
  <c r="AA863" i="1" s="1"/>
  <c r="O862" i="1"/>
  <c r="P862" i="1" s="1"/>
  <c r="N862" i="1"/>
  <c r="L862" i="1"/>
  <c r="W862" i="1" s="1"/>
  <c r="O861" i="1"/>
  <c r="Q861" i="1" s="1"/>
  <c r="N861" i="1"/>
  <c r="L861" i="1"/>
  <c r="AA861" i="1" s="1"/>
  <c r="O860" i="1"/>
  <c r="P860" i="1" s="1"/>
  <c r="N860" i="1"/>
  <c r="L860" i="1"/>
  <c r="W860" i="1" s="1"/>
  <c r="O859" i="1"/>
  <c r="Q859" i="1" s="1"/>
  <c r="N859" i="1"/>
  <c r="L859" i="1"/>
  <c r="AA859" i="1" s="1"/>
  <c r="O858" i="1"/>
  <c r="N858" i="1"/>
  <c r="L858" i="1"/>
  <c r="W858" i="1" s="1"/>
  <c r="O857" i="1"/>
  <c r="Q857" i="1" s="1"/>
  <c r="N857" i="1"/>
  <c r="L857" i="1"/>
  <c r="AA857" i="1" s="1"/>
  <c r="O856" i="1"/>
  <c r="P856" i="1" s="1"/>
  <c r="N856" i="1"/>
  <c r="L856" i="1"/>
  <c r="W856" i="1" s="1"/>
  <c r="O855" i="1"/>
  <c r="Q855" i="1" s="1"/>
  <c r="N855" i="1"/>
  <c r="L855" i="1"/>
  <c r="AA855" i="1" s="1"/>
  <c r="O854" i="1"/>
  <c r="N854" i="1"/>
  <c r="L854" i="1"/>
  <c r="W854" i="1" s="1"/>
  <c r="O853" i="1"/>
  <c r="Q853" i="1" s="1"/>
  <c r="N853" i="1"/>
  <c r="L853" i="1"/>
  <c r="AA853" i="1" s="1"/>
  <c r="O852" i="1"/>
  <c r="P852" i="1" s="1"/>
  <c r="N852" i="1"/>
  <c r="L852" i="1"/>
  <c r="W852" i="1" s="1"/>
  <c r="O851" i="1"/>
  <c r="Q851" i="1" s="1"/>
  <c r="N851" i="1"/>
  <c r="L851" i="1"/>
  <c r="AA851" i="1" s="1"/>
  <c r="O850" i="1"/>
  <c r="N850" i="1"/>
  <c r="L850" i="1"/>
  <c r="W850" i="1" s="1"/>
  <c r="O849" i="1"/>
  <c r="Q849" i="1" s="1"/>
  <c r="N849" i="1"/>
  <c r="L849" i="1"/>
  <c r="AA849" i="1" s="1"/>
  <c r="O848" i="1"/>
  <c r="P848" i="1" s="1"/>
  <c r="N848" i="1"/>
  <c r="L848" i="1"/>
  <c r="W848" i="1" s="1"/>
  <c r="O847" i="1"/>
  <c r="Q847" i="1" s="1"/>
  <c r="N847" i="1"/>
  <c r="L847" i="1"/>
  <c r="AA847" i="1" s="1"/>
  <c r="O846" i="1"/>
  <c r="P846" i="1" s="1"/>
  <c r="N846" i="1"/>
  <c r="L846" i="1"/>
  <c r="W846" i="1" s="1"/>
  <c r="O845" i="1"/>
  <c r="Q845" i="1" s="1"/>
  <c r="N845" i="1"/>
  <c r="L845" i="1"/>
  <c r="AA845" i="1" s="1"/>
  <c r="O844" i="1"/>
  <c r="P844" i="1" s="1"/>
  <c r="N844" i="1"/>
  <c r="L844" i="1"/>
  <c r="W844" i="1" s="1"/>
  <c r="O843" i="1"/>
  <c r="Q843" i="1" s="1"/>
  <c r="N843" i="1"/>
  <c r="L843" i="1"/>
  <c r="AA843" i="1" s="1"/>
  <c r="O842" i="1"/>
  <c r="N842" i="1"/>
  <c r="L842" i="1"/>
  <c r="W842" i="1" s="1"/>
  <c r="O841" i="1"/>
  <c r="Q841" i="1" s="1"/>
  <c r="N841" i="1"/>
  <c r="L841" i="1"/>
  <c r="AA841" i="1" s="1"/>
  <c r="O840" i="1"/>
  <c r="P840" i="1" s="1"/>
  <c r="N840" i="1"/>
  <c r="L840" i="1"/>
  <c r="W840" i="1" s="1"/>
  <c r="O839" i="1"/>
  <c r="Q839" i="1" s="1"/>
  <c r="N839" i="1"/>
  <c r="L839" i="1"/>
  <c r="AA839" i="1" s="1"/>
  <c r="O838" i="1"/>
  <c r="N838" i="1"/>
  <c r="L838" i="1"/>
  <c r="W838" i="1" s="1"/>
  <c r="O837" i="1"/>
  <c r="Q837" i="1" s="1"/>
  <c r="N837" i="1"/>
  <c r="L837" i="1"/>
  <c r="AA837" i="1" s="1"/>
  <c r="O836" i="1"/>
  <c r="N836" i="1"/>
  <c r="L836" i="1"/>
  <c r="O835" i="1"/>
  <c r="N835" i="1"/>
  <c r="L835" i="1"/>
  <c r="AA835" i="1" s="1"/>
  <c r="O834" i="1"/>
  <c r="P834" i="1" s="1"/>
  <c r="Z834" i="1" s="1"/>
  <c r="N834" i="1"/>
  <c r="L834" i="1"/>
  <c r="O833" i="1"/>
  <c r="N833" i="1"/>
  <c r="L833" i="1"/>
  <c r="AA833" i="1" s="1"/>
  <c r="O832" i="1"/>
  <c r="P832" i="1" s="1"/>
  <c r="N832" i="1"/>
  <c r="L832" i="1"/>
  <c r="O831" i="1"/>
  <c r="N831" i="1"/>
  <c r="L831" i="1"/>
  <c r="AA831" i="1" s="1"/>
  <c r="O830" i="1"/>
  <c r="N830" i="1"/>
  <c r="L830" i="1"/>
  <c r="O829" i="1"/>
  <c r="N829" i="1"/>
  <c r="L829" i="1"/>
  <c r="AA829" i="1" s="1"/>
  <c r="O828" i="1"/>
  <c r="P828" i="1" s="1"/>
  <c r="Z828" i="1" s="1"/>
  <c r="N828" i="1"/>
  <c r="L828" i="1"/>
  <c r="O827" i="1"/>
  <c r="N827" i="1"/>
  <c r="L827" i="1"/>
  <c r="AA827" i="1" s="1"/>
  <c r="O826" i="1"/>
  <c r="N826" i="1"/>
  <c r="L826" i="1"/>
  <c r="O825" i="1"/>
  <c r="N825" i="1"/>
  <c r="L825" i="1"/>
  <c r="AA825" i="1" s="1"/>
  <c r="O824" i="1"/>
  <c r="P824" i="1" s="1"/>
  <c r="N824" i="1"/>
  <c r="L824" i="1"/>
  <c r="O823" i="1"/>
  <c r="N823" i="1"/>
  <c r="L823" i="1"/>
  <c r="AA823" i="1" s="1"/>
  <c r="O822" i="1"/>
  <c r="P822" i="1" s="1"/>
  <c r="Z822" i="1" s="1"/>
  <c r="N822" i="1"/>
  <c r="L822" i="1"/>
  <c r="O821" i="1"/>
  <c r="P821" i="1" s="1"/>
  <c r="T821" i="1" s="1"/>
  <c r="N821" i="1"/>
  <c r="L821" i="1"/>
  <c r="O820" i="1"/>
  <c r="P820" i="1" s="1"/>
  <c r="T820" i="1" s="1"/>
  <c r="N820" i="1"/>
  <c r="L820" i="1"/>
  <c r="O819" i="1"/>
  <c r="P819" i="1" s="1"/>
  <c r="T819" i="1" s="1"/>
  <c r="N819" i="1"/>
  <c r="L819" i="1"/>
  <c r="O818" i="1"/>
  <c r="P818" i="1" s="1"/>
  <c r="T818" i="1" s="1"/>
  <c r="N818" i="1"/>
  <c r="L818" i="1"/>
  <c r="O817" i="1"/>
  <c r="P817" i="1" s="1"/>
  <c r="T817" i="1" s="1"/>
  <c r="N817" i="1"/>
  <c r="L817" i="1"/>
  <c r="O816" i="1"/>
  <c r="P816" i="1" s="1"/>
  <c r="T816" i="1" s="1"/>
  <c r="N816" i="1"/>
  <c r="L816" i="1"/>
  <c r="O815" i="1"/>
  <c r="P815" i="1" s="1"/>
  <c r="N815" i="1"/>
  <c r="L815" i="1"/>
  <c r="O814" i="1"/>
  <c r="N814" i="1"/>
  <c r="L814" i="1"/>
  <c r="O813" i="1"/>
  <c r="N813" i="1"/>
  <c r="L813" i="1"/>
  <c r="AA813" i="1" s="1"/>
  <c r="O812" i="1"/>
  <c r="N812" i="1"/>
  <c r="L812" i="1"/>
  <c r="O811" i="1"/>
  <c r="Q811" i="1" s="1"/>
  <c r="N811" i="1"/>
  <c r="L811" i="1"/>
  <c r="O810" i="1"/>
  <c r="N810" i="1"/>
  <c r="L810" i="1"/>
  <c r="AA810" i="1" s="1"/>
  <c r="O809" i="1"/>
  <c r="N809" i="1"/>
  <c r="L809" i="1"/>
  <c r="AA809" i="1" s="1"/>
  <c r="O808" i="1"/>
  <c r="N808" i="1"/>
  <c r="L808" i="1"/>
  <c r="W808" i="1" s="1"/>
  <c r="O807" i="1"/>
  <c r="N807" i="1"/>
  <c r="L807" i="1"/>
  <c r="W807" i="1" s="1"/>
  <c r="O806" i="1"/>
  <c r="N806" i="1"/>
  <c r="L806" i="1"/>
  <c r="AA806" i="1" s="1"/>
  <c r="O805" i="1"/>
  <c r="N805" i="1"/>
  <c r="L805" i="1"/>
  <c r="AA805" i="1" s="1"/>
  <c r="O804" i="1"/>
  <c r="Q804" i="1" s="1"/>
  <c r="N804" i="1"/>
  <c r="L804" i="1"/>
  <c r="W804" i="1" s="1"/>
  <c r="O803" i="1"/>
  <c r="N803" i="1"/>
  <c r="L803" i="1"/>
  <c r="W803" i="1" s="1"/>
  <c r="O802" i="1"/>
  <c r="Q802" i="1" s="1"/>
  <c r="N802" i="1"/>
  <c r="L802" i="1"/>
  <c r="AA802" i="1" s="1"/>
  <c r="O801" i="1"/>
  <c r="Q801" i="1" s="1"/>
  <c r="N801" i="1"/>
  <c r="L801" i="1"/>
  <c r="AA801" i="1" s="1"/>
  <c r="O800" i="1"/>
  <c r="Q800" i="1" s="1"/>
  <c r="N800" i="1"/>
  <c r="L800" i="1"/>
  <c r="AA800" i="1" s="1"/>
  <c r="O799" i="1"/>
  <c r="Q799" i="1" s="1"/>
  <c r="N799" i="1"/>
  <c r="L799" i="1"/>
  <c r="W799" i="1" s="1"/>
  <c r="O798" i="1"/>
  <c r="N798" i="1"/>
  <c r="L798" i="1"/>
  <c r="W798" i="1" s="1"/>
  <c r="O797" i="1"/>
  <c r="Q797" i="1" s="1"/>
  <c r="N797" i="1"/>
  <c r="L797" i="1"/>
  <c r="O796" i="1"/>
  <c r="Q796" i="1" s="1"/>
  <c r="N796" i="1"/>
  <c r="L796" i="1"/>
  <c r="AA796" i="1" s="1"/>
  <c r="O795" i="1"/>
  <c r="Q795" i="1" s="1"/>
  <c r="N795" i="1"/>
  <c r="L795" i="1"/>
  <c r="AA795" i="1" s="1"/>
  <c r="O794" i="1"/>
  <c r="Q794" i="1" s="1"/>
  <c r="N794" i="1"/>
  <c r="L794" i="1"/>
  <c r="O793" i="1"/>
  <c r="Q793" i="1" s="1"/>
  <c r="N793" i="1"/>
  <c r="L793" i="1"/>
  <c r="W793" i="1" s="1"/>
  <c r="O792" i="1"/>
  <c r="P792" i="1" s="1"/>
  <c r="N792" i="1"/>
  <c r="L792" i="1"/>
  <c r="AA792" i="1" s="1"/>
  <c r="O791" i="1"/>
  <c r="Q791" i="1" s="1"/>
  <c r="N791" i="1"/>
  <c r="L791" i="1"/>
  <c r="AA791" i="1" s="1"/>
  <c r="O790" i="1"/>
  <c r="Q790" i="1" s="1"/>
  <c r="N790" i="1"/>
  <c r="L790" i="1"/>
  <c r="AA790" i="1" s="1"/>
  <c r="O789" i="1"/>
  <c r="Q789" i="1" s="1"/>
  <c r="N789" i="1"/>
  <c r="L789" i="1"/>
  <c r="O788" i="1"/>
  <c r="N788" i="1"/>
  <c r="L788" i="1"/>
  <c r="W788" i="1" s="1"/>
  <c r="O787" i="1"/>
  <c r="N787" i="1"/>
  <c r="L787" i="1"/>
  <c r="AA787" i="1" s="1"/>
  <c r="O786" i="1"/>
  <c r="Q786" i="1" s="1"/>
  <c r="N786" i="1"/>
  <c r="L786" i="1"/>
  <c r="AA786" i="1" s="1"/>
  <c r="O785" i="1"/>
  <c r="Q785" i="1" s="1"/>
  <c r="N785" i="1"/>
  <c r="L785" i="1"/>
  <c r="AA785" i="1" s="1"/>
  <c r="O784" i="1"/>
  <c r="Q784" i="1" s="1"/>
  <c r="N784" i="1"/>
  <c r="L784" i="1"/>
  <c r="W784" i="1" s="1"/>
  <c r="O783" i="1"/>
  <c r="P783" i="1" s="1"/>
  <c r="N783" i="1"/>
  <c r="L783" i="1"/>
  <c r="AA783" i="1" s="1"/>
  <c r="O782" i="1"/>
  <c r="Q782" i="1" s="1"/>
  <c r="N782" i="1"/>
  <c r="L782" i="1"/>
  <c r="AA782" i="1" s="1"/>
  <c r="W781" i="1"/>
  <c r="O781" i="1"/>
  <c r="Q781" i="1" s="1"/>
  <c r="N781" i="1"/>
  <c r="L781" i="1"/>
  <c r="AA781" i="1" s="1"/>
  <c r="O780" i="1"/>
  <c r="Q780" i="1" s="1"/>
  <c r="N780" i="1"/>
  <c r="L780" i="1"/>
  <c r="W780" i="1" s="1"/>
  <c r="O779" i="1"/>
  <c r="P779" i="1" s="1"/>
  <c r="N779" i="1"/>
  <c r="L779" i="1"/>
  <c r="AA779" i="1" s="1"/>
  <c r="O778" i="1"/>
  <c r="Q778" i="1" s="1"/>
  <c r="N778" i="1"/>
  <c r="L778" i="1"/>
  <c r="AA778" i="1" s="1"/>
  <c r="O777" i="1"/>
  <c r="Q777" i="1" s="1"/>
  <c r="N777" i="1"/>
  <c r="L777" i="1"/>
  <c r="O776" i="1"/>
  <c r="Q776" i="1" s="1"/>
  <c r="N776" i="1"/>
  <c r="L776" i="1"/>
  <c r="W776" i="1" s="1"/>
  <c r="O775" i="1"/>
  <c r="P775" i="1" s="1"/>
  <c r="N775" i="1"/>
  <c r="L775" i="1"/>
  <c r="AA775" i="1" s="1"/>
  <c r="O774" i="1"/>
  <c r="Q774" i="1" s="1"/>
  <c r="N774" i="1"/>
  <c r="L774" i="1"/>
  <c r="AA774" i="1" s="1"/>
  <c r="O773" i="1"/>
  <c r="Q773" i="1" s="1"/>
  <c r="N773" i="1"/>
  <c r="L773" i="1"/>
  <c r="O772" i="1"/>
  <c r="Q772" i="1" s="1"/>
  <c r="N772" i="1"/>
  <c r="L772" i="1"/>
  <c r="W772" i="1" s="1"/>
  <c r="O771" i="1"/>
  <c r="P771" i="1" s="1"/>
  <c r="N771" i="1"/>
  <c r="L771" i="1"/>
  <c r="AA771" i="1" s="1"/>
  <c r="O770" i="1"/>
  <c r="Q770" i="1" s="1"/>
  <c r="N770" i="1"/>
  <c r="L770" i="1"/>
  <c r="AA770" i="1" s="1"/>
  <c r="O769" i="1"/>
  <c r="Q769" i="1" s="1"/>
  <c r="N769" i="1"/>
  <c r="L769" i="1"/>
  <c r="AA769" i="1" s="1"/>
  <c r="O768" i="1"/>
  <c r="P768" i="1" s="1"/>
  <c r="N768" i="1"/>
  <c r="L768" i="1"/>
  <c r="W768" i="1" s="1"/>
  <c r="O767" i="1"/>
  <c r="P767" i="1" s="1"/>
  <c r="N767" i="1"/>
  <c r="L767" i="1"/>
  <c r="W767" i="1" s="1"/>
  <c r="O766" i="1"/>
  <c r="Q766" i="1" s="1"/>
  <c r="N766" i="1"/>
  <c r="L766" i="1"/>
  <c r="AA766" i="1" s="1"/>
  <c r="O765" i="1"/>
  <c r="Q765" i="1" s="1"/>
  <c r="N765" i="1"/>
  <c r="L765" i="1"/>
  <c r="AA765" i="1" s="1"/>
  <c r="O764" i="1"/>
  <c r="Q764" i="1" s="1"/>
  <c r="N764" i="1"/>
  <c r="L764" i="1"/>
  <c r="W764" i="1" s="1"/>
  <c r="O763" i="1"/>
  <c r="P763" i="1" s="1"/>
  <c r="N763" i="1"/>
  <c r="L763" i="1"/>
  <c r="O762" i="1"/>
  <c r="Q762" i="1" s="1"/>
  <c r="N762" i="1"/>
  <c r="L762" i="1"/>
  <c r="AA762" i="1" s="1"/>
  <c r="O761" i="1"/>
  <c r="N761" i="1"/>
  <c r="L761" i="1"/>
  <c r="O760" i="1"/>
  <c r="Q760" i="1" s="1"/>
  <c r="N760" i="1"/>
  <c r="L760" i="1"/>
  <c r="W760" i="1" s="1"/>
  <c r="O759" i="1"/>
  <c r="Q759" i="1" s="1"/>
  <c r="N759" i="1"/>
  <c r="L759" i="1"/>
  <c r="O758" i="1"/>
  <c r="N758" i="1"/>
  <c r="L758" i="1"/>
  <c r="O757" i="1"/>
  <c r="Q757" i="1" s="1"/>
  <c r="N757" i="1"/>
  <c r="L757" i="1"/>
  <c r="W757" i="1" s="1"/>
  <c r="O756" i="1"/>
  <c r="P756" i="1" s="1"/>
  <c r="N756" i="1"/>
  <c r="L756" i="1"/>
  <c r="W756" i="1" s="1"/>
  <c r="O755" i="1"/>
  <c r="N755" i="1"/>
  <c r="L755" i="1"/>
  <c r="AA755" i="1" s="1"/>
  <c r="O754" i="1"/>
  <c r="P754" i="1" s="1"/>
  <c r="Z754" i="1" s="1"/>
  <c r="N754" i="1"/>
  <c r="L754" i="1"/>
  <c r="O753" i="1"/>
  <c r="N753" i="1"/>
  <c r="L753" i="1"/>
  <c r="AA753" i="1" s="1"/>
  <c r="O752" i="1"/>
  <c r="N752" i="1"/>
  <c r="L752" i="1"/>
  <c r="O751" i="1"/>
  <c r="Q751" i="1" s="1"/>
  <c r="N751" i="1"/>
  <c r="L751" i="1"/>
  <c r="W751" i="1" s="1"/>
  <c r="O750" i="1"/>
  <c r="Q750" i="1" s="1"/>
  <c r="N750" i="1"/>
  <c r="L750" i="1"/>
  <c r="AA750" i="1" s="1"/>
  <c r="O749" i="1"/>
  <c r="N749" i="1"/>
  <c r="L749" i="1"/>
  <c r="O748" i="1"/>
  <c r="Q748" i="1" s="1"/>
  <c r="N748" i="1"/>
  <c r="L748" i="1"/>
  <c r="W748" i="1" s="1"/>
  <c r="O747" i="1"/>
  <c r="P747" i="1" s="1"/>
  <c r="N747" i="1"/>
  <c r="L747" i="1"/>
  <c r="W747" i="1" s="1"/>
  <c r="O746" i="1"/>
  <c r="Q746" i="1" s="1"/>
  <c r="N746" i="1"/>
  <c r="L746" i="1"/>
  <c r="AA746" i="1" s="1"/>
  <c r="O745" i="1"/>
  <c r="P745" i="1" s="1"/>
  <c r="N745" i="1"/>
  <c r="L745" i="1"/>
  <c r="AA745" i="1" s="1"/>
  <c r="O744" i="1"/>
  <c r="Q744" i="1" s="1"/>
  <c r="N744" i="1"/>
  <c r="L744" i="1"/>
  <c r="W744" i="1" s="1"/>
  <c r="O743" i="1"/>
  <c r="N743" i="1"/>
  <c r="L743" i="1"/>
  <c r="W743" i="1" s="1"/>
  <c r="O742" i="1"/>
  <c r="Q742" i="1" s="1"/>
  <c r="N742" i="1"/>
  <c r="L742" i="1"/>
  <c r="AA742" i="1" s="1"/>
  <c r="O741" i="1"/>
  <c r="P741" i="1" s="1"/>
  <c r="N741" i="1"/>
  <c r="L741" i="1"/>
  <c r="W741" i="1" s="1"/>
  <c r="O740" i="1"/>
  <c r="Q740" i="1" s="1"/>
  <c r="N740" i="1"/>
  <c r="L740" i="1"/>
  <c r="W740" i="1" s="1"/>
  <c r="O739" i="1"/>
  <c r="P739" i="1" s="1"/>
  <c r="N739" i="1"/>
  <c r="L739" i="1"/>
  <c r="W739" i="1" s="1"/>
  <c r="O738" i="1"/>
  <c r="Q738" i="1" s="1"/>
  <c r="N738" i="1"/>
  <c r="L738" i="1"/>
  <c r="AA738" i="1" s="1"/>
  <c r="O737" i="1"/>
  <c r="P737" i="1" s="1"/>
  <c r="N737" i="1"/>
  <c r="L737" i="1"/>
  <c r="W737" i="1" s="1"/>
  <c r="O736" i="1"/>
  <c r="Q736" i="1" s="1"/>
  <c r="N736" i="1"/>
  <c r="L736" i="1"/>
  <c r="W736" i="1" s="1"/>
  <c r="O735" i="1"/>
  <c r="N735" i="1"/>
  <c r="L735" i="1"/>
  <c r="W735" i="1" s="1"/>
  <c r="O734" i="1"/>
  <c r="Q734" i="1" s="1"/>
  <c r="N734" i="1"/>
  <c r="L734" i="1"/>
  <c r="AA734" i="1" s="1"/>
  <c r="O733" i="1"/>
  <c r="P733" i="1" s="1"/>
  <c r="N733" i="1"/>
  <c r="L733" i="1"/>
  <c r="W733" i="1" s="1"/>
  <c r="O732" i="1"/>
  <c r="Q732" i="1" s="1"/>
  <c r="N732" i="1"/>
  <c r="L732" i="1"/>
  <c r="W732" i="1" s="1"/>
  <c r="O731" i="1"/>
  <c r="P731" i="1" s="1"/>
  <c r="N731" i="1"/>
  <c r="L731" i="1"/>
  <c r="W731" i="1" s="1"/>
  <c r="O730" i="1"/>
  <c r="Q730" i="1" s="1"/>
  <c r="N730" i="1"/>
  <c r="L730" i="1"/>
  <c r="AA730" i="1" s="1"/>
  <c r="O729" i="1"/>
  <c r="P729" i="1" s="1"/>
  <c r="N729" i="1"/>
  <c r="L729" i="1"/>
  <c r="W729" i="1" s="1"/>
  <c r="O728" i="1"/>
  <c r="Q728" i="1" s="1"/>
  <c r="N728" i="1"/>
  <c r="L728" i="1"/>
  <c r="W728" i="1" s="1"/>
  <c r="O727" i="1"/>
  <c r="P727" i="1" s="1"/>
  <c r="N727" i="1"/>
  <c r="L727" i="1"/>
  <c r="W727" i="1" s="1"/>
  <c r="O726" i="1"/>
  <c r="Q726" i="1" s="1"/>
  <c r="N726" i="1"/>
  <c r="L726" i="1"/>
  <c r="AA726" i="1" s="1"/>
  <c r="O725" i="1"/>
  <c r="P725" i="1" s="1"/>
  <c r="N725" i="1"/>
  <c r="L725" i="1"/>
  <c r="W725" i="1" s="1"/>
  <c r="O724" i="1"/>
  <c r="Q724" i="1" s="1"/>
  <c r="N724" i="1"/>
  <c r="L724" i="1"/>
  <c r="W724" i="1" s="1"/>
  <c r="O723" i="1"/>
  <c r="N723" i="1"/>
  <c r="L723" i="1"/>
  <c r="W723" i="1" s="1"/>
  <c r="O722" i="1"/>
  <c r="Q722" i="1" s="1"/>
  <c r="N722" i="1"/>
  <c r="L722" i="1"/>
  <c r="AA722" i="1" s="1"/>
  <c r="O721" i="1"/>
  <c r="P721" i="1" s="1"/>
  <c r="N721" i="1"/>
  <c r="L721" i="1"/>
  <c r="W721" i="1" s="1"/>
  <c r="O720" i="1"/>
  <c r="Q720" i="1" s="1"/>
  <c r="N720" i="1"/>
  <c r="L720" i="1"/>
  <c r="W720" i="1" s="1"/>
  <c r="O719" i="1"/>
  <c r="P719" i="1" s="1"/>
  <c r="N719" i="1"/>
  <c r="L719" i="1"/>
  <c r="W719" i="1" s="1"/>
  <c r="O718" i="1"/>
  <c r="N718" i="1"/>
  <c r="L718" i="1"/>
  <c r="AA718" i="1" s="1"/>
  <c r="O717" i="1"/>
  <c r="P717" i="1" s="1"/>
  <c r="N717" i="1"/>
  <c r="L717" i="1"/>
  <c r="W717" i="1" s="1"/>
  <c r="O716" i="1"/>
  <c r="Q716" i="1" s="1"/>
  <c r="N716" i="1"/>
  <c r="L716" i="1"/>
  <c r="W716" i="1" s="1"/>
  <c r="O715" i="1"/>
  <c r="P715" i="1" s="1"/>
  <c r="N715" i="1"/>
  <c r="L715" i="1"/>
  <c r="W715" i="1" s="1"/>
  <c r="O714" i="1"/>
  <c r="Q714" i="1" s="1"/>
  <c r="N714" i="1"/>
  <c r="L714" i="1"/>
  <c r="AA714" i="1" s="1"/>
  <c r="O713" i="1"/>
  <c r="P713" i="1" s="1"/>
  <c r="N713" i="1"/>
  <c r="L713" i="1"/>
  <c r="W713" i="1" s="1"/>
  <c r="O712" i="1"/>
  <c r="Q712" i="1" s="1"/>
  <c r="N712" i="1"/>
  <c r="L712" i="1"/>
  <c r="W712" i="1" s="1"/>
  <c r="O711" i="1"/>
  <c r="P711" i="1" s="1"/>
  <c r="N711" i="1"/>
  <c r="L711" i="1"/>
  <c r="W711" i="1" s="1"/>
  <c r="O710" i="1"/>
  <c r="Q710" i="1" s="1"/>
  <c r="N710" i="1"/>
  <c r="L710" i="1"/>
  <c r="O709" i="1"/>
  <c r="Q709" i="1" s="1"/>
  <c r="N709" i="1"/>
  <c r="L709" i="1"/>
  <c r="AA709" i="1" s="1"/>
  <c r="O708" i="1"/>
  <c r="Q708" i="1" s="1"/>
  <c r="N708" i="1"/>
  <c r="L708" i="1"/>
  <c r="AA708" i="1" s="1"/>
  <c r="O707" i="1"/>
  <c r="Q707" i="1" s="1"/>
  <c r="N707" i="1"/>
  <c r="L707" i="1"/>
  <c r="AA707" i="1" s="1"/>
  <c r="O706" i="1"/>
  <c r="N706" i="1"/>
  <c r="L706" i="1"/>
  <c r="AA706" i="1" s="1"/>
  <c r="O705" i="1"/>
  <c r="Q705" i="1" s="1"/>
  <c r="N705" i="1"/>
  <c r="L705" i="1"/>
  <c r="O704" i="1"/>
  <c r="N704" i="1"/>
  <c r="L704" i="1"/>
  <c r="AA704" i="1" s="1"/>
  <c r="O703" i="1"/>
  <c r="N703" i="1"/>
  <c r="L703" i="1"/>
  <c r="AA703" i="1" s="1"/>
  <c r="O702" i="1"/>
  <c r="N702" i="1"/>
  <c r="L702" i="1"/>
  <c r="AA702" i="1" s="1"/>
  <c r="O701" i="1"/>
  <c r="Q701" i="1" s="1"/>
  <c r="N701" i="1"/>
  <c r="L701" i="1"/>
  <c r="O700" i="1"/>
  <c r="N700" i="1"/>
  <c r="L700" i="1"/>
  <c r="AA700" i="1" s="1"/>
  <c r="O699" i="1"/>
  <c r="N699" i="1"/>
  <c r="L699" i="1"/>
  <c r="AA699" i="1" s="1"/>
  <c r="O698" i="1"/>
  <c r="N698" i="1"/>
  <c r="L698" i="1"/>
  <c r="AA698" i="1" s="1"/>
  <c r="O697" i="1"/>
  <c r="Q697" i="1" s="1"/>
  <c r="N697" i="1"/>
  <c r="L697" i="1"/>
  <c r="O696" i="1"/>
  <c r="N696" i="1"/>
  <c r="L696" i="1"/>
  <c r="AA696" i="1" s="1"/>
  <c r="O695" i="1"/>
  <c r="N695" i="1"/>
  <c r="L695" i="1"/>
  <c r="AA695" i="1" s="1"/>
  <c r="O694" i="1"/>
  <c r="N694" i="1"/>
  <c r="L694" i="1"/>
  <c r="AA694" i="1" s="1"/>
  <c r="O693" i="1"/>
  <c r="Q693" i="1" s="1"/>
  <c r="N693" i="1"/>
  <c r="L693" i="1"/>
  <c r="O692" i="1"/>
  <c r="N692" i="1"/>
  <c r="L692" i="1"/>
  <c r="AA692" i="1" s="1"/>
  <c r="O691" i="1"/>
  <c r="N691" i="1"/>
  <c r="L691" i="1"/>
  <c r="AA691" i="1" s="1"/>
  <c r="O690" i="1"/>
  <c r="N690" i="1"/>
  <c r="L690" i="1"/>
  <c r="AA690" i="1" s="1"/>
  <c r="O689" i="1"/>
  <c r="Q689" i="1" s="1"/>
  <c r="N689" i="1"/>
  <c r="L689" i="1"/>
  <c r="O688" i="1"/>
  <c r="N688" i="1"/>
  <c r="L688" i="1"/>
  <c r="AA688" i="1" s="1"/>
  <c r="O687" i="1"/>
  <c r="N687" i="1"/>
  <c r="L687" i="1"/>
  <c r="AA687" i="1" s="1"/>
  <c r="O686" i="1"/>
  <c r="N686" i="1"/>
  <c r="L686" i="1"/>
  <c r="AA686" i="1" s="1"/>
  <c r="O685" i="1"/>
  <c r="Q685" i="1" s="1"/>
  <c r="N685" i="1"/>
  <c r="L685" i="1"/>
  <c r="O684" i="1"/>
  <c r="N684" i="1"/>
  <c r="L684" i="1"/>
  <c r="AA684" i="1" s="1"/>
  <c r="O683" i="1"/>
  <c r="N683" i="1"/>
  <c r="L683" i="1"/>
  <c r="AA683" i="1" s="1"/>
  <c r="O682" i="1"/>
  <c r="N682" i="1"/>
  <c r="L682" i="1"/>
  <c r="AA682" i="1" s="1"/>
  <c r="O681" i="1"/>
  <c r="Q681" i="1" s="1"/>
  <c r="N681" i="1"/>
  <c r="L681" i="1"/>
  <c r="O680" i="1"/>
  <c r="N680" i="1"/>
  <c r="L680" i="1"/>
  <c r="AA680" i="1" s="1"/>
  <c r="O679" i="1"/>
  <c r="N679" i="1"/>
  <c r="L679" i="1"/>
  <c r="AA679" i="1" s="1"/>
  <c r="O678" i="1"/>
  <c r="N678" i="1"/>
  <c r="L678" i="1"/>
  <c r="AA678" i="1" s="1"/>
  <c r="O677" i="1"/>
  <c r="Q677" i="1" s="1"/>
  <c r="N677" i="1"/>
  <c r="L677" i="1"/>
  <c r="O676" i="1"/>
  <c r="N676" i="1"/>
  <c r="L676" i="1"/>
  <c r="AA676" i="1" s="1"/>
  <c r="O675" i="1"/>
  <c r="N675" i="1"/>
  <c r="L675" i="1"/>
  <c r="AA675" i="1" s="1"/>
  <c r="O674" i="1"/>
  <c r="N674" i="1"/>
  <c r="L674" i="1"/>
  <c r="AA674" i="1" s="1"/>
  <c r="O673" i="1"/>
  <c r="Q673" i="1" s="1"/>
  <c r="N673" i="1"/>
  <c r="L673" i="1"/>
  <c r="O672" i="1"/>
  <c r="N672" i="1"/>
  <c r="L672" i="1"/>
  <c r="W672" i="1" s="1"/>
  <c r="O671" i="1"/>
  <c r="Q671" i="1" s="1"/>
  <c r="N671" i="1"/>
  <c r="L671" i="1"/>
  <c r="W671" i="1" s="1"/>
  <c r="O670" i="1"/>
  <c r="Q670" i="1" s="1"/>
  <c r="N670" i="1"/>
  <c r="L670" i="1"/>
  <c r="W670" i="1" s="1"/>
  <c r="O669" i="1"/>
  <c r="Q669" i="1" s="1"/>
  <c r="N669" i="1"/>
  <c r="L669" i="1"/>
  <c r="W669" i="1" s="1"/>
  <c r="O668" i="1"/>
  <c r="N668" i="1"/>
  <c r="L668" i="1"/>
  <c r="W668" i="1" s="1"/>
  <c r="O667" i="1"/>
  <c r="Q667" i="1" s="1"/>
  <c r="N667" i="1"/>
  <c r="L667" i="1"/>
  <c r="W667" i="1" s="1"/>
  <c r="O666" i="1"/>
  <c r="Q666" i="1" s="1"/>
  <c r="N666" i="1"/>
  <c r="L666" i="1"/>
  <c r="W666" i="1" s="1"/>
  <c r="O665" i="1"/>
  <c r="Q665" i="1" s="1"/>
  <c r="N665" i="1"/>
  <c r="L665" i="1"/>
  <c r="O664" i="1"/>
  <c r="N664" i="1"/>
  <c r="L664" i="1"/>
  <c r="W664" i="1" s="1"/>
  <c r="O663" i="1"/>
  <c r="Q663" i="1" s="1"/>
  <c r="N663" i="1"/>
  <c r="L663" i="1"/>
  <c r="W663" i="1" s="1"/>
  <c r="O662" i="1"/>
  <c r="Q662" i="1" s="1"/>
  <c r="N662" i="1"/>
  <c r="L662" i="1"/>
  <c r="AA662" i="1" s="1"/>
  <c r="O661" i="1"/>
  <c r="Q661" i="1" s="1"/>
  <c r="N661" i="1"/>
  <c r="L661" i="1"/>
  <c r="AA661" i="1" s="1"/>
  <c r="O660" i="1"/>
  <c r="P660" i="1" s="1"/>
  <c r="N660" i="1"/>
  <c r="L660" i="1"/>
  <c r="AA660" i="1" s="1"/>
  <c r="O659" i="1"/>
  <c r="Q659" i="1" s="1"/>
  <c r="N659" i="1"/>
  <c r="L659" i="1"/>
  <c r="AA659" i="1" s="1"/>
  <c r="O658" i="1"/>
  <c r="Q658" i="1" s="1"/>
  <c r="N658" i="1"/>
  <c r="L658" i="1"/>
  <c r="AA658" i="1" s="1"/>
  <c r="O657" i="1"/>
  <c r="Q657" i="1" s="1"/>
  <c r="N657" i="1"/>
  <c r="L657" i="1"/>
  <c r="AA657" i="1" s="1"/>
  <c r="O656" i="1"/>
  <c r="P656" i="1" s="1"/>
  <c r="N656" i="1"/>
  <c r="L656" i="1"/>
  <c r="AA656" i="1" s="1"/>
  <c r="O655" i="1"/>
  <c r="Q655" i="1" s="1"/>
  <c r="N655" i="1"/>
  <c r="L655" i="1"/>
  <c r="AA655" i="1" s="1"/>
  <c r="O654" i="1"/>
  <c r="Q654" i="1" s="1"/>
  <c r="N654" i="1"/>
  <c r="L654" i="1"/>
  <c r="AA654" i="1" s="1"/>
  <c r="O653" i="1"/>
  <c r="Q653" i="1" s="1"/>
  <c r="N653" i="1"/>
  <c r="L653" i="1"/>
  <c r="AA653" i="1" s="1"/>
  <c r="O652" i="1"/>
  <c r="P652" i="1" s="1"/>
  <c r="N652" i="1"/>
  <c r="L652" i="1"/>
  <c r="AA652" i="1" s="1"/>
  <c r="O651" i="1"/>
  <c r="Q651" i="1" s="1"/>
  <c r="N651" i="1"/>
  <c r="L651" i="1"/>
  <c r="AA651" i="1" s="1"/>
  <c r="O650" i="1"/>
  <c r="Q650" i="1" s="1"/>
  <c r="N650" i="1"/>
  <c r="L650" i="1"/>
  <c r="AA650" i="1" s="1"/>
  <c r="O649" i="1"/>
  <c r="Q649" i="1" s="1"/>
  <c r="N649" i="1"/>
  <c r="L649" i="1"/>
  <c r="AA649" i="1" s="1"/>
  <c r="O648" i="1"/>
  <c r="N648" i="1"/>
  <c r="L648" i="1"/>
  <c r="AA648" i="1" s="1"/>
  <c r="O647" i="1"/>
  <c r="Q647" i="1" s="1"/>
  <c r="N647" i="1"/>
  <c r="L647" i="1"/>
  <c r="AA647" i="1" s="1"/>
  <c r="O646" i="1"/>
  <c r="Q646" i="1" s="1"/>
  <c r="N646" i="1"/>
  <c r="L646" i="1"/>
  <c r="AA646" i="1" s="1"/>
  <c r="O645" i="1"/>
  <c r="Q645" i="1" s="1"/>
  <c r="N645" i="1"/>
  <c r="L645" i="1"/>
  <c r="AA645" i="1" s="1"/>
  <c r="O644" i="1"/>
  <c r="P644" i="1" s="1"/>
  <c r="N644" i="1"/>
  <c r="L644" i="1"/>
  <c r="AA644" i="1" s="1"/>
  <c r="O643" i="1"/>
  <c r="Q643" i="1" s="1"/>
  <c r="N643" i="1"/>
  <c r="L643" i="1"/>
  <c r="AA643" i="1" s="1"/>
  <c r="O642" i="1"/>
  <c r="Q642" i="1" s="1"/>
  <c r="N642" i="1"/>
  <c r="L642" i="1"/>
  <c r="AA642" i="1" s="1"/>
  <c r="O641" i="1"/>
  <c r="Q641" i="1" s="1"/>
  <c r="N641" i="1"/>
  <c r="L641" i="1"/>
  <c r="AA641" i="1" s="1"/>
  <c r="O640" i="1"/>
  <c r="P640" i="1" s="1"/>
  <c r="N640" i="1"/>
  <c r="L640" i="1"/>
  <c r="AA640" i="1" s="1"/>
  <c r="O639" i="1"/>
  <c r="Q639" i="1" s="1"/>
  <c r="N639" i="1"/>
  <c r="L639" i="1"/>
  <c r="O638" i="1"/>
  <c r="Q638" i="1" s="1"/>
  <c r="N638" i="1"/>
  <c r="L638" i="1"/>
  <c r="AA638" i="1" s="1"/>
  <c r="O637" i="1"/>
  <c r="P637" i="1" s="1"/>
  <c r="Z637" i="1" s="1"/>
  <c r="N637" i="1"/>
  <c r="L637" i="1"/>
  <c r="AA637" i="1" s="1"/>
  <c r="O636" i="1"/>
  <c r="P636" i="1" s="1"/>
  <c r="N636" i="1"/>
  <c r="L636" i="1"/>
  <c r="AA636" i="1" s="1"/>
  <c r="O635" i="1"/>
  <c r="Q635" i="1" s="1"/>
  <c r="N635" i="1"/>
  <c r="L635" i="1"/>
  <c r="AA635" i="1" s="1"/>
  <c r="O634" i="1"/>
  <c r="Q634" i="1" s="1"/>
  <c r="N634" i="1"/>
  <c r="L634" i="1"/>
  <c r="AA634" i="1" s="1"/>
  <c r="O633" i="1"/>
  <c r="Q633" i="1" s="1"/>
  <c r="N633" i="1"/>
  <c r="L633" i="1"/>
  <c r="AA633" i="1" s="1"/>
  <c r="O632" i="1"/>
  <c r="P632" i="1" s="1"/>
  <c r="N632" i="1"/>
  <c r="L632" i="1"/>
  <c r="AA632" i="1" s="1"/>
  <c r="O631" i="1"/>
  <c r="Q631" i="1" s="1"/>
  <c r="N631" i="1"/>
  <c r="L631" i="1"/>
  <c r="AA631" i="1" s="1"/>
  <c r="O630" i="1"/>
  <c r="Q630" i="1" s="1"/>
  <c r="N630" i="1"/>
  <c r="L630" i="1"/>
  <c r="AA630" i="1" s="1"/>
  <c r="O629" i="1"/>
  <c r="P629" i="1" s="1"/>
  <c r="Z629" i="1" s="1"/>
  <c r="N629" i="1"/>
  <c r="L629" i="1"/>
  <c r="AA629" i="1" s="1"/>
  <c r="O628" i="1"/>
  <c r="P628" i="1" s="1"/>
  <c r="N628" i="1"/>
  <c r="L628" i="1"/>
  <c r="AA628" i="1" s="1"/>
  <c r="O627" i="1"/>
  <c r="Q627" i="1" s="1"/>
  <c r="N627" i="1"/>
  <c r="L627" i="1"/>
  <c r="AA627" i="1" s="1"/>
  <c r="O626" i="1"/>
  <c r="Q626" i="1" s="1"/>
  <c r="N626" i="1"/>
  <c r="L626" i="1"/>
  <c r="AA626" i="1" s="1"/>
  <c r="O625" i="1"/>
  <c r="Q625" i="1" s="1"/>
  <c r="N625" i="1"/>
  <c r="L625" i="1"/>
  <c r="AA625" i="1" s="1"/>
  <c r="O624" i="1"/>
  <c r="P624" i="1" s="1"/>
  <c r="N624" i="1"/>
  <c r="L624" i="1"/>
  <c r="AA624" i="1" s="1"/>
  <c r="O623" i="1"/>
  <c r="Q623" i="1" s="1"/>
  <c r="N623" i="1"/>
  <c r="L623" i="1"/>
  <c r="AA623" i="1" s="1"/>
  <c r="O622" i="1"/>
  <c r="Q622" i="1" s="1"/>
  <c r="N622" i="1"/>
  <c r="L622" i="1"/>
  <c r="AA622" i="1" s="1"/>
  <c r="O621" i="1"/>
  <c r="P621" i="1" s="1"/>
  <c r="Z621" i="1" s="1"/>
  <c r="N621" i="1"/>
  <c r="L621" i="1"/>
  <c r="AA621" i="1" s="1"/>
  <c r="O620" i="1"/>
  <c r="P620" i="1" s="1"/>
  <c r="N620" i="1"/>
  <c r="L620" i="1"/>
  <c r="AA620" i="1" s="1"/>
  <c r="O619" i="1"/>
  <c r="Q619" i="1" s="1"/>
  <c r="N619" i="1"/>
  <c r="L619" i="1"/>
  <c r="AA619" i="1" s="1"/>
  <c r="O618" i="1"/>
  <c r="N618" i="1"/>
  <c r="L618" i="1"/>
  <c r="AA618" i="1" s="1"/>
  <c r="O617" i="1"/>
  <c r="Q617" i="1" s="1"/>
  <c r="N617" i="1"/>
  <c r="L617" i="1"/>
  <c r="W617" i="1" s="1"/>
  <c r="O616" i="1"/>
  <c r="P616" i="1" s="1"/>
  <c r="Z616" i="1" s="1"/>
  <c r="N616" i="1"/>
  <c r="L616" i="1"/>
  <c r="AA616" i="1" s="1"/>
  <c r="O615" i="1"/>
  <c r="N615" i="1"/>
  <c r="L615" i="1"/>
  <c r="AA615" i="1" s="1"/>
  <c r="O614" i="1"/>
  <c r="N614" i="1"/>
  <c r="L614" i="1"/>
  <c r="AA614" i="1" s="1"/>
  <c r="O613" i="1"/>
  <c r="N613" i="1"/>
  <c r="L613" i="1"/>
  <c r="W613" i="1" s="1"/>
  <c r="O612" i="1"/>
  <c r="N612" i="1"/>
  <c r="L612" i="1"/>
  <c r="AA612" i="1" s="1"/>
  <c r="O611" i="1"/>
  <c r="N611" i="1"/>
  <c r="L611" i="1"/>
  <c r="AA611" i="1" s="1"/>
  <c r="O610" i="1"/>
  <c r="N610" i="1"/>
  <c r="L610" i="1"/>
  <c r="AA610" i="1" s="1"/>
  <c r="O609" i="1"/>
  <c r="N609" i="1"/>
  <c r="L609" i="1"/>
  <c r="W609" i="1" s="1"/>
  <c r="O608" i="1"/>
  <c r="N608" i="1"/>
  <c r="L608" i="1"/>
  <c r="AA608" i="1" s="1"/>
  <c r="O607" i="1"/>
  <c r="N607" i="1"/>
  <c r="L607" i="1"/>
  <c r="O606" i="1"/>
  <c r="N606" i="1"/>
  <c r="L606" i="1"/>
  <c r="AA606" i="1" s="1"/>
  <c r="O605" i="1"/>
  <c r="Q605" i="1" s="1"/>
  <c r="N605" i="1"/>
  <c r="L605" i="1"/>
  <c r="W605" i="1" s="1"/>
  <c r="O604" i="1"/>
  <c r="P604" i="1" s="1"/>
  <c r="Z604" i="1" s="1"/>
  <c r="N604" i="1"/>
  <c r="L604" i="1"/>
  <c r="AA604" i="1" s="1"/>
  <c r="O603" i="1"/>
  <c r="N603" i="1"/>
  <c r="L603" i="1"/>
  <c r="AA603" i="1" s="1"/>
  <c r="O602" i="1"/>
  <c r="N602" i="1"/>
  <c r="L602" i="1"/>
  <c r="AA602" i="1" s="1"/>
  <c r="O601" i="1"/>
  <c r="N601" i="1"/>
  <c r="L601" i="1"/>
  <c r="W601" i="1" s="1"/>
  <c r="O600" i="1"/>
  <c r="P600" i="1" s="1"/>
  <c r="Z600" i="1" s="1"/>
  <c r="N600" i="1"/>
  <c r="L600" i="1"/>
  <c r="AA600" i="1" s="1"/>
  <c r="O599" i="1"/>
  <c r="N599" i="1"/>
  <c r="L599" i="1"/>
  <c r="AA599" i="1" s="1"/>
  <c r="O598" i="1"/>
  <c r="Q598" i="1" s="1"/>
  <c r="N598" i="1"/>
  <c r="L598" i="1"/>
  <c r="AA598" i="1" s="1"/>
  <c r="O597" i="1"/>
  <c r="N597" i="1"/>
  <c r="L597" i="1"/>
  <c r="W597" i="1" s="1"/>
  <c r="O596" i="1"/>
  <c r="N596" i="1"/>
  <c r="L596" i="1"/>
  <c r="AA596" i="1" s="1"/>
  <c r="O595" i="1"/>
  <c r="N595" i="1"/>
  <c r="L595" i="1"/>
  <c r="AA595" i="1" s="1"/>
  <c r="O594" i="1"/>
  <c r="N594" i="1"/>
  <c r="L594" i="1"/>
  <c r="AA594" i="1" s="1"/>
  <c r="O593" i="1"/>
  <c r="Q593" i="1" s="1"/>
  <c r="N593" i="1"/>
  <c r="L593" i="1"/>
  <c r="W593" i="1" s="1"/>
  <c r="O592" i="1"/>
  <c r="N592" i="1"/>
  <c r="L592" i="1"/>
  <c r="AA592" i="1" s="1"/>
  <c r="O591" i="1"/>
  <c r="N591" i="1"/>
  <c r="L591" i="1"/>
  <c r="O590" i="1"/>
  <c r="Q590" i="1" s="1"/>
  <c r="N590" i="1"/>
  <c r="L590" i="1"/>
  <c r="W590" i="1" s="1"/>
  <c r="O589" i="1"/>
  <c r="Q589" i="1" s="1"/>
  <c r="N589" i="1"/>
  <c r="L589" i="1"/>
  <c r="W589" i="1" s="1"/>
  <c r="O588" i="1"/>
  <c r="P588" i="1" s="1"/>
  <c r="N588" i="1"/>
  <c r="L588" i="1"/>
  <c r="W588" i="1" s="1"/>
  <c r="O587" i="1"/>
  <c r="Q587" i="1" s="1"/>
  <c r="N587" i="1"/>
  <c r="L587" i="1"/>
  <c r="W587" i="1" s="1"/>
  <c r="O586" i="1"/>
  <c r="Q586" i="1" s="1"/>
  <c r="N586" i="1"/>
  <c r="L586" i="1"/>
  <c r="AA586" i="1" s="1"/>
  <c r="O585" i="1"/>
  <c r="Q585" i="1" s="1"/>
  <c r="N585" i="1"/>
  <c r="L585" i="1"/>
  <c r="AA585" i="1" s="1"/>
  <c r="O584" i="1"/>
  <c r="P584" i="1" s="1"/>
  <c r="N584" i="1"/>
  <c r="L584" i="1"/>
  <c r="W584" i="1" s="1"/>
  <c r="O583" i="1"/>
  <c r="Q583" i="1" s="1"/>
  <c r="N583" i="1"/>
  <c r="L583" i="1"/>
  <c r="W583" i="1" s="1"/>
  <c r="O582" i="1"/>
  <c r="Q582" i="1" s="1"/>
  <c r="N582" i="1"/>
  <c r="L582" i="1"/>
  <c r="AA582" i="1" s="1"/>
  <c r="O581" i="1"/>
  <c r="Q581" i="1" s="1"/>
  <c r="N581" i="1"/>
  <c r="L581" i="1"/>
  <c r="AA581" i="1" s="1"/>
  <c r="O580" i="1"/>
  <c r="Q580" i="1" s="1"/>
  <c r="N580" i="1"/>
  <c r="L580" i="1"/>
  <c r="O579" i="1"/>
  <c r="Q579" i="1" s="1"/>
  <c r="N579" i="1"/>
  <c r="L579" i="1"/>
  <c r="AA579" i="1" s="1"/>
  <c r="O578" i="1"/>
  <c r="N578" i="1"/>
  <c r="L578" i="1"/>
  <c r="O577" i="1"/>
  <c r="N577" i="1"/>
  <c r="L577" i="1"/>
  <c r="W577" i="1" s="1"/>
  <c r="O576" i="1"/>
  <c r="Q576" i="1" s="1"/>
  <c r="N576" i="1"/>
  <c r="L576" i="1"/>
  <c r="AA576" i="1" s="1"/>
  <c r="O575" i="1"/>
  <c r="Q575" i="1" s="1"/>
  <c r="N575" i="1"/>
  <c r="L575" i="1"/>
  <c r="W575" i="1" s="1"/>
  <c r="O574" i="1"/>
  <c r="N574" i="1"/>
  <c r="L574" i="1"/>
  <c r="W574" i="1" s="1"/>
  <c r="O573" i="1"/>
  <c r="Q573" i="1" s="1"/>
  <c r="N573" i="1"/>
  <c r="L573" i="1"/>
  <c r="AA573" i="1" s="1"/>
  <c r="O572" i="1"/>
  <c r="N572" i="1"/>
  <c r="L572" i="1"/>
  <c r="AA572" i="1" s="1"/>
  <c r="O571" i="1"/>
  <c r="N571" i="1"/>
  <c r="L571" i="1"/>
  <c r="W571" i="1" s="1"/>
  <c r="O570" i="1"/>
  <c r="Q570" i="1" s="1"/>
  <c r="N570" i="1"/>
  <c r="L570" i="1"/>
  <c r="W570" i="1" s="1"/>
  <c r="O569" i="1"/>
  <c r="Q569" i="1" s="1"/>
  <c r="N569" i="1"/>
  <c r="L569" i="1"/>
  <c r="AA569" i="1" s="1"/>
  <c r="O568" i="1"/>
  <c r="P568" i="1" s="1"/>
  <c r="N568" i="1"/>
  <c r="L568" i="1"/>
  <c r="AA568" i="1" s="1"/>
  <c r="O567" i="1"/>
  <c r="Q567" i="1" s="1"/>
  <c r="N567" i="1"/>
  <c r="L567" i="1"/>
  <c r="W567" i="1" s="1"/>
  <c r="O566" i="1"/>
  <c r="N566" i="1"/>
  <c r="L566" i="1"/>
  <c r="AA566" i="1" s="1"/>
  <c r="O565" i="1"/>
  <c r="N565" i="1"/>
  <c r="L565" i="1"/>
  <c r="W565" i="1" s="1"/>
  <c r="O564" i="1"/>
  <c r="Q564" i="1" s="1"/>
  <c r="N564" i="1"/>
  <c r="L564" i="1"/>
  <c r="W564" i="1" s="1"/>
  <c r="O563" i="1"/>
  <c r="Q563" i="1" s="1"/>
  <c r="N563" i="1"/>
  <c r="L563" i="1"/>
  <c r="AA563" i="1" s="1"/>
  <c r="O562" i="1"/>
  <c r="N562" i="1"/>
  <c r="L562" i="1"/>
  <c r="AA562" i="1" s="1"/>
  <c r="O561" i="1"/>
  <c r="N561" i="1"/>
  <c r="L561" i="1"/>
  <c r="W561" i="1" s="1"/>
  <c r="O560" i="1"/>
  <c r="N560" i="1"/>
  <c r="L560" i="1"/>
  <c r="W560" i="1" s="1"/>
  <c r="O559" i="1"/>
  <c r="Q559" i="1" s="1"/>
  <c r="N559" i="1"/>
  <c r="L559" i="1"/>
  <c r="AA559" i="1" s="1"/>
  <c r="O558" i="1"/>
  <c r="N558" i="1"/>
  <c r="L558" i="1"/>
  <c r="AA558" i="1" s="1"/>
  <c r="O557" i="1"/>
  <c r="N557" i="1"/>
  <c r="L557" i="1"/>
  <c r="W557" i="1" s="1"/>
  <c r="O556" i="1"/>
  <c r="Q556" i="1" s="1"/>
  <c r="N556" i="1"/>
  <c r="L556" i="1"/>
  <c r="W556" i="1" s="1"/>
  <c r="O555" i="1"/>
  <c r="Q555" i="1" s="1"/>
  <c r="N555" i="1"/>
  <c r="L555" i="1"/>
  <c r="O554" i="1"/>
  <c r="Q554" i="1" s="1"/>
  <c r="N554" i="1"/>
  <c r="L554" i="1"/>
  <c r="AA554" i="1" s="1"/>
  <c r="O553" i="1"/>
  <c r="P553" i="1" s="1"/>
  <c r="N553" i="1"/>
  <c r="L553" i="1"/>
  <c r="W553" i="1" s="1"/>
  <c r="O552" i="1"/>
  <c r="N552" i="1"/>
  <c r="L552" i="1"/>
  <c r="W552" i="1" s="1"/>
  <c r="O551" i="1"/>
  <c r="Q551" i="1" s="1"/>
  <c r="N551" i="1"/>
  <c r="L551" i="1"/>
  <c r="AA551" i="1" s="1"/>
  <c r="O550" i="1"/>
  <c r="N550" i="1"/>
  <c r="L550" i="1"/>
  <c r="AA550" i="1" s="1"/>
  <c r="O549" i="1"/>
  <c r="N549" i="1"/>
  <c r="L549" i="1"/>
  <c r="W549" i="1" s="1"/>
  <c r="O548" i="1"/>
  <c r="N548" i="1"/>
  <c r="L548" i="1"/>
  <c r="W548" i="1" s="1"/>
  <c r="N547" i="1"/>
  <c r="L547" i="1"/>
  <c r="O547" i="1" s="1"/>
  <c r="N546" i="1"/>
  <c r="L546" i="1"/>
  <c r="O546" i="1" s="1"/>
  <c r="T546" i="1" s="1"/>
  <c r="N545" i="1"/>
  <c r="L545" i="1"/>
  <c r="O545" i="1" s="1"/>
  <c r="N544" i="1"/>
  <c r="L544" i="1"/>
  <c r="O544" i="1" s="1"/>
  <c r="T544" i="1" s="1"/>
  <c r="N543" i="1"/>
  <c r="L543" i="1"/>
  <c r="O543" i="1" s="1"/>
  <c r="N542" i="1"/>
  <c r="L542" i="1"/>
  <c r="O542" i="1" s="1"/>
  <c r="T542" i="1" s="1"/>
  <c r="O541" i="1"/>
  <c r="N541" i="1"/>
  <c r="L541" i="1"/>
  <c r="AA541" i="1" s="1"/>
  <c r="O540" i="1"/>
  <c r="N540" i="1"/>
  <c r="L540" i="1"/>
  <c r="W540" i="1" s="1"/>
  <c r="O539" i="1"/>
  <c r="N539" i="1"/>
  <c r="L539" i="1"/>
  <c r="W539" i="1" s="1"/>
  <c r="O538" i="1"/>
  <c r="Q538" i="1" s="1"/>
  <c r="N538" i="1"/>
  <c r="L538" i="1"/>
  <c r="O537" i="1"/>
  <c r="N537" i="1"/>
  <c r="L537" i="1"/>
  <c r="AA537" i="1" s="1"/>
  <c r="O536" i="1"/>
  <c r="N536" i="1"/>
  <c r="L536" i="1"/>
  <c r="W536" i="1" s="1"/>
  <c r="N535" i="1"/>
  <c r="L535" i="1"/>
  <c r="O535" i="1" s="1"/>
  <c r="T535" i="1" s="1"/>
  <c r="N534" i="1"/>
  <c r="L534" i="1"/>
  <c r="O534" i="1" s="1"/>
  <c r="N533" i="1"/>
  <c r="L533" i="1"/>
  <c r="O533" i="1" s="1"/>
  <c r="T533" i="1" s="1"/>
  <c r="O532" i="1"/>
  <c r="N532" i="1"/>
  <c r="L532" i="1"/>
  <c r="AA532" i="1" s="1"/>
  <c r="O531" i="1"/>
  <c r="N531" i="1"/>
  <c r="L531" i="1"/>
  <c r="W531" i="1" s="1"/>
  <c r="N530" i="1"/>
  <c r="L530" i="1"/>
  <c r="O530" i="1" s="1"/>
  <c r="T530" i="1" s="1"/>
  <c r="N529" i="1"/>
  <c r="L529" i="1"/>
  <c r="O529" i="1" s="1"/>
  <c r="N528" i="1"/>
  <c r="L528" i="1"/>
  <c r="O528" i="1" s="1"/>
  <c r="T528" i="1" s="1"/>
  <c r="N527" i="1"/>
  <c r="L527" i="1"/>
  <c r="O527" i="1" s="1"/>
  <c r="N526" i="1"/>
  <c r="L526" i="1"/>
  <c r="W526" i="1" s="1"/>
  <c r="N525" i="1"/>
  <c r="L525" i="1"/>
  <c r="O525" i="1" s="1"/>
  <c r="N524" i="1"/>
  <c r="L524" i="1"/>
  <c r="O524" i="1" s="1"/>
  <c r="N523" i="1"/>
  <c r="L523" i="1"/>
  <c r="O523" i="1" s="1"/>
  <c r="O522" i="1"/>
  <c r="Q522" i="1" s="1"/>
  <c r="N522" i="1"/>
  <c r="L522" i="1"/>
  <c r="AA522" i="1" s="1"/>
  <c r="O521" i="1"/>
  <c r="N521" i="1"/>
  <c r="L521" i="1"/>
  <c r="AA521" i="1" s="1"/>
  <c r="O520" i="1"/>
  <c r="N520" i="1"/>
  <c r="L520" i="1"/>
  <c r="W520" i="1" s="1"/>
  <c r="O519" i="1"/>
  <c r="N519" i="1"/>
  <c r="L519" i="1"/>
  <c r="W519" i="1" s="1"/>
  <c r="O518" i="1"/>
  <c r="Q518" i="1" s="1"/>
  <c r="N518" i="1"/>
  <c r="L518" i="1"/>
  <c r="AA518" i="1" s="1"/>
  <c r="O517" i="1"/>
  <c r="Q517" i="1" s="1"/>
  <c r="N517" i="1"/>
  <c r="L517" i="1"/>
  <c r="AA517" i="1" s="1"/>
  <c r="O516" i="1"/>
  <c r="P516" i="1" s="1"/>
  <c r="N516" i="1"/>
  <c r="L516" i="1"/>
  <c r="W516" i="1" s="1"/>
  <c r="N515" i="1"/>
  <c r="L515" i="1"/>
  <c r="O515" i="1" s="1"/>
  <c r="T515" i="1" s="1"/>
  <c r="N514" i="1"/>
  <c r="L514" i="1"/>
  <c r="O514" i="1" s="1"/>
  <c r="N513" i="1"/>
  <c r="L513" i="1"/>
  <c r="O513" i="1" s="1"/>
  <c r="T513" i="1" s="1"/>
  <c r="N512" i="1"/>
  <c r="L512" i="1"/>
  <c r="O512" i="1" s="1"/>
  <c r="N511" i="1"/>
  <c r="L511" i="1"/>
  <c r="O511" i="1" s="1"/>
  <c r="T511" i="1" s="1"/>
  <c r="N510" i="1"/>
  <c r="L510" i="1"/>
  <c r="O510" i="1" s="1"/>
  <c r="O509" i="1"/>
  <c r="N509" i="1"/>
  <c r="L509" i="1"/>
  <c r="W509" i="1" s="1"/>
  <c r="N508" i="1"/>
  <c r="L508" i="1"/>
  <c r="O508" i="1" s="1"/>
  <c r="N507" i="1"/>
  <c r="L507" i="1"/>
  <c r="O507" i="1" s="1"/>
  <c r="N506" i="1"/>
  <c r="L506" i="1"/>
  <c r="O506" i="1" s="1"/>
  <c r="N505" i="1"/>
  <c r="L505" i="1"/>
  <c r="O505" i="1" s="1"/>
  <c r="N504" i="1"/>
  <c r="L504" i="1"/>
  <c r="O504" i="1" s="1"/>
  <c r="O503" i="1"/>
  <c r="Q503" i="1" s="1"/>
  <c r="N503" i="1"/>
  <c r="L503" i="1"/>
  <c r="N502" i="1"/>
  <c r="L502" i="1"/>
  <c r="O502" i="1" s="1"/>
  <c r="N501" i="1"/>
  <c r="L501" i="1"/>
  <c r="O501" i="1" s="1"/>
  <c r="N500" i="1"/>
  <c r="L500" i="1"/>
  <c r="O500" i="1" s="1"/>
  <c r="N499" i="1"/>
  <c r="L499" i="1"/>
  <c r="O499" i="1" s="1"/>
  <c r="N498" i="1"/>
  <c r="L498" i="1"/>
  <c r="O498" i="1" s="1"/>
  <c r="O497" i="1"/>
  <c r="Q497" i="1" s="1"/>
  <c r="N497" i="1"/>
  <c r="L497" i="1"/>
  <c r="W497" i="1" s="1"/>
  <c r="N496" i="1"/>
  <c r="L496" i="1"/>
  <c r="O496" i="1" s="1"/>
  <c r="N495" i="1"/>
  <c r="L495" i="1"/>
  <c r="O495" i="1" s="1"/>
  <c r="N494" i="1"/>
  <c r="L494" i="1"/>
  <c r="O494" i="1" s="1"/>
  <c r="O493" i="1"/>
  <c r="P493" i="1" s="1"/>
  <c r="N493" i="1"/>
  <c r="L493" i="1"/>
  <c r="W493" i="1" s="1"/>
  <c r="N492" i="1"/>
  <c r="L492" i="1"/>
  <c r="O492" i="1" s="1"/>
  <c r="T492" i="1" s="1"/>
  <c r="N491" i="1"/>
  <c r="L491" i="1"/>
  <c r="O491" i="1" s="1"/>
  <c r="N490" i="1"/>
  <c r="L490" i="1"/>
  <c r="O490" i="1" s="1"/>
  <c r="T490" i="1" s="1"/>
  <c r="N489" i="1"/>
  <c r="L489" i="1"/>
  <c r="O489" i="1" s="1"/>
  <c r="N488" i="1"/>
  <c r="L488" i="1"/>
  <c r="O488" i="1" s="1"/>
  <c r="T488" i="1" s="1"/>
  <c r="N487" i="1"/>
  <c r="L487" i="1"/>
  <c r="O487" i="1" s="1"/>
  <c r="N486" i="1"/>
  <c r="L486" i="1"/>
  <c r="O486" i="1" s="1"/>
  <c r="T486" i="1" s="1"/>
  <c r="N485" i="1"/>
  <c r="L485" i="1"/>
  <c r="O485" i="1" s="1"/>
  <c r="N484" i="1"/>
  <c r="L484" i="1"/>
  <c r="O484" i="1" s="1"/>
  <c r="T484" i="1" s="1"/>
  <c r="N483" i="1"/>
  <c r="L483" i="1"/>
  <c r="O483" i="1" s="1"/>
  <c r="N482" i="1"/>
  <c r="L482" i="1"/>
  <c r="O482" i="1" s="1"/>
  <c r="T482" i="1" s="1"/>
  <c r="O481" i="1"/>
  <c r="Q481" i="1" s="1"/>
  <c r="N481" i="1"/>
  <c r="L481" i="1"/>
  <c r="AA481" i="1" s="1"/>
  <c r="O480" i="1"/>
  <c r="P480" i="1" s="1"/>
  <c r="N480" i="1"/>
  <c r="L480" i="1"/>
  <c r="W480" i="1" s="1"/>
  <c r="O479" i="1"/>
  <c r="N479" i="1"/>
  <c r="L479" i="1"/>
  <c r="W479" i="1" s="1"/>
  <c r="N478" i="1"/>
  <c r="L478" i="1"/>
  <c r="O478" i="1" s="1"/>
  <c r="N477" i="1"/>
  <c r="L477" i="1"/>
  <c r="O477" i="1" s="1"/>
  <c r="N476" i="1"/>
  <c r="L476" i="1"/>
  <c r="O476" i="1" s="1"/>
  <c r="N475" i="1"/>
  <c r="L475" i="1"/>
  <c r="O475" i="1" s="1"/>
  <c r="N474" i="1"/>
  <c r="L474" i="1"/>
  <c r="O474" i="1" s="1"/>
  <c r="N473" i="1"/>
  <c r="L473" i="1"/>
  <c r="O473" i="1" s="1"/>
  <c r="N472" i="1"/>
  <c r="L472" i="1"/>
  <c r="O472" i="1" s="1"/>
  <c r="O471" i="1"/>
  <c r="N471" i="1"/>
  <c r="L471" i="1"/>
  <c r="W471" i="1" s="1"/>
  <c r="N470" i="1"/>
  <c r="L470" i="1"/>
  <c r="O470" i="1" s="1"/>
  <c r="T470" i="1" s="1"/>
  <c r="O469" i="1"/>
  <c r="N469" i="1"/>
  <c r="L469" i="1"/>
  <c r="AA469" i="1" s="1"/>
  <c r="N468" i="1"/>
  <c r="L468" i="1"/>
  <c r="O468" i="1" s="1"/>
  <c r="N467" i="1"/>
  <c r="L467" i="1"/>
  <c r="O467" i="1" s="1"/>
  <c r="N466" i="1"/>
  <c r="L466" i="1"/>
  <c r="O466" i="1" s="1"/>
  <c r="N465" i="1"/>
  <c r="L465" i="1"/>
  <c r="O465" i="1" s="1"/>
  <c r="N464" i="1"/>
  <c r="L464" i="1"/>
  <c r="O464" i="1" s="1"/>
  <c r="N463" i="1"/>
  <c r="L463" i="1"/>
  <c r="O463" i="1" s="1"/>
  <c r="T463" i="1" s="1"/>
  <c r="O462" i="1"/>
  <c r="P462" i="1" s="1"/>
  <c r="N462" i="1"/>
  <c r="L462" i="1"/>
  <c r="O461" i="1"/>
  <c r="N461" i="1"/>
  <c r="L461" i="1"/>
  <c r="AA461" i="1" s="1"/>
  <c r="O460" i="1"/>
  <c r="P460" i="1" s="1"/>
  <c r="V460" i="1" s="1"/>
  <c r="N460" i="1"/>
  <c r="L460" i="1"/>
  <c r="AA460" i="1" s="1"/>
  <c r="O459" i="1"/>
  <c r="Q459" i="1" s="1"/>
  <c r="N459" i="1"/>
  <c r="L459" i="1"/>
  <c r="O458" i="1"/>
  <c r="P458" i="1" s="1"/>
  <c r="N458" i="1"/>
  <c r="L458" i="1"/>
  <c r="O457" i="1"/>
  <c r="N457" i="1"/>
  <c r="L457" i="1"/>
  <c r="AA457" i="1" s="1"/>
  <c r="O456" i="1"/>
  <c r="N456" i="1"/>
  <c r="L456" i="1"/>
  <c r="AA456" i="1" s="1"/>
  <c r="O455" i="1"/>
  <c r="Q455" i="1" s="1"/>
  <c r="N455" i="1"/>
  <c r="L455" i="1"/>
  <c r="W455" i="1" s="1"/>
  <c r="O454" i="1"/>
  <c r="P454" i="1" s="1"/>
  <c r="N454" i="1"/>
  <c r="L454" i="1"/>
  <c r="AA454" i="1" s="1"/>
  <c r="O453" i="1"/>
  <c r="N453" i="1"/>
  <c r="L453" i="1"/>
  <c r="AA453" i="1" s="1"/>
  <c r="O452" i="1"/>
  <c r="N452" i="1"/>
  <c r="L452" i="1"/>
  <c r="AA452" i="1" s="1"/>
  <c r="O451" i="1"/>
  <c r="Q451" i="1" s="1"/>
  <c r="N451" i="1"/>
  <c r="L451" i="1"/>
  <c r="O450" i="1"/>
  <c r="P450" i="1" s="1"/>
  <c r="N450" i="1"/>
  <c r="L450" i="1"/>
  <c r="O449" i="1"/>
  <c r="N449" i="1"/>
  <c r="L449" i="1"/>
  <c r="AA449" i="1" s="1"/>
  <c r="O448" i="1"/>
  <c r="N448" i="1"/>
  <c r="L448" i="1"/>
  <c r="AA448" i="1" s="1"/>
  <c r="O447" i="1"/>
  <c r="Q447" i="1" s="1"/>
  <c r="N447" i="1"/>
  <c r="L447" i="1"/>
  <c r="W447" i="1" s="1"/>
  <c r="O446" i="1"/>
  <c r="Q446" i="1" s="1"/>
  <c r="N446" i="1"/>
  <c r="L446" i="1"/>
  <c r="W446" i="1" s="1"/>
  <c r="O445" i="1"/>
  <c r="Q445" i="1" s="1"/>
  <c r="N445" i="1"/>
  <c r="L445" i="1"/>
  <c r="O444" i="1"/>
  <c r="N444" i="1"/>
  <c r="L444" i="1"/>
  <c r="O443" i="1"/>
  <c r="Q443" i="1" s="1"/>
  <c r="N443" i="1"/>
  <c r="L443" i="1"/>
  <c r="W443" i="1" s="1"/>
  <c r="O442" i="1"/>
  <c r="Q442" i="1" s="1"/>
  <c r="N442" i="1"/>
  <c r="L442" i="1"/>
  <c r="O440" i="1"/>
  <c r="N440" i="1"/>
  <c r="L440" i="1"/>
  <c r="AA440" i="1" s="1"/>
  <c r="O438" i="1"/>
  <c r="N438" i="1"/>
  <c r="L438" i="1"/>
  <c r="W438" i="1" s="1"/>
  <c r="O437" i="1"/>
  <c r="N437" i="1"/>
  <c r="L437" i="1"/>
  <c r="W437" i="1" s="1"/>
  <c r="O436" i="1"/>
  <c r="Q436" i="1" s="1"/>
  <c r="N436" i="1"/>
  <c r="L436" i="1"/>
  <c r="AA436" i="1" s="1"/>
  <c r="O435" i="1"/>
  <c r="N435" i="1"/>
  <c r="L435" i="1"/>
  <c r="AA435" i="1" s="1"/>
  <c r="O434" i="1"/>
  <c r="N434" i="1"/>
  <c r="L434" i="1"/>
  <c r="W434" i="1" s="1"/>
  <c r="O433" i="1"/>
  <c r="Q433" i="1" s="1"/>
  <c r="N433" i="1"/>
  <c r="L433" i="1"/>
  <c r="W433" i="1" s="1"/>
  <c r="O432" i="1"/>
  <c r="N432" i="1"/>
  <c r="L432" i="1"/>
  <c r="AA432" i="1" s="1"/>
  <c r="O431" i="1"/>
  <c r="N431" i="1"/>
  <c r="L431" i="1"/>
  <c r="W431" i="1" s="1"/>
  <c r="O430" i="1"/>
  <c r="N430" i="1"/>
  <c r="L430" i="1"/>
  <c r="W430" i="1" s="1"/>
  <c r="O429" i="1"/>
  <c r="Q429" i="1" s="1"/>
  <c r="N429" i="1"/>
  <c r="L429" i="1"/>
  <c r="AA429" i="1" s="1"/>
  <c r="O428" i="1"/>
  <c r="Q428" i="1" s="1"/>
  <c r="N428" i="1"/>
  <c r="L428" i="1"/>
  <c r="AA428" i="1" s="1"/>
  <c r="O427" i="1"/>
  <c r="P427" i="1" s="1"/>
  <c r="N427" i="1"/>
  <c r="L427" i="1"/>
  <c r="W427" i="1" s="1"/>
  <c r="N426" i="1"/>
  <c r="L426" i="1"/>
  <c r="O426" i="1" s="1"/>
  <c r="T426" i="1" s="1"/>
  <c r="N425" i="1"/>
  <c r="L425" i="1"/>
  <c r="O425" i="1" s="1"/>
  <c r="N424" i="1"/>
  <c r="L424" i="1"/>
  <c r="O424" i="1" s="1"/>
  <c r="T424" i="1" s="1"/>
  <c r="N423" i="1"/>
  <c r="L423" i="1"/>
  <c r="O423" i="1" s="1"/>
  <c r="N422" i="1"/>
  <c r="L422" i="1"/>
  <c r="O422" i="1" s="1"/>
  <c r="T422" i="1" s="1"/>
  <c r="N421" i="1"/>
  <c r="L421" i="1"/>
  <c r="O421" i="1" s="1"/>
  <c r="N420" i="1"/>
  <c r="L420" i="1"/>
  <c r="O420" i="1" s="1"/>
  <c r="T420" i="1" s="1"/>
  <c r="N419" i="1"/>
  <c r="L419" i="1"/>
  <c r="O419" i="1" s="1"/>
  <c r="O418" i="1"/>
  <c r="N418" i="1"/>
  <c r="L418" i="1"/>
  <c r="O417" i="1"/>
  <c r="Q417" i="1" s="1"/>
  <c r="N417" i="1"/>
  <c r="L417" i="1"/>
  <c r="O416" i="1"/>
  <c r="Q416" i="1" s="1"/>
  <c r="N416" i="1"/>
  <c r="L416" i="1"/>
  <c r="AA416" i="1" s="1"/>
  <c r="O415" i="1"/>
  <c r="P415" i="1" s="1"/>
  <c r="N415" i="1"/>
  <c r="L415" i="1"/>
  <c r="W415" i="1" s="1"/>
  <c r="O414" i="1"/>
  <c r="Q414" i="1" s="1"/>
  <c r="N414" i="1"/>
  <c r="L414" i="1"/>
  <c r="W414" i="1" s="1"/>
  <c r="O413" i="1"/>
  <c r="N413" i="1"/>
  <c r="L413" i="1"/>
  <c r="AA413" i="1" s="1"/>
  <c r="O412" i="1"/>
  <c r="N412" i="1"/>
  <c r="L412" i="1"/>
  <c r="AA412" i="1" s="1"/>
  <c r="O411" i="1"/>
  <c r="N411" i="1"/>
  <c r="L411" i="1"/>
  <c r="W411" i="1" s="1"/>
  <c r="O410" i="1"/>
  <c r="Q410" i="1" s="1"/>
  <c r="N410" i="1"/>
  <c r="L410" i="1"/>
  <c r="W410" i="1" s="1"/>
  <c r="O409" i="1"/>
  <c r="N409" i="1"/>
  <c r="L409" i="1"/>
  <c r="AA409" i="1" s="1"/>
  <c r="O408" i="1"/>
  <c r="N408" i="1"/>
  <c r="L408" i="1"/>
  <c r="AA408" i="1" s="1"/>
  <c r="O407" i="1"/>
  <c r="N407" i="1"/>
  <c r="L407" i="1"/>
  <c r="W407" i="1" s="1"/>
  <c r="O406" i="1"/>
  <c r="N406" i="1"/>
  <c r="L406" i="1"/>
  <c r="W406" i="1" s="1"/>
  <c r="O405" i="1"/>
  <c r="N405" i="1"/>
  <c r="L405" i="1"/>
  <c r="AA405" i="1" s="1"/>
  <c r="O404" i="1"/>
  <c r="Q404" i="1" s="1"/>
  <c r="N404" i="1"/>
  <c r="L404" i="1"/>
  <c r="AA404" i="1" s="1"/>
  <c r="O403" i="1"/>
  <c r="P403" i="1" s="1"/>
  <c r="N403" i="1"/>
  <c r="L403" i="1"/>
  <c r="W403" i="1" s="1"/>
  <c r="O402" i="1"/>
  <c r="Q402" i="1" s="1"/>
  <c r="N402" i="1"/>
  <c r="L402" i="1"/>
  <c r="W402" i="1" s="1"/>
  <c r="O401" i="1"/>
  <c r="N401" i="1"/>
  <c r="L401" i="1"/>
  <c r="O400" i="1"/>
  <c r="N400" i="1"/>
  <c r="L400" i="1"/>
  <c r="AA400" i="1" s="1"/>
  <c r="O399" i="1"/>
  <c r="P399" i="1" s="1"/>
  <c r="N399" i="1"/>
  <c r="L399" i="1"/>
  <c r="W399" i="1" s="1"/>
  <c r="O398" i="1"/>
  <c r="N398" i="1"/>
  <c r="L398" i="1"/>
  <c r="W398" i="1" s="1"/>
  <c r="O397" i="1"/>
  <c r="N397" i="1"/>
  <c r="L397" i="1"/>
  <c r="AA397" i="1" s="1"/>
  <c r="O396" i="1"/>
  <c r="N396" i="1"/>
  <c r="L396" i="1"/>
  <c r="AA396" i="1" s="1"/>
  <c r="O395" i="1"/>
  <c r="P395" i="1" s="1"/>
  <c r="N395" i="1"/>
  <c r="L395" i="1"/>
  <c r="AA395" i="1" s="1"/>
  <c r="O394" i="1"/>
  <c r="N394" i="1"/>
  <c r="L394" i="1"/>
  <c r="W394" i="1" s="1"/>
  <c r="O393" i="1"/>
  <c r="P393" i="1" s="1"/>
  <c r="N393" i="1"/>
  <c r="L393" i="1"/>
  <c r="AA393" i="1" s="1"/>
  <c r="O392" i="1"/>
  <c r="N392" i="1"/>
  <c r="L392" i="1"/>
  <c r="AA392" i="1" s="1"/>
  <c r="O391" i="1"/>
  <c r="P391" i="1" s="1"/>
  <c r="N391" i="1"/>
  <c r="L391" i="1"/>
  <c r="AA391" i="1" s="1"/>
  <c r="O390" i="1"/>
  <c r="N390" i="1"/>
  <c r="L390" i="1"/>
  <c r="W390" i="1" s="1"/>
  <c r="O389" i="1"/>
  <c r="P389" i="1" s="1"/>
  <c r="N389" i="1"/>
  <c r="L389" i="1"/>
  <c r="AA389" i="1" s="1"/>
  <c r="O388" i="1"/>
  <c r="N388" i="1"/>
  <c r="L388" i="1"/>
  <c r="AA388" i="1" s="1"/>
  <c r="O387" i="1"/>
  <c r="P387" i="1" s="1"/>
  <c r="N387" i="1"/>
  <c r="L387" i="1"/>
  <c r="AA387" i="1" s="1"/>
  <c r="O386" i="1"/>
  <c r="N386" i="1"/>
  <c r="L386" i="1"/>
  <c r="W386" i="1" s="1"/>
  <c r="O385" i="1"/>
  <c r="P385" i="1" s="1"/>
  <c r="N385" i="1"/>
  <c r="L385" i="1"/>
  <c r="AA385" i="1" s="1"/>
  <c r="O384" i="1"/>
  <c r="N384" i="1"/>
  <c r="L384" i="1"/>
  <c r="AA384" i="1" s="1"/>
  <c r="O383" i="1"/>
  <c r="P383" i="1" s="1"/>
  <c r="N383" i="1"/>
  <c r="L383" i="1"/>
  <c r="AA383" i="1" s="1"/>
  <c r="O382" i="1"/>
  <c r="N382" i="1"/>
  <c r="L382" i="1"/>
  <c r="W382" i="1" s="1"/>
  <c r="O381" i="1"/>
  <c r="P381" i="1" s="1"/>
  <c r="N381" i="1"/>
  <c r="L381" i="1"/>
  <c r="AA381" i="1" s="1"/>
  <c r="O380" i="1"/>
  <c r="N380" i="1"/>
  <c r="L380" i="1"/>
  <c r="AA380" i="1" s="1"/>
  <c r="O379" i="1"/>
  <c r="P379" i="1" s="1"/>
  <c r="N379" i="1"/>
  <c r="L379" i="1"/>
  <c r="AA379" i="1" s="1"/>
  <c r="O378" i="1"/>
  <c r="N378" i="1"/>
  <c r="L378" i="1"/>
  <c r="W378" i="1" s="1"/>
  <c r="O377" i="1"/>
  <c r="P377" i="1" s="1"/>
  <c r="N377" i="1"/>
  <c r="L377" i="1"/>
  <c r="AA377" i="1" s="1"/>
  <c r="O376" i="1"/>
  <c r="N376" i="1"/>
  <c r="L376" i="1"/>
  <c r="AA376" i="1" s="1"/>
  <c r="N375" i="1"/>
  <c r="L375" i="1"/>
  <c r="O375" i="1" s="1"/>
  <c r="T375" i="1" s="1"/>
  <c r="N374" i="1"/>
  <c r="L374" i="1"/>
  <c r="O374" i="1" s="1"/>
  <c r="T374" i="1" s="1"/>
  <c r="N373" i="1"/>
  <c r="L373" i="1"/>
  <c r="O373" i="1" s="1"/>
  <c r="T373" i="1" s="1"/>
  <c r="N372" i="1"/>
  <c r="L372" i="1"/>
  <c r="O372" i="1" s="1"/>
  <c r="T372" i="1" s="1"/>
  <c r="O371" i="1"/>
  <c r="Q371" i="1" s="1"/>
  <c r="N371" i="1"/>
  <c r="L371" i="1"/>
  <c r="O370" i="1"/>
  <c r="P370" i="1" s="1"/>
  <c r="T370" i="1" s="1"/>
  <c r="N370" i="1"/>
  <c r="L370" i="1"/>
  <c r="O369" i="1"/>
  <c r="N369" i="1"/>
  <c r="L369" i="1"/>
  <c r="AA369" i="1" s="1"/>
  <c r="O368" i="1"/>
  <c r="Q368" i="1" s="1"/>
  <c r="N368" i="1"/>
  <c r="L368" i="1"/>
  <c r="W368" i="1" s="1"/>
  <c r="O367" i="1"/>
  <c r="Q367" i="1" s="1"/>
  <c r="N367" i="1"/>
  <c r="L367" i="1"/>
  <c r="AA367" i="1" s="1"/>
  <c r="O366" i="1"/>
  <c r="Q366" i="1" s="1"/>
  <c r="N366" i="1"/>
  <c r="L366" i="1"/>
  <c r="AA366" i="1" s="1"/>
  <c r="O365" i="1"/>
  <c r="Q365" i="1" s="1"/>
  <c r="N365" i="1"/>
  <c r="L365" i="1"/>
  <c r="AA365" i="1" s="1"/>
  <c r="O364" i="1"/>
  <c r="N364" i="1"/>
  <c r="L364" i="1"/>
  <c r="AA364" i="1" s="1"/>
  <c r="O363" i="1"/>
  <c r="N363" i="1"/>
  <c r="L363" i="1"/>
  <c r="W363" i="1" s="1"/>
  <c r="O362" i="1"/>
  <c r="Q362" i="1" s="1"/>
  <c r="N362" i="1"/>
  <c r="L362" i="1"/>
  <c r="W362" i="1" s="1"/>
  <c r="O361" i="1"/>
  <c r="N361" i="1"/>
  <c r="L361" i="1"/>
  <c r="AA361" i="1" s="1"/>
  <c r="O360" i="1"/>
  <c r="Q360" i="1" s="1"/>
  <c r="N360" i="1"/>
  <c r="L360" i="1"/>
  <c r="O359" i="1"/>
  <c r="Q359" i="1" s="1"/>
  <c r="N359" i="1"/>
  <c r="L359" i="1"/>
  <c r="O358" i="1"/>
  <c r="Q358" i="1" s="1"/>
  <c r="N358" i="1"/>
  <c r="L358" i="1"/>
  <c r="O357" i="1"/>
  <c r="N357" i="1"/>
  <c r="L357" i="1"/>
  <c r="AA357" i="1" s="1"/>
  <c r="O356" i="1"/>
  <c r="Q356" i="1" s="1"/>
  <c r="N356" i="1"/>
  <c r="L356" i="1"/>
  <c r="O355" i="1"/>
  <c r="Q355" i="1" s="1"/>
  <c r="N355" i="1"/>
  <c r="L355" i="1"/>
  <c r="O354" i="1"/>
  <c r="N354" i="1"/>
  <c r="L354" i="1"/>
  <c r="AA354" i="1" s="1"/>
  <c r="O353" i="1"/>
  <c r="Q353" i="1" s="1"/>
  <c r="N353" i="1"/>
  <c r="L353" i="1"/>
  <c r="W353" i="1" s="1"/>
  <c r="O352" i="1"/>
  <c r="Q352" i="1" s="1"/>
  <c r="N352" i="1"/>
  <c r="L352" i="1"/>
  <c r="W352" i="1" s="1"/>
  <c r="O351" i="1"/>
  <c r="Q351" i="1" s="1"/>
  <c r="N351" i="1"/>
  <c r="L351" i="1"/>
  <c r="O350" i="1"/>
  <c r="Q350" i="1" s="1"/>
  <c r="N350" i="1"/>
  <c r="L350" i="1"/>
  <c r="AA350" i="1" s="1"/>
  <c r="O349" i="1"/>
  <c r="Q349" i="1" s="1"/>
  <c r="N349" i="1"/>
  <c r="L349" i="1"/>
  <c r="O348" i="1"/>
  <c r="Q348" i="1" s="1"/>
  <c r="N348" i="1"/>
  <c r="L348" i="1"/>
  <c r="O347" i="1"/>
  <c r="N347" i="1"/>
  <c r="L347" i="1"/>
  <c r="AA347" i="1" s="1"/>
  <c r="O346" i="1"/>
  <c r="Q346" i="1" s="1"/>
  <c r="N346" i="1"/>
  <c r="L346" i="1"/>
  <c r="O345" i="1"/>
  <c r="N345" i="1"/>
  <c r="L345" i="1"/>
  <c r="AA345" i="1" s="1"/>
  <c r="O344" i="1"/>
  <c r="P344" i="1" s="1"/>
  <c r="N344" i="1"/>
  <c r="L344" i="1"/>
  <c r="W344" i="1" s="1"/>
  <c r="O343" i="1"/>
  <c r="Q343" i="1" s="1"/>
  <c r="N343" i="1"/>
  <c r="L343" i="1"/>
  <c r="AA343" i="1" s="1"/>
  <c r="O342" i="1"/>
  <c r="P342" i="1" s="1"/>
  <c r="N342" i="1"/>
  <c r="L342" i="1"/>
  <c r="W342" i="1" s="1"/>
  <c r="O341" i="1"/>
  <c r="N341" i="1"/>
  <c r="L341" i="1"/>
  <c r="W341" i="1" s="1"/>
  <c r="O340" i="1"/>
  <c r="P340" i="1" s="1"/>
  <c r="N340" i="1"/>
  <c r="L340" i="1"/>
  <c r="W340" i="1" s="1"/>
  <c r="O339" i="1"/>
  <c r="N339" i="1"/>
  <c r="L339" i="1"/>
  <c r="AA339" i="1" s="1"/>
  <c r="O338" i="1"/>
  <c r="Q338" i="1" s="1"/>
  <c r="N338" i="1"/>
  <c r="L338" i="1"/>
  <c r="W338" i="1" s="1"/>
  <c r="O337" i="1"/>
  <c r="P337" i="1" s="1"/>
  <c r="N337" i="1"/>
  <c r="L337" i="1"/>
  <c r="AA337" i="1" s="1"/>
  <c r="O336" i="1"/>
  <c r="N336" i="1"/>
  <c r="L336" i="1"/>
  <c r="O335" i="1"/>
  <c r="Q335" i="1" s="1"/>
  <c r="N335" i="1"/>
  <c r="L335" i="1"/>
  <c r="AA335" i="1" s="1"/>
  <c r="O334" i="1"/>
  <c r="Q334" i="1" s="1"/>
  <c r="N334" i="1"/>
  <c r="L334" i="1"/>
  <c r="O333" i="1"/>
  <c r="Q333" i="1" s="1"/>
  <c r="N333" i="1"/>
  <c r="L333" i="1"/>
  <c r="O332" i="1"/>
  <c r="N332" i="1"/>
  <c r="L332" i="1"/>
  <c r="W332" i="1" s="1"/>
  <c r="O331" i="1"/>
  <c r="N331" i="1"/>
  <c r="L331" i="1"/>
  <c r="AA331" i="1" s="1"/>
  <c r="O330" i="1"/>
  <c r="Q330" i="1" s="1"/>
  <c r="N330" i="1"/>
  <c r="L330" i="1"/>
  <c r="AA330" i="1" s="1"/>
  <c r="O329" i="1"/>
  <c r="P329" i="1" s="1"/>
  <c r="N329" i="1"/>
  <c r="L329" i="1"/>
  <c r="W329" i="1" s="1"/>
  <c r="O328" i="1"/>
  <c r="Q328" i="1" s="1"/>
  <c r="N328" i="1"/>
  <c r="L328" i="1"/>
  <c r="AA328" i="1" s="1"/>
  <c r="O327" i="1"/>
  <c r="P327" i="1" s="1"/>
  <c r="N327" i="1"/>
  <c r="L327" i="1"/>
  <c r="W327" i="1" s="1"/>
  <c r="O326" i="1"/>
  <c r="N326" i="1"/>
  <c r="L326" i="1"/>
  <c r="AA326" i="1" s="1"/>
  <c r="O325" i="1"/>
  <c r="Q325" i="1" s="1"/>
  <c r="N325" i="1"/>
  <c r="L325" i="1"/>
  <c r="O324" i="1"/>
  <c r="N324" i="1"/>
  <c r="L324" i="1"/>
  <c r="W324" i="1" s="1"/>
  <c r="O323" i="1"/>
  <c r="N323" i="1"/>
  <c r="L323" i="1"/>
  <c r="AA323" i="1" s="1"/>
  <c r="O322" i="1"/>
  <c r="N322" i="1"/>
  <c r="L322" i="1"/>
  <c r="AA322" i="1" s="1"/>
  <c r="O321" i="1"/>
  <c r="Q321" i="1" s="1"/>
  <c r="N321" i="1"/>
  <c r="L321" i="1"/>
  <c r="O320" i="1"/>
  <c r="Q320" i="1" s="1"/>
  <c r="N320" i="1"/>
  <c r="L320" i="1"/>
  <c r="W320" i="1" s="1"/>
  <c r="O319" i="1"/>
  <c r="P319" i="1" s="1"/>
  <c r="N319" i="1"/>
  <c r="L319" i="1"/>
  <c r="AA319" i="1" s="1"/>
  <c r="O318" i="1"/>
  <c r="N318" i="1"/>
  <c r="L318" i="1"/>
  <c r="AA318" i="1" s="1"/>
  <c r="O317" i="1"/>
  <c r="Q317" i="1" s="1"/>
  <c r="N317" i="1"/>
  <c r="L317" i="1"/>
  <c r="AA317" i="1" s="1"/>
  <c r="O316" i="1"/>
  <c r="N316" i="1"/>
  <c r="L316" i="1"/>
  <c r="W316" i="1" s="1"/>
  <c r="O315" i="1"/>
  <c r="N315" i="1"/>
  <c r="L315" i="1"/>
  <c r="AA315" i="1" s="1"/>
  <c r="O314" i="1"/>
  <c r="Q314" i="1" s="1"/>
  <c r="N314" i="1"/>
  <c r="L314" i="1"/>
  <c r="AA314" i="1" s="1"/>
  <c r="O313" i="1"/>
  <c r="Q313" i="1" s="1"/>
  <c r="N313" i="1"/>
  <c r="L313" i="1"/>
  <c r="AA313" i="1" s="1"/>
  <c r="O312" i="1"/>
  <c r="Q312" i="1" s="1"/>
  <c r="N312" i="1"/>
  <c r="L312" i="1"/>
  <c r="W312" i="1" s="1"/>
  <c r="O311" i="1"/>
  <c r="P311" i="1" s="1"/>
  <c r="N311" i="1"/>
  <c r="L311" i="1"/>
  <c r="AA311" i="1" s="1"/>
  <c r="O310" i="1"/>
  <c r="N310" i="1"/>
  <c r="L310" i="1"/>
  <c r="AA310" i="1" s="1"/>
  <c r="O309" i="1"/>
  <c r="Q309" i="1" s="1"/>
  <c r="N309" i="1"/>
  <c r="L309" i="1"/>
  <c r="AA309" i="1" s="1"/>
  <c r="O308" i="1"/>
  <c r="N308" i="1"/>
  <c r="L308" i="1"/>
  <c r="W308" i="1" s="1"/>
  <c r="O307" i="1"/>
  <c r="N307" i="1"/>
  <c r="L307" i="1"/>
  <c r="AA307" i="1" s="1"/>
  <c r="O306" i="1"/>
  <c r="N306" i="1"/>
  <c r="L306" i="1"/>
  <c r="AA306" i="1" s="1"/>
  <c r="O305" i="1"/>
  <c r="Q305" i="1" s="1"/>
  <c r="N305" i="1"/>
  <c r="L305" i="1"/>
  <c r="O304" i="1"/>
  <c r="P304" i="1" s="1"/>
  <c r="N304" i="1"/>
  <c r="L304" i="1"/>
  <c r="AA304" i="1" s="1"/>
  <c r="O303" i="1"/>
  <c r="N303" i="1"/>
  <c r="L303" i="1"/>
  <c r="AA303" i="1" s="1"/>
  <c r="N302" i="1"/>
  <c r="L302" i="1"/>
  <c r="O302" i="1" s="1"/>
  <c r="N301" i="1"/>
  <c r="L301" i="1"/>
  <c r="O301" i="1" s="1"/>
  <c r="N300" i="1"/>
  <c r="L300" i="1"/>
  <c r="O300" i="1" s="1"/>
  <c r="N299" i="1"/>
  <c r="L299" i="1"/>
  <c r="O299" i="1" s="1"/>
  <c r="N298" i="1"/>
  <c r="L298" i="1"/>
  <c r="O298" i="1" s="1"/>
  <c r="O297" i="1"/>
  <c r="P297" i="1" s="1"/>
  <c r="N297" i="1"/>
  <c r="L297" i="1"/>
  <c r="AA297" i="1" s="1"/>
  <c r="O296" i="1"/>
  <c r="N296" i="1"/>
  <c r="L296" i="1"/>
  <c r="AA296" i="1" s="1"/>
  <c r="O295" i="1"/>
  <c r="Q295" i="1" s="1"/>
  <c r="N295" i="1"/>
  <c r="L295" i="1"/>
  <c r="AA295" i="1" s="1"/>
  <c r="N294" i="1"/>
  <c r="L294" i="1"/>
  <c r="O294" i="1" s="1"/>
  <c r="N293" i="1"/>
  <c r="L293" i="1"/>
  <c r="O293" i="1" s="1"/>
  <c r="Z293" i="1" s="1"/>
  <c r="N292" i="1"/>
  <c r="L292" i="1"/>
  <c r="O292" i="1" s="1"/>
  <c r="O291" i="1"/>
  <c r="Q291" i="1" s="1"/>
  <c r="N291" i="1"/>
  <c r="L291" i="1"/>
  <c r="AA291" i="1" s="1"/>
  <c r="N290" i="1"/>
  <c r="L290" i="1"/>
  <c r="O290" i="1" s="1"/>
  <c r="O289" i="1"/>
  <c r="N289" i="1"/>
  <c r="L289" i="1"/>
  <c r="N288" i="1"/>
  <c r="L288" i="1"/>
  <c r="O288" i="1" s="1"/>
  <c r="O287" i="1"/>
  <c r="N287" i="1"/>
  <c r="L287" i="1"/>
  <c r="AA287" i="1" s="1"/>
  <c r="O286" i="1"/>
  <c r="Q286" i="1" s="1"/>
  <c r="N286" i="1"/>
  <c r="L286" i="1"/>
  <c r="AA286" i="1" s="1"/>
  <c r="N285" i="1"/>
  <c r="L285" i="1"/>
  <c r="O285" i="1" s="1"/>
  <c r="N284" i="1"/>
  <c r="L284" i="1"/>
  <c r="O284" i="1" s="1"/>
  <c r="N283" i="1"/>
  <c r="L283" i="1"/>
  <c r="O283" i="1" s="1"/>
  <c r="Z283" i="1" s="1"/>
  <c r="O282" i="1"/>
  <c r="Q282" i="1" s="1"/>
  <c r="N282" i="1"/>
  <c r="L282" i="1"/>
  <c r="W282" i="1" s="1"/>
  <c r="O281" i="1"/>
  <c r="Q281" i="1" s="1"/>
  <c r="N281" i="1"/>
  <c r="L281" i="1"/>
  <c r="W281" i="1" s="1"/>
  <c r="O280" i="1"/>
  <c r="N280" i="1"/>
  <c r="L280" i="1"/>
  <c r="W280" i="1" s="1"/>
  <c r="O279" i="1"/>
  <c r="Q279" i="1" s="1"/>
  <c r="N279" i="1"/>
  <c r="L279" i="1"/>
  <c r="AA279" i="1" s="1"/>
  <c r="N278" i="1"/>
  <c r="L278" i="1"/>
  <c r="O278" i="1" s="1"/>
  <c r="O277" i="1"/>
  <c r="N277" i="1"/>
  <c r="L277" i="1"/>
  <c r="AA277" i="1" s="1"/>
  <c r="O276" i="1"/>
  <c r="Q276" i="1" s="1"/>
  <c r="N276" i="1"/>
  <c r="L276" i="1"/>
  <c r="O275" i="1"/>
  <c r="N275" i="1"/>
  <c r="L275" i="1"/>
  <c r="W275" i="1" s="1"/>
  <c r="O274" i="1"/>
  <c r="N274" i="1"/>
  <c r="L274" i="1"/>
  <c r="AA274" i="1" s="1"/>
  <c r="O273" i="1"/>
  <c r="Q273" i="1" s="1"/>
  <c r="N273" i="1"/>
  <c r="L273" i="1"/>
  <c r="AA273" i="1" s="1"/>
  <c r="O272" i="1"/>
  <c r="Q272" i="1" s="1"/>
  <c r="N272" i="1"/>
  <c r="L272" i="1"/>
  <c r="AA272" i="1" s="1"/>
  <c r="O271" i="1"/>
  <c r="Q271" i="1" s="1"/>
  <c r="N271" i="1"/>
  <c r="L271" i="1"/>
  <c r="W271" i="1" s="1"/>
  <c r="N270" i="1"/>
  <c r="L270" i="1"/>
  <c r="Y269" i="1"/>
  <c r="N269" i="1"/>
  <c r="Y268" i="1"/>
  <c r="N268" i="1"/>
  <c r="N267" i="1"/>
  <c r="L267" i="1"/>
  <c r="O267" i="1" s="1"/>
  <c r="N266" i="1"/>
  <c r="L266" i="1"/>
  <c r="O266" i="1" s="1"/>
  <c r="Z266" i="1" s="1"/>
  <c r="N265" i="1"/>
  <c r="L265" i="1"/>
  <c r="O265" i="1" s="1"/>
  <c r="N264" i="1"/>
  <c r="L264" i="1"/>
  <c r="O264" i="1" s="1"/>
  <c r="Z264" i="1" s="1"/>
  <c r="N263" i="1"/>
  <c r="L263" i="1"/>
  <c r="O263" i="1" s="1"/>
  <c r="N262" i="1"/>
  <c r="L262" i="1"/>
  <c r="O262" i="1" s="1"/>
  <c r="Z262" i="1" s="1"/>
  <c r="N261" i="1"/>
  <c r="L261" i="1"/>
  <c r="O261" i="1" s="1"/>
  <c r="O260" i="1"/>
  <c r="N260" i="1"/>
  <c r="L260" i="1"/>
  <c r="AA260" i="1" s="1"/>
  <c r="O259" i="1"/>
  <c r="Q259" i="1" s="1"/>
  <c r="N259" i="1"/>
  <c r="L259" i="1"/>
  <c r="AA259" i="1" s="1"/>
  <c r="N258" i="1"/>
  <c r="L258" i="1"/>
  <c r="O258" i="1" s="1"/>
  <c r="N257" i="1"/>
  <c r="L257" i="1"/>
  <c r="O257" i="1" s="1"/>
  <c r="Z257" i="1" s="1"/>
  <c r="N256" i="1"/>
  <c r="L256" i="1"/>
  <c r="O256" i="1" s="1"/>
  <c r="N255" i="1"/>
  <c r="L255" i="1"/>
  <c r="O255" i="1" s="1"/>
  <c r="Z255" i="1" s="1"/>
  <c r="N254" i="1"/>
  <c r="L254" i="1"/>
  <c r="O254" i="1" s="1"/>
  <c r="N253" i="1"/>
  <c r="L253" i="1"/>
  <c r="O253" i="1" s="1"/>
  <c r="Z253" i="1" s="1"/>
  <c r="N252" i="1"/>
  <c r="L252" i="1"/>
  <c r="O252" i="1" s="1"/>
  <c r="N251" i="1"/>
  <c r="L251" i="1"/>
  <c r="O251" i="1" s="1"/>
  <c r="Z251" i="1" s="1"/>
  <c r="N250" i="1"/>
  <c r="L250" i="1"/>
  <c r="O250" i="1" s="1"/>
  <c r="N249" i="1"/>
  <c r="L249" i="1"/>
  <c r="O249" i="1" s="1"/>
  <c r="Z249" i="1" s="1"/>
  <c r="N248" i="1"/>
  <c r="L248" i="1"/>
  <c r="O248" i="1" s="1"/>
  <c r="N247" i="1"/>
  <c r="L247" i="1"/>
  <c r="O247" i="1" s="1"/>
  <c r="Z247" i="1" s="1"/>
  <c r="N246" i="1"/>
  <c r="L246" i="1"/>
  <c r="O246" i="1" s="1"/>
  <c r="N245" i="1"/>
  <c r="L245" i="1"/>
  <c r="O245" i="1" s="1"/>
  <c r="Z245" i="1" s="1"/>
  <c r="N244" i="1"/>
  <c r="L244" i="1"/>
  <c r="O244" i="1" s="1"/>
  <c r="N243" i="1"/>
  <c r="L243" i="1"/>
  <c r="O243" i="1" s="1"/>
  <c r="Z243" i="1" s="1"/>
  <c r="N242" i="1"/>
  <c r="L242" i="1"/>
  <c r="O242" i="1" s="1"/>
  <c r="N241" i="1"/>
  <c r="L241" i="1"/>
  <c r="O241" i="1" s="1"/>
  <c r="Z241" i="1" s="1"/>
  <c r="N240" i="1"/>
  <c r="L240" i="1"/>
  <c r="O240" i="1" s="1"/>
  <c r="N239" i="1"/>
  <c r="L239" i="1"/>
  <c r="O239" i="1" s="1"/>
  <c r="Z239" i="1" s="1"/>
  <c r="N238" i="1"/>
  <c r="L238" i="1"/>
  <c r="O238" i="1" s="1"/>
  <c r="N237" i="1"/>
  <c r="L237" i="1"/>
  <c r="O237" i="1" s="1"/>
  <c r="Z237" i="1" s="1"/>
  <c r="N236" i="1"/>
  <c r="L236" i="1"/>
  <c r="O236" i="1" s="1"/>
  <c r="N235" i="1"/>
  <c r="L235" i="1"/>
  <c r="O235" i="1" s="1"/>
  <c r="Z235" i="1" s="1"/>
  <c r="N234" i="1"/>
  <c r="L234" i="1"/>
  <c r="O234" i="1" s="1"/>
  <c r="N233" i="1"/>
  <c r="L233" i="1"/>
  <c r="O233" i="1" s="1"/>
  <c r="Z233" i="1" s="1"/>
  <c r="N232" i="1"/>
  <c r="L232" i="1"/>
  <c r="O232" i="1" s="1"/>
  <c r="N231" i="1"/>
  <c r="L231" i="1"/>
  <c r="O231" i="1" s="1"/>
  <c r="Z231" i="1" s="1"/>
  <c r="N230" i="1"/>
  <c r="L230" i="1"/>
  <c r="O230" i="1" s="1"/>
  <c r="N229" i="1"/>
  <c r="L229" i="1"/>
  <c r="O229" i="1" s="1"/>
  <c r="Z229" i="1" s="1"/>
  <c r="N228" i="1"/>
  <c r="L228" i="1"/>
  <c r="O228" i="1" s="1"/>
  <c r="N227" i="1"/>
  <c r="L227" i="1"/>
  <c r="O227" i="1" s="1"/>
  <c r="Z227" i="1" s="1"/>
  <c r="N226" i="1"/>
  <c r="L226" i="1"/>
  <c r="O226" i="1" s="1"/>
  <c r="O225" i="1"/>
  <c r="N225" i="1"/>
  <c r="L225" i="1"/>
  <c r="AA225" i="1" s="1"/>
  <c r="O224" i="1"/>
  <c r="Q224" i="1" s="1"/>
  <c r="N224" i="1"/>
  <c r="L224" i="1"/>
  <c r="AA224" i="1" s="1"/>
  <c r="O223" i="1"/>
  <c r="N223" i="1"/>
  <c r="L223" i="1"/>
  <c r="W223" i="1" s="1"/>
  <c r="N222" i="1"/>
  <c r="L222" i="1"/>
  <c r="O222" i="1" s="1"/>
  <c r="T222" i="1" s="1"/>
  <c r="N221" i="1"/>
  <c r="L221" i="1"/>
  <c r="O221" i="1" s="1"/>
  <c r="N220" i="1"/>
  <c r="L220" i="1"/>
  <c r="O220" i="1" s="1"/>
  <c r="N219" i="1"/>
  <c r="L219" i="1"/>
  <c r="O219" i="1" s="1"/>
  <c r="N218" i="1"/>
  <c r="L218" i="1"/>
  <c r="O218" i="1" s="1"/>
  <c r="N217" i="1"/>
  <c r="L217" i="1"/>
  <c r="O217" i="1" s="1"/>
  <c r="N216" i="1"/>
  <c r="L216" i="1"/>
  <c r="O216" i="1" s="1"/>
  <c r="N215" i="1"/>
  <c r="L215" i="1"/>
  <c r="O215" i="1" s="1"/>
  <c r="N214" i="1"/>
  <c r="L214" i="1"/>
  <c r="O214" i="1" s="1"/>
  <c r="T214" i="1" s="1"/>
  <c r="N213" i="1"/>
  <c r="L213" i="1"/>
  <c r="O213" i="1" s="1"/>
  <c r="N212" i="1"/>
  <c r="L212" i="1"/>
  <c r="O212" i="1" s="1"/>
  <c r="N211" i="1"/>
  <c r="L211" i="1"/>
  <c r="O211" i="1" s="1"/>
  <c r="O210" i="1"/>
  <c r="N210" i="1"/>
  <c r="L210" i="1"/>
  <c r="AA210" i="1" s="1"/>
  <c r="O209" i="1"/>
  <c r="Q209" i="1" s="1"/>
  <c r="N209" i="1"/>
  <c r="L209" i="1"/>
  <c r="O208" i="1"/>
  <c r="Q208" i="1" s="1"/>
  <c r="N208" i="1"/>
  <c r="L208" i="1"/>
  <c r="AA208" i="1" s="1"/>
  <c r="O207" i="1"/>
  <c r="Q207" i="1" s="1"/>
  <c r="N207" i="1"/>
  <c r="L207" i="1"/>
  <c r="W207" i="1" s="1"/>
  <c r="O206" i="1"/>
  <c r="P206" i="1" s="1"/>
  <c r="N206" i="1"/>
  <c r="L206" i="1"/>
  <c r="W206" i="1" s="1"/>
  <c r="O205" i="1"/>
  <c r="N205" i="1"/>
  <c r="L205" i="1"/>
  <c r="AA205" i="1" s="1"/>
  <c r="O204" i="1"/>
  <c r="Q204" i="1" s="1"/>
  <c r="N204" i="1"/>
  <c r="L204" i="1"/>
  <c r="AA204" i="1" s="1"/>
  <c r="O203" i="1"/>
  <c r="P203" i="1" s="1"/>
  <c r="Z203" i="1" s="1"/>
  <c r="N203" i="1"/>
  <c r="L203" i="1"/>
  <c r="W203" i="1" s="1"/>
  <c r="O202" i="1"/>
  <c r="N202" i="1"/>
  <c r="L202" i="1"/>
  <c r="AA202" i="1" s="1"/>
  <c r="O201" i="1"/>
  <c r="N201" i="1"/>
  <c r="L201" i="1"/>
  <c r="AA201" i="1" s="1"/>
  <c r="O200" i="1"/>
  <c r="Q200" i="1" s="1"/>
  <c r="N200" i="1"/>
  <c r="L200" i="1"/>
  <c r="O199" i="1"/>
  <c r="Q199" i="1" s="1"/>
  <c r="N199" i="1"/>
  <c r="L199" i="1"/>
  <c r="W199" i="1" s="1"/>
  <c r="N198" i="1"/>
  <c r="L198" i="1"/>
  <c r="O198" i="1" s="1"/>
  <c r="N197" i="1"/>
  <c r="L197" i="1"/>
  <c r="O197" i="1" s="1"/>
  <c r="N196" i="1"/>
  <c r="L196" i="1"/>
  <c r="O196" i="1" s="1"/>
  <c r="N195" i="1"/>
  <c r="L195" i="1"/>
  <c r="O195" i="1" s="1"/>
  <c r="N194" i="1"/>
  <c r="L194" i="1"/>
  <c r="O194" i="1" s="1"/>
  <c r="T194" i="1" s="1"/>
  <c r="N193" i="1"/>
  <c r="L193" i="1"/>
  <c r="O193" i="1" s="1"/>
  <c r="N192" i="1"/>
  <c r="L192" i="1"/>
  <c r="O192" i="1" s="1"/>
  <c r="T192" i="1" s="1"/>
  <c r="N191" i="1"/>
  <c r="L191" i="1"/>
  <c r="O191" i="1" s="1"/>
  <c r="N190" i="1"/>
  <c r="L190" i="1"/>
  <c r="O190" i="1" s="1"/>
  <c r="N189" i="1"/>
  <c r="L189" i="1"/>
  <c r="O189" i="1" s="1"/>
  <c r="N188" i="1"/>
  <c r="L188" i="1"/>
  <c r="O188" i="1" s="1"/>
  <c r="N187" i="1"/>
  <c r="L187" i="1"/>
  <c r="O187" i="1" s="1"/>
  <c r="N186" i="1"/>
  <c r="L186" i="1"/>
  <c r="O186" i="1" s="1"/>
  <c r="T186" i="1" s="1"/>
  <c r="N185" i="1"/>
  <c r="L185" i="1"/>
  <c r="O185" i="1" s="1"/>
  <c r="N184" i="1"/>
  <c r="L184" i="1"/>
  <c r="O184" i="1" s="1"/>
  <c r="T184" i="1" s="1"/>
  <c r="N183" i="1"/>
  <c r="L183" i="1"/>
  <c r="O183" i="1" s="1"/>
  <c r="N182" i="1"/>
  <c r="L182" i="1"/>
  <c r="O182" i="1" s="1"/>
  <c r="N181" i="1"/>
  <c r="L181" i="1"/>
  <c r="O181" i="1" s="1"/>
  <c r="N180" i="1"/>
  <c r="L180" i="1"/>
  <c r="O180" i="1" s="1"/>
  <c r="N179" i="1"/>
  <c r="L179" i="1"/>
  <c r="O179" i="1" s="1"/>
  <c r="N178" i="1"/>
  <c r="L178" i="1"/>
  <c r="O178" i="1" s="1"/>
  <c r="N177" i="1"/>
  <c r="L177" i="1"/>
  <c r="O177" i="1" s="1"/>
  <c r="N176" i="1"/>
  <c r="L176" i="1"/>
  <c r="O176" i="1" s="1"/>
  <c r="T176" i="1" s="1"/>
  <c r="N175" i="1"/>
  <c r="L175" i="1"/>
  <c r="O175" i="1" s="1"/>
  <c r="N174" i="1"/>
  <c r="L174" i="1"/>
  <c r="O174" i="1" s="1"/>
  <c r="N173" i="1"/>
  <c r="L173" i="1"/>
  <c r="O173" i="1" s="1"/>
  <c r="N172" i="1"/>
  <c r="L172" i="1"/>
  <c r="O172" i="1" s="1"/>
  <c r="N171" i="1"/>
  <c r="L171" i="1"/>
  <c r="O171" i="1" s="1"/>
  <c r="N170" i="1"/>
  <c r="L170" i="1"/>
  <c r="O170" i="1" s="1"/>
  <c r="N169" i="1"/>
  <c r="L169" i="1"/>
  <c r="O169" i="1" s="1"/>
  <c r="N168" i="1"/>
  <c r="L168" i="1"/>
  <c r="O168" i="1" s="1"/>
  <c r="T168" i="1" s="1"/>
  <c r="N167" i="1"/>
  <c r="L167" i="1"/>
  <c r="O167" i="1" s="1"/>
  <c r="N166" i="1"/>
  <c r="L166" i="1"/>
  <c r="O166" i="1" s="1"/>
  <c r="N165" i="1"/>
  <c r="L165" i="1"/>
  <c r="O165" i="1" s="1"/>
  <c r="N164" i="1"/>
  <c r="L164" i="1"/>
  <c r="O164" i="1" s="1"/>
  <c r="N163" i="1"/>
  <c r="L163" i="1"/>
  <c r="O163" i="1" s="1"/>
  <c r="N162" i="1"/>
  <c r="L162" i="1"/>
  <c r="O162" i="1" s="1"/>
  <c r="T162" i="1" s="1"/>
  <c r="N161" i="1"/>
  <c r="L161" i="1"/>
  <c r="O161" i="1" s="1"/>
  <c r="N160" i="1"/>
  <c r="L160" i="1"/>
  <c r="O160" i="1" s="1"/>
  <c r="T160" i="1" s="1"/>
  <c r="N159" i="1"/>
  <c r="L159" i="1"/>
  <c r="O159" i="1" s="1"/>
  <c r="N158" i="1"/>
  <c r="L158" i="1"/>
  <c r="O158" i="1" s="1"/>
  <c r="N157" i="1"/>
  <c r="L157" i="1"/>
  <c r="O157" i="1" s="1"/>
  <c r="N156" i="1"/>
  <c r="L156" i="1"/>
  <c r="O156" i="1" s="1"/>
  <c r="O126" i="1"/>
  <c r="Q126" i="1" s="1"/>
  <c r="N126" i="1"/>
  <c r="L126" i="1"/>
  <c r="AA126" i="1" s="1"/>
  <c r="O125" i="1"/>
  <c r="Q125" i="1" s="1"/>
  <c r="N125" i="1"/>
  <c r="L125" i="1"/>
  <c r="W125" i="1" s="1"/>
  <c r="O110" i="1"/>
  <c r="P110" i="1" s="1"/>
  <c r="N110" i="1"/>
  <c r="L110" i="1"/>
  <c r="AA110" i="1" s="1"/>
  <c r="N49" i="1"/>
  <c r="L49" i="1"/>
  <c r="AA49" i="1" s="1"/>
  <c r="N48" i="1"/>
  <c r="L48" i="1"/>
  <c r="AA48" i="1" s="1"/>
  <c r="N47" i="1"/>
  <c r="L47" i="1"/>
  <c r="AA47" i="1" s="1"/>
  <c r="N46" i="1"/>
  <c r="L46" i="1"/>
  <c r="AA46" i="1" s="1"/>
  <c r="N26" i="1"/>
  <c r="L26" i="1"/>
  <c r="O26" i="1" s="1"/>
  <c r="Z26" i="1" s="1"/>
  <c r="N25" i="1"/>
  <c r="L25" i="1"/>
  <c r="O25" i="1" s="1"/>
  <c r="N24" i="1"/>
  <c r="L24" i="1"/>
  <c r="O24" i="1" s="1"/>
  <c r="Z24" i="1" s="1"/>
  <c r="AF13" i="1"/>
  <c r="N10" i="1"/>
  <c r="L10" i="1"/>
  <c r="O10" i="1" s="1"/>
  <c r="N3" i="1"/>
  <c r="L3" i="1"/>
  <c r="O3" i="1" s="1"/>
  <c r="N2" i="1"/>
  <c r="O2" i="1" s="1"/>
  <c r="Y2" i="1" s="1"/>
  <c r="Z2" i="1" s="1"/>
  <c r="L2" i="1"/>
  <c r="W573" i="1" l="1"/>
  <c r="W586" i="1"/>
  <c r="AA362" i="1"/>
  <c r="W367" i="1"/>
  <c r="AA368" i="1"/>
  <c r="W1085" i="1"/>
  <c r="W1020" i="1"/>
  <c r="W454" i="1"/>
  <c r="AA455" i="1"/>
  <c r="W551" i="1"/>
  <c r="W1024" i="1"/>
  <c r="W1034" i="1"/>
  <c r="W273" i="1"/>
  <c r="W286" i="1"/>
  <c r="W313" i="1"/>
  <c r="AA338" i="1"/>
  <c r="W448" i="1"/>
  <c r="W765" i="1"/>
  <c r="W1016" i="1"/>
  <c r="W1022" i="1"/>
  <c r="W1032" i="1"/>
  <c r="W1050" i="1"/>
  <c r="P352" i="1"/>
  <c r="T352" i="1" s="1"/>
  <c r="P353" i="1"/>
  <c r="T353" i="1" s="1"/>
  <c r="Q584" i="1"/>
  <c r="P585" i="1"/>
  <c r="T585" i="1" s="1"/>
  <c r="P587" i="1"/>
  <c r="Z587" i="1" s="1"/>
  <c r="P605" i="1"/>
  <c r="Z605" i="1" s="1"/>
  <c r="Q739" i="1"/>
  <c r="P1121" i="1"/>
  <c r="Z1121" i="1" s="1"/>
  <c r="Q1130" i="1"/>
  <c r="W595" i="1"/>
  <c r="W709" i="1"/>
  <c r="P350" i="1"/>
  <c r="T350" i="1" s="1"/>
  <c r="P402" i="1"/>
  <c r="Z402" i="1" s="1"/>
  <c r="P708" i="1"/>
  <c r="Z708" i="1" s="1"/>
  <c r="P710" i="1"/>
  <c r="T710" i="1" s="1"/>
  <c r="Q715" i="1"/>
  <c r="Q110" i="1"/>
  <c r="P125" i="1"/>
  <c r="T125" i="1" s="1"/>
  <c r="P334" i="1"/>
  <c r="Z334" i="1" s="1"/>
  <c r="Q427" i="1"/>
  <c r="P428" i="1"/>
  <c r="T428" i="1" s="1"/>
  <c r="Q516" i="1"/>
  <c r="P517" i="1"/>
  <c r="T517" i="1" s="1"/>
  <c r="P750" i="1"/>
  <c r="Z750" i="1" s="1"/>
  <c r="Q834" i="1"/>
  <c r="W1101" i="1"/>
  <c r="W1108" i="1"/>
  <c r="V1161" i="1"/>
  <c r="W291" i="1"/>
  <c r="W365" i="1"/>
  <c r="W559" i="1"/>
  <c r="W611" i="1"/>
  <c r="Q652" i="1"/>
  <c r="AA669" i="1"/>
  <c r="P726" i="1"/>
  <c r="T726" i="1" s="1"/>
  <c r="Q731" i="1"/>
  <c r="P804" i="1"/>
  <c r="V804" i="1" s="1"/>
  <c r="Q878" i="1"/>
  <c r="Q927" i="1"/>
  <c r="W1012" i="1"/>
  <c r="Q1185" i="1"/>
  <c r="T216" i="1"/>
  <c r="Q216" i="1"/>
  <c r="Q287" i="1"/>
  <c r="P287" i="1"/>
  <c r="Z287" i="1" s="1"/>
  <c r="P331" i="1"/>
  <c r="T331" i="1" s="1"/>
  <c r="Q331" i="1"/>
  <c r="W356" i="1"/>
  <c r="AA356" i="1"/>
  <c r="Q363" i="1"/>
  <c r="P363" i="1"/>
  <c r="T363" i="1" s="1"/>
  <c r="P280" i="1"/>
  <c r="T280" i="1" s="1"/>
  <c r="Q280" i="1"/>
  <c r="Q326" i="1"/>
  <c r="P326" i="1"/>
  <c r="Z326" i="1" s="1"/>
  <c r="Q345" i="1"/>
  <c r="P345" i="1"/>
  <c r="T345" i="1" s="1"/>
  <c r="Q406" i="1"/>
  <c r="P406" i="1"/>
  <c r="Z406" i="1" s="1"/>
  <c r="Q437" i="1"/>
  <c r="P437" i="1"/>
  <c r="T437" i="1" s="1"/>
  <c r="W445" i="1"/>
  <c r="AA445" i="1"/>
  <c r="P471" i="1"/>
  <c r="T471" i="1" s="1"/>
  <c r="Q471" i="1"/>
  <c r="P540" i="1"/>
  <c r="T540" i="1" s="1"/>
  <c r="Q540" i="1"/>
  <c r="Q552" i="1"/>
  <c r="P552" i="1"/>
  <c r="Z552" i="1" s="1"/>
  <c r="P565" i="1"/>
  <c r="T565" i="1" s="1"/>
  <c r="Q565" i="1"/>
  <c r="Q574" i="1"/>
  <c r="P574" i="1"/>
  <c r="V574" i="1" s="1"/>
  <c r="AA639" i="1"/>
  <c r="W639" i="1"/>
  <c r="P826" i="1"/>
  <c r="Z826" i="1" s="1"/>
  <c r="Q826" i="1"/>
  <c r="T10" i="1"/>
  <c r="Q10" i="1"/>
  <c r="AA270" i="1"/>
  <c r="O270" i="1"/>
  <c r="Z270" i="1" s="1"/>
  <c r="Q308" i="1"/>
  <c r="P308" i="1"/>
  <c r="Z308" i="1" s="1"/>
  <c r="Q376" i="1"/>
  <c r="P376" i="1"/>
  <c r="Q380" i="1"/>
  <c r="P380" i="1"/>
  <c r="Q384" i="1"/>
  <c r="P384" i="1"/>
  <c r="Q388" i="1"/>
  <c r="P388" i="1"/>
  <c r="Q392" i="1"/>
  <c r="P392" i="1"/>
  <c r="Q396" i="1"/>
  <c r="P396" i="1"/>
  <c r="Q550" i="1"/>
  <c r="P550" i="1"/>
  <c r="T550" i="1" s="1"/>
  <c r="Q560" i="1"/>
  <c r="P560" i="1"/>
  <c r="Z560" i="1" s="1"/>
  <c r="Q572" i="1"/>
  <c r="P572" i="1"/>
  <c r="T572" i="1" s="1"/>
  <c r="Q809" i="1"/>
  <c r="P809" i="1"/>
  <c r="Z809" i="1" s="1"/>
  <c r="P899" i="1"/>
  <c r="V899" i="1" s="1"/>
  <c r="Q899" i="1"/>
  <c r="P1173" i="1"/>
  <c r="T1173" i="1" s="1"/>
  <c r="Q1173" i="1"/>
  <c r="AA200" i="1"/>
  <c r="W200" i="1"/>
  <c r="P223" i="1"/>
  <c r="T223" i="1" s="1"/>
  <c r="Q223" i="1"/>
  <c r="Q303" i="1"/>
  <c r="P303" i="1"/>
  <c r="Z303" i="1" s="1"/>
  <c r="Q332" i="1"/>
  <c r="P332" i="1"/>
  <c r="Z332" i="1" s="1"/>
  <c r="Q364" i="1"/>
  <c r="P364" i="1"/>
  <c r="T364" i="1" s="1"/>
  <c r="P549" i="1"/>
  <c r="Z549" i="1" s="1"/>
  <c r="Q549" i="1"/>
  <c r="Q558" i="1"/>
  <c r="P558" i="1"/>
  <c r="T558" i="1" s="1"/>
  <c r="P571" i="1"/>
  <c r="Q571" i="1"/>
  <c r="Q808" i="1"/>
  <c r="P808" i="1"/>
  <c r="V808" i="1" s="1"/>
  <c r="P894" i="1"/>
  <c r="T894" i="1" s="1"/>
  <c r="Q894" i="1"/>
  <c r="AA1111" i="1"/>
  <c r="O1111" i="1"/>
  <c r="P1111" i="1" s="1"/>
  <c r="Z1111" i="1" s="1"/>
  <c r="Q378" i="1"/>
  <c r="P378" i="1"/>
  <c r="Q382" i="1"/>
  <c r="P382" i="1"/>
  <c r="Q386" i="1"/>
  <c r="P386" i="1"/>
  <c r="Q390" i="1"/>
  <c r="P390" i="1"/>
  <c r="Q394" i="1"/>
  <c r="P394" i="1"/>
  <c r="Q398" i="1"/>
  <c r="P398" i="1"/>
  <c r="Q541" i="1"/>
  <c r="P541" i="1"/>
  <c r="T541" i="1" s="1"/>
  <c r="P557" i="1"/>
  <c r="T557" i="1" s="1"/>
  <c r="Q557" i="1"/>
  <c r="Q566" i="1"/>
  <c r="P566" i="1"/>
  <c r="T566" i="1" s="1"/>
  <c r="P596" i="1"/>
  <c r="Z596" i="1" s="1"/>
  <c r="Q596" i="1"/>
  <c r="AA607" i="1"/>
  <c r="W607" i="1"/>
  <c r="P743" i="1"/>
  <c r="Z743" i="1" s="1"/>
  <c r="Q743" i="1"/>
  <c r="AA758" i="1"/>
  <c r="W758" i="1"/>
  <c r="Q798" i="1"/>
  <c r="P798" i="1"/>
  <c r="V798" i="1" s="1"/>
  <c r="P307" i="1"/>
  <c r="Z307" i="1" s="1"/>
  <c r="Q307" i="1"/>
  <c r="AA346" i="1"/>
  <c r="W346" i="1"/>
  <c r="Q357" i="1"/>
  <c r="P357" i="1"/>
  <c r="T357" i="1" s="1"/>
  <c r="AA359" i="1"/>
  <c r="W359" i="1"/>
  <c r="Q400" i="1"/>
  <c r="P400" i="1"/>
  <c r="T400" i="1" s="1"/>
  <c r="Q432" i="1"/>
  <c r="P432" i="1"/>
  <c r="T432" i="1" s="1"/>
  <c r="AA444" i="1"/>
  <c r="W444" i="1"/>
  <c r="Q461" i="1"/>
  <c r="P461" i="1"/>
  <c r="T461" i="1" s="1"/>
  <c r="Q521" i="1"/>
  <c r="P521" i="1"/>
  <c r="T521" i="1" s="1"/>
  <c r="P723" i="1"/>
  <c r="Z723" i="1" s="1"/>
  <c r="Q723" i="1"/>
  <c r="AA761" i="1"/>
  <c r="W761" i="1"/>
  <c r="Q813" i="1"/>
  <c r="P813" i="1"/>
  <c r="Z813" i="1" s="1"/>
  <c r="P907" i="1"/>
  <c r="T907" i="1" s="1"/>
  <c r="Q907" i="1"/>
  <c r="AA1040" i="1"/>
  <c r="W1040" i="1"/>
  <c r="Q311" i="1"/>
  <c r="P312" i="1"/>
  <c r="Z312" i="1" s="1"/>
  <c r="P314" i="1"/>
  <c r="Z314" i="1" s="1"/>
  <c r="Q319" i="1"/>
  <c r="P320" i="1"/>
  <c r="Z320" i="1" s="1"/>
  <c r="Q324" i="1"/>
  <c r="P324" i="1"/>
  <c r="Z324" i="1" s="1"/>
  <c r="AA358" i="1"/>
  <c r="W358" i="1"/>
  <c r="Q399" i="1"/>
  <c r="AA418" i="1"/>
  <c r="W418" i="1"/>
  <c r="P431" i="1"/>
  <c r="T431" i="1" s="1"/>
  <c r="Q431" i="1"/>
  <c r="Q456" i="1"/>
  <c r="P456" i="1"/>
  <c r="V456" i="1" s="1"/>
  <c r="AA503" i="1"/>
  <c r="W503" i="1"/>
  <c r="P520" i="1"/>
  <c r="Z520" i="1" s="1"/>
  <c r="Q520" i="1"/>
  <c r="Q532" i="1"/>
  <c r="P532" i="1"/>
  <c r="T532" i="1" s="1"/>
  <c r="Q718" i="1"/>
  <c r="P718" i="1"/>
  <c r="T718" i="1" s="1"/>
  <c r="AA773" i="1"/>
  <c r="W773" i="1"/>
  <c r="AA794" i="1"/>
  <c r="W794" i="1"/>
  <c r="AA1018" i="1"/>
  <c r="W1018" i="1"/>
  <c r="W1052" i="1"/>
  <c r="AA1052" i="1"/>
  <c r="T1118" i="1"/>
  <c r="Z1118" i="1"/>
  <c r="Q1134" i="1"/>
  <c r="P1138" i="1"/>
  <c r="V1138" i="1" s="1"/>
  <c r="Q1138" i="1"/>
  <c r="Q1189" i="1"/>
  <c r="P323" i="1"/>
  <c r="T323" i="1" s="1"/>
  <c r="Q323" i="1"/>
  <c r="Q342" i="1"/>
  <c r="Q453" i="1"/>
  <c r="P453" i="1"/>
  <c r="T453" i="1" s="1"/>
  <c r="P531" i="1"/>
  <c r="Z531" i="1" s="1"/>
  <c r="Q531" i="1"/>
  <c r="Q597" i="1"/>
  <c r="P597" i="1"/>
  <c r="Z597" i="1" s="1"/>
  <c r="Q629" i="1"/>
  <c r="P630" i="1"/>
  <c r="Z630" i="1" s="1"/>
  <c r="Q656" i="1"/>
  <c r="P668" i="1"/>
  <c r="T668" i="1" s="1"/>
  <c r="Q668" i="1"/>
  <c r="W759" i="1"/>
  <c r="AA759" i="1"/>
  <c r="Q828" i="1"/>
  <c r="Q846" i="1"/>
  <c r="P854" i="1"/>
  <c r="V854" i="1" s="1"/>
  <c r="Q854" i="1"/>
  <c r="Q935" i="1"/>
  <c r="P984" i="1"/>
  <c r="V984" i="1" s="1"/>
  <c r="AA574" i="1"/>
  <c r="P443" i="1"/>
  <c r="T443" i="1" s="1"/>
  <c r="P446" i="1"/>
  <c r="V446" i="1" s="1"/>
  <c r="AA597" i="1"/>
  <c r="P598" i="1"/>
  <c r="T598" i="1" s="1"/>
  <c r="P626" i="1"/>
  <c r="Z626" i="1" s="1"/>
  <c r="Q637" i="1"/>
  <c r="P638" i="1"/>
  <c r="Z638" i="1" s="1"/>
  <c r="Q644" i="1"/>
  <c r="Q756" i="1"/>
  <c r="P757" i="1"/>
  <c r="T757" i="1" s="1"/>
  <c r="P760" i="1"/>
  <c r="T760" i="1" s="1"/>
  <c r="Q771" i="1"/>
  <c r="P772" i="1"/>
  <c r="Z772" i="1" s="1"/>
  <c r="P774" i="1"/>
  <c r="Z774" i="1" s="1"/>
  <c r="Q792" i="1"/>
  <c r="P793" i="1"/>
  <c r="Z793" i="1" s="1"/>
  <c r="P795" i="1"/>
  <c r="Z795" i="1" s="1"/>
  <c r="Q862" i="1"/>
  <c r="Q919" i="1"/>
  <c r="Q1041" i="1"/>
  <c r="P1042" i="1"/>
  <c r="V1042" i="1" s="1"/>
  <c r="Q1146" i="1"/>
  <c r="Q1181" i="1"/>
  <c r="Q201" i="1"/>
  <c r="P201" i="1"/>
  <c r="Q275" i="1"/>
  <c r="P275" i="1"/>
  <c r="Z275" i="1" s="1"/>
  <c r="Q306" i="1"/>
  <c r="P306" i="1"/>
  <c r="W355" i="1"/>
  <c r="AA355" i="1"/>
  <c r="Q430" i="1"/>
  <c r="P430" i="1"/>
  <c r="P438" i="1"/>
  <c r="T438" i="1" s="1"/>
  <c r="Q438" i="1"/>
  <c r="W442" i="1"/>
  <c r="AA442" i="1"/>
  <c r="AA462" i="1"/>
  <c r="W462" i="1"/>
  <c r="Q578" i="1"/>
  <c r="P578" i="1"/>
  <c r="Q594" i="1"/>
  <c r="P594" i="1"/>
  <c r="P609" i="1"/>
  <c r="Z609" i="1" s="1"/>
  <c r="Q609" i="1"/>
  <c r="Q614" i="1"/>
  <c r="P614" i="1"/>
  <c r="T614" i="1" s="1"/>
  <c r="W665" i="1"/>
  <c r="AA665" i="1"/>
  <c r="AA749" i="1"/>
  <c r="W749" i="1"/>
  <c r="AA808" i="1"/>
  <c r="P939" i="1"/>
  <c r="Q939" i="1"/>
  <c r="T178" i="1"/>
  <c r="Q178" i="1"/>
  <c r="Q194" i="1"/>
  <c r="P199" i="1"/>
  <c r="Z199" i="1" s="1"/>
  <c r="P274" i="1"/>
  <c r="T274" i="1" s="1"/>
  <c r="Q274" i="1"/>
  <c r="W349" i="1"/>
  <c r="AA349" i="1"/>
  <c r="W351" i="1"/>
  <c r="AA351" i="1"/>
  <c r="P411" i="1"/>
  <c r="T411" i="1" s="1"/>
  <c r="Q411" i="1"/>
  <c r="Z437" i="1"/>
  <c r="Q469" i="1"/>
  <c r="P469" i="1"/>
  <c r="T469" i="1" s="1"/>
  <c r="Q577" i="1"/>
  <c r="P577" i="1"/>
  <c r="T577" i="1" s="1"/>
  <c r="AA591" i="1"/>
  <c r="W591" i="1"/>
  <c r="P608" i="1"/>
  <c r="Q608" i="1"/>
  <c r="Q613" i="1"/>
  <c r="P613" i="1"/>
  <c r="Z613" i="1" s="1"/>
  <c r="P648" i="1"/>
  <c r="T648" i="1" s="1"/>
  <c r="Q648" i="1"/>
  <c r="P911" i="1"/>
  <c r="Z911" i="1" s="1"/>
  <c r="Q911" i="1"/>
  <c r="P1142" i="1"/>
  <c r="V1142" i="1" s="1"/>
  <c r="Q1142" i="1"/>
  <c r="P1177" i="1"/>
  <c r="T1177" i="1" s="1"/>
  <c r="Q1177" i="1"/>
  <c r="Q162" i="1"/>
  <c r="T170" i="1"/>
  <c r="Q170" i="1"/>
  <c r="P210" i="1"/>
  <c r="Z210" i="1" s="1"/>
  <c r="Q210" i="1"/>
  <c r="Q277" i="1"/>
  <c r="P277" i="1"/>
  <c r="Z277" i="1" s="1"/>
  <c r="AA289" i="1"/>
  <c r="W289" i="1"/>
  <c r="Q296" i="1"/>
  <c r="P296" i="1"/>
  <c r="W348" i="1"/>
  <c r="AA348" i="1"/>
  <c r="Q369" i="1"/>
  <c r="P369" i="1"/>
  <c r="T369" i="1" s="1"/>
  <c r="W371" i="1"/>
  <c r="AA371" i="1"/>
  <c r="AA401" i="1"/>
  <c r="W401" i="1"/>
  <c r="P410" i="1"/>
  <c r="Q415" i="1"/>
  <c r="P416" i="1"/>
  <c r="Q448" i="1"/>
  <c r="P448" i="1"/>
  <c r="V448" i="1" s="1"/>
  <c r="Q449" i="1"/>
  <c r="P449" i="1"/>
  <c r="T449" i="1" s="1"/>
  <c r="W451" i="1"/>
  <c r="AA451" i="1"/>
  <c r="P601" i="1"/>
  <c r="Q601" i="1"/>
  <c r="Q606" i="1"/>
  <c r="P606" i="1"/>
  <c r="T606" i="1" s="1"/>
  <c r="P612" i="1"/>
  <c r="Q612" i="1"/>
  <c r="P866" i="1"/>
  <c r="Z866" i="1" s="1"/>
  <c r="Q866" i="1"/>
  <c r="P1017" i="1"/>
  <c r="Q1017" i="1"/>
  <c r="P1025" i="1"/>
  <c r="Z1025" i="1" s="1"/>
  <c r="Q1025" i="1"/>
  <c r="Q1046" i="1"/>
  <c r="P1046" i="1"/>
  <c r="V1046" i="1" s="1"/>
  <c r="Q1050" i="1"/>
  <c r="P1050" i="1"/>
  <c r="T1050" i="1" s="1"/>
  <c r="T1097" i="1"/>
  <c r="Q1097" i="1"/>
  <c r="P202" i="1"/>
  <c r="Z202" i="1" s="1"/>
  <c r="Q202" i="1"/>
  <c r="Q203" i="1"/>
  <c r="P209" i="1"/>
  <c r="Q260" i="1"/>
  <c r="P260" i="1"/>
  <c r="P366" i="1"/>
  <c r="V366" i="1" s="1"/>
  <c r="W370" i="1"/>
  <c r="AA370" i="1"/>
  <c r="P447" i="1"/>
  <c r="AA450" i="1"/>
  <c r="W450" i="1"/>
  <c r="P452" i="1"/>
  <c r="V452" i="1" s="1"/>
  <c r="Q452" i="1"/>
  <c r="T465" i="1"/>
  <c r="Q465" i="1"/>
  <c r="Q610" i="1"/>
  <c r="P610" i="1"/>
  <c r="Q753" i="1"/>
  <c r="P753" i="1"/>
  <c r="Z753" i="1" s="1"/>
  <c r="AA799" i="1"/>
  <c r="W805" i="1"/>
  <c r="W806" i="1"/>
  <c r="AA807" i="1"/>
  <c r="W812" i="1"/>
  <c r="AA812" i="1"/>
  <c r="T815" i="1"/>
  <c r="V815" i="1"/>
  <c r="P838" i="1"/>
  <c r="V838" i="1" s="1"/>
  <c r="Q838" i="1"/>
  <c r="P882" i="1"/>
  <c r="Z882" i="1" s="1"/>
  <c r="Q882" i="1"/>
  <c r="AA950" i="1"/>
  <c r="W950" i="1"/>
  <c r="AA954" i="1"/>
  <c r="W954" i="1"/>
  <c r="AA958" i="1"/>
  <c r="W958" i="1"/>
  <c r="AA962" i="1"/>
  <c r="W962" i="1"/>
  <c r="AA966" i="1"/>
  <c r="W966" i="1"/>
  <c r="AA970" i="1"/>
  <c r="W970" i="1"/>
  <c r="Q976" i="1"/>
  <c r="P976" i="1"/>
  <c r="P1015" i="1"/>
  <c r="V1015" i="1" s="1"/>
  <c r="Q1015" i="1"/>
  <c r="P1023" i="1"/>
  <c r="Z1023" i="1" s="1"/>
  <c r="Q1023" i="1"/>
  <c r="AA1030" i="1"/>
  <c r="W1030" i="1"/>
  <c r="AA1036" i="1"/>
  <c r="W1036" i="1"/>
  <c r="P1049" i="1"/>
  <c r="V1049" i="1" s="1"/>
  <c r="Q1049" i="1"/>
  <c r="Q1056" i="1"/>
  <c r="P1056" i="1"/>
  <c r="Z1056" i="1" s="1"/>
  <c r="P1089" i="1"/>
  <c r="Z1089" i="1" s="1"/>
  <c r="Q1089" i="1"/>
  <c r="Q1123" i="1"/>
  <c r="P1123" i="1"/>
  <c r="AA209" i="1"/>
  <c r="W209" i="1"/>
  <c r="Q225" i="1"/>
  <c r="P225" i="1"/>
  <c r="W287" i="1"/>
  <c r="Q322" i="1"/>
  <c r="P322" i="1"/>
  <c r="Q341" i="1"/>
  <c r="P341" i="1"/>
  <c r="AA417" i="1"/>
  <c r="W417" i="1"/>
  <c r="Q435" i="1"/>
  <c r="P435" i="1"/>
  <c r="T435" i="1" s="1"/>
  <c r="AA458" i="1"/>
  <c r="W458" i="1"/>
  <c r="P536" i="1"/>
  <c r="Z536" i="1" s="1"/>
  <c r="Q536" i="1"/>
  <c r="AA578" i="1"/>
  <c r="W578" i="1"/>
  <c r="P592" i="1"/>
  <c r="Q592" i="1"/>
  <c r="AA605" i="1"/>
  <c r="AA673" i="1"/>
  <c r="W673" i="1"/>
  <c r="P675" i="1"/>
  <c r="Z675" i="1" s="1"/>
  <c r="Q675" i="1"/>
  <c r="AA677" i="1"/>
  <c r="W677" i="1"/>
  <c r="P679" i="1"/>
  <c r="Z679" i="1" s="1"/>
  <c r="Q679" i="1"/>
  <c r="AA681" i="1"/>
  <c r="W681" i="1"/>
  <c r="P683" i="1"/>
  <c r="Z683" i="1" s="1"/>
  <c r="Q683" i="1"/>
  <c r="AA685" i="1"/>
  <c r="W685" i="1"/>
  <c r="P687" i="1"/>
  <c r="Z687" i="1" s="1"/>
  <c r="Q687" i="1"/>
  <c r="AA689" i="1"/>
  <c r="W689" i="1"/>
  <c r="P691" i="1"/>
  <c r="Z691" i="1" s="1"/>
  <c r="Q691" i="1"/>
  <c r="AA693" i="1"/>
  <c r="W693" i="1"/>
  <c r="P695" i="1"/>
  <c r="Z695" i="1" s="1"/>
  <c r="Q695" i="1"/>
  <c r="AA697" i="1"/>
  <c r="W697" i="1"/>
  <c r="P699" i="1"/>
  <c r="Z699" i="1" s="1"/>
  <c r="Q699" i="1"/>
  <c r="AA701" i="1"/>
  <c r="W701" i="1"/>
  <c r="P703" i="1"/>
  <c r="Z703" i="1" s="1"/>
  <c r="Q703" i="1"/>
  <c r="AA705" i="1"/>
  <c r="W705" i="1"/>
  <c r="P735" i="1"/>
  <c r="Z735" i="1" s="1"/>
  <c r="Q735" i="1"/>
  <c r="P787" i="1"/>
  <c r="Z787" i="1" s="1"/>
  <c r="Q787" i="1"/>
  <c r="W789" i="1"/>
  <c r="AA789" i="1"/>
  <c r="W797" i="1"/>
  <c r="AA797" i="1"/>
  <c r="Q812" i="1"/>
  <c r="P812" i="1"/>
  <c r="V812" i="1" s="1"/>
  <c r="P850" i="1"/>
  <c r="V850" i="1" s="1"/>
  <c r="Q850" i="1"/>
  <c r="P915" i="1"/>
  <c r="Z915" i="1" s="1"/>
  <c r="Q915" i="1"/>
  <c r="P943" i="1"/>
  <c r="Z943" i="1" s="1"/>
  <c r="Q943" i="1"/>
  <c r="Q992" i="1"/>
  <c r="P992" i="1"/>
  <c r="V992" i="1" s="1"/>
  <c r="P1013" i="1"/>
  <c r="T1013" i="1" s="1"/>
  <c r="Q1013" i="1"/>
  <c r="P1021" i="1"/>
  <c r="V1021" i="1" s="1"/>
  <c r="Q1021" i="1"/>
  <c r="Q1048" i="1"/>
  <c r="P1048" i="1"/>
  <c r="V1048" i="1" s="1"/>
  <c r="P1051" i="1"/>
  <c r="V1051" i="1" s="1"/>
  <c r="P1053" i="1"/>
  <c r="T1053" i="1" s="1"/>
  <c r="P1086" i="1"/>
  <c r="Z1086" i="1" s="1"/>
  <c r="Q1086" i="1"/>
  <c r="P1122" i="1"/>
  <c r="Z1122" i="1" s="1"/>
  <c r="Q1122" i="1"/>
  <c r="Q186" i="1"/>
  <c r="Q205" i="1"/>
  <c r="P205" i="1"/>
  <c r="AA276" i="1"/>
  <c r="W276" i="1"/>
  <c r="Q289" i="1"/>
  <c r="P289" i="1"/>
  <c r="Z289" i="1" s="1"/>
  <c r="AA325" i="1"/>
  <c r="W325" i="1"/>
  <c r="Q329" i="1"/>
  <c r="P335" i="1"/>
  <c r="V335" i="1" s="1"/>
  <c r="Q354" i="1"/>
  <c r="P354" i="1"/>
  <c r="V354" i="1" s="1"/>
  <c r="Q361" i="1"/>
  <c r="P361" i="1"/>
  <c r="T361" i="1" s="1"/>
  <c r="P407" i="1"/>
  <c r="T407" i="1" s="1"/>
  <c r="Q407" i="1"/>
  <c r="Q412" i="1"/>
  <c r="P412" i="1"/>
  <c r="T412" i="1" s="1"/>
  <c r="Q418" i="1"/>
  <c r="P418" i="1"/>
  <c r="Z418" i="1" s="1"/>
  <c r="P434" i="1"/>
  <c r="Z434" i="1" s="1"/>
  <c r="Q434" i="1"/>
  <c r="Q440" i="1"/>
  <c r="P440" i="1"/>
  <c r="T440" i="1" s="1"/>
  <c r="Q460" i="1"/>
  <c r="Q479" i="1"/>
  <c r="P479" i="1"/>
  <c r="Q519" i="1"/>
  <c r="P519" i="1"/>
  <c r="Q602" i="1"/>
  <c r="P602" i="1"/>
  <c r="Q621" i="1"/>
  <c r="P622" i="1"/>
  <c r="Z622" i="1" s="1"/>
  <c r="Q660" i="1"/>
  <c r="P664" i="1"/>
  <c r="T664" i="1" s="1"/>
  <c r="Q664" i="1"/>
  <c r="Q674" i="1"/>
  <c r="P674" i="1"/>
  <c r="Z674" i="1" s="1"/>
  <c r="Q678" i="1"/>
  <c r="P678" i="1"/>
  <c r="Z678" i="1" s="1"/>
  <c r="Q682" i="1"/>
  <c r="P682" i="1"/>
  <c r="Z682" i="1" s="1"/>
  <c r="Q686" i="1"/>
  <c r="P686" i="1"/>
  <c r="Z686" i="1" s="1"/>
  <c r="Q690" i="1"/>
  <c r="P690" i="1"/>
  <c r="Z690" i="1" s="1"/>
  <c r="Q694" i="1"/>
  <c r="P694" i="1"/>
  <c r="Z694" i="1" s="1"/>
  <c r="Q698" i="1"/>
  <c r="P698" i="1"/>
  <c r="Z698" i="1" s="1"/>
  <c r="Q702" i="1"/>
  <c r="P702" i="1"/>
  <c r="Z702" i="1" s="1"/>
  <c r="Q706" i="1"/>
  <c r="P706" i="1"/>
  <c r="Z706" i="1" s="1"/>
  <c r="AA752" i="1"/>
  <c r="W752" i="1"/>
  <c r="P836" i="1"/>
  <c r="Z836" i="1" s="1"/>
  <c r="Q836" i="1"/>
  <c r="P858" i="1"/>
  <c r="V858" i="1" s="1"/>
  <c r="Q858" i="1"/>
  <c r="Q886" i="1"/>
  <c r="P890" i="1"/>
  <c r="T890" i="1" s="1"/>
  <c r="Q890" i="1"/>
  <c r="P923" i="1"/>
  <c r="T923" i="1" s="1"/>
  <c r="Q923" i="1"/>
  <c r="AA948" i="1"/>
  <c r="W948" i="1"/>
  <c r="AA952" i="1"/>
  <c r="W952" i="1"/>
  <c r="AA956" i="1"/>
  <c r="W956" i="1"/>
  <c r="AA960" i="1"/>
  <c r="W960" i="1"/>
  <c r="AA964" i="1"/>
  <c r="W964" i="1"/>
  <c r="AA968" i="1"/>
  <c r="W968" i="1"/>
  <c r="AA972" i="1"/>
  <c r="W972" i="1"/>
  <c r="P1011" i="1"/>
  <c r="Z1011" i="1" s="1"/>
  <c r="Q1011" i="1"/>
  <c r="P1019" i="1"/>
  <c r="V1019" i="1" s="1"/>
  <c r="Q1019" i="1"/>
  <c r="Q1026" i="1"/>
  <c r="P1026" i="1"/>
  <c r="V1026" i="1" s="1"/>
  <c r="T1115" i="1"/>
  <c r="Z1115" i="1"/>
  <c r="P1119" i="1"/>
  <c r="T1119" i="1" s="1"/>
  <c r="O1098" i="1"/>
  <c r="Q1098" i="1" s="1"/>
  <c r="W1098" i="1"/>
  <c r="T1114" i="1"/>
  <c r="Z1114" i="1"/>
  <c r="P1150" i="1"/>
  <c r="Z1150" i="1" s="1"/>
  <c r="Q1150" i="1"/>
  <c r="W201" i="1"/>
  <c r="W305" i="1"/>
  <c r="AA305" i="1"/>
  <c r="Q310" i="1"/>
  <c r="P310" i="1"/>
  <c r="Q347" i="1"/>
  <c r="P347" i="1"/>
  <c r="T347" i="1" s="1"/>
  <c r="W360" i="1"/>
  <c r="AA360" i="1"/>
  <c r="Q408" i="1"/>
  <c r="P408" i="1"/>
  <c r="T408" i="1" s="1"/>
  <c r="Q444" i="1"/>
  <c r="P444" i="1"/>
  <c r="Q457" i="1"/>
  <c r="P457" i="1"/>
  <c r="T457" i="1" s="1"/>
  <c r="W459" i="1"/>
  <c r="AA459" i="1"/>
  <c r="AA580" i="1"/>
  <c r="W580" i="1"/>
  <c r="AA613" i="1"/>
  <c r="Q618" i="1"/>
  <c r="P618" i="1"/>
  <c r="T618" i="1" s="1"/>
  <c r="P672" i="1"/>
  <c r="Z672" i="1" s="1"/>
  <c r="Q672" i="1"/>
  <c r="Q676" i="1"/>
  <c r="P676" i="1"/>
  <c r="Z676" i="1" s="1"/>
  <c r="Q680" i="1"/>
  <c r="P680" i="1"/>
  <c r="Z680" i="1" s="1"/>
  <c r="Q684" i="1"/>
  <c r="P684" i="1"/>
  <c r="Z684" i="1" s="1"/>
  <c r="Q688" i="1"/>
  <c r="P688" i="1"/>
  <c r="Z688" i="1" s="1"/>
  <c r="Q805" i="1"/>
  <c r="P805" i="1"/>
  <c r="V805" i="1" s="1"/>
  <c r="P814" i="1"/>
  <c r="T814" i="1" s="1"/>
  <c r="Q814" i="1"/>
  <c r="P842" i="1"/>
  <c r="Z842" i="1" s="1"/>
  <c r="Q842" i="1"/>
  <c r="P870" i="1"/>
  <c r="V870" i="1" s="1"/>
  <c r="Q870" i="1"/>
  <c r="P931" i="1"/>
  <c r="T931" i="1" s="1"/>
  <c r="Q931" i="1"/>
  <c r="P949" i="1"/>
  <c r="T949" i="1" s="1"/>
  <c r="Q949" i="1"/>
  <c r="P953" i="1"/>
  <c r="Q953" i="1"/>
  <c r="P957" i="1"/>
  <c r="T957" i="1" s="1"/>
  <c r="Q957" i="1"/>
  <c r="P961" i="1"/>
  <c r="Q961" i="1"/>
  <c r="P965" i="1"/>
  <c r="T965" i="1" s="1"/>
  <c r="Q965" i="1"/>
  <c r="P969" i="1"/>
  <c r="Q969" i="1"/>
  <c r="Z973" i="1"/>
  <c r="T973" i="1"/>
  <c r="Z1070" i="1"/>
  <c r="T1070" i="1"/>
  <c r="T1157" i="1"/>
  <c r="V1157" i="1"/>
  <c r="AA443" i="1"/>
  <c r="AA447" i="1"/>
  <c r="AA577" i="1"/>
  <c r="Q692" i="1"/>
  <c r="P692" i="1"/>
  <c r="Q696" i="1"/>
  <c r="P696" i="1"/>
  <c r="Z696" i="1" s="1"/>
  <c r="Q700" i="1"/>
  <c r="P700" i="1"/>
  <c r="Q704" i="1"/>
  <c r="P704" i="1"/>
  <c r="Z704" i="1" s="1"/>
  <c r="AA777" i="1"/>
  <c r="W777" i="1"/>
  <c r="Q788" i="1"/>
  <c r="P788" i="1"/>
  <c r="V788" i="1" s="1"/>
  <c r="W809" i="1"/>
  <c r="P830" i="1"/>
  <c r="V830" i="1" s="1"/>
  <c r="Q830" i="1"/>
  <c r="P874" i="1"/>
  <c r="T874" i="1" s="1"/>
  <c r="Q874" i="1"/>
  <c r="P947" i="1"/>
  <c r="Z947" i="1" s="1"/>
  <c r="Q947" i="1"/>
  <c r="P951" i="1"/>
  <c r="T951" i="1" s="1"/>
  <c r="Q951" i="1"/>
  <c r="P955" i="1"/>
  <c r="Z955" i="1" s="1"/>
  <c r="Q955" i="1"/>
  <c r="P959" i="1"/>
  <c r="V959" i="1" s="1"/>
  <c r="Q959" i="1"/>
  <c r="P963" i="1"/>
  <c r="Z963" i="1" s="1"/>
  <c r="Q963" i="1"/>
  <c r="P967" i="1"/>
  <c r="Z967" i="1" s="1"/>
  <c r="Q967" i="1"/>
  <c r="P971" i="1"/>
  <c r="Z971" i="1" s="1"/>
  <c r="Q971" i="1"/>
  <c r="P1009" i="1"/>
  <c r="Z1009" i="1" s="1"/>
  <c r="Q1009" i="1"/>
  <c r="AA1038" i="1"/>
  <c r="W1038" i="1"/>
  <c r="P1047" i="1"/>
  <c r="V1047" i="1" s="1"/>
  <c r="Q1047" i="1"/>
  <c r="Q1077" i="1"/>
  <c r="P1077" i="1"/>
  <c r="T1163" i="1"/>
  <c r="V1163" i="1"/>
  <c r="AA804" i="1"/>
  <c r="W813" i="1"/>
  <c r="AA1123" i="1"/>
  <c r="T156" i="1"/>
  <c r="Z156" i="1"/>
  <c r="Q156" i="1"/>
  <c r="T188" i="1"/>
  <c r="Z188" i="1"/>
  <c r="Q188" i="1"/>
  <c r="T218" i="1"/>
  <c r="Z218" i="1"/>
  <c r="Q218" i="1"/>
  <c r="T220" i="1"/>
  <c r="Q220" i="1"/>
  <c r="Z220" i="1"/>
  <c r="T158" i="1"/>
  <c r="Q158" i="1"/>
  <c r="Z158" i="1"/>
  <c r="T190" i="1"/>
  <c r="Q190" i="1"/>
  <c r="Z190" i="1"/>
  <c r="T180" i="1"/>
  <c r="Z180" i="1"/>
  <c r="Q180" i="1"/>
  <c r="T182" i="1"/>
  <c r="Q182" i="1"/>
  <c r="Z182" i="1"/>
  <c r="T212" i="1"/>
  <c r="Q212" i="1"/>
  <c r="Z212" i="1"/>
  <c r="T299" i="1"/>
  <c r="Z299" i="1"/>
  <c r="Q299" i="1"/>
  <c r="T301" i="1"/>
  <c r="Z301" i="1"/>
  <c r="Q301" i="1"/>
  <c r="T172" i="1"/>
  <c r="Z172" i="1"/>
  <c r="Q172" i="1"/>
  <c r="T285" i="1"/>
  <c r="Q285" i="1"/>
  <c r="T174" i="1"/>
  <c r="Q174" i="1"/>
  <c r="Z174" i="1"/>
  <c r="T164" i="1"/>
  <c r="Z164" i="1"/>
  <c r="Q164" i="1"/>
  <c r="T166" i="1"/>
  <c r="Q166" i="1"/>
  <c r="Z166" i="1"/>
  <c r="T196" i="1"/>
  <c r="Z196" i="1"/>
  <c r="Q196" i="1"/>
  <c r="T198" i="1"/>
  <c r="Q198" i="1"/>
  <c r="Z198" i="1"/>
  <c r="W126" i="1"/>
  <c r="W204" i="1"/>
  <c r="W224" i="1"/>
  <c r="W259" i="1"/>
  <c r="W295" i="1"/>
  <c r="W309" i="1"/>
  <c r="P315" i="1"/>
  <c r="T315" i="1" s="1"/>
  <c r="Q315" i="1"/>
  <c r="W334" i="1"/>
  <c r="AA334" i="1"/>
  <c r="Q339" i="1"/>
  <c r="P339" i="1"/>
  <c r="V450" i="1"/>
  <c r="T450" i="1"/>
  <c r="T467" i="1"/>
  <c r="Z467" i="1"/>
  <c r="Q467" i="1"/>
  <c r="W285" i="1"/>
  <c r="Q318" i="1"/>
  <c r="P318" i="1"/>
  <c r="AA333" i="1"/>
  <c r="W333" i="1"/>
  <c r="P336" i="1"/>
  <c r="Q336" i="1"/>
  <c r="V454" i="1"/>
  <c r="T454" i="1"/>
  <c r="Z10" i="1"/>
  <c r="Q160" i="1"/>
  <c r="Z162" i="1"/>
  <c r="Q168" i="1"/>
  <c r="Z170" i="1"/>
  <c r="Q176" i="1"/>
  <c r="Z178" i="1"/>
  <c r="Q184" i="1"/>
  <c r="Z186" i="1"/>
  <c r="Q192" i="1"/>
  <c r="Z194" i="1"/>
  <c r="W205" i="1"/>
  <c r="Q206" i="1"/>
  <c r="P207" i="1"/>
  <c r="T207" i="1" s="1"/>
  <c r="Q214" i="1"/>
  <c r="Z216" i="1"/>
  <c r="Q222" i="1"/>
  <c r="W225" i="1"/>
  <c r="P271" i="1"/>
  <c r="Z271" i="1" s="1"/>
  <c r="W272" i="1"/>
  <c r="P273" i="1"/>
  <c r="W296" i="1"/>
  <c r="Q297" i="1"/>
  <c r="Q304" i="1"/>
  <c r="P305" i="1"/>
  <c r="V305" i="1" s="1"/>
  <c r="AA321" i="1"/>
  <c r="W321" i="1"/>
  <c r="Q327" i="1"/>
  <c r="W335" i="1"/>
  <c r="V458" i="1"/>
  <c r="T458" i="1"/>
  <c r="Z160" i="1"/>
  <c r="Z168" i="1"/>
  <c r="Z176" i="1"/>
  <c r="Z184" i="1"/>
  <c r="Z192" i="1"/>
  <c r="W208" i="1"/>
  <c r="Z214" i="1"/>
  <c r="Z222" i="1"/>
  <c r="Q316" i="1"/>
  <c r="P316" i="1"/>
  <c r="Z316" i="1" s="1"/>
  <c r="V462" i="1"/>
  <c r="T462" i="1"/>
  <c r="AA340" i="1"/>
  <c r="AA344" i="1"/>
  <c r="AA352" i="1"/>
  <c r="AA353" i="1"/>
  <c r="AA363" i="1"/>
  <c r="Q370" i="1"/>
  <c r="W405" i="1"/>
  <c r="W429" i="1"/>
  <c r="W436" i="1"/>
  <c r="AA446" i="1"/>
  <c r="Q450" i="1"/>
  <c r="W452" i="1"/>
  <c r="Q454" i="1"/>
  <c r="W456" i="1"/>
  <c r="Q458" i="1"/>
  <c r="W460" i="1"/>
  <c r="Q462" i="1"/>
  <c r="Z463" i="1"/>
  <c r="Q509" i="1"/>
  <c r="P509" i="1"/>
  <c r="Z509" i="1" s="1"/>
  <c r="W518" i="1"/>
  <c r="W525" i="1"/>
  <c r="Q537" i="1"/>
  <c r="P537" i="1"/>
  <c r="Q548" i="1"/>
  <c r="P548" i="1"/>
  <c r="AA555" i="1"/>
  <c r="W555" i="1"/>
  <c r="Q562" i="1"/>
  <c r="P562" i="1"/>
  <c r="T562" i="1" s="1"/>
  <c r="Z656" i="1"/>
  <c r="T656" i="1"/>
  <c r="W345" i="1"/>
  <c r="W354" i="1"/>
  <c r="W364" i="1"/>
  <c r="W397" i="1"/>
  <c r="W409" i="1"/>
  <c r="W469" i="1"/>
  <c r="P497" i="1"/>
  <c r="Z497" i="1" s="1"/>
  <c r="P503" i="1"/>
  <c r="Z503" i="1" s="1"/>
  <c r="W522" i="1"/>
  <c r="AA525" i="1"/>
  <c r="AA538" i="1"/>
  <c r="W538" i="1"/>
  <c r="P561" i="1"/>
  <c r="T561" i="1" s="1"/>
  <c r="Q561" i="1"/>
  <c r="Z644" i="1"/>
  <c r="T644" i="1"/>
  <c r="Z660" i="1"/>
  <c r="T660" i="1"/>
  <c r="AA342" i="1"/>
  <c r="P343" i="1"/>
  <c r="P346" i="1"/>
  <c r="T346" i="1" s="1"/>
  <c r="W347" i="1"/>
  <c r="P349" i="1"/>
  <c r="V349" i="1" s="1"/>
  <c r="W350" i="1"/>
  <c r="P355" i="1"/>
  <c r="T355" i="1" s="1"/>
  <c r="P356" i="1"/>
  <c r="W357" i="1"/>
  <c r="P359" i="1"/>
  <c r="T359" i="1" s="1"/>
  <c r="P360" i="1"/>
  <c r="V360" i="1" s="1"/>
  <c r="W361" i="1"/>
  <c r="P365" i="1"/>
  <c r="T365" i="1" s="1"/>
  <c r="W366" i="1"/>
  <c r="P368" i="1"/>
  <c r="V368" i="1" s="1"/>
  <c r="W369" i="1"/>
  <c r="P371" i="1"/>
  <c r="T371" i="1" s="1"/>
  <c r="W432" i="1"/>
  <c r="W440" i="1"/>
  <c r="W449" i="1"/>
  <c r="W453" i="1"/>
  <c r="W457" i="1"/>
  <c r="W461" i="1"/>
  <c r="Q539" i="1"/>
  <c r="P539" i="1"/>
  <c r="W317" i="1"/>
  <c r="P338" i="1"/>
  <c r="T338" i="1" s="1"/>
  <c r="Q340" i="1"/>
  <c r="Q344" i="1"/>
  <c r="P348" i="1"/>
  <c r="T348" i="1" s="1"/>
  <c r="P351" i="1"/>
  <c r="T351" i="1" s="1"/>
  <c r="P358" i="1"/>
  <c r="P362" i="1"/>
  <c r="T362" i="1" s="1"/>
  <c r="P367" i="1"/>
  <c r="T367" i="1" s="1"/>
  <c r="T402" i="1"/>
  <c r="Q403" i="1"/>
  <c r="P404" i="1"/>
  <c r="W413" i="1"/>
  <c r="P414" i="1"/>
  <c r="T418" i="1"/>
  <c r="P433" i="1"/>
  <c r="P442" i="1"/>
  <c r="Z442" i="1" s="1"/>
  <c r="P445" i="1"/>
  <c r="P451" i="1"/>
  <c r="T451" i="1" s="1"/>
  <c r="P455" i="1"/>
  <c r="P459" i="1"/>
  <c r="T459" i="1" s="1"/>
  <c r="T460" i="1"/>
  <c r="Q463" i="1"/>
  <c r="Z465" i="1"/>
  <c r="Q480" i="1"/>
  <c r="P481" i="1"/>
  <c r="Q493" i="1"/>
  <c r="AA497" i="1"/>
  <c r="Z652" i="1"/>
  <c r="T652" i="1"/>
  <c r="Q553" i="1"/>
  <c r="P554" i="1"/>
  <c r="T554" i="1" s="1"/>
  <c r="P556" i="1"/>
  <c r="AA575" i="1"/>
  <c r="P576" i="1"/>
  <c r="Z576" i="1" s="1"/>
  <c r="P579" i="1"/>
  <c r="T587" i="1"/>
  <c r="Q588" i="1"/>
  <c r="P589" i="1"/>
  <c r="T589" i="1" s="1"/>
  <c r="P590" i="1"/>
  <c r="W594" i="1"/>
  <c r="W598" i="1"/>
  <c r="W599" i="1"/>
  <c r="Q600" i="1"/>
  <c r="W618" i="1"/>
  <c r="W619" i="1"/>
  <c r="Q620" i="1"/>
  <c r="W626" i="1"/>
  <c r="W627" i="1"/>
  <c r="Q628" i="1"/>
  <c r="W634" i="1"/>
  <c r="W635" i="1"/>
  <c r="Q636" i="1"/>
  <c r="W642" i="1"/>
  <c r="W643" i="1"/>
  <c r="W646" i="1"/>
  <c r="W647" i="1"/>
  <c r="W650" i="1"/>
  <c r="W651" i="1"/>
  <c r="W654" i="1"/>
  <c r="W655" i="1"/>
  <c r="W658" i="1"/>
  <c r="W659" i="1"/>
  <c r="W662" i="1"/>
  <c r="AA663" i="1"/>
  <c r="AA667" i="1"/>
  <c r="AA671" i="1"/>
  <c r="T694" i="1"/>
  <c r="T702" i="1"/>
  <c r="P707" i="1"/>
  <c r="Z707" i="1" s="1"/>
  <c r="Q711" i="1"/>
  <c r="AA713" i="1"/>
  <c r="P714" i="1"/>
  <c r="Q719" i="1"/>
  <c r="AA721" i="1"/>
  <c r="P722" i="1"/>
  <c r="Q727" i="1"/>
  <c r="AA729" i="1"/>
  <c r="P730" i="1"/>
  <c r="Q733" i="1"/>
  <c r="Q737" i="1"/>
  <c r="Q741" i="1"/>
  <c r="Q745" i="1"/>
  <c r="P746" i="1"/>
  <c r="W750" i="1"/>
  <c r="Q763" i="1"/>
  <c r="P764" i="1"/>
  <c r="Z764" i="1" s="1"/>
  <c r="P766" i="1"/>
  <c r="Q779" i="1"/>
  <c r="P780" i="1"/>
  <c r="Z780" i="1" s="1"/>
  <c r="P782" i="1"/>
  <c r="AA788" i="1"/>
  <c r="P789" i="1"/>
  <c r="V789" i="1" s="1"/>
  <c r="W790" i="1"/>
  <c r="W795" i="1"/>
  <c r="AA798" i="1"/>
  <c r="P799" i="1"/>
  <c r="V799" i="1" s="1"/>
  <c r="W800" i="1"/>
  <c r="W802" i="1"/>
  <c r="W579" i="1"/>
  <c r="AA711" i="1"/>
  <c r="P712" i="1"/>
  <c r="Q717" i="1"/>
  <c r="AA719" i="1"/>
  <c r="P720" i="1"/>
  <c r="Q725" i="1"/>
  <c r="AA727" i="1"/>
  <c r="P728" i="1"/>
  <c r="AA733" i="1"/>
  <c r="P734" i="1"/>
  <c r="AA737" i="1"/>
  <c r="P738" i="1"/>
  <c r="AA741" i="1"/>
  <c r="P742" i="1"/>
  <c r="Q747" i="1"/>
  <c r="P748" i="1"/>
  <c r="P751" i="1"/>
  <c r="Q767" i="1"/>
  <c r="Q768" i="1"/>
  <c r="W769" i="1"/>
  <c r="P770" i="1"/>
  <c r="Q783" i="1"/>
  <c r="P784" i="1"/>
  <c r="Z784" i="1" s="1"/>
  <c r="W785" i="1"/>
  <c r="P786" i="1"/>
  <c r="P791" i="1"/>
  <c r="P796" i="1"/>
  <c r="V796" i="1" s="1"/>
  <c r="P801" i="1"/>
  <c r="AA803" i="1"/>
  <c r="Q810" i="1"/>
  <c r="P810" i="1"/>
  <c r="V810" i="1" s="1"/>
  <c r="W563" i="1"/>
  <c r="P564" i="1"/>
  <c r="Q568" i="1"/>
  <c r="W569" i="1"/>
  <c r="P570" i="1"/>
  <c r="P575" i="1"/>
  <c r="W576" i="1"/>
  <c r="P580" i="1"/>
  <c r="P581" i="1"/>
  <c r="W582" i="1"/>
  <c r="P583" i="1"/>
  <c r="P593" i="1"/>
  <c r="Z593" i="1" s="1"/>
  <c r="W602" i="1"/>
  <c r="W603" i="1"/>
  <c r="Q604" i="1"/>
  <c r="W606" i="1"/>
  <c r="W610" i="1"/>
  <c r="W614" i="1"/>
  <c r="W615" i="1"/>
  <c r="Q616" i="1"/>
  <c r="P617" i="1"/>
  <c r="W622" i="1"/>
  <c r="W623" i="1"/>
  <c r="Q624" i="1"/>
  <c r="P625" i="1"/>
  <c r="W630" i="1"/>
  <c r="W631" i="1"/>
  <c r="Q632" i="1"/>
  <c r="P633" i="1"/>
  <c r="W638" i="1"/>
  <c r="Q640" i="1"/>
  <c r="P641" i="1"/>
  <c r="Z641" i="1" s="1"/>
  <c r="P645" i="1"/>
  <c r="P649" i="1"/>
  <c r="Z649" i="1" s="1"/>
  <c r="P653" i="1"/>
  <c r="Z653" i="1" s="1"/>
  <c r="P657" i="1"/>
  <c r="Z657" i="1" s="1"/>
  <c r="P661" i="1"/>
  <c r="P666" i="1"/>
  <c r="T666" i="1" s="1"/>
  <c r="P670" i="1"/>
  <c r="T670" i="1" s="1"/>
  <c r="W676" i="1"/>
  <c r="W680" i="1"/>
  <c r="W684" i="1"/>
  <c r="W688" i="1"/>
  <c r="W692" i="1"/>
  <c r="W696" i="1"/>
  <c r="W700" i="1"/>
  <c r="W704" i="1"/>
  <c r="W708" i="1"/>
  <c r="AA717" i="1"/>
  <c r="AA725" i="1"/>
  <c r="W796" i="1"/>
  <c r="W801" i="1"/>
  <c r="Z805" i="1"/>
  <c r="T805" i="1"/>
  <c r="Q806" i="1"/>
  <c r="P806" i="1"/>
  <c r="V806" i="1" s="1"/>
  <c r="Q807" i="1"/>
  <c r="P807" i="1"/>
  <c r="V807" i="1" s="1"/>
  <c r="AA811" i="1"/>
  <c r="W811" i="1"/>
  <c r="T604" i="1"/>
  <c r="P634" i="1"/>
  <c r="Z634" i="1" s="1"/>
  <c r="P642" i="1"/>
  <c r="P646" i="1"/>
  <c r="Z646" i="1" s="1"/>
  <c r="P650" i="1"/>
  <c r="Z650" i="1" s="1"/>
  <c r="P654" i="1"/>
  <c r="Z654" i="1" s="1"/>
  <c r="P658" i="1"/>
  <c r="P662" i="1"/>
  <c r="Z662" i="1" s="1"/>
  <c r="Q713" i="1"/>
  <c r="AA715" i="1"/>
  <c r="P716" i="1"/>
  <c r="Q721" i="1"/>
  <c r="AA723" i="1"/>
  <c r="P724" i="1"/>
  <c r="Q729" i="1"/>
  <c r="AA731" i="1"/>
  <c r="P732" i="1"/>
  <c r="AA735" i="1"/>
  <c r="P736" i="1"/>
  <c r="AA739" i="1"/>
  <c r="P740" i="1"/>
  <c r="AA743" i="1"/>
  <c r="P744" i="1"/>
  <c r="T753" i="1"/>
  <c r="Q754" i="1"/>
  <c r="P759" i="1"/>
  <c r="V759" i="1" s="1"/>
  <c r="P762" i="1"/>
  <c r="Q775" i="1"/>
  <c r="P776" i="1"/>
  <c r="Z776" i="1" s="1"/>
  <c r="P778" i="1"/>
  <c r="P790" i="1"/>
  <c r="P797" i="1"/>
  <c r="P800" i="1"/>
  <c r="V800" i="1" s="1"/>
  <c r="P802" i="1"/>
  <c r="V802" i="1" s="1"/>
  <c r="Q803" i="1"/>
  <c r="P803" i="1"/>
  <c r="V803" i="1" s="1"/>
  <c r="Q1062" i="1"/>
  <c r="T1062" i="1"/>
  <c r="T1091" i="1"/>
  <c r="Z1091" i="1"/>
  <c r="Q1091" i="1"/>
  <c r="T1093" i="1"/>
  <c r="Z1093" i="1"/>
  <c r="Q1093" i="1"/>
  <c r="V821" i="1"/>
  <c r="Q832" i="1"/>
  <c r="Q844" i="1"/>
  <c r="Q852" i="1"/>
  <c r="Q860" i="1"/>
  <c r="Q868" i="1"/>
  <c r="Q876" i="1"/>
  <c r="Q884" i="1"/>
  <c r="Q892" i="1"/>
  <c r="Q901" i="1"/>
  <c r="Q903" i="1"/>
  <c r="Q905" i="1"/>
  <c r="Q913" i="1"/>
  <c r="Q921" i="1"/>
  <c r="Q929" i="1"/>
  <c r="Q937" i="1"/>
  <c r="Q945" i="1"/>
  <c r="V973" i="1"/>
  <c r="W974" i="1"/>
  <c r="Q975" i="1"/>
  <c r="AA977" i="1"/>
  <c r="W978" i="1"/>
  <c r="Q979" i="1"/>
  <c r="Z981" i="1"/>
  <c r="W982" i="1"/>
  <c r="Q983" i="1"/>
  <c r="AA985" i="1"/>
  <c r="W986" i="1"/>
  <c r="Q987" i="1"/>
  <c r="Z989" i="1"/>
  <c r="W990" i="1"/>
  <c r="Q991" i="1"/>
  <c r="W1042" i="1"/>
  <c r="Q1043" i="1"/>
  <c r="P1044" i="1"/>
  <c r="V1044" i="1" s="1"/>
  <c r="AA1051" i="1"/>
  <c r="P1052" i="1"/>
  <c r="Z1052" i="1" s="1"/>
  <c r="W1053" i="1"/>
  <c r="P1055" i="1"/>
  <c r="V1055" i="1" s="1"/>
  <c r="AA1056" i="1"/>
  <c r="P1057" i="1"/>
  <c r="Q1082" i="1"/>
  <c r="P1083" i="1"/>
  <c r="Z1083" i="1" s="1"/>
  <c r="W1084" i="1"/>
  <c r="P1085" i="1"/>
  <c r="Q1088" i="1"/>
  <c r="Q1095" i="1"/>
  <c r="Z1097" i="1"/>
  <c r="O1100" i="1"/>
  <c r="Q1100" i="1" s="1"/>
  <c r="O1103" i="1"/>
  <c r="Z1103" i="1" s="1"/>
  <c r="O1107" i="1"/>
  <c r="Q1107" i="1" s="1"/>
  <c r="O1108" i="1"/>
  <c r="Z1117" i="1"/>
  <c r="Q1120" i="1"/>
  <c r="Q1136" i="1"/>
  <c r="Q1144" i="1"/>
  <c r="Q1152" i="1"/>
  <c r="V1159" i="1"/>
  <c r="Z1163" i="1"/>
  <c r="Q1164" i="1"/>
  <c r="Q1165" i="1"/>
  <c r="Q1171" i="1"/>
  <c r="Q1179" i="1"/>
  <c r="Q1187" i="1"/>
  <c r="Q1195" i="1"/>
  <c r="W810" i="1"/>
  <c r="V819" i="1"/>
  <c r="AA975" i="1"/>
  <c r="T979" i="1"/>
  <c r="AA983" i="1"/>
  <c r="T987" i="1"/>
  <c r="AA991" i="1"/>
  <c r="W1044" i="1"/>
  <c r="Q1045" i="1"/>
  <c r="P1054" i="1"/>
  <c r="T1054" i="1" s="1"/>
  <c r="AA1058" i="1"/>
  <c r="P1059" i="1"/>
  <c r="Z1059" i="1" s="1"/>
  <c r="AA1060" i="1"/>
  <c r="P1061" i="1"/>
  <c r="Z1061" i="1" s="1"/>
  <c r="T1065" i="1"/>
  <c r="W1076" i="1"/>
  <c r="Z1088" i="1"/>
  <c r="Z1095" i="1"/>
  <c r="W1107" i="1"/>
  <c r="Q1112" i="1"/>
  <c r="Z1116" i="1"/>
  <c r="AA1120" i="1"/>
  <c r="V1165" i="1"/>
  <c r="Q1169" i="1"/>
  <c r="Q1193" i="1"/>
  <c r="P811" i="1"/>
  <c r="V811" i="1" s="1"/>
  <c r="V817" i="1"/>
  <c r="Q824" i="1"/>
  <c r="Q840" i="1"/>
  <c r="Q848" i="1"/>
  <c r="Q856" i="1"/>
  <c r="Q864" i="1"/>
  <c r="Q872" i="1"/>
  <c r="Q880" i="1"/>
  <c r="Q888" i="1"/>
  <c r="Q896" i="1"/>
  <c r="Q897" i="1"/>
  <c r="Q909" i="1"/>
  <c r="Q917" i="1"/>
  <c r="Q925" i="1"/>
  <c r="Q933" i="1"/>
  <c r="Q941" i="1"/>
  <c r="W976" i="1"/>
  <c r="Q977" i="1"/>
  <c r="Z979" i="1"/>
  <c r="W980" i="1"/>
  <c r="Q981" i="1"/>
  <c r="W984" i="1"/>
  <c r="Q985" i="1"/>
  <c r="Z987" i="1"/>
  <c r="W988" i="1"/>
  <c r="Q989" i="1"/>
  <c r="W992" i="1"/>
  <c r="Q993" i="1"/>
  <c r="W994" i="1"/>
  <c r="Q995" i="1"/>
  <c r="W996" i="1"/>
  <c r="Q997" i="1"/>
  <c r="W998" i="1"/>
  <c r="Q999" i="1"/>
  <c r="W1000" i="1"/>
  <c r="Q1001" i="1"/>
  <c r="W1002" i="1"/>
  <c r="Q1003" i="1"/>
  <c r="W1004" i="1"/>
  <c r="Q1005" i="1"/>
  <c r="W1006" i="1"/>
  <c r="Q1007" i="1"/>
  <c r="W1008" i="1"/>
  <c r="W1010" i="1"/>
  <c r="W1046" i="1"/>
  <c r="W1090" i="1"/>
  <c r="Q1132" i="1"/>
  <c r="Q1140" i="1"/>
  <c r="Q1148" i="1"/>
  <c r="V1155" i="1"/>
  <c r="Q1163" i="1"/>
  <c r="Z1165" i="1"/>
  <c r="Q1166" i="1"/>
  <c r="Q1167" i="1"/>
  <c r="Q1175" i="1"/>
  <c r="Q1183" i="1"/>
  <c r="Q1191" i="1"/>
  <c r="Z977" i="1"/>
  <c r="T981" i="1"/>
  <c r="Z985" i="1"/>
  <c r="T989" i="1"/>
  <c r="W1026" i="1"/>
  <c r="Q1027" i="1"/>
  <c r="W1028" i="1"/>
  <c r="Q1029" i="1"/>
  <c r="Q1031" i="1"/>
  <c r="Q1033" i="1"/>
  <c r="Q1035" i="1"/>
  <c r="Q1037" i="1"/>
  <c r="Q1039" i="1"/>
  <c r="W1048" i="1"/>
  <c r="Z163" i="1"/>
  <c r="Q163" i="1"/>
  <c r="T163" i="1"/>
  <c r="Z171" i="1"/>
  <c r="Q171" i="1"/>
  <c r="T171" i="1"/>
  <c r="Q195" i="1"/>
  <c r="Z195" i="1"/>
  <c r="T195" i="1"/>
  <c r="Z217" i="1"/>
  <c r="T217" i="1"/>
  <c r="Q217" i="1"/>
  <c r="Q234" i="1"/>
  <c r="Z234" i="1"/>
  <c r="T234" i="1"/>
  <c r="T242" i="1"/>
  <c r="Q242" i="1"/>
  <c r="Z242" i="1"/>
  <c r="T250" i="1"/>
  <c r="Q250" i="1"/>
  <c r="Z250" i="1"/>
  <c r="T263" i="1"/>
  <c r="Q263" i="1"/>
  <c r="Z263" i="1"/>
  <c r="Q3" i="1"/>
  <c r="Z3" i="1"/>
  <c r="T3" i="1"/>
  <c r="Z161" i="1"/>
  <c r="Q161" i="1"/>
  <c r="T161" i="1"/>
  <c r="Z169" i="1"/>
  <c r="Q169" i="1"/>
  <c r="T169" i="1"/>
  <c r="Q177" i="1"/>
  <c r="Z177" i="1"/>
  <c r="T177" i="1"/>
  <c r="Z185" i="1"/>
  <c r="T185" i="1"/>
  <c r="Q185" i="1"/>
  <c r="Z193" i="1"/>
  <c r="T193" i="1"/>
  <c r="Q193" i="1"/>
  <c r="Z215" i="1"/>
  <c r="T215" i="1"/>
  <c r="Q215" i="1"/>
  <c r="T228" i="1"/>
  <c r="Q228" i="1"/>
  <c r="Z228" i="1"/>
  <c r="T236" i="1"/>
  <c r="Q236" i="1"/>
  <c r="Z236" i="1"/>
  <c r="T244" i="1"/>
  <c r="Q244" i="1"/>
  <c r="Z244" i="1"/>
  <c r="T252" i="1"/>
  <c r="Q252" i="1"/>
  <c r="Z252" i="1"/>
  <c r="T265" i="1"/>
  <c r="Q265" i="1"/>
  <c r="Z265" i="1"/>
  <c r="T288" i="1"/>
  <c r="Q288" i="1"/>
  <c r="Z288" i="1"/>
  <c r="T290" i="1"/>
  <c r="Q290" i="1"/>
  <c r="Z290" i="1"/>
  <c r="Z319" i="1"/>
  <c r="T319" i="1"/>
  <c r="Q167" i="1"/>
  <c r="Z167" i="1"/>
  <c r="T167" i="1"/>
  <c r="Q175" i="1"/>
  <c r="Z175" i="1"/>
  <c r="T175" i="1"/>
  <c r="Q183" i="1"/>
  <c r="Z183" i="1"/>
  <c r="T183" i="1"/>
  <c r="Q191" i="1"/>
  <c r="Z191" i="1"/>
  <c r="T191" i="1"/>
  <c r="Z206" i="1"/>
  <c r="T206" i="1"/>
  <c r="Z221" i="1"/>
  <c r="T221" i="1"/>
  <c r="Q221" i="1"/>
  <c r="T230" i="1"/>
  <c r="Q230" i="1"/>
  <c r="Z230" i="1"/>
  <c r="T238" i="1"/>
  <c r="Q238" i="1"/>
  <c r="Z238" i="1"/>
  <c r="T246" i="1"/>
  <c r="Q246" i="1"/>
  <c r="Z246" i="1"/>
  <c r="T254" i="1"/>
  <c r="Q254" i="1"/>
  <c r="Z254" i="1"/>
  <c r="T267" i="1"/>
  <c r="Q267" i="1"/>
  <c r="Z267" i="1"/>
  <c r="Z297" i="1"/>
  <c r="T297" i="1"/>
  <c r="Q302" i="1"/>
  <c r="Z302" i="1"/>
  <c r="T302" i="1"/>
  <c r="Z329" i="1"/>
  <c r="V329" i="1"/>
  <c r="T329" i="1"/>
  <c r="Q25" i="1"/>
  <c r="T25" i="1"/>
  <c r="Z25" i="1"/>
  <c r="Z159" i="1"/>
  <c r="Q159" i="1"/>
  <c r="T159" i="1"/>
  <c r="Q213" i="1"/>
  <c r="Z213" i="1"/>
  <c r="T213" i="1"/>
  <c r="Z110" i="1"/>
  <c r="T110" i="1"/>
  <c r="Z157" i="1"/>
  <c r="Q157" i="1"/>
  <c r="T157" i="1"/>
  <c r="Z165" i="1"/>
  <c r="Q165" i="1"/>
  <c r="T165" i="1"/>
  <c r="Q173" i="1"/>
  <c r="Z173" i="1"/>
  <c r="T173" i="1"/>
  <c r="Z181" i="1"/>
  <c r="T181" i="1"/>
  <c r="Q181" i="1"/>
  <c r="Z189" i="1"/>
  <c r="T189" i="1"/>
  <c r="Q189" i="1"/>
  <c r="Q197" i="1"/>
  <c r="Z197" i="1"/>
  <c r="T197" i="1"/>
  <c r="Q211" i="1"/>
  <c r="Z211" i="1"/>
  <c r="T211" i="1"/>
  <c r="Q219" i="1"/>
  <c r="Z219" i="1"/>
  <c r="T219" i="1"/>
  <c r="T232" i="1"/>
  <c r="Q232" i="1"/>
  <c r="Z232" i="1"/>
  <c r="T240" i="1"/>
  <c r="Q240" i="1"/>
  <c r="Z240" i="1"/>
  <c r="T248" i="1"/>
  <c r="Q248" i="1"/>
  <c r="Z248" i="1"/>
  <c r="T256" i="1"/>
  <c r="Q256" i="1"/>
  <c r="Z256" i="1"/>
  <c r="T261" i="1"/>
  <c r="Q261" i="1"/>
  <c r="Z261" i="1"/>
  <c r="Y292" i="1"/>
  <c r="Z292" i="1" s="1"/>
  <c r="T292" i="1"/>
  <c r="Q292" i="1"/>
  <c r="Q300" i="1"/>
  <c r="Z300" i="1"/>
  <c r="T300" i="1"/>
  <c r="Z304" i="1"/>
  <c r="T304" i="1"/>
  <c r="Z311" i="1"/>
  <c r="T311" i="1"/>
  <c r="Z327" i="1"/>
  <c r="V327" i="1"/>
  <c r="T327" i="1"/>
  <c r="Q179" i="1"/>
  <c r="Z179" i="1"/>
  <c r="T179" i="1"/>
  <c r="Q187" i="1"/>
  <c r="Z187" i="1"/>
  <c r="T187" i="1"/>
  <c r="Q226" i="1"/>
  <c r="Z226" i="1"/>
  <c r="T226" i="1"/>
  <c r="T258" i="1"/>
  <c r="Q258" i="1"/>
  <c r="Z258" i="1"/>
  <c r="T278" i="1"/>
  <c r="Q278" i="1"/>
  <c r="Z278" i="1"/>
  <c r="T284" i="1"/>
  <c r="Q284" i="1"/>
  <c r="Z284" i="1"/>
  <c r="T294" i="1"/>
  <c r="Q294" i="1"/>
  <c r="Z294" i="1"/>
  <c r="Q298" i="1"/>
  <c r="Z298" i="1"/>
  <c r="T298" i="1"/>
  <c r="AA206" i="1"/>
  <c r="Q2" i="1"/>
  <c r="Q24" i="1"/>
  <c r="Q26" i="1"/>
  <c r="W46" i="1"/>
  <c r="W47" i="1"/>
  <c r="W48" i="1"/>
  <c r="W49" i="1"/>
  <c r="AA125" i="1"/>
  <c r="P126" i="1"/>
  <c r="AA199" i="1"/>
  <c r="P200" i="1"/>
  <c r="AA203" i="1"/>
  <c r="P204" i="1"/>
  <c r="AA207" i="1"/>
  <c r="P208" i="1"/>
  <c r="AA223" i="1"/>
  <c r="P224" i="1"/>
  <c r="Q227" i="1"/>
  <c r="Q229" i="1"/>
  <c r="Q231" i="1"/>
  <c r="Q233" i="1"/>
  <c r="Q235" i="1"/>
  <c r="Q237" i="1"/>
  <c r="Q239" i="1"/>
  <c r="Q241" i="1"/>
  <c r="Q243" i="1"/>
  <c r="Q245" i="1"/>
  <c r="Q247" i="1"/>
  <c r="Q249" i="1"/>
  <c r="Q251" i="1"/>
  <c r="Q253" i="1"/>
  <c r="Q255" i="1"/>
  <c r="Q257" i="1"/>
  <c r="P259" i="1"/>
  <c r="W260" i="1"/>
  <c r="Q262" i="1"/>
  <c r="Q264" i="1"/>
  <c r="Q266" i="1"/>
  <c r="AA271" i="1"/>
  <c r="P272" i="1"/>
  <c r="AA275" i="1"/>
  <c r="P276" i="1"/>
  <c r="W277" i="1"/>
  <c r="P279" i="1"/>
  <c r="W279" i="1"/>
  <c r="AA280" i="1"/>
  <c r="P281" i="1"/>
  <c r="P282" i="1"/>
  <c r="Q283" i="1"/>
  <c r="W284" i="1"/>
  <c r="Z285" i="1"/>
  <c r="P286" i="1"/>
  <c r="W288" i="1"/>
  <c r="P291" i="1"/>
  <c r="Q293" i="1"/>
  <c r="P295" i="1"/>
  <c r="W303" i="1"/>
  <c r="W306" i="1"/>
  <c r="AA308" i="1"/>
  <c r="P309" i="1"/>
  <c r="W310" i="1"/>
  <c r="AA312" i="1"/>
  <c r="P313" i="1"/>
  <c r="W314" i="1"/>
  <c r="AA316" i="1"/>
  <c r="P317" i="1"/>
  <c r="W318" i="1"/>
  <c r="AA320" i="1"/>
  <c r="P321" i="1"/>
  <c r="W322" i="1"/>
  <c r="AA324" i="1"/>
  <c r="P325" i="1"/>
  <c r="W326" i="1"/>
  <c r="AA327" i="1"/>
  <c r="P328" i="1"/>
  <c r="W328" i="1"/>
  <c r="AA329" i="1"/>
  <c r="P330" i="1"/>
  <c r="W330" i="1"/>
  <c r="AA332" i="1"/>
  <c r="P333" i="1"/>
  <c r="Q337" i="1"/>
  <c r="Q377" i="1"/>
  <c r="Q379" i="1"/>
  <c r="Q381" i="1"/>
  <c r="Q383" i="1"/>
  <c r="Q385" i="1"/>
  <c r="Q387" i="1"/>
  <c r="Q389" i="1"/>
  <c r="Q391" i="1"/>
  <c r="Q393" i="1"/>
  <c r="Q395" i="1"/>
  <c r="AA403" i="1"/>
  <c r="Q405" i="1"/>
  <c r="P405" i="1"/>
  <c r="Z423" i="1"/>
  <c r="T423" i="1"/>
  <c r="Q423" i="1"/>
  <c r="T427" i="1"/>
  <c r="Z427" i="1"/>
  <c r="Q468" i="1"/>
  <c r="Z468" i="1"/>
  <c r="T468" i="1"/>
  <c r="Q473" i="1"/>
  <c r="Z473" i="1"/>
  <c r="T473" i="1"/>
  <c r="Q475" i="1"/>
  <c r="Z475" i="1"/>
  <c r="T475" i="1"/>
  <c r="Q477" i="1"/>
  <c r="Z477" i="1"/>
  <c r="T477" i="1"/>
  <c r="Z483" i="1"/>
  <c r="T483" i="1"/>
  <c r="Q483" i="1"/>
  <c r="Z491" i="1"/>
  <c r="T491" i="1"/>
  <c r="Q491" i="1"/>
  <c r="Q499" i="1"/>
  <c r="Z499" i="1"/>
  <c r="T499" i="1"/>
  <c r="Q501" i="1"/>
  <c r="Z501" i="1"/>
  <c r="T501" i="1"/>
  <c r="Z512" i="1"/>
  <c r="T512" i="1"/>
  <c r="Q512" i="1"/>
  <c r="T516" i="1"/>
  <c r="Z516" i="1"/>
  <c r="Z545" i="1"/>
  <c r="T545" i="1"/>
  <c r="Q545" i="1"/>
  <c r="Z125" i="1"/>
  <c r="T2" i="1"/>
  <c r="T26" i="1"/>
  <c r="O48" i="1"/>
  <c r="O49" i="1"/>
  <c r="W110" i="1"/>
  <c r="W202" i="1"/>
  <c r="T203" i="1"/>
  <c r="W210" i="1"/>
  <c r="T227" i="1"/>
  <c r="T229" i="1"/>
  <c r="T231" i="1"/>
  <c r="T233" i="1"/>
  <c r="T235" i="1"/>
  <c r="T237" i="1"/>
  <c r="T239" i="1"/>
  <c r="T241" i="1"/>
  <c r="T243" i="1"/>
  <c r="T245" i="1"/>
  <c r="T247" i="1"/>
  <c r="T249" i="1"/>
  <c r="T251" i="1"/>
  <c r="T253" i="1"/>
  <c r="T255" i="1"/>
  <c r="T257" i="1"/>
  <c r="T262" i="1"/>
  <c r="T264" i="1"/>
  <c r="T266" i="1"/>
  <c r="T271" i="1"/>
  <c r="W274" i="1"/>
  <c r="T283" i="1"/>
  <c r="T293" i="1"/>
  <c r="W297" i="1"/>
  <c r="W304" i="1"/>
  <c r="W307" i="1"/>
  <c r="W311" i="1"/>
  <c r="W315" i="1"/>
  <c r="W319" i="1"/>
  <c r="W323" i="1"/>
  <c r="W331" i="1"/>
  <c r="W337" i="1"/>
  <c r="Z353" i="1"/>
  <c r="Z354" i="1"/>
  <c r="V359" i="1"/>
  <c r="Z360" i="1"/>
  <c r="V364" i="1"/>
  <c r="Q372" i="1"/>
  <c r="Q373" i="1"/>
  <c r="Q374" i="1"/>
  <c r="Q375" i="1"/>
  <c r="W377" i="1"/>
  <c r="W379" i="1"/>
  <c r="W381" i="1"/>
  <c r="W383" i="1"/>
  <c r="W385" i="1"/>
  <c r="W387" i="1"/>
  <c r="W389" i="1"/>
  <c r="W391" i="1"/>
  <c r="W393" i="1"/>
  <c r="W395" i="1"/>
  <c r="AA399" i="1"/>
  <c r="Q401" i="1"/>
  <c r="P401" i="1"/>
  <c r="AA415" i="1"/>
  <c r="Z425" i="1"/>
  <c r="T425" i="1"/>
  <c r="Q425" i="1"/>
  <c r="Z431" i="1"/>
  <c r="Q466" i="1"/>
  <c r="Z466" i="1"/>
  <c r="T466" i="1"/>
  <c r="Z485" i="1"/>
  <c r="T485" i="1"/>
  <c r="Q485" i="1"/>
  <c r="Z494" i="1"/>
  <c r="T494" i="1"/>
  <c r="Q494" i="1"/>
  <c r="Z496" i="1"/>
  <c r="T496" i="1"/>
  <c r="Q496" i="1"/>
  <c r="Q505" i="1"/>
  <c r="Z505" i="1"/>
  <c r="T505" i="1"/>
  <c r="Q507" i="1"/>
  <c r="Z507" i="1"/>
  <c r="T507" i="1"/>
  <c r="Z514" i="1"/>
  <c r="T514" i="1"/>
  <c r="Q514" i="1"/>
  <c r="Z524" i="1"/>
  <c r="T524" i="1"/>
  <c r="Q524" i="1"/>
  <c r="Z527" i="1"/>
  <c r="T527" i="1"/>
  <c r="Q527" i="1"/>
  <c r="T531" i="1"/>
  <c r="Z547" i="1"/>
  <c r="T547" i="1"/>
  <c r="Q547" i="1"/>
  <c r="V568" i="1"/>
  <c r="T568" i="1"/>
  <c r="Z568" i="1"/>
  <c r="T24" i="1"/>
  <c r="O46" i="1"/>
  <c r="O47" i="1"/>
  <c r="AA336" i="1"/>
  <c r="W336" i="1"/>
  <c r="V338" i="1"/>
  <c r="Z338" i="1"/>
  <c r="Z340" i="1"/>
  <c r="T340" i="1"/>
  <c r="T342" i="1"/>
  <c r="Z342" i="1"/>
  <c r="Z344" i="1"/>
  <c r="T344" i="1"/>
  <c r="Z352" i="1"/>
  <c r="V352" i="1"/>
  <c r="V367" i="1"/>
  <c r="Z372" i="1"/>
  <c r="Z373" i="1"/>
  <c r="Z374" i="1"/>
  <c r="Z375" i="1"/>
  <c r="Q397" i="1"/>
  <c r="P397" i="1"/>
  <c r="T403" i="1"/>
  <c r="Z403" i="1"/>
  <c r="AA411" i="1"/>
  <c r="Q413" i="1"/>
  <c r="P413" i="1"/>
  <c r="Z419" i="1"/>
  <c r="T419" i="1"/>
  <c r="Q419" i="1"/>
  <c r="Q464" i="1"/>
  <c r="Z464" i="1"/>
  <c r="T464" i="1"/>
  <c r="Z472" i="1"/>
  <c r="T472" i="1"/>
  <c r="Q472" i="1"/>
  <c r="Z474" i="1"/>
  <c r="T474" i="1"/>
  <c r="Q474" i="1"/>
  <c r="Z476" i="1"/>
  <c r="T476" i="1"/>
  <c r="Q476" i="1"/>
  <c r="Z478" i="1"/>
  <c r="T478" i="1"/>
  <c r="Q478" i="1"/>
  <c r="Z487" i="1"/>
  <c r="T487" i="1"/>
  <c r="Q487" i="1"/>
  <c r="Z498" i="1"/>
  <c r="T498" i="1"/>
  <c r="Q498" i="1"/>
  <c r="Z500" i="1"/>
  <c r="T500" i="1"/>
  <c r="Q500" i="1"/>
  <c r="Z502" i="1"/>
  <c r="T502" i="1"/>
  <c r="Q502" i="1"/>
  <c r="Z529" i="1"/>
  <c r="T529" i="1"/>
  <c r="Q529" i="1"/>
  <c r="Z534" i="1"/>
  <c r="T534" i="1"/>
  <c r="Q534" i="1"/>
  <c r="Z540" i="1"/>
  <c r="T549" i="1"/>
  <c r="T571" i="1"/>
  <c r="Z571" i="1"/>
  <c r="T584" i="1"/>
  <c r="Z584" i="1"/>
  <c r="Z337" i="1"/>
  <c r="T337" i="1"/>
  <c r="Z370" i="1"/>
  <c r="V370" i="1"/>
  <c r="Z377" i="1"/>
  <c r="T377" i="1"/>
  <c r="T379" i="1"/>
  <c r="Z379" i="1"/>
  <c r="Z381" i="1"/>
  <c r="T381" i="1"/>
  <c r="T383" i="1"/>
  <c r="Z383" i="1"/>
  <c r="Z385" i="1"/>
  <c r="T385" i="1"/>
  <c r="T387" i="1"/>
  <c r="Z387" i="1"/>
  <c r="Z389" i="1"/>
  <c r="T389" i="1"/>
  <c r="T391" i="1"/>
  <c r="Z391" i="1"/>
  <c r="Z393" i="1"/>
  <c r="T393" i="1"/>
  <c r="T395" i="1"/>
  <c r="Z395" i="1"/>
  <c r="T399" i="1"/>
  <c r="Z399" i="1"/>
  <c r="AA407" i="1"/>
  <c r="Q409" i="1"/>
  <c r="P409" i="1"/>
  <c r="T415" i="1"/>
  <c r="Z415" i="1"/>
  <c r="Z421" i="1"/>
  <c r="T421" i="1"/>
  <c r="Q421" i="1"/>
  <c r="T480" i="1"/>
  <c r="Z480" i="1"/>
  <c r="Z489" i="1"/>
  <c r="T489" i="1"/>
  <c r="Q489" i="1"/>
  <c r="T493" i="1"/>
  <c r="Z493" i="1"/>
  <c r="Q495" i="1"/>
  <c r="Z495" i="1"/>
  <c r="T495" i="1"/>
  <c r="Z504" i="1"/>
  <c r="T504" i="1"/>
  <c r="Q504" i="1"/>
  <c r="Z506" i="1"/>
  <c r="T506" i="1"/>
  <c r="Q506" i="1"/>
  <c r="Z508" i="1"/>
  <c r="T508" i="1"/>
  <c r="Q508" i="1"/>
  <c r="Z510" i="1"/>
  <c r="T510" i="1"/>
  <c r="Q510" i="1"/>
  <c r="Q523" i="1"/>
  <c r="Z523" i="1"/>
  <c r="T523" i="1"/>
  <c r="Q525" i="1"/>
  <c r="Z525" i="1"/>
  <c r="T525" i="1"/>
  <c r="Z543" i="1"/>
  <c r="T543" i="1"/>
  <c r="Q543" i="1"/>
  <c r="T553" i="1"/>
  <c r="Z553" i="1"/>
  <c r="T588" i="1"/>
  <c r="Z588" i="1"/>
  <c r="W339" i="1"/>
  <c r="AA341" i="1"/>
  <c r="W343" i="1"/>
  <c r="W376" i="1"/>
  <c r="AA378" i="1"/>
  <c r="W380" i="1"/>
  <c r="AA382" i="1"/>
  <c r="W384" i="1"/>
  <c r="AA386" i="1"/>
  <c r="W388" i="1"/>
  <c r="AA390" i="1"/>
  <c r="W392" i="1"/>
  <c r="AA394" i="1"/>
  <c r="W396" i="1"/>
  <c r="AA398" i="1"/>
  <c r="W400" i="1"/>
  <c r="AA402" i="1"/>
  <c r="W404" i="1"/>
  <c r="AA406" i="1"/>
  <c r="W408" i="1"/>
  <c r="AA410" i="1"/>
  <c r="W412" i="1"/>
  <c r="AA414" i="1"/>
  <c r="W416" i="1"/>
  <c r="Z420" i="1"/>
  <c r="Z422" i="1"/>
  <c r="Z424" i="1"/>
  <c r="Z426" i="1"/>
  <c r="W428" i="1"/>
  <c r="AA430" i="1"/>
  <c r="AA433" i="1"/>
  <c r="W435" i="1"/>
  <c r="AA437" i="1"/>
  <c r="V445" i="1"/>
  <c r="V449" i="1"/>
  <c r="Z450" i="1"/>
  <c r="Z454" i="1"/>
  <c r="Z456" i="1"/>
  <c r="Z458" i="1"/>
  <c r="Z460" i="1"/>
  <c r="V461" i="1"/>
  <c r="Z462" i="1"/>
  <c r="Z470" i="1"/>
  <c r="AA479" i="1"/>
  <c r="W481" i="1"/>
  <c r="Z482" i="1"/>
  <c r="Z484" i="1"/>
  <c r="Z486" i="1"/>
  <c r="Z488" i="1"/>
  <c r="Z490" i="1"/>
  <c r="Z492" i="1"/>
  <c r="Z511" i="1"/>
  <c r="Z513" i="1"/>
  <c r="Z515" i="1"/>
  <c r="W517" i="1"/>
  <c r="AA519" i="1"/>
  <c r="W521" i="1"/>
  <c r="AA526" i="1"/>
  <c r="Z528" i="1"/>
  <c r="Z530" i="1"/>
  <c r="W532" i="1"/>
  <c r="Z533" i="1"/>
  <c r="Z535" i="1"/>
  <c r="W537" i="1"/>
  <c r="AA539" i="1"/>
  <c r="W541" i="1"/>
  <c r="Z542" i="1"/>
  <c r="Z544" i="1"/>
  <c r="Z546" i="1"/>
  <c r="AA548" i="1"/>
  <c r="W550" i="1"/>
  <c r="AA552" i="1"/>
  <c r="W554" i="1"/>
  <c r="AA556" i="1"/>
  <c r="W558" i="1"/>
  <c r="AA560" i="1"/>
  <c r="W562" i="1"/>
  <c r="AA564" i="1"/>
  <c r="W566" i="1"/>
  <c r="AA567" i="1"/>
  <c r="W568" i="1"/>
  <c r="AA570" i="1"/>
  <c r="W572" i="1"/>
  <c r="V577" i="1"/>
  <c r="Z580" i="1"/>
  <c r="W581" i="1"/>
  <c r="AA583" i="1"/>
  <c r="W585" i="1"/>
  <c r="AA587" i="1"/>
  <c r="AA589" i="1"/>
  <c r="Q591" i="1"/>
  <c r="P591" i="1"/>
  <c r="AA593" i="1"/>
  <c r="T600" i="1"/>
  <c r="Q607" i="1"/>
  <c r="P607" i="1"/>
  <c r="AA609" i="1"/>
  <c r="T616" i="1"/>
  <c r="AA427" i="1"/>
  <c r="Z428" i="1"/>
  <c r="AA431" i="1"/>
  <c r="AA434" i="1"/>
  <c r="AA438" i="1"/>
  <c r="AA471" i="1"/>
  <c r="AA480" i="1"/>
  <c r="AA493" i="1"/>
  <c r="AA516" i="1"/>
  <c r="AA520" i="1"/>
  <c r="AA531" i="1"/>
  <c r="AA536" i="1"/>
  <c r="AA540" i="1"/>
  <c r="AA549" i="1"/>
  <c r="AA553" i="1"/>
  <c r="AA557" i="1"/>
  <c r="AA561" i="1"/>
  <c r="AA565" i="1"/>
  <c r="AA571" i="1"/>
  <c r="Z572" i="1"/>
  <c r="AA584" i="1"/>
  <c r="AA588" i="1"/>
  <c r="Q595" i="1"/>
  <c r="P595" i="1"/>
  <c r="Q611" i="1"/>
  <c r="P611" i="1"/>
  <c r="T624" i="1"/>
  <c r="Z624" i="1"/>
  <c r="T632" i="1"/>
  <c r="Z632" i="1"/>
  <c r="T640" i="1"/>
  <c r="Z640" i="1"/>
  <c r="P417" i="1"/>
  <c r="Q420" i="1"/>
  <c r="Q422" i="1"/>
  <c r="Q424" i="1"/>
  <c r="Q426" i="1"/>
  <c r="P429" i="1"/>
  <c r="P436" i="1"/>
  <c r="Z440" i="1"/>
  <c r="Z449" i="1"/>
  <c r="Z461" i="1"/>
  <c r="Q470" i="1"/>
  <c r="Q482" i="1"/>
  <c r="Q484" i="1"/>
  <c r="Q486" i="1"/>
  <c r="Q488" i="1"/>
  <c r="Q490" i="1"/>
  <c r="Q492" i="1"/>
  <c r="Q511" i="1"/>
  <c r="Q513" i="1"/>
  <c r="Q515" i="1"/>
  <c r="P518" i="1"/>
  <c r="P522" i="1"/>
  <c r="O526" i="1"/>
  <c r="Q528" i="1"/>
  <c r="Q530" i="1"/>
  <c r="Q533" i="1"/>
  <c r="Q535" i="1"/>
  <c r="P538" i="1"/>
  <c r="Q542" i="1"/>
  <c r="Q544" i="1"/>
  <c r="Q546" i="1"/>
  <c r="W547" i="1"/>
  <c r="P551" i="1"/>
  <c r="P555" i="1"/>
  <c r="P559" i="1"/>
  <c r="P563" i="1"/>
  <c r="P567" i="1"/>
  <c r="P569" i="1"/>
  <c r="P573" i="1"/>
  <c r="Z577" i="1"/>
  <c r="P582" i="1"/>
  <c r="P586" i="1"/>
  <c r="Q599" i="1"/>
  <c r="P599" i="1"/>
  <c r="AA601" i="1"/>
  <c r="Q615" i="1"/>
  <c r="P615" i="1"/>
  <c r="AA617" i="1"/>
  <c r="Q603" i="1"/>
  <c r="P603" i="1"/>
  <c r="T620" i="1"/>
  <c r="Z620" i="1"/>
  <c r="T628" i="1"/>
  <c r="Z628" i="1"/>
  <c r="T636" i="1"/>
  <c r="Z636" i="1"/>
  <c r="AA590" i="1"/>
  <c r="W592" i="1"/>
  <c r="W596" i="1"/>
  <c r="W600" i="1"/>
  <c r="W604" i="1"/>
  <c r="T605" i="1"/>
  <c r="W608" i="1"/>
  <c r="W612" i="1"/>
  <c r="W616" i="1"/>
  <c r="P619" i="1"/>
  <c r="W620" i="1"/>
  <c r="T621" i="1"/>
  <c r="P623" i="1"/>
  <c r="W624" i="1"/>
  <c r="P627" i="1"/>
  <c r="W628" i="1"/>
  <c r="T629" i="1"/>
  <c r="P631" i="1"/>
  <c r="W632" i="1"/>
  <c r="P635" i="1"/>
  <c r="W636" i="1"/>
  <c r="T637" i="1"/>
  <c r="P639" i="1"/>
  <c r="W640" i="1"/>
  <c r="T641" i="1"/>
  <c r="P643" i="1"/>
  <c r="W644" i="1"/>
  <c r="P647" i="1"/>
  <c r="W648" i="1"/>
  <c r="P651" i="1"/>
  <c r="W652" i="1"/>
  <c r="P655" i="1"/>
  <c r="W656" i="1"/>
  <c r="T657" i="1"/>
  <c r="P659" i="1"/>
  <c r="W660" i="1"/>
  <c r="P663" i="1"/>
  <c r="AA664" i="1"/>
  <c r="P665" i="1"/>
  <c r="AA666" i="1"/>
  <c r="P667" i="1"/>
  <c r="AA668" i="1"/>
  <c r="P669" i="1"/>
  <c r="AA670" i="1"/>
  <c r="P671" i="1"/>
  <c r="AA672" i="1"/>
  <c r="P673" i="1"/>
  <c r="W674" i="1"/>
  <c r="T675" i="1"/>
  <c r="P677" i="1"/>
  <c r="W678" i="1"/>
  <c r="P681" i="1"/>
  <c r="W682" i="1"/>
  <c r="P685" i="1"/>
  <c r="W686" i="1"/>
  <c r="P689" i="1"/>
  <c r="W690" i="1"/>
  <c r="T691" i="1"/>
  <c r="P693" i="1"/>
  <c r="W694" i="1"/>
  <c r="P697" i="1"/>
  <c r="W698" i="1"/>
  <c r="P701" i="1"/>
  <c r="W702" i="1"/>
  <c r="P705" i="1"/>
  <c r="W706" i="1"/>
  <c r="P709" i="1"/>
  <c r="W745" i="1"/>
  <c r="Z747" i="1"/>
  <c r="T747" i="1"/>
  <c r="Q755" i="1"/>
  <c r="P755" i="1"/>
  <c r="Z756" i="1"/>
  <c r="T756" i="1"/>
  <c r="Z767" i="1"/>
  <c r="T767" i="1"/>
  <c r="Z768" i="1"/>
  <c r="V768" i="1"/>
  <c r="T768" i="1"/>
  <c r="Z783" i="1"/>
  <c r="T783" i="1"/>
  <c r="W621" i="1"/>
  <c r="W625" i="1"/>
  <c r="W629" i="1"/>
  <c r="W633" i="1"/>
  <c r="W637" i="1"/>
  <c r="W641" i="1"/>
  <c r="W645" i="1"/>
  <c r="T646" i="1"/>
  <c r="W649" i="1"/>
  <c r="W653" i="1"/>
  <c r="W657" i="1"/>
  <c r="W661" i="1"/>
  <c r="W675" i="1"/>
  <c r="T676" i="1"/>
  <c r="W679" i="1"/>
  <c r="W683" i="1"/>
  <c r="W687" i="1"/>
  <c r="W691" i="1"/>
  <c r="W695" i="1"/>
  <c r="W699" i="1"/>
  <c r="W703" i="1"/>
  <c r="W707" i="1"/>
  <c r="W754" i="1"/>
  <c r="AA754" i="1"/>
  <c r="AA763" i="1"/>
  <c r="W763" i="1"/>
  <c r="Z771" i="1"/>
  <c r="T771" i="1"/>
  <c r="Z792" i="1"/>
  <c r="T792" i="1"/>
  <c r="AA710" i="1"/>
  <c r="W710" i="1"/>
  <c r="Z711" i="1"/>
  <c r="T711" i="1"/>
  <c r="T713" i="1"/>
  <c r="Z713" i="1"/>
  <c r="Z715" i="1"/>
  <c r="T715" i="1"/>
  <c r="T717" i="1"/>
  <c r="Z717" i="1"/>
  <c r="Z719" i="1"/>
  <c r="T719" i="1"/>
  <c r="T721" i="1"/>
  <c r="Z721" i="1"/>
  <c r="T725" i="1"/>
  <c r="Z725" i="1"/>
  <c r="Z727" i="1"/>
  <c r="T727" i="1"/>
  <c r="T729" i="1"/>
  <c r="Z729" i="1"/>
  <c r="Z731" i="1"/>
  <c r="T731" i="1"/>
  <c r="T733" i="1"/>
  <c r="Z733" i="1"/>
  <c r="T737" i="1"/>
  <c r="Z737" i="1"/>
  <c r="Z739" i="1"/>
  <c r="T739" i="1"/>
  <c r="T741" i="1"/>
  <c r="Z741" i="1"/>
  <c r="T745" i="1"/>
  <c r="Z745" i="1"/>
  <c r="AA747" i="1"/>
  <c r="Q749" i="1"/>
  <c r="P749" i="1"/>
  <c r="Q752" i="1"/>
  <c r="P752" i="1"/>
  <c r="AA756" i="1"/>
  <c r="Q758" i="1"/>
  <c r="P758" i="1"/>
  <c r="Q761" i="1"/>
  <c r="P761" i="1"/>
  <c r="Z775" i="1"/>
  <c r="T775" i="1"/>
  <c r="V754" i="1"/>
  <c r="T754" i="1"/>
  <c r="Z763" i="1"/>
  <c r="T763" i="1"/>
  <c r="Z779" i="1"/>
  <c r="T779" i="1"/>
  <c r="AA712" i="1"/>
  <c r="W714" i="1"/>
  <c r="AA716" i="1"/>
  <c r="W718" i="1"/>
  <c r="AA720" i="1"/>
  <c r="W722" i="1"/>
  <c r="AA724" i="1"/>
  <c r="W726" i="1"/>
  <c r="AA728" i="1"/>
  <c r="W730" i="1"/>
  <c r="AA732" i="1"/>
  <c r="W734" i="1"/>
  <c r="AA736" i="1"/>
  <c r="W738" i="1"/>
  <c r="AA740" i="1"/>
  <c r="W742" i="1"/>
  <c r="AA744" i="1"/>
  <c r="W746" i="1"/>
  <c r="AA748" i="1"/>
  <c r="AA751" i="1"/>
  <c r="W753" i="1"/>
  <c r="W755" i="1"/>
  <c r="AA757" i="1"/>
  <c r="AA760" i="1"/>
  <c r="W762" i="1"/>
  <c r="AA764" i="1"/>
  <c r="P765" i="1"/>
  <c r="W766" i="1"/>
  <c r="AA768" i="1"/>
  <c r="P769" i="1"/>
  <c r="W770" i="1"/>
  <c r="AA772" i="1"/>
  <c r="P773" i="1"/>
  <c r="W774" i="1"/>
  <c r="AA776" i="1"/>
  <c r="P777" i="1"/>
  <c r="W778" i="1"/>
  <c r="AA780" i="1"/>
  <c r="P781" i="1"/>
  <c r="W782" i="1"/>
  <c r="AA784" i="1"/>
  <c r="P785" i="1"/>
  <c r="W786" i="1"/>
  <c r="W791" i="1"/>
  <c r="AA793" i="1"/>
  <c r="P794" i="1"/>
  <c r="V797" i="1"/>
  <c r="V801" i="1"/>
  <c r="Z804" i="1"/>
  <c r="Z806" i="1"/>
  <c r="Z810" i="1"/>
  <c r="Z812" i="1"/>
  <c r="W814" i="1"/>
  <c r="AA814" i="1"/>
  <c r="Z815" i="1"/>
  <c r="Q816" i="1"/>
  <c r="Z817" i="1"/>
  <c r="Q818" i="1"/>
  <c r="Z819" i="1"/>
  <c r="Q820" i="1"/>
  <c r="Z821" i="1"/>
  <c r="Q822" i="1"/>
  <c r="Q823" i="1"/>
  <c r="P823" i="1"/>
  <c r="V824" i="1"/>
  <c r="T824" i="1"/>
  <c r="W828" i="1"/>
  <c r="AA828" i="1"/>
  <c r="Q831" i="1"/>
  <c r="P831" i="1"/>
  <c r="V832" i="1"/>
  <c r="T832" i="1"/>
  <c r="W836" i="1"/>
  <c r="AA836" i="1"/>
  <c r="T866" i="1"/>
  <c r="V882" i="1"/>
  <c r="W771" i="1"/>
  <c r="W775" i="1"/>
  <c r="W779" i="1"/>
  <c r="W783" i="1"/>
  <c r="T784" i="1"/>
  <c r="W787" i="1"/>
  <c r="W792" i="1"/>
  <c r="T804" i="1"/>
  <c r="T808" i="1"/>
  <c r="T810" i="1"/>
  <c r="W816" i="1"/>
  <c r="AA816" i="1"/>
  <c r="V816" i="1"/>
  <c r="W818" i="1"/>
  <c r="AA818" i="1"/>
  <c r="V818" i="1"/>
  <c r="W820" i="1"/>
  <c r="AA820" i="1"/>
  <c r="V820" i="1"/>
  <c r="W822" i="1"/>
  <c r="AA822" i="1"/>
  <c r="Q825" i="1"/>
  <c r="P825" i="1"/>
  <c r="W830" i="1"/>
  <c r="AA830" i="1"/>
  <c r="Q833" i="1"/>
  <c r="P833" i="1"/>
  <c r="V834" i="1"/>
  <c r="T834" i="1"/>
  <c r="V840" i="1"/>
  <c r="T840" i="1"/>
  <c r="Z840" i="1"/>
  <c r="V848" i="1"/>
  <c r="T848" i="1"/>
  <c r="Z848" i="1"/>
  <c r="V856" i="1"/>
  <c r="T856" i="1"/>
  <c r="Z856" i="1"/>
  <c r="V864" i="1"/>
  <c r="T864" i="1"/>
  <c r="Z864" i="1"/>
  <c r="V872" i="1"/>
  <c r="T872" i="1"/>
  <c r="Z872" i="1"/>
  <c r="V880" i="1"/>
  <c r="T880" i="1"/>
  <c r="Z880" i="1"/>
  <c r="V888" i="1"/>
  <c r="T888" i="1"/>
  <c r="Z888" i="1"/>
  <c r="V896" i="1"/>
  <c r="T896" i="1"/>
  <c r="Z896" i="1"/>
  <c r="Z814" i="1"/>
  <c r="Q815" i="1"/>
  <c r="Z816" i="1"/>
  <c r="Q817" i="1"/>
  <c r="Z818" i="1"/>
  <c r="Q819" i="1"/>
  <c r="Z820" i="1"/>
  <c r="Q821" i="1"/>
  <c r="W824" i="1"/>
  <c r="AA824" i="1"/>
  <c r="Z824" i="1"/>
  <c r="Q827" i="1"/>
  <c r="P827" i="1"/>
  <c r="V828" i="1"/>
  <c r="T828" i="1"/>
  <c r="W832" i="1"/>
  <c r="AA832" i="1"/>
  <c r="Z832" i="1"/>
  <c r="Q835" i="1"/>
  <c r="P835" i="1"/>
  <c r="V836" i="1"/>
  <c r="V846" i="1"/>
  <c r="T846" i="1"/>
  <c r="Z846" i="1"/>
  <c r="T854" i="1"/>
  <c r="V862" i="1"/>
  <c r="T862" i="1"/>
  <c r="Z862" i="1"/>
  <c r="V878" i="1"/>
  <c r="T878" i="1"/>
  <c r="Z878" i="1"/>
  <c r="V886" i="1"/>
  <c r="T886" i="1"/>
  <c r="Z886" i="1"/>
  <c r="V894" i="1"/>
  <c r="Z894" i="1"/>
  <c r="AA815" i="1"/>
  <c r="W815" i="1"/>
  <c r="AA817" i="1"/>
  <c r="W817" i="1"/>
  <c r="AA819" i="1"/>
  <c r="W819" i="1"/>
  <c r="AA821" i="1"/>
  <c r="W821" i="1"/>
  <c r="V822" i="1"/>
  <c r="T822" i="1"/>
  <c r="W826" i="1"/>
  <c r="AA826" i="1"/>
  <c r="Q829" i="1"/>
  <c r="P829" i="1"/>
  <c r="W834" i="1"/>
  <c r="AA834" i="1"/>
  <c r="V844" i="1"/>
  <c r="T844" i="1"/>
  <c r="Z844" i="1"/>
  <c r="V852" i="1"/>
  <c r="T852" i="1"/>
  <c r="Z852" i="1"/>
  <c r="V860" i="1"/>
  <c r="T860" i="1"/>
  <c r="Z860" i="1"/>
  <c r="V868" i="1"/>
  <c r="T868" i="1"/>
  <c r="Z868" i="1"/>
  <c r="V876" i="1"/>
  <c r="T876" i="1"/>
  <c r="Z876" i="1"/>
  <c r="V884" i="1"/>
  <c r="T884" i="1"/>
  <c r="Z884" i="1"/>
  <c r="V892" i="1"/>
  <c r="T892" i="1"/>
  <c r="Z892" i="1"/>
  <c r="V897" i="1"/>
  <c r="T897" i="1"/>
  <c r="W901" i="1"/>
  <c r="AA901" i="1"/>
  <c r="Z919" i="1"/>
  <c r="V919" i="1"/>
  <c r="T919" i="1"/>
  <c r="Z927" i="1"/>
  <c r="V927" i="1"/>
  <c r="T927" i="1"/>
  <c r="Z935" i="1"/>
  <c r="V935" i="1"/>
  <c r="T935" i="1"/>
  <c r="W823" i="1"/>
  <c r="W825" i="1"/>
  <c r="W827" i="1"/>
  <c r="W829" i="1"/>
  <c r="W831" i="1"/>
  <c r="W833" i="1"/>
  <c r="W835" i="1"/>
  <c r="P837" i="1"/>
  <c r="W837" i="1"/>
  <c r="AA838" i="1"/>
  <c r="P839" i="1"/>
  <c r="W839" i="1"/>
  <c r="AA840" i="1"/>
  <c r="P841" i="1"/>
  <c r="W841" i="1"/>
  <c r="AA842" i="1"/>
  <c r="P843" i="1"/>
  <c r="W843" i="1"/>
  <c r="AA844" i="1"/>
  <c r="P845" i="1"/>
  <c r="W845" i="1"/>
  <c r="AA846" i="1"/>
  <c r="P847" i="1"/>
  <c r="W847" i="1"/>
  <c r="AA848" i="1"/>
  <c r="P849" i="1"/>
  <c r="W849" i="1"/>
  <c r="AA850" i="1"/>
  <c r="P851" i="1"/>
  <c r="W851" i="1"/>
  <c r="AA852" i="1"/>
  <c r="P853" i="1"/>
  <c r="W853" i="1"/>
  <c r="AA854" i="1"/>
  <c r="P855" i="1"/>
  <c r="W855" i="1"/>
  <c r="AA856" i="1"/>
  <c r="P857" i="1"/>
  <c r="W857" i="1"/>
  <c r="AA858" i="1"/>
  <c r="P859" i="1"/>
  <c r="W859" i="1"/>
  <c r="AA860" i="1"/>
  <c r="P861" i="1"/>
  <c r="W861" i="1"/>
  <c r="AA862" i="1"/>
  <c r="P863" i="1"/>
  <c r="W863" i="1"/>
  <c r="AA864" i="1"/>
  <c r="P865" i="1"/>
  <c r="W865" i="1"/>
  <c r="AA866" i="1"/>
  <c r="P867" i="1"/>
  <c r="W867" i="1"/>
  <c r="AA868" i="1"/>
  <c r="P869" i="1"/>
  <c r="W869" i="1"/>
  <c r="AA870" i="1"/>
  <c r="P871" i="1"/>
  <c r="W871" i="1"/>
  <c r="AA872" i="1"/>
  <c r="P873" i="1"/>
  <c r="W873" i="1"/>
  <c r="AA874" i="1"/>
  <c r="P875" i="1"/>
  <c r="W875" i="1"/>
  <c r="AA876" i="1"/>
  <c r="P877" i="1"/>
  <c r="W877" i="1"/>
  <c r="AA878" i="1"/>
  <c r="P879" i="1"/>
  <c r="W879" i="1"/>
  <c r="AA880" i="1"/>
  <c r="P881" i="1"/>
  <c r="W881" i="1"/>
  <c r="AA882" i="1"/>
  <c r="P883" i="1"/>
  <c r="W883" i="1"/>
  <c r="AA884" i="1"/>
  <c r="P885" i="1"/>
  <c r="W885" i="1"/>
  <c r="AA886" i="1"/>
  <c r="P887" i="1"/>
  <c r="W887" i="1"/>
  <c r="AA888" i="1"/>
  <c r="P889" i="1"/>
  <c r="W889" i="1"/>
  <c r="AA890" i="1"/>
  <c r="P891" i="1"/>
  <c r="W891" i="1"/>
  <c r="AA892" i="1"/>
  <c r="P893" i="1"/>
  <c r="W893" i="1"/>
  <c r="AA894" i="1"/>
  <c r="P895" i="1"/>
  <c r="W895" i="1"/>
  <c r="AA896" i="1"/>
  <c r="Q898" i="1"/>
  <c r="P898" i="1"/>
  <c r="W903" i="1"/>
  <c r="AA903" i="1"/>
  <c r="Z909" i="1"/>
  <c r="V909" i="1"/>
  <c r="T909" i="1"/>
  <c r="Z917" i="1"/>
  <c r="V917" i="1"/>
  <c r="T917" i="1"/>
  <c r="Z925" i="1"/>
  <c r="V925" i="1"/>
  <c r="T925" i="1"/>
  <c r="Z933" i="1"/>
  <c r="V933" i="1"/>
  <c r="T933" i="1"/>
  <c r="Z941" i="1"/>
  <c r="V941" i="1"/>
  <c r="T941" i="1"/>
  <c r="W897" i="1"/>
  <c r="AA897" i="1"/>
  <c r="Z897" i="1"/>
  <c r="Q900" i="1"/>
  <c r="P900" i="1"/>
  <c r="V901" i="1"/>
  <c r="T901" i="1"/>
  <c r="Z907" i="1"/>
  <c r="V907" i="1"/>
  <c r="T915" i="1"/>
  <c r="Z923" i="1"/>
  <c r="V923" i="1"/>
  <c r="W899" i="1"/>
  <c r="AA899" i="1"/>
  <c r="Q902" i="1"/>
  <c r="P902" i="1"/>
  <c r="V903" i="1"/>
  <c r="T903" i="1"/>
  <c r="Z905" i="1"/>
  <c r="V905" i="1"/>
  <c r="T905" i="1"/>
  <c r="Z913" i="1"/>
  <c r="V913" i="1"/>
  <c r="T913" i="1"/>
  <c r="Z921" i="1"/>
  <c r="V921" i="1"/>
  <c r="T921" i="1"/>
  <c r="Z929" i="1"/>
  <c r="V929" i="1"/>
  <c r="T929" i="1"/>
  <c r="Z937" i="1"/>
  <c r="V937" i="1"/>
  <c r="T937" i="1"/>
  <c r="Z945" i="1"/>
  <c r="V945" i="1"/>
  <c r="T945" i="1"/>
  <c r="W898" i="1"/>
  <c r="W900" i="1"/>
  <c r="W902" i="1"/>
  <c r="P904" i="1"/>
  <c r="W904" i="1"/>
  <c r="AA905" i="1"/>
  <c r="P906" i="1"/>
  <c r="W906" i="1"/>
  <c r="AA907" i="1"/>
  <c r="P908" i="1"/>
  <c r="W908" i="1"/>
  <c r="AA909" i="1"/>
  <c r="P910" i="1"/>
  <c r="W910" i="1"/>
  <c r="AA911" i="1"/>
  <c r="P912" i="1"/>
  <c r="W912" i="1"/>
  <c r="AA913" i="1"/>
  <c r="P914" i="1"/>
  <c r="W914" i="1"/>
  <c r="AA915" i="1"/>
  <c r="P916" i="1"/>
  <c r="W916" i="1"/>
  <c r="AA917" i="1"/>
  <c r="P918" i="1"/>
  <c r="W918" i="1"/>
  <c r="AA919" i="1"/>
  <c r="P920" i="1"/>
  <c r="W920" i="1"/>
  <c r="AA921" i="1"/>
  <c r="P922" i="1"/>
  <c r="W922" i="1"/>
  <c r="AA923" i="1"/>
  <c r="P924" i="1"/>
  <c r="W924" i="1"/>
  <c r="AA925" i="1"/>
  <c r="P926" i="1"/>
  <c r="W926" i="1"/>
  <c r="AA927" i="1"/>
  <c r="P928" i="1"/>
  <c r="W928" i="1"/>
  <c r="AA929" i="1"/>
  <c r="P930" i="1"/>
  <c r="W930" i="1"/>
  <c r="AA931" i="1"/>
  <c r="P932" i="1"/>
  <c r="W932" i="1"/>
  <c r="AA933" i="1"/>
  <c r="P934" i="1"/>
  <c r="W934" i="1"/>
  <c r="AA935" i="1"/>
  <c r="P936" i="1"/>
  <c r="W936" i="1"/>
  <c r="AA937" i="1"/>
  <c r="P938" i="1"/>
  <c r="W938" i="1"/>
  <c r="AA939" i="1"/>
  <c r="P940" i="1"/>
  <c r="W940" i="1"/>
  <c r="AA941" i="1"/>
  <c r="P942" i="1"/>
  <c r="W942" i="1"/>
  <c r="AA943" i="1"/>
  <c r="P944" i="1"/>
  <c r="W944" i="1"/>
  <c r="AA945" i="1"/>
  <c r="P946" i="1"/>
  <c r="W946" i="1"/>
  <c r="AA947" i="1"/>
  <c r="P948" i="1"/>
  <c r="AA949" i="1"/>
  <c r="P950" i="1"/>
  <c r="AA951" i="1"/>
  <c r="P952" i="1"/>
  <c r="AA953" i="1"/>
  <c r="P954" i="1"/>
  <c r="AA955" i="1"/>
  <c r="P956" i="1"/>
  <c r="AA957" i="1"/>
  <c r="P958" i="1"/>
  <c r="AA959" i="1"/>
  <c r="P960" i="1"/>
  <c r="AA961" i="1"/>
  <c r="P962" i="1"/>
  <c r="AA963" i="1"/>
  <c r="P964" i="1"/>
  <c r="AA965" i="1"/>
  <c r="P966" i="1"/>
  <c r="AA967" i="1"/>
  <c r="P968" i="1"/>
  <c r="AA969" i="1"/>
  <c r="P970" i="1"/>
  <c r="AA971" i="1"/>
  <c r="P972" i="1"/>
  <c r="P978" i="1"/>
  <c r="P986" i="1"/>
  <c r="V993" i="1"/>
  <c r="T993" i="1"/>
  <c r="Z1045" i="1"/>
  <c r="V1045" i="1"/>
  <c r="T1045" i="1"/>
  <c r="T975" i="1"/>
  <c r="AA979" i="1"/>
  <c r="P980" i="1"/>
  <c r="T983" i="1"/>
  <c r="AA987" i="1"/>
  <c r="P988" i="1"/>
  <c r="T991" i="1"/>
  <c r="Z995" i="1"/>
  <c r="V995" i="1"/>
  <c r="T995" i="1"/>
  <c r="Z997" i="1"/>
  <c r="V997" i="1"/>
  <c r="T997" i="1"/>
  <c r="Z999" i="1"/>
  <c r="V999" i="1"/>
  <c r="T999" i="1"/>
  <c r="Z1001" i="1"/>
  <c r="V1001" i="1"/>
  <c r="T1001" i="1"/>
  <c r="Z1003" i="1"/>
  <c r="V1003" i="1"/>
  <c r="T1003" i="1"/>
  <c r="Z1005" i="1"/>
  <c r="V1005" i="1"/>
  <c r="T1005" i="1"/>
  <c r="Z1007" i="1"/>
  <c r="V1007" i="1"/>
  <c r="T1007" i="1"/>
  <c r="V1011" i="1"/>
  <c r="T1011" i="1"/>
  <c r="T1017" i="1"/>
  <c r="T1025" i="1"/>
  <c r="Q973" i="1"/>
  <c r="AA973" i="1"/>
  <c r="P974" i="1"/>
  <c r="Z975" i="1"/>
  <c r="T977" i="1"/>
  <c r="AA981" i="1"/>
  <c r="P982" i="1"/>
  <c r="Z983" i="1"/>
  <c r="T985" i="1"/>
  <c r="AA989" i="1"/>
  <c r="P990" i="1"/>
  <c r="Z991" i="1"/>
  <c r="W993" i="1"/>
  <c r="AA993" i="1"/>
  <c r="Z993" i="1"/>
  <c r="Z1027" i="1"/>
  <c r="V1027" i="1"/>
  <c r="T1027" i="1"/>
  <c r="Z1029" i="1"/>
  <c r="V1029" i="1"/>
  <c r="T1029" i="1"/>
  <c r="Z1031" i="1"/>
  <c r="V1031" i="1"/>
  <c r="T1031" i="1"/>
  <c r="Z1033" i="1"/>
  <c r="V1033" i="1"/>
  <c r="T1033" i="1"/>
  <c r="Z1035" i="1"/>
  <c r="V1035" i="1"/>
  <c r="T1035" i="1"/>
  <c r="Z1037" i="1"/>
  <c r="V1037" i="1"/>
  <c r="T1037" i="1"/>
  <c r="Z1039" i="1"/>
  <c r="V1039" i="1"/>
  <c r="T1039" i="1"/>
  <c r="Z1041" i="1"/>
  <c r="V1041" i="1"/>
  <c r="T1041" i="1"/>
  <c r="T984" i="1"/>
  <c r="Z1043" i="1"/>
  <c r="V1043" i="1"/>
  <c r="T1043" i="1"/>
  <c r="P994" i="1"/>
  <c r="AA995" i="1"/>
  <c r="P996" i="1"/>
  <c r="AA997" i="1"/>
  <c r="P998" i="1"/>
  <c r="AA999" i="1"/>
  <c r="P1000" i="1"/>
  <c r="AA1001" i="1"/>
  <c r="P1002" i="1"/>
  <c r="AA1003" i="1"/>
  <c r="P1004" i="1"/>
  <c r="AA1005" i="1"/>
  <c r="P1006" i="1"/>
  <c r="AA1007" i="1"/>
  <c r="P1008" i="1"/>
  <c r="AA1009" i="1"/>
  <c r="P1010" i="1"/>
  <c r="AA1011" i="1"/>
  <c r="P1012" i="1"/>
  <c r="AA1013" i="1"/>
  <c r="P1014" i="1"/>
  <c r="AA1015" i="1"/>
  <c r="P1016" i="1"/>
  <c r="AA1017" i="1"/>
  <c r="P1018" i="1"/>
  <c r="AA1019" i="1"/>
  <c r="P1020" i="1"/>
  <c r="AA1021" i="1"/>
  <c r="P1022" i="1"/>
  <c r="AA1023" i="1"/>
  <c r="P1024" i="1"/>
  <c r="AA1025" i="1"/>
  <c r="AA1027" i="1"/>
  <c r="P1028" i="1"/>
  <c r="AA1029" i="1"/>
  <c r="P1030" i="1"/>
  <c r="AA1031" i="1"/>
  <c r="P1032" i="1"/>
  <c r="AA1033" i="1"/>
  <c r="P1034" i="1"/>
  <c r="AA1035" i="1"/>
  <c r="P1036" i="1"/>
  <c r="AA1037" i="1"/>
  <c r="P1038" i="1"/>
  <c r="AA1039" i="1"/>
  <c r="P1040" i="1"/>
  <c r="AA1041" i="1"/>
  <c r="AA1043" i="1"/>
  <c r="AA1045" i="1"/>
  <c r="AA1047" i="1"/>
  <c r="Z1058" i="1"/>
  <c r="T1058" i="1"/>
  <c r="T1060" i="1"/>
  <c r="Z1060" i="1"/>
  <c r="T1068" i="1"/>
  <c r="Q1068" i="1"/>
  <c r="T1074" i="1"/>
  <c r="Q1074" i="1"/>
  <c r="Z1074" i="1"/>
  <c r="T1080" i="1"/>
  <c r="Q1080" i="1"/>
  <c r="Z1080" i="1"/>
  <c r="Q1092" i="1"/>
  <c r="Z1092" i="1"/>
  <c r="T1092" i="1"/>
  <c r="T1099" i="1"/>
  <c r="Q1099" i="1"/>
  <c r="Z1099" i="1"/>
  <c r="T1102" i="1"/>
  <c r="Q1102" i="1"/>
  <c r="Z1102" i="1"/>
  <c r="Z1046" i="1"/>
  <c r="W1049" i="1"/>
  <c r="Z1055" i="1"/>
  <c r="Q1058" i="1"/>
  <c r="Q1060" i="1"/>
  <c r="T1063" i="1"/>
  <c r="Q1063" i="1"/>
  <c r="Q1067" i="1"/>
  <c r="Y1067" i="1"/>
  <c r="Z1067" i="1" s="1"/>
  <c r="Z1069" i="1"/>
  <c r="T1069" i="1"/>
  <c r="Q1101" i="1"/>
  <c r="Z1101" i="1"/>
  <c r="T1101" i="1"/>
  <c r="T1046" i="1"/>
  <c r="T1051" i="1"/>
  <c r="Z1054" i="1"/>
  <c r="Z1064" i="1"/>
  <c r="T1064" i="1"/>
  <c r="Y1068" i="1"/>
  <c r="Z1068" i="1" s="1"/>
  <c r="Q1096" i="1"/>
  <c r="Z1096" i="1"/>
  <c r="T1096" i="1"/>
  <c r="Z1066" i="1"/>
  <c r="T1066" i="1"/>
  <c r="T1078" i="1"/>
  <c r="Q1078" i="1"/>
  <c r="Z1078" i="1"/>
  <c r="Z1082" i="1"/>
  <c r="T1082" i="1"/>
  <c r="Q1087" i="1"/>
  <c r="Z1087" i="1"/>
  <c r="T1087" i="1"/>
  <c r="Q1094" i="1"/>
  <c r="Z1094" i="1"/>
  <c r="T1094" i="1"/>
  <c r="W1057" i="1"/>
  <c r="AA1059" i="1"/>
  <c r="W1061" i="1"/>
  <c r="Y1062" i="1"/>
  <c r="Z1062" i="1" s="1"/>
  <c r="P1076" i="1"/>
  <c r="W1077" i="1"/>
  <c r="Q1079" i="1"/>
  <c r="Q1081" i="1"/>
  <c r="AA1083" i="1"/>
  <c r="P1084" i="1"/>
  <c r="AA1089" i="1"/>
  <c r="P1090" i="1"/>
  <c r="W1102" i="1"/>
  <c r="P1104" i="1"/>
  <c r="W1104" i="1"/>
  <c r="AA1106" i="1"/>
  <c r="T1120" i="1"/>
  <c r="Z1120" i="1"/>
  <c r="V1134" i="1"/>
  <c r="T1134" i="1"/>
  <c r="Z1134" i="1"/>
  <c r="T1150" i="1"/>
  <c r="T1071" i="1"/>
  <c r="T1079" i="1"/>
  <c r="T1081" i="1"/>
  <c r="W1082" i="1"/>
  <c r="T1083" i="1"/>
  <c r="W1086" i="1"/>
  <c r="O1105" i="1"/>
  <c r="W1105" i="1"/>
  <c r="O1109" i="1"/>
  <c r="W1109" i="1"/>
  <c r="W1111" i="1"/>
  <c r="Q1113" i="1"/>
  <c r="Y1113" i="1"/>
  <c r="Z1113" i="1" s="1"/>
  <c r="Q1127" i="1"/>
  <c r="Y1127" i="1"/>
  <c r="Z1127" i="1" s="1"/>
  <c r="T1127" i="1"/>
  <c r="V1132" i="1"/>
  <c r="T1132" i="1"/>
  <c r="Z1132" i="1"/>
  <c r="V1140" i="1"/>
  <c r="T1140" i="1"/>
  <c r="Z1140" i="1"/>
  <c r="V1148" i="1"/>
  <c r="T1148" i="1"/>
  <c r="Z1148" i="1"/>
  <c r="O1106" i="1"/>
  <c r="Y1112" i="1"/>
  <c r="Z1112" i="1" s="1"/>
  <c r="T1113" i="1"/>
  <c r="Q1114" i="1"/>
  <c r="Q1115" i="1"/>
  <c r="Q1116" i="1"/>
  <c r="Q1117" i="1"/>
  <c r="Q1118" i="1"/>
  <c r="V1130" i="1"/>
  <c r="T1130" i="1"/>
  <c r="Z1130" i="1"/>
  <c r="Z1138" i="1"/>
  <c r="V1146" i="1"/>
  <c r="T1146" i="1"/>
  <c r="Z1146" i="1"/>
  <c r="Z1154" i="1"/>
  <c r="V1154" i="1"/>
  <c r="T1154" i="1"/>
  <c r="T1111" i="1"/>
  <c r="AA1122" i="1"/>
  <c r="T1124" i="1"/>
  <c r="Q1124" i="1"/>
  <c r="Y1124" i="1"/>
  <c r="Z1124" i="1" s="1"/>
  <c r="Y1126" i="1"/>
  <c r="Z1126" i="1" s="1"/>
  <c r="T1126" i="1"/>
  <c r="Q1126" i="1"/>
  <c r="T1128" i="1"/>
  <c r="Q1128" i="1"/>
  <c r="Y1128" i="1"/>
  <c r="Z1128" i="1" s="1"/>
  <c r="V1136" i="1"/>
  <c r="T1136" i="1"/>
  <c r="Z1136" i="1"/>
  <c r="V1144" i="1"/>
  <c r="T1144" i="1"/>
  <c r="Z1144" i="1"/>
  <c r="V1152" i="1"/>
  <c r="T1152" i="1"/>
  <c r="Z1152" i="1"/>
  <c r="AA1154" i="1"/>
  <c r="W1154" i="1"/>
  <c r="Q1154" i="1"/>
  <c r="W1155" i="1"/>
  <c r="AA1155" i="1"/>
  <c r="W1157" i="1"/>
  <c r="AA1157" i="1"/>
  <c r="W1159" i="1"/>
  <c r="AA1159" i="1"/>
  <c r="W1161" i="1"/>
  <c r="AA1161" i="1"/>
  <c r="W1163" i="1"/>
  <c r="AA1163" i="1"/>
  <c r="W1165" i="1"/>
  <c r="AA1165" i="1"/>
  <c r="T1166" i="1"/>
  <c r="Z1166" i="1"/>
  <c r="V1169" i="1"/>
  <c r="T1169" i="1"/>
  <c r="Z1169" i="1"/>
  <c r="V1185" i="1"/>
  <c r="T1185" i="1"/>
  <c r="Z1185" i="1"/>
  <c r="V1193" i="1"/>
  <c r="T1193" i="1"/>
  <c r="Z1193" i="1"/>
  <c r="O1110" i="1"/>
  <c r="W1110" i="1"/>
  <c r="AA1119" i="1"/>
  <c r="W1121" i="1"/>
  <c r="Q1125" i="1"/>
  <c r="P1129" i="1"/>
  <c r="W1129" i="1"/>
  <c r="AA1130" i="1"/>
  <c r="P1131" i="1"/>
  <c r="W1131" i="1"/>
  <c r="AA1132" i="1"/>
  <c r="P1133" i="1"/>
  <c r="W1133" i="1"/>
  <c r="AA1134" i="1"/>
  <c r="P1135" i="1"/>
  <c r="W1135" i="1"/>
  <c r="AA1136" i="1"/>
  <c r="P1137" i="1"/>
  <c r="W1137" i="1"/>
  <c r="AA1138" i="1"/>
  <c r="P1139" i="1"/>
  <c r="W1139" i="1"/>
  <c r="AA1140" i="1"/>
  <c r="P1141" i="1"/>
  <c r="W1141" i="1"/>
  <c r="AA1142" i="1"/>
  <c r="P1143" i="1"/>
  <c r="W1143" i="1"/>
  <c r="AA1144" i="1"/>
  <c r="P1145" i="1"/>
  <c r="W1145" i="1"/>
  <c r="AA1146" i="1"/>
  <c r="P1147" i="1"/>
  <c r="W1147" i="1"/>
  <c r="AA1148" i="1"/>
  <c r="P1149" i="1"/>
  <c r="W1149" i="1"/>
  <c r="AA1150" i="1"/>
  <c r="P1151" i="1"/>
  <c r="W1151" i="1"/>
  <c r="AA1152" i="1"/>
  <c r="P1153" i="1"/>
  <c r="W1153" i="1"/>
  <c r="Z1155" i="1"/>
  <c r="Q1156" i="1"/>
  <c r="Z1157" i="1"/>
  <c r="Q1158" i="1"/>
  <c r="Z1159" i="1"/>
  <c r="Q1160" i="1"/>
  <c r="Z1161" i="1"/>
  <c r="Q1162" i="1"/>
  <c r="V1167" i="1"/>
  <c r="T1167" i="1"/>
  <c r="Z1167" i="1"/>
  <c r="V1175" i="1"/>
  <c r="T1175" i="1"/>
  <c r="Z1175" i="1"/>
  <c r="V1183" i="1"/>
  <c r="T1183" i="1"/>
  <c r="Z1183" i="1"/>
  <c r="V1191" i="1"/>
  <c r="T1191" i="1"/>
  <c r="Z1191" i="1"/>
  <c r="T1125" i="1"/>
  <c r="AA1156" i="1"/>
  <c r="W1156" i="1"/>
  <c r="V1156" i="1"/>
  <c r="AA1158" i="1"/>
  <c r="W1158" i="1"/>
  <c r="V1158" i="1"/>
  <c r="AA1160" i="1"/>
  <c r="W1160" i="1"/>
  <c r="V1160" i="1"/>
  <c r="AA1162" i="1"/>
  <c r="W1162" i="1"/>
  <c r="V1162" i="1"/>
  <c r="AA1164" i="1"/>
  <c r="W1164" i="1"/>
  <c r="V1164" i="1"/>
  <c r="AA1166" i="1"/>
  <c r="W1166" i="1"/>
  <c r="V1166" i="1"/>
  <c r="V1173" i="1"/>
  <c r="Z1173" i="1"/>
  <c r="V1181" i="1"/>
  <c r="T1181" i="1"/>
  <c r="Z1181" i="1"/>
  <c r="V1189" i="1"/>
  <c r="T1189" i="1"/>
  <c r="Z1189" i="1"/>
  <c r="Q1155" i="1"/>
  <c r="Z1156" i="1"/>
  <c r="Q1157" i="1"/>
  <c r="Z1158" i="1"/>
  <c r="Q1159" i="1"/>
  <c r="Z1160" i="1"/>
  <c r="Q1161" i="1"/>
  <c r="Z1162" i="1"/>
  <c r="Z1164" i="1"/>
  <c r="W1167" i="1"/>
  <c r="AA1167" i="1"/>
  <c r="V1171" i="1"/>
  <c r="T1171" i="1"/>
  <c r="Z1171" i="1"/>
  <c r="V1179" i="1"/>
  <c r="T1179" i="1"/>
  <c r="Z1179" i="1"/>
  <c r="V1187" i="1"/>
  <c r="T1187" i="1"/>
  <c r="Z1187" i="1"/>
  <c r="V1195" i="1"/>
  <c r="T1195" i="1"/>
  <c r="Z1195" i="1"/>
  <c r="P1168" i="1"/>
  <c r="W1168" i="1"/>
  <c r="AA1169" i="1"/>
  <c r="P1170" i="1"/>
  <c r="W1170" i="1"/>
  <c r="AA1171" i="1"/>
  <c r="P1172" i="1"/>
  <c r="W1172" i="1"/>
  <c r="AA1173" i="1"/>
  <c r="P1174" i="1"/>
  <c r="W1174" i="1"/>
  <c r="AA1175" i="1"/>
  <c r="P1176" i="1"/>
  <c r="W1176" i="1"/>
  <c r="AA1177" i="1"/>
  <c r="P1178" i="1"/>
  <c r="W1178" i="1"/>
  <c r="AA1179" i="1"/>
  <c r="P1180" i="1"/>
  <c r="W1180" i="1"/>
  <c r="AA1181" i="1"/>
  <c r="P1182" i="1"/>
  <c r="W1182" i="1"/>
  <c r="AA1183" i="1"/>
  <c r="P1184" i="1"/>
  <c r="W1184" i="1"/>
  <c r="AA1185" i="1"/>
  <c r="P1186" i="1"/>
  <c r="W1186" i="1"/>
  <c r="AA1187" i="1"/>
  <c r="P1188" i="1"/>
  <c r="W1188" i="1"/>
  <c r="AA1189" i="1"/>
  <c r="P1190" i="1"/>
  <c r="W1190" i="1"/>
  <c r="AA1191" i="1"/>
  <c r="P1192" i="1"/>
  <c r="W1192" i="1"/>
  <c r="AA1193" i="1"/>
  <c r="P1194" i="1"/>
  <c r="W1194" i="1"/>
  <c r="AA1195" i="1"/>
  <c r="P1196" i="1"/>
  <c r="W1196" i="1"/>
  <c r="Z965" i="1" l="1"/>
  <c r="T672" i="1"/>
  <c r="V1177" i="1"/>
  <c r="Z951" i="1"/>
  <c r="T911" i="1"/>
  <c r="T684" i="1"/>
  <c r="V440" i="1"/>
  <c r="Z565" i="1"/>
  <c r="Z363" i="1"/>
  <c r="V353" i="1"/>
  <c r="Z223" i="1"/>
  <c r="T678" i="1"/>
  <c r="T1138" i="1"/>
  <c r="V1050" i="1"/>
  <c r="V1013" i="1"/>
  <c r="T1009" i="1"/>
  <c r="Z854" i="1"/>
  <c r="T793" i="1"/>
  <c r="T764" i="1"/>
  <c r="Z796" i="1"/>
  <c r="T662" i="1"/>
  <c r="T650" i="1"/>
  <c r="Z598" i="1"/>
  <c r="Z459" i="1"/>
  <c r="Z432" i="1"/>
  <c r="Z554" i="1"/>
  <c r="Z618" i="1"/>
  <c r="Z574" i="1"/>
  <c r="Z357" i="1"/>
  <c r="T354" i="1"/>
  <c r="Z345" i="1"/>
  <c r="T320" i="1"/>
  <c r="Z331" i="1"/>
  <c r="T452" i="1"/>
  <c r="Z1026" i="1"/>
  <c r="V957" i="1"/>
  <c r="V965" i="1"/>
  <c r="V951" i="1"/>
  <c r="T870" i="1"/>
  <c r="Z532" i="1"/>
  <c r="T332" i="1"/>
  <c r="Z408" i="1"/>
  <c r="Z315" i="1"/>
  <c r="T1048" i="1"/>
  <c r="Z1047" i="1"/>
  <c r="Z959" i="1"/>
  <c r="V874" i="1"/>
  <c r="T626" i="1"/>
  <c r="Z347" i="1"/>
  <c r="T434" i="1"/>
  <c r="V1150" i="1"/>
  <c r="Z1098" i="1"/>
  <c r="T967" i="1"/>
  <c r="Z870" i="1"/>
  <c r="T634" i="1"/>
  <c r="Z517" i="1"/>
  <c r="V334" i="1"/>
  <c r="T1089" i="1"/>
  <c r="T1049" i="1"/>
  <c r="T1021" i="1"/>
  <c r="Z1051" i="1"/>
  <c r="Z1049" i="1"/>
  <c r="Z1021" i="1"/>
  <c r="Z1015" i="1"/>
  <c r="T882" i="1"/>
  <c r="T703" i="1"/>
  <c r="T687" i="1"/>
  <c r="Z451" i="1"/>
  <c r="V280" i="1"/>
  <c r="V672" i="1"/>
  <c r="V915" i="1"/>
  <c r="T735" i="1"/>
  <c r="T695" i="1"/>
  <c r="T679" i="1"/>
  <c r="Z435" i="1"/>
  <c r="Z323" i="1"/>
  <c r="T1015" i="1"/>
  <c r="T699" i="1"/>
  <c r="T683" i="1"/>
  <c r="T780" i="1"/>
  <c r="T653" i="1"/>
  <c r="Z585" i="1"/>
  <c r="T520" i="1"/>
  <c r="Z471" i="1"/>
  <c r="Z280" i="1"/>
  <c r="Z668" i="1"/>
  <c r="T446" i="1"/>
  <c r="Z1048" i="1"/>
  <c r="V1052" i="1"/>
  <c r="T826" i="1"/>
  <c r="V750" i="1"/>
  <c r="T743" i="1"/>
  <c r="T707" i="1"/>
  <c r="T596" i="1"/>
  <c r="T360" i="1"/>
  <c r="Z348" i="1"/>
  <c r="Z368" i="1"/>
  <c r="T324" i="1"/>
  <c r="V350" i="1"/>
  <c r="T698" i="1"/>
  <c r="V668" i="1"/>
  <c r="T314" i="1"/>
  <c r="T1121" i="1"/>
  <c r="T723" i="1"/>
  <c r="V826" i="1"/>
  <c r="V443" i="1"/>
  <c r="Z557" i="1"/>
  <c r="Z350" i="1"/>
  <c r="T809" i="1"/>
  <c r="T750" i="1"/>
  <c r="Z798" i="1"/>
  <c r="Z558" i="1"/>
  <c r="V363" i="1"/>
  <c r="Z364" i="1"/>
  <c r="T275" i="1"/>
  <c r="T813" i="1"/>
  <c r="Z760" i="1"/>
  <c r="Z726" i="1"/>
  <c r="Z718" i="1"/>
  <c r="Z710" i="1"/>
  <c r="T406" i="1"/>
  <c r="Z992" i="1"/>
  <c r="V1025" i="1"/>
  <c r="V1009" i="1"/>
  <c r="Z899" i="1"/>
  <c r="V967" i="1"/>
  <c r="T959" i="1"/>
  <c r="Z957" i="1"/>
  <c r="V949" i="1"/>
  <c r="T899" i="1"/>
  <c r="V911" i="1"/>
  <c r="V814" i="1"/>
  <c r="T798" i="1"/>
  <c r="T776" i="1"/>
  <c r="V890" i="1"/>
  <c r="Z874" i="1"/>
  <c r="V866" i="1"/>
  <c r="Z808" i="1"/>
  <c r="T638" i="1"/>
  <c r="Z457" i="1"/>
  <c r="V453" i="1"/>
  <c r="Z448" i="1"/>
  <c r="V432" i="1"/>
  <c r="V347" i="1"/>
  <c r="T349" i="1"/>
  <c r="Z438" i="1"/>
  <c r="T199" i="1"/>
  <c r="Z369" i="1"/>
  <c r="Z274" i="1"/>
  <c r="T456" i="1"/>
  <c r="T326" i="1"/>
  <c r="T289" i="1"/>
  <c r="T334" i="1"/>
  <c r="T1086" i="1"/>
  <c r="T1059" i="1"/>
  <c r="Z1013" i="1"/>
  <c r="T708" i="1"/>
  <c r="T613" i="1"/>
  <c r="Z614" i="1"/>
  <c r="Z550" i="1"/>
  <c r="Z1177" i="1"/>
  <c r="Q1111" i="1"/>
  <c r="Z1053" i="1"/>
  <c r="T1026" i="1"/>
  <c r="T1098" i="1"/>
  <c r="T1052" i="1"/>
  <c r="Z984" i="1"/>
  <c r="T1047" i="1"/>
  <c r="V1023" i="1"/>
  <c r="Z1019" i="1"/>
  <c r="Z949" i="1"/>
  <c r="T943" i="1"/>
  <c r="T838" i="1"/>
  <c r="Z850" i="1"/>
  <c r="V813" i="1"/>
  <c r="Z802" i="1"/>
  <c r="Z788" i="1"/>
  <c r="T597" i="1"/>
  <c r="Z453" i="1"/>
  <c r="Z562" i="1"/>
  <c r="V457" i="1"/>
  <c r="Z452" i="1"/>
  <c r="Z446" i="1"/>
  <c r="Z359" i="1"/>
  <c r="T308" i="1"/>
  <c r="Z411" i="1"/>
  <c r="V365" i="1"/>
  <c r="Z335" i="1"/>
  <c r="T202" i="1"/>
  <c r="T210" i="1"/>
  <c r="T774" i="1"/>
  <c r="Z757" i="1"/>
  <c r="T303" i="1"/>
  <c r="T277" i="1"/>
  <c r="Z394" i="1"/>
  <c r="T394" i="1"/>
  <c r="Z386" i="1"/>
  <c r="T386" i="1"/>
  <c r="Z378" i="1"/>
  <c r="T378" i="1"/>
  <c r="T396" i="1"/>
  <c r="Z396" i="1"/>
  <c r="Z388" i="1"/>
  <c r="T388" i="1"/>
  <c r="Z380" i="1"/>
  <c r="T380" i="1"/>
  <c r="V1054" i="1"/>
  <c r="V795" i="1"/>
  <c r="Z541" i="1"/>
  <c r="Z371" i="1"/>
  <c r="V357" i="1"/>
  <c r="Z400" i="1"/>
  <c r="V345" i="1"/>
  <c r="Z648" i="1"/>
  <c r="T1042" i="1"/>
  <c r="Z1042" i="1"/>
  <c r="T1023" i="1"/>
  <c r="Z838" i="1"/>
  <c r="T802" i="1"/>
  <c r="T772" i="1"/>
  <c r="V809" i="1"/>
  <c r="T787" i="1"/>
  <c r="T630" i="1"/>
  <c r="Z443" i="1"/>
  <c r="Z521" i="1"/>
  <c r="V451" i="1"/>
  <c r="V371" i="1"/>
  <c r="V362" i="1"/>
  <c r="T536" i="1"/>
  <c r="Z407" i="1"/>
  <c r="Z349" i="1"/>
  <c r="Z305" i="1"/>
  <c r="Q270" i="1"/>
  <c r="T307" i="1"/>
  <c r="Z1119" i="1"/>
  <c r="T795" i="1"/>
  <c r="T686" i="1"/>
  <c r="T560" i="1"/>
  <c r="T287" i="1"/>
  <c r="Z398" i="1"/>
  <c r="T398" i="1"/>
  <c r="Z390" i="1"/>
  <c r="T390" i="1"/>
  <c r="Z382" i="1"/>
  <c r="T382" i="1"/>
  <c r="Z392" i="1"/>
  <c r="T392" i="1"/>
  <c r="Z384" i="1"/>
  <c r="T384" i="1"/>
  <c r="Z376" i="1"/>
  <c r="T376" i="1"/>
  <c r="T800" i="1"/>
  <c r="T649" i="1"/>
  <c r="Z566" i="1"/>
  <c r="V459" i="1"/>
  <c r="Z362" i="1"/>
  <c r="T335" i="1"/>
  <c r="T312" i="1"/>
  <c r="T305" i="1"/>
  <c r="T270" i="1"/>
  <c r="Z365" i="1"/>
  <c r="T682" i="1"/>
  <c r="T574" i="1"/>
  <c r="T552" i="1"/>
  <c r="Z661" i="1"/>
  <c r="T661" i="1"/>
  <c r="Z645" i="1"/>
  <c r="T645" i="1"/>
  <c r="Z633" i="1"/>
  <c r="T633" i="1"/>
  <c r="Z625" i="1"/>
  <c r="T625" i="1"/>
  <c r="Z617" i="1"/>
  <c r="T617" i="1"/>
  <c r="T581" i="1"/>
  <c r="Z581" i="1"/>
  <c r="T358" i="1"/>
  <c r="Z358" i="1"/>
  <c r="V358" i="1"/>
  <c r="T356" i="1"/>
  <c r="Z356" i="1"/>
  <c r="T537" i="1"/>
  <c r="Z537" i="1"/>
  <c r="T445" i="1"/>
  <c r="Z445" i="1"/>
  <c r="Z1100" i="1"/>
  <c r="T1100" i="1"/>
  <c r="V790" i="1"/>
  <c r="Z790" i="1"/>
  <c r="T790" i="1"/>
  <c r="Z658" i="1"/>
  <c r="T658" i="1"/>
  <c r="Z642" i="1"/>
  <c r="T642" i="1"/>
  <c r="T455" i="1"/>
  <c r="V455" i="1"/>
  <c r="Z455" i="1"/>
  <c r="V356" i="1"/>
  <c r="T575" i="1"/>
  <c r="V575" i="1"/>
  <c r="Z575" i="1"/>
  <c r="T579" i="1"/>
  <c r="Z579" i="1"/>
  <c r="V579" i="1"/>
  <c r="T481" i="1"/>
  <c r="Z481" i="1"/>
  <c r="V971" i="1"/>
  <c r="T971" i="1"/>
  <c r="V963" i="1"/>
  <c r="T963" i="1"/>
  <c r="V955" i="1"/>
  <c r="T955" i="1"/>
  <c r="V947" i="1"/>
  <c r="T947" i="1"/>
  <c r="Z830" i="1"/>
  <c r="T830" i="1"/>
  <c r="Z700" i="1"/>
  <c r="T700" i="1"/>
  <c r="Z692" i="1"/>
  <c r="T692" i="1"/>
  <c r="Z969" i="1"/>
  <c r="V969" i="1"/>
  <c r="T969" i="1"/>
  <c r="Z961" i="1"/>
  <c r="V961" i="1"/>
  <c r="T961" i="1"/>
  <c r="Z953" i="1"/>
  <c r="V953" i="1"/>
  <c r="T953" i="1"/>
  <c r="Z931" i="1"/>
  <c r="V931" i="1"/>
  <c r="V842" i="1"/>
  <c r="T842" i="1"/>
  <c r="V444" i="1"/>
  <c r="T444" i="1"/>
  <c r="Z444" i="1"/>
  <c r="Z310" i="1"/>
  <c r="T310" i="1"/>
  <c r="T858" i="1"/>
  <c r="Z858" i="1"/>
  <c r="V664" i="1"/>
  <c r="Z664" i="1"/>
  <c r="T602" i="1"/>
  <c r="Z602" i="1"/>
  <c r="Z479" i="1"/>
  <c r="T479" i="1"/>
  <c r="Z592" i="1"/>
  <c r="T592" i="1"/>
  <c r="Z225" i="1"/>
  <c r="T225" i="1"/>
  <c r="V1123" i="1"/>
  <c r="Z1123" i="1"/>
  <c r="T1123" i="1"/>
  <c r="V1056" i="1"/>
  <c r="T1056" i="1"/>
  <c r="V976" i="1"/>
  <c r="T976" i="1"/>
  <c r="Z976" i="1"/>
  <c r="T610" i="1"/>
  <c r="Z610" i="1"/>
  <c r="T447" i="1"/>
  <c r="V447" i="1"/>
  <c r="Z447" i="1"/>
  <c r="T366" i="1"/>
  <c r="Z366" i="1"/>
  <c r="Z1017" i="1"/>
  <c r="V1017" i="1"/>
  <c r="Z612" i="1"/>
  <c r="T612" i="1"/>
  <c r="Z601" i="1"/>
  <c r="T601" i="1"/>
  <c r="T1142" i="1"/>
  <c r="Z1142" i="1"/>
  <c r="Z608" i="1"/>
  <c r="T608" i="1"/>
  <c r="Z939" i="1"/>
  <c r="V939" i="1"/>
  <c r="T939" i="1"/>
  <c r="V578" i="1"/>
  <c r="T578" i="1"/>
  <c r="Z578" i="1"/>
  <c r="Z430" i="1"/>
  <c r="T430" i="1"/>
  <c r="Z306" i="1"/>
  <c r="T306" i="1"/>
  <c r="Z201" i="1"/>
  <c r="T201" i="1"/>
  <c r="Z205" i="1"/>
  <c r="T205" i="1"/>
  <c r="Z322" i="1"/>
  <c r="T322" i="1"/>
  <c r="Z260" i="1"/>
  <c r="T260" i="1"/>
  <c r="Z410" i="1"/>
  <c r="T410" i="1"/>
  <c r="T1122" i="1"/>
  <c r="T1019" i="1"/>
  <c r="V943" i="1"/>
  <c r="T806" i="1"/>
  <c r="Z890" i="1"/>
  <c r="T850" i="1"/>
  <c r="Z800" i="1"/>
  <c r="Z589" i="1"/>
  <c r="Z469" i="1"/>
  <c r="Z351" i="1"/>
  <c r="T368" i="1"/>
  <c r="Z561" i="1"/>
  <c r="Z361" i="1"/>
  <c r="Z355" i="1"/>
  <c r="V346" i="1"/>
  <c r="Z412" i="1"/>
  <c r="Z519" i="1"/>
  <c r="T519" i="1"/>
  <c r="Z296" i="1"/>
  <c r="T296" i="1"/>
  <c r="T594" i="1"/>
  <c r="Z594" i="1"/>
  <c r="P1107" i="1"/>
  <c r="Z1107" i="1" s="1"/>
  <c r="V1053" i="1"/>
  <c r="T1055" i="1"/>
  <c r="Z1050" i="1"/>
  <c r="T1044" i="1"/>
  <c r="Z1044" i="1"/>
  <c r="T1061" i="1"/>
  <c r="T992" i="1"/>
  <c r="T836" i="1"/>
  <c r="T812" i="1"/>
  <c r="T796" i="1"/>
  <c r="T788" i="1"/>
  <c r="T704" i="1"/>
  <c r="T696" i="1"/>
  <c r="T688" i="1"/>
  <c r="T680" i="1"/>
  <c r="T654" i="1"/>
  <c r="T622" i="1"/>
  <c r="T609" i="1"/>
  <c r="T593" i="1"/>
  <c r="V351" i="1"/>
  <c r="Z367" i="1"/>
  <c r="V348" i="1"/>
  <c r="T316" i="1"/>
  <c r="V369" i="1"/>
  <c r="V361" i="1"/>
  <c r="V355" i="1"/>
  <c r="Z346" i="1"/>
  <c r="Z207" i="1"/>
  <c r="Z606" i="1"/>
  <c r="T706" i="1"/>
  <c r="T690" i="1"/>
  <c r="T674" i="1"/>
  <c r="T448" i="1"/>
  <c r="Z1077" i="1"/>
  <c r="T1077" i="1"/>
  <c r="T341" i="1"/>
  <c r="Z341" i="1"/>
  <c r="Z209" i="1"/>
  <c r="T209" i="1"/>
  <c r="T416" i="1"/>
  <c r="Z416" i="1"/>
  <c r="Z803" i="1"/>
  <c r="T803" i="1"/>
  <c r="Z797" i="1"/>
  <c r="T797" i="1"/>
  <c r="T740" i="1"/>
  <c r="Z740" i="1"/>
  <c r="T732" i="1"/>
  <c r="Z732" i="1"/>
  <c r="V670" i="1"/>
  <c r="Z670" i="1"/>
  <c r="Z583" i="1"/>
  <c r="T583" i="1"/>
  <c r="Z782" i="1"/>
  <c r="T782" i="1"/>
  <c r="Z730" i="1"/>
  <c r="T730" i="1"/>
  <c r="Z722" i="1"/>
  <c r="T722" i="1"/>
  <c r="Z714" i="1"/>
  <c r="T714" i="1"/>
  <c r="Z433" i="1"/>
  <c r="T433" i="1"/>
  <c r="T343" i="1"/>
  <c r="Z343" i="1"/>
  <c r="V503" i="1"/>
  <c r="T503" i="1"/>
  <c r="Z548" i="1"/>
  <c r="T548" i="1"/>
  <c r="T1103" i="1"/>
  <c r="Q1103" i="1"/>
  <c r="Z759" i="1"/>
  <c r="T759" i="1"/>
  <c r="Z807" i="1"/>
  <c r="T807" i="1"/>
  <c r="V666" i="1"/>
  <c r="Z666" i="1"/>
  <c r="Z791" i="1"/>
  <c r="T791" i="1"/>
  <c r="T742" i="1"/>
  <c r="Z742" i="1"/>
  <c r="T734" i="1"/>
  <c r="Z734" i="1"/>
  <c r="Z712" i="1"/>
  <c r="T712" i="1"/>
  <c r="T404" i="1"/>
  <c r="Z404" i="1"/>
  <c r="Z539" i="1"/>
  <c r="T539" i="1"/>
  <c r="V497" i="1"/>
  <c r="T497" i="1"/>
  <c r="Z273" i="1"/>
  <c r="T273" i="1"/>
  <c r="Z318" i="1"/>
  <c r="T318" i="1"/>
  <c r="Z811" i="1"/>
  <c r="T811" i="1"/>
  <c r="Z1085" i="1"/>
  <c r="T1085" i="1"/>
  <c r="Z1057" i="1"/>
  <c r="T1057" i="1"/>
  <c r="T744" i="1"/>
  <c r="Z744" i="1"/>
  <c r="T736" i="1"/>
  <c r="Z736" i="1"/>
  <c r="Z716" i="1"/>
  <c r="T716" i="1"/>
  <c r="Z564" i="1"/>
  <c r="T564" i="1"/>
  <c r="Z786" i="1"/>
  <c r="T786" i="1"/>
  <c r="Z770" i="1"/>
  <c r="T770" i="1"/>
  <c r="T751" i="1"/>
  <c r="Z751" i="1"/>
  <c r="Z720" i="1"/>
  <c r="T720" i="1"/>
  <c r="Z799" i="1"/>
  <c r="T799" i="1"/>
  <c r="Z789" i="1"/>
  <c r="T789" i="1"/>
  <c r="T590" i="1"/>
  <c r="Z590" i="1"/>
  <c r="Z556" i="1"/>
  <c r="T556" i="1"/>
  <c r="Z414" i="1"/>
  <c r="T414" i="1"/>
  <c r="V509" i="1"/>
  <c r="T509" i="1"/>
  <c r="Z336" i="1"/>
  <c r="T336" i="1"/>
  <c r="V336" i="1"/>
  <c r="Q1108" i="1"/>
  <c r="P1108" i="1"/>
  <c r="Z778" i="1"/>
  <c r="T778" i="1"/>
  <c r="Z762" i="1"/>
  <c r="T762" i="1"/>
  <c r="Z724" i="1"/>
  <c r="T724" i="1"/>
  <c r="V580" i="1"/>
  <c r="T580" i="1"/>
  <c r="Z570" i="1"/>
  <c r="T570" i="1"/>
  <c r="Z801" i="1"/>
  <c r="T801" i="1"/>
  <c r="T748" i="1"/>
  <c r="Z748" i="1"/>
  <c r="T738" i="1"/>
  <c r="Z738" i="1"/>
  <c r="Z728" i="1"/>
  <c r="T728" i="1"/>
  <c r="Z766" i="1"/>
  <c r="T766" i="1"/>
  <c r="Z746" i="1"/>
  <c r="T746" i="1"/>
  <c r="V576" i="1"/>
  <c r="T576" i="1"/>
  <c r="V442" i="1"/>
  <c r="T442" i="1"/>
  <c r="T339" i="1"/>
  <c r="Z339" i="1"/>
  <c r="T1196" i="1"/>
  <c r="Z1196" i="1"/>
  <c r="V1196" i="1"/>
  <c r="T1188" i="1"/>
  <c r="Z1188" i="1"/>
  <c r="V1188" i="1"/>
  <c r="T1180" i="1"/>
  <c r="Z1180" i="1"/>
  <c r="V1180" i="1"/>
  <c r="T1172" i="1"/>
  <c r="Z1172" i="1"/>
  <c r="V1172" i="1"/>
  <c r="T1153" i="1"/>
  <c r="Z1153" i="1"/>
  <c r="V1153" i="1"/>
  <c r="T1145" i="1"/>
  <c r="Z1145" i="1"/>
  <c r="V1145" i="1"/>
  <c r="T1137" i="1"/>
  <c r="Z1137" i="1"/>
  <c r="V1137" i="1"/>
  <c r="T1129" i="1"/>
  <c r="Z1129" i="1"/>
  <c r="V1129" i="1"/>
  <c r="P1106" i="1"/>
  <c r="Q1106" i="1"/>
  <c r="T1076" i="1"/>
  <c r="Z1076" i="1"/>
  <c r="V1040" i="1"/>
  <c r="T1040" i="1"/>
  <c r="Z1040" i="1"/>
  <c r="V1036" i="1"/>
  <c r="T1036" i="1"/>
  <c r="Z1036" i="1"/>
  <c r="V1032" i="1"/>
  <c r="T1032" i="1"/>
  <c r="Z1032" i="1"/>
  <c r="V1028" i="1"/>
  <c r="T1028" i="1"/>
  <c r="Z1028" i="1"/>
  <c r="T980" i="1"/>
  <c r="Z980" i="1"/>
  <c r="V980" i="1"/>
  <c r="T986" i="1"/>
  <c r="Z986" i="1"/>
  <c r="V986" i="1"/>
  <c r="V970" i="1"/>
  <c r="T970" i="1"/>
  <c r="Z970" i="1"/>
  <c r="V966" i="1"/>
  <c r="T966" i="1"/>
  <c r="Z966" i="1"/>
  <c r="V962" i="1"/>
  <c r="T962" i="1"/>
  <c r="Z962" i="1"/>
  <c r="V958" i="1"/>
  <c r="T958" i="1"/>
  <c r="Z958" i="1"/>
  <c r="V954" i="1"/>
  <c r="T954" i="1"/>
  <c r="Z954" i="1"/>
  <c r="V950" i="1"/>
  <c r="T950" i="1"/>
  <c r="Z950" i="1"/>
  <c r="V944" i="1"/>
  <c r="T944" i="1"/>
  <c r="Z944" i="1"/>
  <c r="V936" i="1"/>
  <c r="T936" i="1"/>
  <c r="Z936" i="1"/>
  <c r="V928" i="1"/>
  <c r="T928" i="1"/>
  <c r="Z928" i="1"/>
  <c r="V920" i="1"/>
  <c r="T920" i="1"/>
  <c r="Z920" i="1"/>
  <c r="V912" i="1"/>
  <c r="T912" i="1"/>
  <c r="Z912" i="1"/>
  <c r="V904" i="1"/>
  <c r="T904" i="1"/>
  <c r="Z904" i="1"/>
  <c r="T902" i="1"/>
  <c r="Z902" i="1"/>
  <c r="V902" i="1"/>
  <c r="T893" i="1"/>
  <c r="Z893" i="1"/>
  <c r="V893" i="1"/>
  <c r="T885" i="1"/>
  <c r="Z885" i="1"/>
  <c r="V885" i="1"/>
  <c r="T877" i="1"/>
  <c r="Z877" i="1"/>
  <c r="V877" i="1"/>
  <c r="T869" i="1"/>
  <c r="Z869" i="1"/>
  <c r="V869" i="1"/>
  <c r="T861" i="1"/>
  <c r="Z861" i="1"/>
  <c r="V861" i="1"/>
  <c r="T853" i="1"/>
  <c r="Z853" i="1"/>
  <c r="V853" i="1"/>
  <c r="T845" i="1"/>
  <c r="Z845" i="1"/>
  <c r="V845" i="1"/>
  <c r="T837" i="1"/>
  <c r="Z837" i="1"/>
  <c r="V837" i="1"/>
  <c r="T829" i="1"/>
  <c r="Z829" i="1"/>
  <c r="V829" i="1"/>
  <c r="T835" i="1"/>
  <c r="Z835" i="1"/>
  <c r="V835" i="1"/>
  <c r="T825" i="1"/>
  <c r="Z825" i="1"/>
  <c r="V825" i="1"/>
  <c r="T823" i="1"/>
  <c r="Z823" i="1"/>
  <c r="V823" i="1"/>
  <c r="T777" i="1"/>
  <c r="Z777" i="1"/>
  <c r="T758" i="1"/>
  <c r="Z758" i="1"/>
  <c r="T701" i="1"/>
  <c r="Z701" i="1"/>
  <c r="T685" i="1"/>
  <c r="Z685" i="1"/>
  <c r="V671" i="1"/>
  <c r="T671" i="1"/>
  <c r="Z671" i="1"/>
  <c r="V663" i="1"/>
  <c r="T663" i="1"/>
  <c r="Z663" i="1"/>
  <c r="T647" i="1"/>
  <c r="Z647" i="1"/>
  <c r="T631" i="1"/>
  <c r="Z631" i="1"/>
  <c r="Z586" i="1"/>
  <c r="T586" i="1"/>
  <c r="Z563" i="1"/>
  <c r="T563" i="1"/>
  <c r="Z538" i="1"/>
  <c r="T538" i="1"/>
  <c r="Z417" i="1"/>
  <c r="T417" i="1"/>
  <c r="T591" i="1"/>
  <c r="Z591" i="1"/>
  <c r="Q46" i="1"/>
  <c r="Z46" i="1"/>
  <c r="T46" i="1"/>
  <c r="Z405" i="1"/>
  <c r="T405" i="1"/>
  <c r="V328" i="1"/>
  <c r="T328" i="1"/>
  <c r="Z328" i="1"/>
  <c r="T313" i="1"/>
  <c r="Z313" i="1"/>
  <c r="T295" i="1"/>
  <c r="Z295" i="1"/>
  <c r="T286" i="1"/>
  <c r="Z286" i="1"/>
  <c r="T282" i="1"/>
  <c r="Z282" i="1"/>
  <c r="V279" i="1"/>
  <c r="T279" i="1"/>
  <c r="Z279" i="1"/>
  <c r="T272" i="1"/>
  <c r="Z272" i="1"/>
  <c r="T224" i="1"/>
  <c r="Z224" i="1"/>
  <c r="T204" i="1"/>
  <c r="Z204" i="1"/>
  <c r="T126" i="1"/>
  <c r="Z126" i="1"/>
  <c r="T1190" i="1"/>
  <c r="Z1190" i="1"/>
  <c r="V1190" i="1"/>
  <c r="T1182" i="1"/>
  <c r="Z1182" i="1"/>
  <c r="V1182" i="1"/>
  <c r="T1174" i="1"/>
  <c r="Z1174" i="1"/>
  <c r="V1174" i="1"/>
  <c r="T1147" i="1"/>
  <c r="Z1147" i="1"/>
  <c r="V1147" i="1"/>
  <c r="T1139" i="1"/>
  <c r="Z1139" i="1"/>
  <c r="V1139" i="1"/>
  <c r="T1131" i="1"/>
  <c r="Z1131" i="1"/>
  <c r="V1131" i="1"/>
  <c r="Q1105" i="1"/>
  <c r="P1105" i="1"/>
  <c r="Z1105" i="1" s="1"/>
  <c r="T1105" i="1"/>
  <c r="V1104" i="1"/>
  <c r="T1104" i="1"/>
  <c r="Z1104" i="1"/>
  <c r="T1090" i="1"/>
  <c r="Z1090" i="1"/>
  <c r="V1022" i="1"/>
  <c r="T1022" i="1"/>
  <c r="Z1022" i="1"/>
  <c r="V1018" i="1"/>
  <c r="T1018" i="1"/>
  <c r="Z1018" i="1"/>
  <c r="V1014" i="1"/>
  <c r="T1014" i="1"/>
  <c r="Z1014" i="1"/>
  <c r="V1010" i="1"/>
  <c r="T1010" i="1"/>
  <c r="Z1010" i="1"/>
  <c r="V1006" i="1"/>
  <c r="T1006" i="1"/>
  <c r="Z1006" i="1"/>
  <c r="V1002" i="1"/>
  <c r="T1002" i="1"/>
  <c r="Z1002" i="1"/>
  <c r="V998" i="1"/>
  <c r="T998" i="1"/>
  <c r="Z998" i="1"/>
  <c r="V994" i="1"/>
  <c r="T994" i="1"/>
  <c r="Z994" i="1"/>
  <c r="T988" i="1"/>
  <c r="Z988" i="1"/>
  <c r="V988" i="1"/>
  <c r="T978" i="1"/>
  <c r="Z978" i="1"/>
  <c r="V978" i="1"/>
  <c r="V946" i="1"/>
  <c r="T946" i="1"/>
  <c r="Z946" i="1"/>
  <c r="V938" i="1"/>
  <c r="T938" i="1"/>
  <c r="Z938" i="1"/>
  <c r="V930" i="1"/>
  <c r="T930" i="1"/>
  <c r="Z930" i="1"/>
  <c r="V922" i="1"/>
  <c r="T922" i="1"/>
  <c r="Z922" i="1"/>
  <c r="V914" i="1"/>
  <c r="T914" i="1"/>
  <c r="Z914" i="1"/>
  <c r="V906" i="1"/>
  <c r="T906" i="1"/>
  <c r="Z906" i="1"/>
  <c r="T900" i="1"/>
  <c r="Z900" i="1"/>
  <c r="V900" i="1"/>
  <c r="T898" i="1"/>
  <c r="Z898" i="1"/>
  <c r="V898" i="1"/>
  <c r="T895" i="1"/>
  <c r="Z895" i="1"/>
  <c r="V895" i="1"/>
  <c r="T887" i="1"/>
  <c r="Z887" i="1"/>
  <c r="V887" i="1"/>
  <c r="T879" i="1"/>
  <c r="Z879" i="1"/>
  <c r="V879" i="1"/>
  <c r="T871" i="1"/>
  <c r="Z871" i="1"/>
  <c r="V871" i="1"/>
  <c r="T863" i="1"/>
  <c r="Z863" i="1"/>
  <c r="V863" i="1"/>
  <c r="T855" i="1"/>
  <c r="Z855" i="1"/>
  <c r="V855" i="1"/>
  <c r="T847" i="1"/>
  <c r="Z847" i="1"/>
  <c r="V847" i="1"/>
  <c r="T839" i="1"/>
  <c r="Z839" i="1"/>
  <c r="V839" i="1"/>
  <c r="T781" i="1"/>
  <c r="Z781" i="1"/>
  <c r="T765" i="1"/>
  <c r="Z765" i="1"/>
  <c r="T749" i="1"/>
  <c r="Z749" i="1"/>
  <c r="T755" i="1"/>
  <c r="Z755" i="1"/>
  <c r="V755" i="1"/>
  <c r="T705" i="1"/>
  <c r="Z705" i="1"/>
  <c r="T689" i="1"/>
  <c r="Z689" i="1"/>
  <c r="T673" i="1"/>
  <c r="Z673" i="1"/>
  <c r="V665" i="1"/>
  <c r="T665" i="1"/>
  <c r="Z665" i="1"/>
  <c r="T651" i="1"/>
  <c r="Z651" i="1"/>
  <c r="T635" i="1"/>
  <c r="Z635" i="1"/>
  <c r="T619" i="1"/>
  <c r="Z619" i="1"/>
  <c r="T603" i="1"/>
  <c r="Z603" i="1"/>
  <c r="Z582" i="1"/>
  <c r="T582" i="1"/>
  <c r="Z573" i="1"/>
  <c r="T573" i="1"/>
  <c r="Z559" i="1"/>
  <c r="T559" i="1"/>
  <c r="Z526" i="1"/>
  <c r="P526" i="1"/>
  <c r="T526" i="1"/>
  <c r="Q526" i="1"/>
  <c r="Z436" i="1"/>
  <c r="T436" i="1"/>
  <c r="T595" i="1"/>
  <c r="Z595" i="1"/>
  <c r="Z413" i="1"/>
  <c r="T413" i="1"/>
  <c r="Z401" i="1"/>
  <c r="T401" i="1"/>
  <c r="Q49" i="1"/>
  <c r="T49" i="1"/>
  <c r="Z49" i="1"/>
  <c r="V330" i="1"/>
  <c r="T330" i="1"/>
  <c r="Z330" i="1"/>
  <c r="T317" i="1"/>
  <c r="Z317" i="1"/>
  <c r="T281" i="1"/>
  <c r="Z281" i="1"/>
  <c r="T1192" i="1"/>
  <c r="Z1192" i="1"/>
  <c r="V1192" i="1"/>
  <c r="T1184" i="1"/>
  <c r="Z1184" i="1"/>
  <c r="V1184" i="1"/>
  <c r="T1176" i="1"/>
  <c r="Z1176" i="1"/>
  <c r="V1176" i="1"/>
  <c r="T1168" i="1"/>
  <c r="Z1168" i="1"/>
  <c r="V1168" i="1"/>
  <c r="T1149" i="1"/>
  <c r="Z1149" i="1"/>
  <c r="V1149" i="1"/>
  <c r="T1141" i="1"/>
  <c r="Z1141" i="1"/>
  <c r="V1141" i="1"/>
  <c r="T1133" i="1"/>
  <c r="Z1133" i="1"/>
  <c r="V1133" i="1"/>
  <c r="Q1110" i="1"/>
  <c r="P1110" i="1"/>
  <c r="T1107" i="1"/>
  <c r="V1038" i="1"/>
  <c r="T1038" i="1"/>
  <c r="Z1038" i="1"/>
  <c r="V1034" i="1"/>
  <c r="T1034" i="1"/>
  <c r="Z1034" i="1"/>
  <c r="V1030" i="1"/>
  <c r="T1030" i="1"/>
  <c r="Z1030" i="1"/>
  <c r="T990" i="1"/>
  <c r="Z990" i="1"/>
  <c r="V990" i="1"/>
  <c r="T982" i="1"/>
  <c r="Z982" i="1"/>
  <c r="V982" i="1"/>
  <c r="T974" i="1"/>
  <c r="Z974" i="1"/>
  <c r="V974" i="1"/>
  <c r="V972" i="1"/>
  <c r="T972" i="1"/>
  <c r="Z972" i="1"/>
  <c r="V968" i="1"/>
  <c r="T968" i="1"/>
  <c r="Z968" i="1"/>
  <c r="V964" i="1"/>
  <c r="T964" i="1"/>
  <c r="Z964" i="1"/>
  <c r="V960" i="1"/>
  <c r="T960" i="1"/>
  <c r="Z960" i="1"/>
  <c r="V956" i="1"/>
  <c r="T956" i="1"/>
  <c r="Z956" i="1"/>
  <c r="V952" i="1"/>
  <c r="T952" i="1"/>
  <c r="Z952" i="1"/>
  <c r="V948" i="1"/>
  <c r="T948" i="1"/>
  <c r="Z948" i="1"/>
  <c r="V940" i="1"/>
  <c r="T940" i="1"/>
  <c r="Z940" i="1"/>
  <c r="V932" i="1"/>
  <c r="T932" i="1"/>
  <c r="Z932" i="1"/>
  <c r="V924" i="1"/>
  <c r="T924" i="1"/>
  <c r="Z924" i="1"/>
  <c r="V916" i="1"/>
  <c r="T916" i="1"/>
  <c r="Z916" i="1"/>
  <c r="V908" i="1"/>
  <c r="T908" i="1"/>
  <c r="Z908" i="1"/>
  <c r="T889" i="1"/>
  <c r="Z889" i="1"/>
  <c r="V889" i="1"/>
  <c r="T881" i="1"/>
  <c r="Z881" i="1"/>
  <c r="V881" i="1"/>
  <c r="T873" i="1"/>
  <c r="Z873" i="1"/>
  <c r="V873" i="1"/>
  <c r="T865" i="1"/>
  <c r="Z865" i="1"/>
  <c r="V865" i="1"/>
  <c r="T857" i="1"/>
  <c r="Z857" i="1"/>
  <c r="V857" i="1"/>
  <c r="T849" i="1"/>
  <c r="Z849" i="1"/>
  <c r="V849" i="1"/>
  <c r="T841" i="1"/>
  <c r="Z841" i="1"/>
  <c r="V841" i="1"/>
  <c r="T833" i="1"/>
  <c r="Z833" i="1"/>
  <c r="V833" i="1"/>
  <c r="T831" i="1"/>
  <c r="Z831" i="1"/>
  <c r="V831" i="1"/>
  <c r="T785" i="1"/>
  <c r="Z785" i="1"/>
  <c r="T769" i="1"/>
  <c r="Z769" i="1"/>
  <c r="T761" i="1"/>
  <c r="Z761" i="1"/>
  <c r="T709" i="1"/>
  <c r="Z709" i="1"/>
  <c r="T693" i="1"/>
  <c r="Z693" i="1"/>
  <c r="T677" i="1"/>
  <c r="Z677" i="1"/>
  <c r="V667" i="1"/>
  <c r="T667" i="1"/>
  <c r="Z667" i="1"/>
  <c r="T655" i="1"/>
  <c r="Z655" i="1"/>
  <c r="T639" i="1"/>
  <c r="Z639" i="1"/>
  <c r="T623" i="1"/>
  <c r="Z623" i="1"/>
  <c r="T599" i="1"/>
  <c r="Z599" i="1"/>
  <c r="Z569" i="1"/>
  <c r="T569" i="1"/>
  <c r="Z555" i="1"/>
  <c r="T555" i="1"/>
  <c r="Z522" i="1"/>
  <c r="T522" i="1"/>
  <c r="Z409" i="1"/>
  <c r="T409" i="1"/>
  <c r="Q48" i="1"/>
  <c r="Z48" i="1"/>
  <c r="T48" i="1"/>
  <c r="T333" i="1"/>
  <c r="Z333" i="1"/>
  <c r="T321" i="1"/>
  <c r="Z321" i="1"/>
  <c r="T291" i="1"/>
  <c r="Z291" i="1"/>
  <c r="T276" i="1"/>
  <c r="Z276" i="1"/>
  <c r="T208" i="1"/>
  <c r="Z208" i="1"/>
  <c r="T200" i="1"/>
  <c r="Z200" i="1"/>
  <c r="T1194" i="1"/>
  <c r="Z1194" i="1"/>
  <c r="V1194" i="1"/>
  <c r="T1186" i="1"/>
  <c r="Z1186" i="1"/>
  <c r="V1186" i="1"/>
  <c r="T1178" i="1"/>
  <c r="Z1178" i="1"/>
  <c r="V1178" i="1"/>
  <c r="T1170" i="1"/>
  <c r="Z1170" i="1"/>
  <c r="V1170" i="1"/>
  <c r="T1151" i="1"/>
  <c r="Z1151" i="1"/>
  <c r="V1151" i="1"/>
  <c r="T1143" i="1"/>
  <c r="Z1143" i="1"/>
  <c r="V1143" i="1"/>
  <c r="T1135" i="1"/>
  <c r="Z1135" i="1"/>
  <c r="V1135" i="1"/>
  <c r="Q1109" i="1"/>
  <c r="P1109" i="1"/>
  <c r="T1084" i="1"/>
  <c r="Z1084" i="1"/>
  <c r="V1024" i="1"/>
  <c r="T1024" i="1"/>
  <c r="Z1024" i="1"/>
  <c r="V1020" i="1"/>
  <c r="T1020" i="1"/>
  <c r="Z1020" i="1"/>
  <c r="V1016" i="1"/>
  <c r="T1016" i="1"/>
  <c r="Z1016" i="1"/>
  <c r="V1012" i="1"/>
  <c r="T1012" i="1"/>
  <c r="Z1012" i="1"/>
  <c r="V1008" i="1"/>
  <c r="T1008" i="1"/>
  <c r="Z1008" i="1"/>
  <c r="V1004" i="1"/>
  <c r="T1004" i="1"/>
  <c r="Z1004" i="1"/>
  <c r="V1000" i="1"/>
  <c r="T1000" i="1"/>
  <c r="Z1000" i="1"/>
  <c r="V996" i="1"/>
  <c r="T996" i="1"/>
  <c r="Z996" i="1"/>
  <c r="V942" i="1"/>
  <c r="T942" i="1"/>
  <c r="Z942" i="1"/>
  <c r="V934" i="1"/>
  <c r="T934" i="1"/>
  <c r="Z934" i="1"/>
  <c r="V926" i="1"/>
  <c r="T926" i="1"/>
  <c r="Z926" i="1"/>
  <c r="V918" i="1"/>
  <c r="T918" i="1"/>
  <c r="Z918" i="1"/>
  <c r="V910" i="1"/>
  <c r="T910" i="1"/>
  <c r="Z910" i="1"/>
  <c r="T891" i="1"/>
  <c r="Z891" i="1"/>
  <c r="V891" i="1"/>
  <c r="T883" i="1"/>
  <c r="Z883" i="1"/>
  <c r="V883" i="1"/>
  <c r="T875" i="1"/>
  <c r="Z875" i="1"/>
  <c r="V875" i="1"/>
  <c r="T867" i="1"/>
  <c r="Z867" i="1"/>
  <c r="V867" i="1"/>
  <c r="T859" i="1"/>
  <c r="Z859" i="1"/>
  <c r="V859" i="1"/>
  <c r="T851" i="1"/>
  <c r="Z851" i="1"/>
  <c r="V851" i="1"/>
  <c r="T843" i="1"/>
  <c r="Z843" i="1"/>
  <c r="V843" i="1"/>
  <c r="T827" i="1"/>
  <c r="Z827" i="1"/>
  <c r="V827" i="1"/>
  <c r="T794" i="1"/>
  <c r="Z794" i="1"/>
  <c r="T773" i="1"/>
  <c r="Z773" i="1"/>
  <c r="T752" i="1"/>
  <c r="Z752" i="1"/>
  <c r="T697" i="1"/>
  <c r="Z697" i="1"/>
  <c r="T681" i="1"/>
  <c r="Z681" i="1"/>
  <c r="V669" i="1"/>
  <c r="T669" i="1"/>
  <c r="Z669" i="1"/>
  <c r="T659" i="1"/>
  <c r="Z659" i="1"/>
  <c r="T643" i="1"/>
  <c r="Z643" i="1"/>
  <c r="T627" i="1"/>
  <c r="Z627" i="1"/>
  <c r="T615" i="1"/>
  <c r="Z615" i="1"/>
  <c r="Z567" i="1"/>
  <c r="V567" i="1"/>
  <c r="T567" i="1"/>
  <c r="Z551" i="1"/>
  <c r="T551" i="1"/>
  <c r="Z518" i="1"/>
  <c r="T518" i="1"/>
  <c r="Z429" i="1"/>
  <c r="T429" i="1"/>
  <c r="T611" i="1"/>
  <c r="Z611" i="1"/>
  <c r="T607" i="1"/>
  <c r="Z607" i="1"/>
  <c r="Z397" i="1"/>
  <c r="T397" i="1"/>
  <c r="T47" i="1"/>
  <c r="Q47" i="1"/>
  <c r="Z47" i="1"/>
  <c r="T325" i="1"/>
  <c r="Z325" i="1"/>
  <c r="T309" i="1"/>
  <c r="Z309" i="1"/>
  <c r="T259" i="1"/>
  <c r="Z259" i="1"/>
  <c r="Z1108" i="1" l="1"/>
  <c r="T1108" i="1"/>
  <c r="Z1109" i="1"/>
  <c r="T1109" i="1"/>
  <c r="T1110" i="1"/>
  <c r="Z1110" i="1"/>
  <c r="Z1106" i="1"/>
  <c r="T11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K3" authorId="0" shapeId="0" xr:uid="{00000000-0006-0000-0000-000001000000}">
      <text>
        <r>
          <rPr>
            <sz val="10"/>
            <color rgb="FF000000"/>
            <rFont val="Arial"/>
            <family val="2"/>
          </rPr>
          <t>Non annoncé, nécessite une autorisation</t>
        </r>
      </text>
    </comment>
    <comment ref="AK339" authorId="0" shapeId="0" xr:uid="{00000000-0006-0000-0000-000002000000}">
      <text>
        <r>
          <rPr>
            <sz val="10"/>
            <color rgb="FF000000"/>
            <rFont val="Arial"/>
            <family val="2"/>
          </rPr>
          <t>Limitations de mise en vente applicables</t>
        </r>
      </text>
    </comment>
    <comment ref="AK437" authorId="0" shapeId="0" xr:uid="{00000000-0006-0000-0000-000003000000}">
      <text>
        <r>
          <rPr>
            <sz val="10"/>
            <color rgb="FF000000"/>
            <rFont val="Arial"/>
            <family val="2"/>
          </rPr>
          <t>Limitations de mise en vente applicables</t>
        </r>
      </text>
    </comment>
    <comment ref="AK442" authorId="0" shapeId="0" xr:uid="{00000000-0006-0000-0000-000004000000}">
      <text>
        <r>
          <rPr>
            <sz val="10"/>
            <color rgb="FF000000"/>
            <rFont val="Arial"/>
            <family val="2"/>
          </rPr>
          <t>limitation de mise en vente Amazon</t>
        </r>
      </text>
    </comment>
    <comment ref="AK480" authorId="0" shapeId="0" xr:uid="{00000000-0006-0000-0000-000005000000}">
      <text>
        <r>
          <rPr>
            <sz val="10"/>
            <color rgb="FF000000"/>
            <rFont val="Arial"/>
            <family val="2"/>
          </rPr>
          <t>non vendu sur Amazon stock=0: correspond à un pack</t>
        </r>
      </text>
    </comment>
    <comment ref="AK482" authorId="0" shapeId="0" xr:uid="{00000000-0006-0000-0000-000006000000}">
      <text>
        <r>
          <rPr>
            <sz val="10"/>
            <color rgb="FF000000"/>
            <rFont val="Arial"/>
            <family val="2"/>
          </rPr>
          <t>non vendu sur Amazon stock=0: correspond à un pack</t>
        </r>
      </text>
    </comment>
    <comment ref="G581" authorId="0" shapeId="0" xr:uid="{00000000-0006-0000-0000-000007000000}">
      <text>
        <r>
          <rPr>
            <sz val="10"/>
            <color rgb="FF000000"/>
            <rFont val="Arial"/>
            <family val="2"/>
          </rPr>
          <t>ajouté pour remplacer le produit TK289 EAN 4716659804680 supprimé du catalogue par Cdiscount</t>
        </r>
      </text>
    </comment>
    <comment ref="AB581" authorId="0" shapeId="0" xr:uid="{00000000-0006-0000-0000-000008000000}">
      <text>
        <r>
          <rPr>
            <sz val="10"/>
            <color rgb="FF000000"/>
            <rFont val="Arial"/>
            <family val="2"/>
          </rPr>
          <t>ajouté pour remplacer le produit TK289 EAN 4716659804680 supprimé du catalogue par Cdiscount</t>
        </r>
      </text>
    </comment>
    <comment ref="G582" authorId="0" shapeId="0" xr:uid="{00000000-0006-0000-0000-000009000000}">
      <text>
        <r>
          <rPr>
            <sz val="10"/>
            <color rgb="FF000000"/>
            <rFont val="Arial"/>
            <family val="2"/>
          </rPr>
          <t>ajouté pour remplacer le produit TK282 EAN 4716659857518 supprimé du catalogue par Cdiscount</t>
        </r>
      </text>
    </comment>
    <comment ref="AB582" authorId="0" shapeId="0" xr:uid="{00000000-0006-0000-0000-00000A000000}">
      <text>
        <r>
          <rPr>
            <sz val="10"/>
            <color rgb="FF000000"/>
            <rFont val="Arial"/>
            <family val="2"/>
          </rPr>
          <t>ajouté pour remplacer le produit TK282 EAN 4716659857518 supprimé du catalogue par Cdiscount</t>
        </r>
      </text>
    </comment>
    <comment ref="G583" authorId="0" shapeId="0" xr:uid="{00000000-0006-0000-0000-00000B000000}">
      <text>
        <r>
          <rPr>
            <sz val="10"/>
            <color rgb="FF000000"/>
            <rFont val="Arial"/>
            <family val="2"/>
          </rPr>
          <t>ajouté pour remplacer le produit TK281 EAN 4716659871248 supprimé du catalogue par Cdiscount</t>
        </r>
      </text>
    </comment>
    <comment ref="AB583" authorId="0" shapeId="0" xr:uid="{00000000-0006-0000-0000-00000C000000}">
      <text>
        <r>
          <rPr>
            <sz val="10"/>
            <color rgb="FF000000"/>
            <rFont val="Arial"/>
            <family val="2"/>
          </rPr>
          <t>ajouté pour remplacer le produit TK281 EAN 4716659871248 supprimé du catalogue par Cdiscount</t>
        </r>
      </text>
    </comment>
    <comment ref="AN650" authorId="0" shapeId="0" xr:uid="{00000000-0006-0000-0000-00000D000000}">
      <text>
        <r>
          <rPr>
            <sz val="10"/>
            <color rgb="FF000000"/>
            <rFont val="Arial"/>
            <family val="2"/>
          </rPr>
          <t>RAM 8Go sur Amazon</t>
        </r>
      </text>
    </comment>
    <comment ref="AN651" authorId="0" shapeId="0" xr:uid="{00000000-0006-0000-0000-00000E000000}">
      <text>
        <r>
          <rPr>
            <sz val="10"/>
            <color rgb="FF000000"/>
            <rFont val="Arial"/>
            <family val="2"/>
          </rPr>
          <t>RAM 8Go sur Amazon</t>
        </r>
      </text>
    </comment>
    <comment ref="AN652" authorId="0" shapeId="0" xr:uid="{00000000-0006-0000-0000-00000F000000}">
      <text>
        <r>
          <rPr>
            <sz val="10"/>
            <color rgb="FF000000"/>
            <rFont val="Arial"/>
            <family val="2"/>
          </rPr>
          <t>RAM 8Go sur Amazon</t>
        </r>
      </text>
    </comment>
    <comment ref="AN653" authorId="0" shapeId="0" xr:uid="{00000000-0006-0000-0000-000010000000}">
      <text>
        <r>
          <rPr>
            <sz val="10"/>
            <color rgb="FF000000"/>
            <rFont val="Arial"/>
            <family val="2"/>
          </rPr>
          <t>RAM 8Go sur Amazon</t>
        </r>
      </text>
    </comment>
    <comment ref="AN654" authorId="0" shapeId="0" xr:uid="{00000000-0006-0000-0000-000011000000}">
      <text>
        <r>
          <rPr>
            <sz val="10"/>
            <color rgb="FF000000"/>
            <rFont val="Arial"/>
            <family val="2"/>
          </rPr>
          <t>RAM 8Go sur Amazon</t>
        </r>
      </text>
    </comment>
    <comment ref="D721" authorId="0" shapeId="0" xr:uid="{00000000-0006-0000-0000-000012000000}">
      <text>
        <r>
          <rPr>
            <sz val="10"/>
            <color rgb="FF000000"/>
            <rFont val="Arial"/>
            <family val="2"/>
          </rPr>
          <t>80JV00KAFR est doté de 4Go de RAM</t>
        </r>
      </text>
    </comment>
    <comment ref="AD731" authorId="0" shapeId="0" xr:uid="{00000000-0006-0000-0000-000013000000}">
      <text>
        <r>
          <rPr>
            <sz val="10"/>
            <color rgb="FF000000"/>
            <rFont val="Arial"/>
            <family val="2"/>
          </rPr>
          <t>la commande Cdiscount  1708191900APIBP concerne la réf Lenovo 80NR0023FR
SKU: TK0889955327758</t>
        </r>
      </text>
    </comment>
    <comment ref="AL1044" authorId="0" shapeId="0" xr:uid="{00000000-0006-0000-0000-000014000000}">
      <text>
        <r>
          <rPr>
            <sz val="10"/>
            <color rgb="FF000000"/>
            <rFont val="Arial"/>
            <family val="2"/>
          </rPr>
          <t>non annoncé mention core-i5 au lieu de celeron</t>
        </r>
      </text>
    </comment>
    <comment ref="AK1141" authorId="0" shapeId="0" xr:uid="{00000000-0006-0000-0000-000015000000}">
      <text>
        <r>
          <rPr>
            <sz val="10"/>
            <color rgb="FF000000"/>
            <rFont val="Arial"/>
            <family val="2"/>
          </rPr>
          <t>impossible de choisir état reconditionné</t>
        </r>
      </text>
    </comment>
    <comment ref="AK1142" authorId="0" shapeId="0" xr:uid="{00000000-0006-0000-0000-000016000000}">
      <text>
        <r>
          <rPr>
            <sz val="10"/>
            <color rgb="FF000000"/>
            <rFont val="Arial"/>
            <family val="2"/>
          </rPr>
          <t>impossible de choisir état reconditionné</t>
        </r>
      </text>
    </comment>
    <comment ref="AK1171" authorId="0" shapeId="0" xr:uid="{00000000-0006-0000-0000-000017000000}">
      <text>
        <r>
          <rPr>
            <sz val="10"/>
            <color rgb="FF000000"/>
            <rFont val="Arial"/>
            <family val="2"/>
          </rPr>
          <t>impossible de choisir état reconditionné</t>
        </r>
      </text>
    </comment>
    <comment ref="AK1175" authorId="0" shapeId="0" xr:uid="{00000000-0006-0000-0000-000018000000}">
      <text>
        <r>
          <rPr>
            <sz val="10"/>
            <color rgb="FF000000"/>
            <rFont val="Arial"/>
            <family val="2"/>
          </rPr>
          <t>impossible de choisir état reconditionné</t>
        </r>
      </text>
    </comment>
  </commentList>
</comments>
</file>

<file path=xl/sharedStrings.xml><?xml version="1.0" encoding="utf-8"?>
<sst xmlns="http://schemas.openxmlformats.org/spreadsheetml/2006/main" count="16006" uniqueCount="3470">
  <si>
    <t>Catégorie</t>
  </si>
  <si>
    <t>Réf</t>
  </si>
  <si>
    <t>Marque</t>
  </si>
  <si>
    <t>Nom</t>
  </si>
  <si>
    <t>N° de série</t>
  </si>
  <si>
    <t>Etat</t>
  </si>
  <si>
    <t>Quantité</t>
  </si>
  <si>
    <t>Propriétaire</t>
  </si>
  <si>
    <t>Garantie</t>
  </si>
  <si>
    <t>Date Entrée</t>
  </si>
  <si>
    <t>Prix Achat HT</t>
  </si>
  <si>
    <t>Prix Achat TTC</t>
  </si>
  <si>
    <t>Taux de marque</t>
  </si>
  <si>
    <t>Taux de marge</t>
  </si>
  <si>
    <t>Prix Vente HT</t>
  </si>
  <si>
    <t>Prix Vente TTC</t>
  </si>
  <si>
    <t>Marge</t>
  </si>
  <si>
    <t>Frais de livraison</t>
  </si>
  <si>
    <t>Taux Commission Cdiscount TTC %</t>
  </si>
  <si>
    <t>Prix Cdiscount</t>
  </si>
  <si>
    <t>Facteur prix Feedbiz Cdiscount</t>
  </si>
  <si>
    <t>Prix Feedbiz Cdiscount</t>
  </si>
  <si>
    <t>Prix Cdiscount minimum</t>
  </si>
  <si>
    <t>Taux Commission Amazon TTC %</t>
  </si>
  <si>
    <t>Adaptation frais envoi Amazon</t>
  </si>
  <si>
    <t>Prix Amazon</t>
  </si>
  <si>
    <t>Prix Amazon minimum</t>
  </si>
  <si>
    <t>Date Sortie</t>
  </si>
  <si>
    <t>Marketplace</t>
  </si>
  <si>
    <t>N° Commande</t>
  </si>
  <si>
    <t>TRANSPORTEUR</t>
  </si>
  <si>
    <t>Frais Livraison</t>
  </si>
  <si>
    <t>Réglement Marketplace</t>
  </si>
  <si>
    <t>Facture Fournisseur</t>
  </si>
  <si>
    <t>RMA</t>
  </si>
  <si>
    <t>Observations</t>
  </si>
  <si>
    <t>SKU Amazon</t>
  </si>
  <si>
    <t>SKU Cdiscount</t>
  </si>
  <si>
    <t>EAN Cdiscount</t>
  </si>
  <si>
    <t>ASIN Amazon</t>
  </si>
  <si>
    <t>ACCESSOIRE</t>
  </si>
  <si>
    <t>F9K1015AZ</t>
  </si>
  <si>
    <t>BELKIN</t>
  </si>
  <si>
    <t>BELKIN réseau répéteur wifi compact n300 MPN : EAN : 0745883647606</t>
  </si>
  <si>
    <t>PIN : 40077307</t>
  </si>
  <si>
    <t>Neuf</t>
  </si>
  <si>
    <t>IMTECH</t>
  </si>
  <si>
    <t>1 an</t>
  </si>
  <si>
    <t>Cdiscount</t>
  </si>
  <si>
    <t>1701021712RCM7W</t>
  </si>
  <si>
    <t>TK0745883647606</t>
  </si>
  <si>
    <t>EAN 0745883647606</t>
  </si>
  <si>
    <t xml:space="preserve"> B00L8XN3RK </t>
  </si>
  <si>
    <t>nc</t>
  </si>
  <si>
    <t>1705102313N8FSF</t>
  </si>
  <si>
    <t>THD00606EU</t>
  </si>
  <si>
    <t>Targus</t>
  </si>
  <si>
    <t>Targus THD00606EU Premium Click-In Case Étui - Rouge - pour Apple iPad</t>
  </si>
  <si>
    <t>Amazon</t>
  </si>
  <si>
    <t>406-4577744-5060367</t>
  </si>
  <si>
    <t>TK5051794007763</t>
  </si>
  <si>
    <t>EAN 5051794007763</t>
  </si>
  <si>
    <t xml:space="preserve"> B007IQCXW2 </t>
  </si>
  <si>
    <t>CBT06UF</t>
  </si>
  <si>
    <t>Altec</t>
  </si>
  <si>
    <t>Altec Lansing Circus - Système de haut-parleur - PC</t>
  </si>
  <si>
    <t>SZ15BL002600794</t>
  </si>
  <si>
    <t>20/01/2017</t>
  </si>
  <si>
    <t>204-0654720-0202710</t>
  </si>
  <si>
    <t>EMC</t>
  </si>
  <si>
    <t>TK3584176564940</t>
  </si>
  <si>
    <t>EAN 3584176564940</t>
  </si>
  <si>
    <t xml:space="preserve"> B00WKHCS42 </t>
  </si>
  <si>
    <t>Accessoire</t>
  </si>
  <si>
    <t>BeWAN</t>
  </si>
  <si>
    <t>BeWAN iCam 300n - Caméra réseau sans fil (Wi-Fi N/Ethernet)</t>
  </si>
  <si>
    <t>TK3593680665012</t>
  </si>
  <si>
    <t>EAN 3593680665012</t>
  </si>
  <si>
    <t>B004JMZTW4</t>
  </si>
  <si>
    <t>BS-HOME-CAM</t>
  </si>
  <si>
    <t>BLUESTORK</t>
  </si>
  <si>
    <t>WIFI IP Cam, , Night vision</t>
  </si>
  <si>
    <t>TK249</t>
  </si>
  <si>
    <t>EAN 3760162055351</t>
  </si>
  <si>
    <t>B009DI82YQ</t>
  </si>
  <si>
    <t>Bluestork caméra IP rotative WiFi - BS-CAM/WR</t>
  </si>
  <si>
    <t>TK3760162057607</t>
  </si>
  <si>
    <t>EAN 3760162057607</t>
  </si>
  <si>
    <t>B00DTOQRG0</t>
  </si>
  <si>
    <t>BS-DUMYCAM/D</t>
  </si>
  <si>
    <t>Caméra de surveillance factice avec LED - BS-DUMYCAM/D</t>
  </si>
  <si>
    <t>20/09/2017</t>
  </si>
  <si>
    <t>402-1403983-5360309</t>
  </si>
  <si>
    <t>COLISSIMO</t>
  </si>
  <si>
    <t>TK3760162058215</t>
  </si>
  <si>
    <t>EAN 3760162058215</t>
  </si>
  <si>
    <t>B00GZIBMYO</t>
  </si>
  <si>
    <t>ML303147</t>
  </si>
  <si>
    <t>Mobility Lab</t>
  </si>
  <si>
    <t>Mobility Lab ML303147 Enceintes 2.0 pour PC et Mac Apple</t>
  </si>
  <si>
    <t>17031016519PO3H</t>
  </si>
  <si>
    <t>TK3700527303147</t>
  </si>
  <si>
    <t>EAN 3700527303147</t>
  </si>
  <si>
    <t>B00GWKUX72</t>
  </si>
  <si>
    <t>ML306612</t>
  </si>
  <si>
    <t>Mobility Lab ML306612 Câble de chargement et synchronisation pour Smartphone</t>
  </si>
  <si>
    <t>15/02/2017</t>
  </si>
  <si>
    <t>TK3700527306612</t>
  </si>
  <si>
    <t>EAN 3700527306612</t>
  </si>
  <si>
    <t>B00YAGMAZ8</t>
  </si>
  <si>
    <t>ML302874</t>
  </si>
  <si>
    <t>Mobility Lab ML302874 Housse Folio et Clavier Bluetooth pour iPad Mini Noir</t>
  </si>
  <si>
    <t>22/11/2017</t>
  </si>
  <si>
    <t>TK3700527302874</t>
  </si>
  <si>
    <t>EAN3700527302874</t>
  </si>
  <si>
    <t>B00CJSZFCO</t>
  </si>
  <si>
    <t>ML304939</t>
  </si>
  <si>
    <t>Mobility Lab ML304939 MacBook Stand et Hub USB 3.0</t>
  </si>
  <si>
    <t>TK3700527304939</t>
  </si>
  <si>
    <t>EAN 3700527304939</t>
  </si>
  <si>
    <t>B00NINKMTK</t>
  </si>
  <si>
    <t>BS-TAB7/UF2B</t>
  </si>
  <si>
    <t>BLUESTORK Housse folio universelle bleue en tissu Oxford pour tablettes de 7" à 7.9" - BS-TAB7/UF2B</t>
  </si>
  <si>
    <t>TK3760162057942</t>
  </si>
  <si>
    <t>EAN 3760162057942</t>
  </si>
  <si>
    <t>B00DF02IRA</t>
  </si>
  <si>
    <t>ML300566</t>
  </si>
  <si>
    <t>Mobility Lab ML300566 clavier rétroéclairé</t>
  </si>
  <si>
    <t>22/07/2017</t>
  </si>
  <si>
    <t xml:space="preserve"> 17072209193XHY6</t>
  </si>
  <si>
    <t>EMC - Coliss</t>
  </si>
  <si>
    <t>TK3700527300566</t>
  </si>
  <si>
    <t>EAN 3700527300566</t>
  </si>
  <si>
    <t>B009Z93CDE</t>
  </si>
  <si>
    <t>28/07/2017</t>
  </si>
  <si>
    <t>Erreur lors de l"envoi</t>
  </si>
  <si>
    <t>19/10/2017</t>
  </si>
  <si>
    <t xml:space="preserve"> 1710191754OICNE</t>
  </si>
  <si>
    <t>EMC-MR</t>
  </si>
  <si>
    <t>ML300665</t>
  </si>
  <si>
    <t>Mobility Lab ML300665 Mini Clavier Bluetooth pour Mac et Apple - GC:3700527300665</t>
  </si>
  <si>
    <t xml:space="preserve">TK3700527300665
</t>
  </si>
  <si>
    <t>TK307</t>
  </si>
  <si>
    <t>EAN 3700527300665</t>
  </si>
  <si>
    <t>B002EVPDA0</t>
  </si>
  <si>
    <t>BS-TAB7/UF2R</t>
  </si>
  <si>
    <t>Bluestork</t>
  </si>
  <si>
    <t>Housse BS-TAB7/UF2R</t>
  </si>
  <si>
    <t>TK3760162057959</t>
  </si>
  <si>
    <t>EAN 3760162057959</t>
  </si>
  <si>
    <t>B00DF02IQG</t>
  </si>
  <si>
    <t>BS-TAB10/UF2B</t>
  </si>
  <si>
    <t>BLUESTORK Housse folio universelle bleu en tissu Oxford pour tablettes de 9,7" à 10,1" - BS-TAB10/UF2B</t>
  </si>
  <si>
    <t>13/09/2017</t>
  </si>
  <si>
    <t xml:space="preserve"> 1709131254G3TTE</t>
  </si>
  <si>
    <t>TK3760162057966</t>
  </si>
  <si>
    <t>EAN 3760162057966</t>
  </si>
  <si>
    <t>B00DF02IQQ</t>
  </si>
  <si>
    <t>'</t>
  </si>
  <si>
    <t>BS-TAB10/UF2</t>
  </si>
  <si>
    <t>BLUESTORK Housse folio universelle en tissu Oxford pour tablettes de 9,7" à 10,1" - BS-TAB10/UF2</t>
  </si>
  <si>
    <t>1709091848F9KTO</t>
  </si>
  <si>
    <t>La Poste</t>
  </si>
  <si>
    <t>TK3760162057485</t>
  </si>
  <si>
    <t>EAN 3760162057485</t>
  </si>
  <si>
    <t>B00BJXL1YQ</t>
  </si>
  <si>
    <t>24/11/2017</t>
  </si>
  <si>
    <t>1711241240Z2A7V</t>
  </si>
  <si>
    <t>BS-PAD7-SPE</t>
  </si>
  <si>
    <t>BLUESTORK Housse pour iPad Mini avec stand intégré - BS-PAD7-SPE</t>
  </si>
  <si>
    <t>TK3760162057522</t>
  </si>
  <si>
    <t>EAN 3760162057522</t>
  </si>
  <si>
    <t>B00BJXL1X2</t>
  </si>
  <si>
    <t>BS-GNOTE10-PRO</t>
  </si>
  <si>
    <t>BLUESTORK Housse protectrice pour Samsung Galaxy Note 10.1 - BS-GNOTE10-PRO</t>
  </si>
  <si>
    <t>TK3760162057683</t>
  </si>
  <si>
    <t>EAN 3760162057683</t>
  </si>
  <si>
    <t>B00DF0NBAS</t>
  </si>
  <si>
    <t>ML303024</t>
  </si>
  <si>
    <t>Mobility Lab ML303024 Clavier Bluetooth pour Tablette Noir - GC:3700527303024</t>
  </si>
  <si>
    <t>TK306</t>
  </si>
  <si>
    <t>EAN 3700527303024</t>
  </si>
  <si>
    <t>B00FU0K0PK</t>
  </si>
  <si>
    <t>ML304151</t>
  </si>
  <si>
    <t>Mobility Lab ML304151 Chargeur secteur 2 USB + Câble micro USB Noir</t>
  </si>
  <si>
    <t>TK3700527304151</t>
  </si>
  <si>
    <t>EAN 3700527304151</t>
  </si>
  <si>
    <t>BS-TAB7/UZIP</t>
  </si>
  <si>
    <t>BLUESTORK Housse pour tablettes de 7’’ à 7,9’’ - BS-TAB7/UZIP</t>
  </si>
  <si>
    <t>TK3760162057881</t>
  </si>
  <si>
    <t>EAN 3760162057881</t>
  </si>
  <si>
    <t>B00GHMBQP8</t>
  </si>
  <si>
    <t>BS-PACK-SU7</t>
  </si>
  <si>
    <t>BLUESTORK Housse universelle en simili-cuir pour tablettes 7'' + stylet - BS-PACK-SU7</t>
  </si>
  <si>
    <t>TK3760162057515</t>
  </si>
  <si>
    <t>EAN 3760162057515</t>
  </si>
  <si>
    <t>B00BJXL1XC</t>
  </si>
  <si>
    <t>BS-TRANS/BT</t>
  </si>
  <si>
    <t>Bluestork BS-TRANS/BT Récepteur Bluetooth</t>
  </si>
  <si>
    <t>TK3760162056976</t>
  </si>
  <si>
    <t>EAN 3760162056976</t>
  </si>
  <si>
    <t>B00AA6ISMQ</t>
  </si>
  <si>
    <t>BS-PAD-SLV/DOC</t>
  </si>
  <si>
    <t>BLUESTORK Housse de protection en cuir pour iPad 2 et New iPad - BS-PAD-SLV/DOC</t>
  </si>
  <si>
    <t>TK3760162057294</t>
  </si>
  <si>
    <t>EAN 3760162057294</t>
  </si>
  <si>
    <t>B00B6YU4AA</t>
  </si>
  <si>
    <t>BS-PAD7/PRO</t>
  </si>
  <si>
    <t>BLUESTORK Housse pour iPad Mini avec rangement cartes de visite - BS-PAD7/PRO</t>
  </si>
  <si>
    <t>TK3760162057584</t>
  </si>
  <si>
    <t>EAN 3760162057584</t>
  </si>
  <si>
    <t>B00C4UVDUU</t>
  </si>
  <si>
    <t>BS-TAB10/UF1</t>
  </si>
  <si>
    <t>BLUESTORK Housse folio universelle en simili cuir pour tablettes de 9,7" à 10,1" - BS-TAB10/UF1</t>
  </si>
  <si>
    <t>TK3760162057478</t>
  </si>
  <si>
    <t>EAN 3760162057478</t>
  </si>
  <si>
    <t>B00BJXL1VO</t>
  </si>
  <si>
    <t>BS-PACK-FIRST-II</t>
  </si>
  <si>
    <t>BLUESTORK Pack Clavier souris Bluestork - BS-PACK-FIRST-II</t>
  </si>
  <si>
    <t>TK3760162054507</t>
  </si>
  <si>
    <t>EAN 3760162054507</t>
  </si>
  <si>
    <t>B005MMIG02</t>
  </si>
  <si>
    <t>BS-USB-MUSB</t>
  </si>
  <si>
    <t>Bluestork BS-USB-MUSB chargeur de téléphones portables</t>
  </si>
  <si>
    <t>31/01/2017</t>
  </si>
  <si>
    <t>TK3760162053456</t>
  </si>
  <si>
    <t>EAN 3760162053456</t>
  </si>
  <si>
    <t>B00M88IK1S</t>
  </si>
  <si>
    <t>BS-PW-NB-40</t>
  </si>
  <si>
    <t>BLUESTORK BS-PW-NB-40 - Adaptateur secteur - 40 Watts</t>
  </si>
  <si>
    <t>TK3760162052695</t>
  </si>
  <si>
    <t>EAN 3760162052695</t>
  </si>
  <si>
    <t>B0062AY2YM</t>
  </si>
  <si>
    <t>BS-CAR-2USB-II</t>
  </si>
  <si>
    <t>BLUESTORK Adaptateur allume-cigare (voiture)</t>
  </si>
  <si>
    <t>TK3760162052794</t>
  </si>
  <si>
    <t>EAN 3760162052794</t>
  </si>
  <si>
    <t>B004VPUMEO</t>
  </si>
  <si>
    <t>bs-rdr-musb-sd</t>
  </si>
  <si>
    <t>Adaptateur Bluestork Micro Usb - Usb/sd/micro Sd - bs-rdr-musb-sd - Lecteur de Carte Mémoire avec CONNECTEUR MICRO USB</t>
  </si>
  <si>
    <t>TK3760162058222</t>
  </si>
  <si>
    <t>EAN 3760162058222</t>
  </si>
  <si>
    <t>B00GIHRNGI</t>
  </si>
  <si>
    <t>C170</t>
  </si>
  <si>
    <t>Logitech</t>
  </si>
  <si>
    <t>Logitech Webcam C170 Webcam</t>
  </si>
  <si>
    <t>407-2990377-6265161</t>
  </si>
  <si>
    <t>EMC - Colissimo</t>
  </si>
  <si>
    <t>TK5099206027886</t>
  </si>
  <si>
    <t>EAN 5099206027886</t>
  </si>
  <si>
    <t xml:space="preserve"> B0052T8X3U </t>
  </si>
  <si>
    <t>1706111110U3CH1</t>
  </si>
  <si>
    <t>15/06/2017</t>
  </si>
  <si>
    <t>402-2026624-2333142</t>
  </si>
  <si>
    <t>17/06/2017</t>
  </si>
  <si>
    <t>408-3316125-8329137</t>
  </si>
  <si>
    <t>COLISSIMO - Boutique</t>
  </si>
  <si>
    <t>4,90</t>
  </si>
  <si>
    <t>Urban Factory</t>
  </si>
  <si>
    <t>Urban Factory City Business Trolley 15.6'' - sacoche pour ordinateur …</t>
  </si>
  <si>
    <t>TK3760170845036</t>
  </si>
  <si>
    <t>EAN 3760170845036</t>
  </si>
  <si>
    <t xml:space="preserve"> B0074V4PHC </t>
  </si>
  <si>
    <t>VGPE-MBT05/B</t>
  </si>
  <si>
    <t>Sony</t>
  </si>
  <si>
    <t>Sony VGPE-MBT05/B - SAC TRANSP</t>
  </si>
  <si>
    <t>TK4901780991563</t>
  </si>
  <si>
    <t>B00384DD0E</t>
  </si>
  <si>
    <t>BS-PW-TRAVEL</t>
  </si>
  <si>
    <t>BLUESTORK Charger Pack Adaptateur allume-cigare - BS-PW-TRAVEL Pack de Chargeur voiture + Chargeur secteur pour Smartphone/Tablette iPad / Samsung Galaxy Tab …</t>
  </si>
  <si>
    <t>TK3760162058772</t>
  </si>
  <si>
    <t>EAN 3760162058772</t>
  </si>
  <si>
    <t>B00I8BLLV0</t>
  </si>
  <si>
    <t>BS-Travel-Plug-II</t>
  </si>
  <si>
    <t>Bluestork Adaptateur secteur universel Travelplug bs-travel-PLUG-II</t>
  </si>
  <si>
    <t>TK3760162052756</t>
  </si>
  <si>
    <t>EAN 3760162052756</t>
  </si>
  <si>
    <t>B004UR6THM</t>
  </si>
  <si>
    <t>BS-EHD-DOCK/30</t>
  </si>
  <si>
    <t>Bluestork Bs-ehd-dock / 30 boîtier de stockage</t>
  </si>
  <si>
    <t>TK3760162060201</t>
  </si>
  <si>
    <t>EAN 3760162060201</t>
  </si>
  <si>
    <t>B0100M1LLY</t>
  </si>
  <si>
    <t>31/07/2017</t>
  </si>
  <si>
    <t>BS-DUMYCAM/O</t>
  </si>
  <si>
    <t>BLUESTORK - Fausse caméra de surveillance - Argent</t>
  </si>
  <si>
    <t xml:space="preserve"> 17072117313TV92 Jamais récupérée par le client... REMBOURSE le 06/11/2017</t>
  </si>
  <si>
    <t>TK3760162058307</t>
  </si>
  <si>
    <t>EAN 3760162058307</t>
  </si>
  <si>
    <t xml:space="preserve"> B00GAXA01K </t>
  </si>
  <si>
    <t>BS-PAD-SLV/PRO</t>
  </si>
  <si>
    <t>Bluestork Folio pour Ipad en Cuir avec porte Carte visite - Smart Folio Pro pour New iPad et iPad 2 - Bluestork</t>
  </si>
  <si>
    <t>TK3760162057034</t>
  </si>
  <si>
    <t>EAN 3760162057034</t>
  </si>
  <si>
    <t>B00B6YU4CS</t>
  </si>
  <si>
    <t>NBQ90-PINK</t>
  </si>
  <si>
    <t>FSP</t>
  </si>
  <si>
    <t>FSP NB Q90 PLUS Universal Notebook Charger</t>
  </si>
  <si>
    <t>TK4711140481838</t>
  </si>
  <si>
    <t>EAN 4711140481838</t>
  </si>
  <si>
    <t>B005G19EO6</t>
  </si>
  <si>
    <t>PGB0520101</t>
  </si>
  <si>
    <t>FSP Power Bank Walk 5200 WS Chargeur secteur 5200 mAh Noir</t>
  </si>
  <si>
    <t>TK4711140487151</t>
  </si>
  <si>
    <t>EAN 4711140487151</t>
  </si>
  <si>
    <t>B00V3EQ6SW</t>
  </si>
  <si>
    <t>BS-PW-2 TAB</t>
  </si>
  <si>
    <t>Bluestork Chargeur secteur pour tablette universelle bs-pw-2tab</t>
  </si>
  <si>
    <t>TK3760162058086</t>
  </si>
  <si>
    <t>EAN 3760162058086</t>
  </si>
  <si>
    <t>B00E98SKII</t>
  </si>
  <si>
    <t>BS-DOCK-RDR/SD</t>
  </si>
  <si>
    <t>Bluestork Lecteur de Carte Mémoire 2 en 1 pour iPad</t>
  </si>
  <si>
    <t>TK3760162056594</t>
  </si>
  <si>
    <t>EAN 3760162056594</t>
  </si>
  <si>
    <t>B008DOO5F6</t>
  </si>
  <si>
    <t>BS-PAD-PROOF</t>
  </si>
  <si>
    <t>BLUESTORK - BS-PAD-PROOF / Housses et étuis pour tablettes BS ...</t>
  </si>
  <si>
    <t>TK3760162056211</t>
  </si>
  <si>
    <t>EAN 3760162056211</t>
  </si>
  <si>
    <t>B008DOO4U2</t>
  </si>
  <si>
    <t>BS-PW-NB-90/SLIM</t>
  </si>
  <si>
    <t>Bluestork BS-PW-NB-90/SLIM Alimentation pour Ordinateur portable Noir</t>
  </si>
  <si>
    <t>TK3760162055214</t>
  </si>
  <si>
    <t>EAN 3760162055214</t>
  </si>
  <si>
    <t>B00WELFBDY</t>
  </si>
  <si>
    <t>BS-CAR-2TAB</t>
  </si>
  <si>
    <t>TK3760162058093</t>
  </si>
  <si>
    <t>EAN 3760162058093</t>
  </si>
  <si>
    <t>B00E98SKPG</t>
  </si>
  <si>
    <t>17/04/2017</t>
  </si>
  <si>
    <t>KH Discount</t>
  </si>
  <si>
    <t>1711111239UJJ41</t>
  </si>
  <si>
    <t>EMC-Coliss</t>
  </si>
  <si>
    <t>6,54</t>
  </si>
  <si>
    <t>BS-GAL-RDR/SD</t>
  </si>
  <si>
    <t>Bluestork Lecteur de Carte pour tablettes Samsung Galaxy BS-GAL-RDR/SD</t>
  </si>
  <si>
    <t>TK3760162057751</t>
  </si>
  <si>
    <t>EAN 3760162057751</t>
  </si>
  <si>
    <t>B00CUCU9PC</t>
  </si>
  <si>
    <t>MAC8008</t>
  </si>
  <si>
    <t>Mobility Lab mac8008 Adaptateur Mini DVI Blanc - MAC8008 Adaptateur pour MAC et Apple Mini …</t>
  </si>
  <si>
    <t>13/02/2017</t>
  </si>
  <si>
    <t>KH-DISCOUNT</t>
  </si>
  <si>
    <t>TK3700527301754</t>
  </si>
  <si>
    <t>EAN 3700527301754</t>
  </si>
  <si>
    <t xml:space="preserve"> B00B6AGGN8 </t>
  </si>
  <si>
    <t>TARGUS</t>
  </si>
  <si>
    <t>TARGUS - Filtre de confidentialité 23"W (16:9) pour écrans de tablette, ordinateur portable ou ordinateur de bureau.</t>
  </si>
  <si>
    <t>406-2723562-0615517</t>
  </si>
  <si>
    <t>TK5051794004915</t>
  </si>
  <si>
    <t>EAN 5051794004915</t>
  </si>
  <si>
    <t>B004075MSY</t>
  </si>
  <si>
    <t>203-4417275-0733130</t>
  </si>
  <si>
    <t xml:space="preserve">306-3496417-1533955 </t>
  </si>
  <si>
    <t>404-1208345-4115540</t>
  </si>
  <si>
    <t>14/02/2017</t>
  </si>
  <si>
    <t xml:space="preserve">026-1180171-0176358 </t>
  </si>
  <si>
    <t>9,80</t>
  </si>
  <si>
    <t>"</t>
  </si>
  <si>
    <t xml:space="preserve">026-4217740-8216308 </t>
  </si>
  <si>
    <t>204-7116363-4394726</t>
  </si>
  <si>
    <t>21/02/2017</t>
  </si>
  <si>
    <t>203-5848975-6918709</t>
  </si>
  <si>
    <t>026-1094333-7549924</t>
  </si>
  <si>
    <t>404-8509435-1335503</t>
  </si>
  <si>
    <t>202-6528561-0627556</t>
  </si>
  <si>
    <t>22/02/2017</t>
  </si>
  <si>
    <t>205-1230608-2170738</t>
  </si>
  <si>
    <t>206-6091462-4633117</t>
  </si>
  <si>
    <t>27/02/2017</t>
  </si>
  <si>
    <t>405-1207351-1482718</t>
  </si>
  <si>
    <t>28/02/2017</t>
  </si>
  <si>
    <t>202-5754502-5801947</t>
  </si>
  <si>
    <t>407-0535296-5605161</t>
  </si>
  <si>
    <t>202-1581646-0861920</t>
  </si>
  <si>
    <t>026-4989142-8136309</t>
  </si>
  <si>
    <t>206-6758978-7539517</t>
  </si>
  <si>
    <t xml:space="preserve">PGB0101202 </t>
  </si>
  <si>
    <t>FSP/Fortron PowerBank RUNNER 7800mAh, 2 x USB</t>
  </si>
  <si>
    <t>31/10/2017</t>
  </si>
  <si>
    <t>TK4711140486628</t>
  </si>
  <si>
    <t>TK309</t>
  </si>
  <si>
    <t>EAN 4711140486628</t>
  </si>
  <si>
    <t>B00PL3LIFW</t>
  </si>
  <si>
    <t>960-000586</t>
  </si>
  <si>
    <t>Logitech C310. Mégapixel: 5 MP, Résolution vidéo maximale: 1280 x 720 pixels</t>
  </si>
  <si>
    <t>407-5366248-4737110A</t>
  </si>
  <si>
    <t>TK5099206023765</t>
  </si>
  <si>
    <t>EAN 5099206023765</t>
  </si>
  <si>
    <t>B003R1P8WY</t>
  </si>
  <si>
    <t>402-3156664-1611566</t>
  </si>
  <si>
    <t>18/03/2017</t>
  </si>
  <si>
    <t>403-9423233-2485139</t>
  </si>
  <si>
    <t>cdiscount</t>
  </si>
  <si>
    <t>1704030135ENARU</t>
  </si>
  <si>
    <t>404-6338642-5436330</t>
  </si>
  <si>
    <t>1705020955L1XJM</t>
  </si>
  <si>
    <t>Colissimo</t>
  </si>
  <si>
    <t>13/05/2017</t>
  </si>
  <si>
    <t>171-3726703-9586704</t>
  </si>
  <si>
    <t>6,55</t>
  </si>
  <si>
    <t>18/05/2017</t>
  </si>
  <si>
    <t>403-1396163-6521111</t>
  </si>
  <si>
    <t>21/05/2017</t>
  </si>
  <si>
    <t>403-4451548-4789126</t>
  </si>
  <si>
    <t>403-4621762-3993107</t>
  </si>
  <si>
    <t>23/05/2017</t>
  </si>
  <si>
    <t>171-6232633-4703527</t>
  </si>
  <si>
    <t>EL650FR</t>
  </si>
  <si>
    <t>Eaton</t>
  </si>
  <si>
    <t>Eaton Ellipse ECO 650 FR - Onduleur off-line 650 VA / 400 W</t>
  </si>
  <si>
    <t>P015H06HF4</t>
  </si>
  <si>
    <t>EMC - MR</t>
  </si>
  <si>
    <t xml:space="preserve"> 170727191157DJW REMBOURSE le 25/08/2017</t>
  </si>
  <si>
    <t>TK6037657002617</t>
  </si>
  <si>
    <t>EAN 6037657002617</t>
  </si>
  <si>
    <t>B0052JCHGE</t>
  </si>
  <si>
    <t>EL800USBFR</t>
  </si>
  <si>
    <t>Eaton Ellipse ECO 800 FR USB - Onduleur - CA 230 V - 500 Watt - 800 VA : USB, 4 connecteur(s) de sortie, 2U, 19" Garantie 2 Ans constructeur</t>
  </si>
  <si>
    <t>P023H01JEW</t>
  </si>
  <si>
    <t>2 ans</t>
  </si>
  <si>
    <t>18/07/2017</t>
  </si>
  <si>
    <t xml:space="preserve"> 170718111931ZUR</t>
  </si>
  <si>
    <t>TK3553340620836</t>
  </si>
  <si>
    <t>EAN 3553340620836</t>
  </si>
  <si>
    <t>B0052JCH9Q</t>
  </si>
  <si>
    <t>P023H05MCB</t>
  </si>
  <si>
    <t>23/07/2017</t>
  </si>
  <si>
    <t xml:space="preserve"> 170723000043A4W</t>
  </si>
  <si>
    <t>980-000804</t>
  </si>
  <si>
    <t>Logitech Multimedia Speaker Z50 Gris - Mini haut-parleur</t>
  </si>
  <si>
    <t>1332CP002309</t>
  </si>
  <si>
    <t>18/11/2017</t>
  </si>
  <si>
    <t xml:space="preserve">305-4264889-4134730 </t>
  </si>
  <si>
    <t>EMC-Chrono</t>
  </si>
  <si>
    <t>TK5099206048683</t>
  </si>
  <si>
    <t>EAN 5099206048683</t>
  </si>
  <si>
    <t>B00EUUXBD4</t>
  </si>
  <si>
    <t>1541GG279539</t>
  </si>
  <si>
    <t xml:space="preserve">303-0746581-5891524 </t>
  </si>
  <si>
    <t>EMC-HP</t>
  </si>
  <si>
    <t>27/11/2017</t>
  </si>
  <si>
    <t>1541GG279549</t>
  </si>
  <si>
    <t>943-000051</t>
  </si>
  <si>
    <t>LOGITECH tapis de souris gaming G440</t>
  </si>
  <si>
    <t>13/11/2017</t>
  </si>
  <si>
    <t xml:space="preserve">408-8016893-9477113 </t>
  </si>
  <si>
    <t>TK5099206048577</t>
  </si>
  <si>
    <t>EAN 5099206048577</t>
  </si>
  <si>
    <t>B00EUUXF3K</t>
  </si>
  <si>
    <t>29/11/2017</t>
  </si>
  <si>
    <t>17112922201S7KK</t>
  </si>
  <si>
    <t>Composant</t>
  </si>
  <si>
    <t>N156BGE-L11</t>
  </si>
  <si>
    <t>Dalle écran 15.6" LED - MATTE</t>
  </si>
  <si>
    <t xml:space="preserve">026-3488620-0093101 </t>
  </si>
  <si>
    <t>TK6037656254550</t>
  </si>
  <si>
    <t>TK304</t>
  </si>
  <si>
    <t>EAN 6037656254550</t>
  </si>
  <si>
    <t>490-BCEP</t>
  </si>
  <si>
    <t>DELL</t>
  </si>
  <si>
    <t>Dell Graphic Card Amd Radeon R5 240 1GB Dp And DVI-I</t>
  </si>
  <si>
    <t>13/03/2017</t>
  </si>
  <si>
    <t>1703131502ABNFE</t>
  </si>
  <si>
    <t>TK7426044847822</t>
  </si>
  <si>
    <t>EAN 7426044847822</t>
  </si>
  <si>
    <t>B019EGRDLY</t>
  </si>
  <si>
    <t>22/03/2017</t>
  </si>
  <si>
    <t xml:space="preserve">71-6161697-8999536 </t>
  </si>
  <si>
    <t>500205-071</t>
  </si>
  <si>
    <t>HP</t>
  </si>
  <si>
    <t>HP DIMM 500205-071 - 8 GB ECC DDR3 - 10600 MHZ</t>
  </si>
  <si>
    <t>13/06/2017</t>
  </si>
  <si>
    <t>1706131215ULGZ6</t>
  </si>
  <si>
    <t>TK5052179960598</t>
  </si>
  <si>
    <t>EAN 5052179960598</t>
  </si>
  <si>
    <t>B0071F9AB2</t>
  </si>
  <si>
    <t>1706121525UE2W5</t>
  </si>
  <si>
    <t>661069-B21</t>
  </si>
  <si>
    <t>HP Flash Backed Write Cache - Mémoire cache de contrôleur RAID (512 Mo) - pour ProLiant ML350p Gen8; Smart Array P222/512 with</t>
  </si>
  <si>
    <t>18/04/2018</t>
  </si>
  <si>
    <t>amazon</t>
  </si>
  <si>
    <t>402-8061551-6665118</t>
  </si>
  <si>
    <t>1804162141MONR2H7YES</t>
  </si>
  <si>
    <t>TK0886111830565</t>
  </si>
  <si>
    <t>EAN 0886111830565</t>
  </si>
  <si>
    <t>B007LFVHUY</t>
  </si>
  <si>
    <t>Console KVM</t>
  </si>
  <si>
    <t>AF630A</t>
  </si>
  <si>
    <t>HEWLETT PACKARD ENTERPRISE</t>
  </si>
  <si>
    <t>HPE LCD8500 - KVM console - USB - 18.51" - rack-mountable - 1600 x 1200 - 1U</t>
  </si>
  <si>
    <t>30/11/2017</t>
  </si>
  <si>
    <t>TK4514953648746</t>
  </si>
  <si>
    <t>EAN 4514953648746</t>
  </si>
  <si>
    <t>B00TWFDSSA</t>
  </si>
  <si>
    <t>Consommable</t>
  </si>
  <si>
    <t>IMAX-CE285A</t>
  </si>
  <si>
    <t>IMAX</t>
  </si>
  <si>
    <t>Toner IMAX compatible pour HP CE285A  - Cartouche toner Noir</t>
  </si>
  <si>
    <t>xjj/mm/2017</t>
  </si>
  <si>
    <t>TK8436537100142</t>
  </si>
  <si>
    <t>EAN 8436537100142</t>
  </si>
  <si>
    <t xml:space="preserve">IMAX-CB436A </t>
  </si>
  <si>
    <t>Toner IMAX compatible pour HP  CB436A  - Cartouche toner Noir</t>
  </si>
  <si>
    <t>TK8436032318387</t>
  </si>
  <si>
    <t>EAN 8436032318387</t>
  </si>
  <si>
    <t xml:space="preserve">IMAX-CE278A </t>
  </si>
  <si>
    <t>Toner IMAX compatible pour HP  CE278A  - Cartouche toner Noir</t>
  </si>
  <si>
    <t>TK8436537100135</t>
  </si>
  <si>
    <t>EAN 8436537100135</t>
  </si>
  <si>
    <t xml:space="preserve">IMAX-CC530A </t>
  </si>
  <si>
    <t>Toner IMAX compatible pour HP CC530A  - Cartouche toner Noir</t>
  </si>
  <si>
    <t>TK8436032318936</t>
  </si>
  <si>
    <t>EAN 8436032318936</t>
  </si>
  <si>
    <t xml:space="preserve">IMAX-CC531A </t>
  </si>
  <si>
    <t>Toner IMAX compatible pour HP CC531A - Cartouche toner Cyan</t>
  </si>
  <si>
    <t>TK8436032318943</t>
  </si>
  <si>
    <t>EAN 8436032318943</t>
  </si>
  <si>
    <t xml:space="preserve">IMAX-CC532A </t>
  </si>
  <si>
    <t>Toner IMAX compatible pour HP CC532A - Cartouche toner Jaune</t>
  </si>
  <si>
    <t>TK8436032318950</t>
  </si>
  <si>
    <t>EAN 8436032318950</t>
  </si>
  <si>
    <t xml:space="preserve">IMAX-CC533A </t>
  </si>
  <si>
    <t>Toner IMAX compatible pour HP CC533A - Cartouche toner Magenta</t>
  </si>
  <si>
    <t>TK8436032318967</t>
  </si>
  <si>
    <t>EAN 8436032318967</t>
  </si>
  <si>
    <t>Desktop</t>
  </si>
  <si>
    <t>1K6CF</t>
  </si>
  <si>
    <t>DELL VOSTRO 3900 MT - Intel Core I5-4460 - mémoire 4 Go - Disque dur 500 Go - DVDRW - Windows 7 Pro + Windows 8.1 Pro</t>
  </si>
  <si>
    <t>CTHKZ72</t>
  </si>
  <si>
    <t>402-7543650-9080310</t>
  </si>
  <si>
    <t>TNT</t>
  </si>
  <si>
    <t>TK296</t>
  </si>
  <si>
    <t>EAN 5397063780280</t>
  </si>
  <si>
    <t>B015ZNVUZA</t>
  </si>
  <si>
    <t>10AD002VFR</t>
  </si>
  <si>
    <t>Lenovo</t>
  </si>
  <si>
    <t>Lenovo ThinkCentre M93z 10AD - AIO - Intel Core i7 4790S - RAM 8 Go - SSD 256 Go - Windows 8.1 Pro - Ecran LED 23" Full HD tactile - Garantie 3 ans si</t>
  </si>
  <si>
    <t>3 ans</t>
  </si>
  <si>
    <t>23/01/2017</t>
  </si>
  <si>
    <t>TK0889561431405</t>
  </si>
  <si>
    <t>EAN 0889561431405</t>
  </si>
  <si>
    <t>B01307SMQ8</t>
  </si>
  <si>
    <t>P5K00ET#ABF</t>
  </si>
  <si>
    <t>HP ProDesk 400 G3 MT - Intel Core i5 6500 / 3.2 GHz - RAM 4 Go - HDD 500 Go - DVDRW - Win 7 Pro 64 bits (comprend Licence Windows 10 Pro 64 bits)</t>
  </si>
  <si>
    <t>TK0889899046036</t>
  </si>
  <si>
    <t>EAN 0889899046036</t>
  </si>
  <si>
    <t>B017CVQVWU</t>
  </si>
  <si>
    <t>411-A000NF</t>
  </si>
  <si>
    <t>HP Slimline 411-a000nf - Intel Celeron N3050 - Mémoire 4GB DDR3 - Disque dur 1TB - Intel HD Graphics - DVDRW - Wi-Fi. LAN. Windows 10 Home</t>
  </si>
  <si>
    <t>3CR6100GHS</t>
  </si>
  <si>
    <t>17020100040HZJZ</t>
  </si>
  <si>
    <t>10,58</t>
  </si>
  <si>
    <t>TK0889894904287</t>
  </si>
  <si>
    <t>EAN 0889894904287</t>
  </si>
  <si>
    <t xml:space="preserve"> B01D6PJ2PY </t>
  </si>
  <si>
    <t>21DJV</t>
  </si>
  <si>
    <t>Dell</t>
  </si>
  <si>
    <t>Dell Vostro 3252 - Intel Celeron J3160 - RAM 4 Go - HDD 500 Go - Intel HD Graphics 400 - Wifi + Bluetooth - Windows 10 Familial Garantie 1 An</t>
  </si>
  <si>
    <t>7B5FXD2</t>
  </si>
  <si>
    <t>27/05/2017</t>
  </si>
  <si>
    <t>403-1167082-9673164</t>
  </si>
  <si>
    <t>Colis retourné car point MR fermé -  17071421152B4G7 remboursé le 28/10/2017 sur demande du client</t>
  </si>
  <si>
    <t>TK5397063921379</t>
  </si>
  <si>
    <t>EAN 5397063921379</t>
  </si>
  <si>
    <t>B01LP5CZGK</t>
  </si>
  <si>
    <t>DT.B5AEF.001</t>
  </si>
  <si>
    <t>Acer</t>
  </si>
  <si>
    <t>Acer Aspire XC-780_W - SFF - Intel Core i3 6100 - RAM 4 Go - HDD 1 To - DVD SuperMulti - Intel HD Graphics 530 - Win 10 Familiale 64 bits</t>
  </si>
  <si>
    <t>DTB5AEF001651023293000</t>
  </si>
  <si>
    <t>1706012258RSSNI</t>
  </si>
  <si>
    <t>EMC - relais colis</t>
  </si>
  <si>
    <t>Non annoncé, nécessite une autorisation</t>
  </si>
  <si>
    <t>TK4713392639937</t>
  </si>
  <si>
    <t>EAN 4713392639937</t>
  </si>
  <si>
    <t>B01N23WVUY</t>
  </si>
  <si>
    <t>Ecran</t>
  </si>
  <si>
    <t>S26361-K1579-V160</t>
  </si>
  <si>
    <t>Fujitsu</t>
  </si>
  <si>
    <t>Fujitsu E22T-7 Pro - Écran LED - 21.5" - 1920 x 1080 Full HD - 250 cd/m² - 1000:1 - 5 ms - HDMI, DVI-D, VGA - haut-parleurs - noir mat</t>
  </si>
  <si>
    <t>YV9U122601</t>
  </si>
  <si>
    <t>31/12/2016</t>
  </si>
  <si>
    <t>AMAZON</t>
  </si>
  <si>
    <t>204-1549137-1585153</t>
  </si>
  <si>
    <t>TK4051554627249</t>
  </si>
  <si>
    <t>EAN 4051554627249</t>
  </si>
  <si>
    <t>B00DOQ120Y</t>
  </si>
  <si>
    <t>YV9U121705</t>
  </si>
  <si>
    <t>16/01/2017</t>
  </si>
  <si>
    <t>406-2486461-7450726</t>
  </si>
  <si>
    <t>YV9U121324</t>
  </si>
  <si>
    <t>T2452MTS-B4</t>
  </si>
  <si>
    <t>Iiyama</t>
  </si>
  <si>
    <t>Iiyama 23.6" LED Tactile - ProLite T2452MTS-B4 - 1920 x 1080 pixels - Tactile MultiTouch - 2 ms - Format large 16/9 - HDMI - Noir</t>
  </si>
  <si>
    <t>1701110956U7K2Q</t>
  </si>
  <si>
    <t>TK4948570113262</t>
  </si>
  <si>
    <t>EAN 4948570113262</t>
  </si>
  <si>
    <t>B00K1TBKK4</t>
  </si>
  <si>
    <t>1701110806U4EOW</t>
  </si>
  <si>
    <t>VP2780-4K</t>
  </si>
  <si>
    <t>ViewSonic</t>
  </si>
  <si>
    <t>ViewSonic VP2780-4K - LED - 27" - 3840 x 2160 4K - IPS - 5 ms - HDMI - 2xMHL - DisplayPort - Mini DisplayPort - Garantie ViewSonic 3 Ans</t>
  </si>
  <si>
    <t>U8K153600466</t>
  </si>
  <si>
    <t>404-1943185-0585941</t>
  </si>
  <si>
    <t>TK0766907787214</t>
  </si>
  <si>
    <t>EAN 0766907787214</t>
  </si>
  <si>
    <t>B00SHZSXVI</t>
  </si>
  <si>
    <t>V196HQL</t>
  </si>
  <si>
    <t>ACER</t>
  </si>
  <si>
    <t>Acer V196HQL AB</t>
  </si>
  <si>
    <t>SNID  = 55103229485 / s/n: arraché en partie</t>
  </si>
  <si>
    <t>1701021706RCK0Z</t>
  </si>
  <si>
    <t>TK4712196625047</t>
  </si>
  <si>
    <t>EAN 4712196625047</t>
  </si>
  <si>
    <t>B00CRWKV1C</t>
  </si>
  <si>
    <t>MMLY0EE00755107D7C8502</t>
  </si>
  <si>
    <t>1701121039UVK09</t>
  </si>
  <si>
    <t>231B4QPYCB</t>
  </si>
  <si>
    <t>Philips</t>
  </si>
  <si>
    <t>Philips 231B4QPYCB - Écran LED - 23" - 1920 x 1080 - AH-IPS - 250 cd/m² - 1000:1 - 7 ms - DVI-D.VGA. DisplayPort - haut-parleurs - noir</t>
  </si>
  <si>
    <t>24/05/2017</t>
  </si>
  <si>
    <t>TK8712581641238</t>
  </si>
  <si>
    <t>EAN 8712581641238</t>
  </si>
  <si>
    <t>B00OH4W0QM</t>
  </si>
  <si>
    <t>XUB2790HS-B1</t>
  </si>
  <si>
    <t>Iiyama ProLite XUB2790HS-1 - Écran LED - 27" - 1920 x 1080 FullHD - AH-IPS - 250 cd/m2 - 1000:1 - 5 ms - HDMI.DVI-D. VGA - haut-parleurs - noir</t>
  </si>
  <si>
    <t>TK4948570113064</t>
  </si>
  <si>
    <t>EAN 4948570113064</t>
  </si>
  <si>
    <t>B00HY77VPO</t>
  </si>
  <si>
    <t>60C7MAT1EU</t>
  </si>
  <si>
    <t>Lenovo ThinkVision T2324p - Résolution Full HD 1920 x 1080. 23 pouces - Rétro-éclairage par LED - Technologie In-Plane Switching (IPS) - Écran anti-re</t>
  </si>
  <si>
    <t>SV1C43436</t>
  </si>
  <si>
    <t xml:space="preserve"> 305-6219117-4560328 Motif: "Incompatible ou inadapté à l'usage prévu" - REMBOURSE le 22/12/2017</t>
  </si>
  <si>
    <t>TK0888965878557</t>
  </si>
  <si>
    <t>EAN 0888965878557</t>
  </si>
  <si>
    <t>B00W6QUY6Q</t>
  </si>
  <si>
    <t>13/03/2018</t>
  </si>
  <si>
    <t>N3H14AT#ABB</t>
  </si>
  <si>
    <t>HP ProDisplay P240va - Écran LED - 23.8" - 1920 x 1080 - VA : 250 cd/m2. 3000:1. 8 ms. HDMI. VGA. DisplayPort. noir. VGA (HD-15). HDMI. DisplayPort</t>
  </si>
  <si>
    <t>TK0889894207944</t>
  </si>
  <si>
    <t>EAN 0889894207944</t>
  </si>
  <si>
    <t>B01D6CECRA</t>
  </si>
  <si>
    <t>210-AFQK</t>
  </si>
  <si>
    <t>Dell E-Series E2416H 24" - VGA.DisplayPort - 1920 x 1080 Pixel</t>
  </si>
  <si>
    <t>CN05K4MY742615AU12WU</t>
  </si>
  <si>
    <t>Livré en lieu et place de TK82... Cde Amazon 403-7650778-8373908</t>
  </si>
  <si>
    <t>TK5397063621965</t>
  </si>
  <si>
    <t>EAN 5397063621965</t>
  </si>
  <si>
    <t>B014UL1Y7C</t>
  </si>
  <si>
    <t>E2483HS-B1</t>
  </si>
  <si>
    <t>IiYama</t>
  </si>
  <si>
    <t>IiYama ProLite E2483HS-B1 - 24" LED - 1920 x 1080 pixels - 2 ms</t>
  </si>
  <si>
    <t>20/02/2017</t>
  </si>
  <si>
    <t>TK182</t>
  </si>
  <si>
    <t>EAN 4948570112784</t>
  </si>
  <si>
    <t>B00FABG2DI</t>
  </si>
  <si>
    <t>60DFAAT1EU</t>
  </si>
  <si>
    <t>Lenovo ThinkVision E2054 - 19.5" - VGA</t>
  </si>
  <si>
    <t>TK0889955037664</t>
  </si>
  <si>
    <t>EAN 0889955037664</t>
  </si>
  <si>
    <t>B01ANQU7JY</t>
  </si>
  <si>
    <t>22M38A-B</t>
  </si>
  <si>
    <t>LG</t>
  </si>
  <si>
    <t>LG 22" LED - 22M38A-B - 1920 x 1080 pixels - 5 ms (gris à gris) - Format 16/9 - Noir (Garantie constructeur 2 ans)</t>
  </si>
  <si>
    <t>TK8806087549072</t>
  </si>
  <si>
    <t>EAN 8806087549072</t>
  </si>
  <si>
    <t>B01BFH16CM</t>
  </si>
  <si>
    <t>210-AFPG</t>
  </si>
  <si>
    <t>Dell E-Series E2016H - 49.5 cm (19.5") - VGA - DisplayPort - 5 ms</t>
  </si>
  <si>
    <t>CN01M2XX742615B226VU</t>
  </si>
  <si>
    <t xml:space="preserve"> 1710060957LB20K</t>
  </si>
  <si>
    <t xml:space="preserve">17020111180K648 annulée / Souhaitait un 23" en remplacement </t>
  </si>
  <si>
    <t>TK5397063621934</t>
  </si>
  <si>
    <t>EAN 5397063621934</t>
  </si>
  <si>
    <t>B014UL26HY</t>
  </si>
  <si>
    <t>210-AFOW</t>
  </si>
  <si>
    <t>Dell E1916H - Écran LED - 18.51" 1366 x 768 - TN 200 cd/m² 600:1 - 5 ms - VGA.DisplayPort - noir - avec 3 ans de service Advance Exchange</t>
  </si>
  <si>
    <t>TK5397063621910</t>
  </si>
  <si>
    <t>EAN 5397063621910</t>
  </si>
  <si>
    <t>B014UL1X6Y</t>
  </si>
  <si>
    <t>VE198S</t>
  </si>
  <si>
    <t>ASUS</t>
  </si>
  <si>
    <t>ASUS 19" LED - VE198S - 1440 x 900 pixels - 5 ms - Format large 16/10 - Noir (garantie constructeur 3 ans)</t>
  </si>
  <si>
    <t>Récupéré par Fouzi sans prévenir</t>
  </si>
  <si>
    <t>PRODUIT ABSENT</t>
  </si>
  <si>
    <t>TK4719543373330</t>
  </si>
  <si>
    <t>EAN 4719543373330</t>
  </si>
  <si>
    <t>B00606MAR4</t>
  </si>
  <si>
    <t>861-BBBO</t>
  </si>
  <si>
    <t>DELL P2214H - Ecran 21.5 pouces LED - VGA DVI-DDP - Résolution 1920 * 1080</t>
  </si>
  <si>
    <t>NC (étiquette arrachée)</t>
  </si>
  <si>
    <t>17/01/2017</t>
  </si>
  <si>
    <t>403-7650778-8373908</t>
  </si>
  <si>
    <t>Pied manquant / Remplacé par TK5397063621965</t>
  </si>
  <si>
    <t>TK82</t>
  </si>
  <si>
    <t>EAN 5397063347827</t>
  </si>
  <si>
    <t>17/07/2017</t>
  </si>
  <si>
    <t>B2280HS-W1</t>
  </si>
  <si>
    <t>iiyama</t>
  </si>
  <si>
    <t>Iiyama 21.5" LED - ProLite B2280HS Blanc - 1920 x 1080 pixels - 5 ms - Format large 16/9 - Pivot - HDMI - Blanc</t>
  </si>
  <si>
    <t>11171V6C00079</t>
  </si>
  <si>
    <t>20/04/2017</t>
  </si>
  <si>
    <t xml:space="preserve"> 1704181435HWUMY</t>
  </si>
  <si>
    <t>TK190</t>
  </si>
  <si>
    <t>EAN 4948570111718</t>
  </si>
  <si>
    <t>B00A4K9PP2</t>
  </si>
  <si>
    <t>GB2888UHSU-B1</t>
  </si>
  <si>
    <t>Iiyama 28" LED - G-MASTER - 3840 x 2160 pixels - 1 ms - Format large 16/9 - HDMI - DisplayPort - Hub USB 3.0 - Noir</t>
  </si>
  <si>
    <t>405-4818657-2480360</t>
  </si>
  <si>
    <t>15,31</t>
  </si>
  <si>
    <t>TK4948570114160</t>
  </si>
  <si>
    <t>EAN 4948570114160</t>
  </si>
  <si>
    <t>B0182GI69U</t>
  </si>
  <si>
    <t>22/05/2017</t>
  </si>
  <si>
    <t>403-4464487-3322709</t>
  </si>
  <si>
    <t>S26361-K1573-V160</t>
  </si>
  <si>
    <t>Fujitsu E24T-7 PRO - Ecran LED 24" - Full HD - 5 ms, 1xDVI, 1xVGA &amp; 1 HDMI, anthracite mat Garantie 3 Ans sur Site constructeur</t>
  </si>
  <si>
    <t>TK4054681905099</t>
  </si>
  <si>
    <t>EAN 4054681905099</t>
  </si>
  <si>
    <t>B0162F9TKS</t>
  </si>
  <si>
    <t>X2380HS-B1</t>
  </si>
  <si>
    <t>Iiyama ProLite X2380HS-1 - Écran LED - 23" FullHD - IPS - 5 ms - HDMI, DVI-D, VGA, haut-parleurs, noir Garantie 3 Ans sur Site constructeur</t>
  </si>
  <si>
    <t>TK4948570111787</t>
  </si>
  <si>
    <t>EAN 4948570111787</t>
  </si>
  <si>
    <t>B00BP566UW</t>
  </si>
  <si>
    <t>VX2475SMHL-4K</t>
  </si>
  <si>
    <t>ViewSonic écran 24" VX2475Smhl-4K - MHL - HDMI, HDMI, DisplayPort, Sortie de ligne audio - 4K UHD (2160p) 3840 x 2160 - 2 ms - 300 cd-m²</t>
  </si>
  <si>
    <t>U92154300092</t>
  </si>
  <si>
    <t>31/05/2017</t>
  </si>
  <si>
    <t xml:space="preserve"> 1705311705RFQT7</t>
  </si>
  <si>
    <t>11.1€ HT</t>
  </si>
  <si>
    <t>TK0766907789713</t>
  </si>
  <si>
    <t>EAN 0766907789713</t>
  </si>
  <si>
    <t>B00SHZSZZW</t>
  </si>
  <si>
    <t>VX2858SML</t>
  </si>
  <si>
    <t>ViewSonic VX2858Sml - Écran LED 28" - 1920 x 1080 FullHD - dalle VA - 300 cd/m2 - 3.8 ms - 2xHDMI - VGA - haut-parleurs Garantie 2 Ans</t>
  </si>
  <si>
    <t>TK0766907764727</t>
  </si>
  <si>
    <t>EAN 0766907764727</t>
  </si>
  <si>
    <t>B00LJVMOC6</t>
  </si>
  <si>
    <t>13/10/2017</t>
  </si>
  <si>
    <t>210-AFZR</t>
  </si>
  <si>
    <t>Dell SE2216H - Écran LED - 22" (21.5" visualisable) - 1920 x 1080 Full HD (1080p) - VA - 250 cd/m² - 3000:1 - 12 ms - HDMI, VGA</t>
  </si>
  <si>
    <t>20/11/2017</t>
  </si>
  <si>
    <t>TK5397063622016</t>
  </si>
  <si>
    <t>EAN 5397063622016</t>
  </si>
  <si>
    <t>B015P6ITQ0</t>
  </si>
  <si>
    <t>S15-0003052-HH5</t>
  </si>
  <si>
    <t>MSI</t>
  </si>
  <si>
    <t>MSI Optix G27C - Écran LED - incurvé - 27" - 1920 x 1080 - 300 cd/m² - 3000:1 - 4 ms - HDMI, DVI, DisplayPort</t>
  </si>
  <si>
    <t>CFCC025100886</t>
  </si>
  <si>
    <t>26/11/2017</t>
  </si>
  <si>
    <t>171-9374533-5435529</t>
  </si>
  <si>
    <t>TK4719072490034</t>
  </si>
  <si>
    <t>EAN 4719072490034</t>
  </si>
  <si>
    <t>B06XJ23BRN</t>
  </si>
  <si>
    <t>MSI Optix G27C2 - Écran LED - incurvé - 27" - 1920 x 1080 - 300 cd/m² - 3000:1 - 4 ms - HDMI, DVI, DisplayPort</t>
  </si>
  <si>
    <t>CDCC028240495</t>
  </si>
  <si>
    <t xml:space="preserve"> 17112923311T0FD</t>
  </si>
  <si>
    <r>
      <t xml:space="preserve">EAN </t>
    </r>
    <r>
      <rPr>
        <sz val="10"/>
        <color rgb="FFFF0000"/>
        <rFont val="Arial"/>
        <family val="2"/>
      </rPr>
      <t>4719072520083</t>
    </r>
  </si>
  <si>
    <t>CDCC028240213</t>
  </si>
  <si>
    <t>13/12/2017</t>
  </si>
  <si>
    <t xml:space="preserve">171-0898308-2553131 </t>
  </si>
  <si>
    <t>CDCC028240170</t>
  </si>
  <si>
    <t>19/12/2017</t>
  </si>
  <si>
    <t>1712191345ABI88</t>
  </si>
  <si>
    <t>CDCC028240210</t>
  </si>
  <si>
    <t>31/12/2017</t>
  </si>
  <si>
    <t xml:space="preserve"> 1712311050CVPY4</t>
  </si>
  <si>
    <t>CDCC028240402</t>
  </si>
  <si>
    <t xml:space="preserve"> 1801042308DW0PE</t>
  </si>
  <si>
    <t>B075V6P6FS</t>
  </si>
  <si>
    <t>CFCC028221185</t>
  </si>
  <si>
    <t>23/01/2018</t>
  </si>
  <si>
    <t xml:space="preserve"> 1802051817N59VY</t>
  </si>
  <si>
    <t>CFCC02A262377</t>
  </si>
  <si>
    <t xml:space="preserve"> 1802061136NBWCM</t>
  </si>
  <si>
    <t>TK4719072520083</t>
  </si>
  <si>
    <t>CFCC02A263018</t>
  </si>
  <si>
    <t>26/02/2018</t>
  </si>
  <si>
    <t>1802261713RQSHH</t>
  </si>
  <si>
    <t>1802229945CHRPWK53FR</t>
  </si>
  <si>
    <t>CFCC02A263031</t>
  </si>
  <si>
    <t>402-9287549-1249167</t>
  </si>
  <si>
    <t>1804039349POFR0HSTFR</t>
  </si>
  <si>
    <t>CFCC02A263008</t>
  </si>
  <si>
    <t>1804051223ZIOQ7</t>
  </si>
  <si>
    <t>1804039349POFR0SE8FR</t>
  </si>
  <si>
    <t>CFCC02A263025</t>
  </si>
  <si>
    <t>site</t>
  </si>
  <si>
    <t>20180411-TK07570337</t>
  </si>
  <si>
    <t>SUR PLACE</t>
  </si>
  <si>
    <t>NABIL</t>
  </si>
  <si>
    <t>CFCC02A263006</t>
  </si>
  <si>
    <t>18041210290ZV1Y</t>
  </si>
  <si>
    <t>1804162141MONR1ZK2FR</t>
  </si>
  <si>
    <t>CFCC02A262705</t>
  </si>
  <si>
    <t>16/04/2018</t>
  </si>
  <si>
    <t>18041611251SID1</t>
  </si>
  <si>
    <t>1804162141POFR1ZK1FR</t>
  </si>
  <si>
    <t>CFCC02A263016</t>
  </si>
  <si>
    <t>18050610595VBIC</t>
  </si>
  <si>
    <t>1805026974CHRP4C6KFR</t>
  </si>
  <si>
    <t>CFCC02A263011</t>
  </si>
  <si>
    <t>16/05/2018</t>
  </si>
  <si>
    <t>18051613197XSGY</t>
  </si>
  <si>
    <t>1805147434CHRP5DM8FR</t>
  </si>
  <si>
    <t>GB2783QSU-B1</t>
  </si>
  <si>
    <t>Iiyama G-MASTER Silver Crow GB2783QSU-B1 - Écran LED - 27" - 2560 x 1440 - TN - 350 cd/m² - 1000:1 - 1 ms - HDMI, DVI-D, DisplayPort - haut-parleurs -</t>
  </si>
  <si>
    <t>23/10/2017</t>
  </si>
  <si>
    <t>TK4948570115129</t>
  </si>
  <si>
    <t>EAN 4948570115129</t>
  </si>
  <si>
    <t>B01L989O62</t>
  </si>
  <si>
    <t>VA2261-8</t>
  </si>
  <si>
    <t>ViewSonic VA2261-8 - Écran LED - 22" (21.5" visualisable) - 1920 x 1080 Full HD (1080p) - TN - 250 cd/m² - 1000:1 - 5 ms - DVI-D, VGA</t>
  </si>
  <si>
    <t>FA2018-000135</t>
  </si>
  <si>
    <t>TK0766907893410</t>
  </si>
  <si>
    <t>EAN 0766907893410</t>
  </si>
  <si>
    <t>B072K7V3XZ</t>
  </si>
  <si>
    <t>UM.QB0EE.006</t>
  </si>
  <si>
    <t>Acer BE240Y - Écran LED - 23.8" - 1920 x 1080 Full HD (1080p) - IPS - 250 cd/m² - 6 ms - 2xHDMI (MHL), DisplayPort, Mini DisplayPort - haut-parleurs -</t>
  </si>
  <si>
    <t>TK4713392537578</t>
  </si>
  <si>
    <t>EAN 4713392537578</t>
  </si>
  <si>
    <t>B01EDXGH74</t>
  </si>
  <si>
    <t>XB2783HSU-B3</t>
  </si>
  <si>
    <t>Iiyama ProLite XB2783HSU-B3 - Écran LED - 27" - 1920 x 1080 Full HD (1080p) - A-MVA+ - 300 cd/m² - 3000:1 - 4 ms - HDMI, VGA, DisplayPort - haut-parle</t>
  </si>
  <si>
    <t>TK4948570115587</t>
  </si>
  <si>
    <t>EAN 4948570115587</t>
  </si>
  <si>
    <t>B074GZ7H8W</t>
  </si>
  <si>
    <t>210-ALQL</t>
  </si>
  <si>
    <t>Dell S2318M - Écran LED - 23" (23" visualisable) - 1920 x 1080 Full HD (1080p) - IPS - 250 cd/m² - 1000:1 - 6 ms - DVI-D, VGA - noir</t>
  </si>
  <si>
    <t>CN0MWT7F641807310DLT</t>
  </si>
  <si>
    <t>15/01/2018</t>
  </si>
  <si>
    <t xml:space="preserve">206-8963861-4009168 </t>
  </si>
  <si>
    <t>TK5397063966776</t>
  </si>
  <si>
    <t>EAN 5397063966776</t>
  </si>
  <si>
    <t>B06Y2W9D94</t>
  </si>
  <si>
    <t>1CA81AA#ABB</t>
  </si>
  <si>
    <t>HP Ecran LED - 27" - Full HD (1080p) 1920 x 1080 - TN: 300 cd/m², 1000:1, 12000000:1 (dynamique), 1 ms, Interface: HDMI; VGA, Noir</t>
  </si>
  <si>
    <t>TK0190781124092</t>
  </si>
  <si>
    <t>EAN 0190781124092</t>
  </si>
  <si>
    <t>B0732S5DXB</t>
  </si>
  <si>
    <t>T2336MSC-B2</t>
  </si>
  <si>
    <t>Iiyama 23" LED Tactile - ProLite T2336MSC-B2 - 1920 x 1080 pixels - Tactile MultiTouch 10 points tactiles - IPS - 5 ms - Format large 16/9 - HDMI - No</t>
  </si>
  <si>
    <t>11403G7701157</t>
  </si>
  <si>
    <t>14/05/2018</t>
  </si>
  <si>
    <t>18051410177I15Q</t>
  </si>
  <si>
    <t>1805147434CHRP5202FR</t>
  </si>
  <si>
    <t>TK4948570114030</t>
  </si>
  <si>
    <t>EAN 4948570114030</t>
  </si>
  <si>
    <t>B00X7VKXNI</t>
  </si>
  <si>
    <t>11403G6A00961</t>
  </si>
  <si>
    <t>1806051844VGPBH</t>
  </si>
  <si>
    <t>1806050282MONR7YK3FR</t>
  </si>
  <si>
    <t>11171V7700899</t>
  </si>
  <si>
    <t xml:space="preserve">406-3845409-5043520 </t>
  </si>
  <si>
    <t>B2280HS-B1</t>
  </si>
  <si>
    <t>Iiyama 21.5" LED - ProLite B2280HS Noir - 1920 x 1080 pixels - 5 ms - Format large 16/9 - Pivot - HDMI - Noir</t>
  </si>
  <si>
    <t>11172V7500938</t>
  </si>
  <si>
    <t>404-1939886-4930702</t>
  </si>
  <si>
    <t>1806050282CHRP853QFR</t>
  </si>
  <si>
    <t>TK4948570111725</t>
  </si>
  <si>
    <t>EAN 4948570111725</t>
  </si>
  <si>
    <t>B008LZO9DA</t>
  </si>
  <si>
    <t>LS24D330HSX/EN</t>
  </si>
  <si>
    <t>Samsung</t>
  </si>
  <si>
    <t>Samsung SD300 Series S24D330H - Écran LED - 24" - 1920 x 1080 Full HD (1080p) - TN - 250 cd/m² - 1000:1 - 1 ms - HDMI, VGA - noir ultra brillant</t>
  </si>
  <si>
    <t>18/12/2017</t>
  </si>
  <si>
    <t>20/03/2018</t>
  </si>
  <si>
    <t>TK8806088440835</t>
  </si>
  <si>
    <t>EAN 8806088440835</t>
  </si>
  <si>
    <t>B01HRYELC4</t>
  </si>
  <si>
    <t>210-ADUL</t>
  </si>
  <si>
    <t>Dell UltraSharp U2414H - Ecran LED - 24" - 1920 x 1080 FullHD, IPS, 250 cd/m2, 8 ms, DisplayPort, Mini DisplayPort, 2 x MHL, Garantie Dell 3 Ans</t>
  </si>
  <si>
    <t>CN0292K4QDC00776056L</t>
  </si>
  <si>
    <t>16/03/2018</t>
  </si>
  <si>
    <t>1803161654VQRZR</t>
  </si>
  <si>
    <t>1803151786POFRYTC1FR</t>
  </si>
  <si>
    <t>TK5711783358619</t>
  </si>
  <si>
    <t>EAN 5711783358619</t>
  </si>
  <si>
    <t>B01NC03WCY</t>
  </si>
  <si>
    <t>23/03/2018</t>
  </si>
  <si>
    <t>210-AGYH</t>
  </si>
  <si>
    <t>Dell UltraSharp U2412M - Écran LED - 24" (24" visualisable) - 1920 x 1200 - IPS - 300 cd/m² - 1000:1 - 8 ms - DVI-D, VGA, DisplayPort - noir</t>
  </si>
  <si>
    <t>19/01/2018</t>
  </si>
  <si>
    <t>TK5397063039203</t>
  </si>
  <si>
    <t>EAN 5397063039203</t>
  </si>
  <si>
    <t>B005JN9310</t>
  </si>
  <si>
    <t>203V5LSB26/10</t>
  </si>
  <si>
    <t>Philips 203V5LSB26/10 Ecran PC LED 19,5" (48,75 cm) 1600 x 900 5 ms VGA</t>
  </si>
  <si>
    <t>TK8712581688387</t>
  </si>
  <si>
    <t>EAN 8712581688387</t>
  </si>
  <si>
    <t>B00DADQ5FI</t>
  </si>
  <si>
    <t>1FH51AT#ABB</t>
  </si>
  <si>
    <t>HP EliteDisplay E273m - Écran LED 27" - 1920 x 1080 Full HD (1080p) - IPS: WEBCAM - 5 ms - HDMI , VGA, DisplayPor</t>
  </si>
  <si>
    <t>TK0190781289005</t>
  </si>
  <si>
    <t>EAN 0190781289005</t>
  </si>
  <si>
    <t>B077LBG8BN</t>
  </si>
  <si>
    <t>16/02/2018</t>
  </si>
  <si>
    <t>1FH48AT#ABB</t>
  </si>
  <si>
    <t>HP EliteDisplay E243m - Écran LED 23.8" 1920 x 1080 Full HD (1080p) - IPS - WEBCAM - 5 ms - HDMI, VGA, DisplayPort, haut-parleurs</t>
  </si>
  <si>
    <t>TK0190781270706</t>
  </si>
  <si>
    <t>EAN 0190781270706</t>
  </si>
  <si>
    <t>B077NLZ529</t>
  </si>
  <si>
    <t>1FH47AT#ABB</t>
  </si>
  <si>
    <t>HP EliteDisplay E243 - Écran LED 23.8" 1920 x 1080 Full HD (1080p) - IPS : 250 cd/m², 1000:1 - 5 ms, HDMI, VGA, DisplayPort</t>
  </si>
  <si>
    <t>TK0190781262664</t>
  </si>
  <si>
    <t>EAN 0190781262664</t>
  </si>
  <si>
    <t>B075JQ5J8H</t>
  </si>
  <si>
    <t xml:space="preserve">Ecran
</t>
  </si>
  <si>
    <t>T3U83AA</t>
  </si>
  <si>
    <t>HP 20kd - Écran LED - 19.5" - 1440 x 900 - IPS - 250 cd/m² - 1000:1 - 8 ms - DVI-D.VGA - noir</t>
  </si>
  <si>
    <t>TK0889894803504</t>
  </si>
  <si>
    <t>EAN 0889894803504</t>
  </si>
  <si>
    <t>B01DPCAJDC</t>
  </si>
  <si>
    <t>Imprimante</t>
  </si>
  <si>
    <t>MF-3010</t>
  </si>
  <si>
    <t>Canon</t>
  </si>
  <si>
    <t>Imprimante Canon MF-3010</t>
  </si>
  <si>
    <t>TK4960999783574</t>
  </si>
  <si>
    <t>EAN 4960999783574</t>
  </si>
  <si>
    <t>B005MHVSJS</t>
  </si>
  <si>
    <t xml:space="preserve">MG5750 </t>
  </si>
  <si>
    <t xml:space="preserve">Canon PIXMA Couleur Jet d'encre - Imprimante </t>
  </si>
  <si>
    <t>910557C00692AA21KKVX98452</t>
  </si>
  <si>
    <t xml:space="preserve"> 17080511567DTHQ</t>
  </si>
  <si>
    <t>EMC- Chrono18</t>
  </si>
  <si>
    <t>TK300</t>
  </si>
  <si>
    <t>EAN 4549292037128</t>
  </si>
  <si>
    <t>B013OQJMD2</t>
  </si>
  <si>
    <t>910557C00692AA21KKVX87245</t>
  </si>
  <si>
    <t xml:space="preserve"> 170804213379CVY</t>
  </si>
  <si>
    <t>910557C00692AA21KKVX90501</t>
  </si>
  <si>
    <t>406-1209184-8197968</t>
  </si>
  <si>
    <t>TK4549292037128</t>
  </si>
  <si>
    <t>910557C00692AA21KKVX90366</t>
  </si>
  <si>
    <t xml:space="preserve">17080712597X7LE Remboursé car le client n'a pas récupéré sa commande </t>
  </si>
  <si>
    <t>910557C00692AA21KKVX90514</t>
  </si>
  <si>
    <t xml:space="preserve"> 17080821488DD7C</t>
  </si>
  <si>
    <t>910557C00692AA21KKVX98474</t>
  </si>
  <si>
    <t>17080913478IJ5S</t>
  </si>
  <si>
    <t>EMC- MR</t>
  </si>
  <si>
    <t>910557C00692AA21KKVX44594</t>
  </si>
  <si>
    <t xml:space="preserve"> 170812111395LMV</t>
  </si>
  <si>
    <t>910557C00692AA21KKVX43899</t>
  </si>
  <si>
    <t>13/08/2017</t>
  </si>
  <si>
    <t xml:space="preserve"> 17081310289CDLN</t>
  </si>
  <si>
    <t>910557C00692AA21KKVX66576</t>
  </si>
  <si>
    <t xml:space="preserve"> 17081318059FTS1</t>
  </si>
  <si>
    <t>EMC-RC</t>
  </si>
  <si>
    <t>910557C00692AA21KKVX43895</t>
  </si>
  <si>
    <t>14/08/2017</t>
  </si>
  <si>
    <t xml:space="preserve"> 17081415369LWVL</t>
  </si>
  <si>
    <t>910557C00692AA21KKVX43897</t>
  </si>
  <si>
    <t xml:space="preserve"> 17081422389OLRR</t>
  </si>
  <si>
    <t>910557C00692AA21KKVX68396</t>
  </si>
  <si>
    <t>17/08/2017</t>
  </si>
  <si>
    <t>408-2148111-5459556</t>
  </si>
  <si>
    <t>910557C00692AA21KKVX69046</t>
  </si>
  <si>
    <t>18/08/2017</t>
  </si>
  <si>
    <t>405-8285784-6210765</t>
  </si>
  <si>
    <t>910557C00692AA21KKVX66550</t>
  </si>
  <si>
    <t xml:space="preserve"> 1708181426AGJA8</t>
  </si>
  <si>
    <t>910557C00692AA21KKVX44580</t>
  </si>
  <si>
    <t>21/08/2017</t>
  </si>
  <si>
    <t xml:space="preserve"> 1708210908AZ9F3</t>
  </si>
  <si>
    <t>910557C00692AA21KKVX44579</t>
  </si>
  <si>
    <t>19/08/2017</t>
  </si>
  <si>
    <t xml:space="preserve"> 1708191408ANJF9</t>
  </si>
  <si>
    <t>910557C00692AA21KKVX66557</t>
  </si>
  <si>
    <t>20/08/2017</t>
  </si>
  <si>
    <t xml:space="preserve"> 1708201509AUNWW</t>
  </si>
  <si>
    <t>910557C00692AA21KKVX66551</t>
  </si>
  <si>
    <t xml:space="preserve"> 1708211059B01EP</t>
  </si>
  <si>
    <t>910557C00692AA21KKVX69041</t>
  </si>
  <si>
    <t xml:space="preserve">  1708211507B25R1</t>
  </si>
  <si>
    <t>910557C00692AA21KKVX66537</t>
  </si>
  <si>
    <t>22/08/2017</t>
  </si>
  <si>
    <t>1708221922BBFKM</t>
  </si>
  <si>
    <t>910557C00692AA21KKVX68393</t>
  </si>
  <si>
    <t>23/08/2017</t>
  </si>
  <si>
    <t>1708231622BHZC5</t>
  </si>
  <si>
    <t>910557C00692AA21KKVX66549</t>
  </si>
  <si>
    <t>25/08/2017</t>
  </si>
  <si>
    <t>1708241846BQ63X</t>
  </si>
  <si>
    <t>EMC- RC</t>
  </si>
  <si>
    <t>910557C00692AA21KKVX44589</t>
  </si>
  <si>
    <t>26/08/2017</t>
  </si>
  <si>
    <t>403-5360112-4313147</t>
  </si>
  <si>
    <t>TS5053</t>
  </si>
  <si>
    <t xml:space="preserve">Canon PIXMA TS5053 Couleur Jet d'encre - Imprimante Grey </t>
  </si>
  <si>
    <t>TK4549292066913</t>
  </si>
  <si>
    <t>EAN 4549292066913</t>
  </si>
  <si>
    <t>B01M11N8CS</t>
  </si>
  <si>
    <t>MF633Cdw</t>
  </si>
  <si>
    <t>Canon i-SENSYS MF633Cdw Couleur Laser - Imprimante</t>
  </si>
  <si>
    <t>??</t>
  </si>
  <si>
    <t>TK4549292068436</t>
  </si>
  <si>
    <t>EAN 4549292068436</t>
  </si>
  <si>
    <t>B07281WKZ9</t>
  </si>
  <si>
    <t>911475C00792AA21WUC22457</t>
  </si>
  <si>
    <t>22/09/2017</t>
  </si>
  <si>
    <t xml:space="preserve">171-9162274-0705905 </t>
  </si>
  <si>
    <t>EMC-Chronopost</t>
  </si>
  <si>
    <t>911475C00792AA21WUC22458</t>
  </si>
  <si>
    <t>1709081057EXTY6</t>
  </si>
  <si>
    <t>DCP-9020CDW</t>
  </si>
  <si>
    <t>Brother</t>
  </si>
  <si>
    <t>Brother DCP-9020CDW - multifonctions couleur LED - A4/Legal - 18 ppm (copie / impression) - 250 feuilles - USB 2.0. LAN. Wi-Fi(n)</t>
  </si>
  <si>
    <t>TK4977766718301</t>
  </si>
  <si>
    <t>EAN 4977766718301</t>
  </si>
  <si>
    <t>B00CGXNQZK</t>
  </si>
  <si>
    <t>SL-C480W/SEE</t>
  </si>
  <si>
    <t>Samsung Xpress SL-C480W - Imprimante Multifonction laser couleur 3-en-1 (USB 2.0 / Ethernet / Wi-Fi / NFC)</t>
  </si>
  <si>
    <t>08GMB8KH4B01SB</t>
  </si>
  <si>
    <t>Produit abimé - Toner remversé - Constat suite réclamation client...</t>
  </si>
  <si>
    <t>TK8806086700085</t>
  </si>
  <si>
    <t>EAN 8806086700085</t>
  </si>
  <si>
    <t>B0114PF1J4 - Limitations de mise en vente applicables</t>
  </si>
  <si>
    <t>08GMB8KH8B025F</t>
  </si>
  <si>
    <t>CDISCOUNT</t>
  </si>
  <si>
    <t>1701171206WOQO7</t>
  </si>
  <si>
    <t>Livré en remplacement de s/n : 08GMB8KH4B01SB</t>
  </si>
  <si>
    <t xml:space="preserve"> CLP-365W</t>
  </si>
  <si>
    <t>Samsung imprimante laser couleur WiFi CLP-365W</t>
  </si>
  <si>
    <t>TK0880607165582</t>
  </si>
  <si>
    <t>EAN 8806071951041</t>
  </si>
  <si>
    <t>B008BGQNX8</t>
  </si>
  <si>
    <t>Z6YLB8GD1A00ES</t>
  </si>
  <si>
    <t>19/05/2017</t>
  </si>
  <si>
    <t>1705191552P3UBS</t>
  </si>
  <si>
    <t>16,45</t>
  </si>
  <si>
    <t>TK8806071658513</t>
  </si>
  <si>
    <t>EAN 8806071658513</t>
  </si>
  <si>
    <t>Z6YLB8GD1A00ER</t>
  </si>
  <si>
    <t xml:space="preserve"> 1705311850RGMTB</t>
  </si>
  <si>
    <t>Z6YLB8GD1A00DQ</t>
  </si>
  <si>
    <t>1707011401YNLYV</t>
  </si>
  <si>
    <t>Z6YLB8GD1A00ET</t>
  </si>
  <si>
    <t>1707032050ZEES5</t>
  </si>
  <si>
    <t>EMC - RC</t>
  </si>
  <si>
    <t>14,34</t>
  </si>
  <si>
    <t>SCX-4833FR</t>
  </si>
  <si>
    <t>Samsung SCX-4833FR - Imprimante Multifonction laser monochrome 4-en-1 (USB 2.0 / Ethernet) - Garantie 1 an sur site</t>
  </si>
  <si>
    <t>Z5KXBAIB900013</t>
  </si>
  <si>
    <t xml:space="preserve"> 17112913051JPIM</t>
  </si>
  <si>
    <t>TK8806071099774</t>
  </si>
  <si>
    <t>EAN 8806071099774</t>
  </si>
  <si>
    <t>B004JAZGGK</t>
  </si>
  <si>
    <t>SCX-4729FW</t>
  </si>
  <si>
    <t>Samsung SCX-4729FW - Imprimante Multifonction laser monochrome 4-en-1 (USB 2.0 / Ethernet / Wi-Fi) - Garantie 1 an sur site</t>
  </si>
  <si>
    <t>Z6FEBJDC90005G</t>
  </si>
  <si>
    <t>28/09/2017</t>
  </si>
  <si>
    <t xml:space="preserve"> 1709280858J8FDM</t>
  </si>
  <si>
    <t>TK8806071436395</t>
  </si>
  <si>
    <t>EAN 8806071436395</t>
  </si>
  <si>
    <t>B005MHN45Y</t>
  </si>
  <si>
    <t>Z6FEBJDC900071</t>
  </si>
  <si>
    <t xml:space="preserve"> 1711061202SYOT6</t>
  </si>
  <si>
    <t>Z6FEBJDC90006M</t>
  </si>
  <si>
    <t xml:space="preserve"> 1711131815V9JBS</t>
  </si>
  <si>
    <t>Z6FEBJDC90006W</t>
  </si>
  <si>
    <t>15/02/2018</t>
  </si>
  <si>
    <t>1802151132PK3LH</t>
  </si>
  <si>
    <t>HL1110RF1</t>
  </si>
  <si>
    <t>Brother HL-1110 - Imprimante laser monochrome (USB 2.0)</t>
  </si>
  <si>
    <t>21/06/2017</t>
  </si>
  <si>
    <t>TK4977766721417</t>
  </si>
  <si>
    <t>EAN 4977766721417</t>
  </si>
  <si>
    <t>B00EKF2D24</t>
  </si>
  <si>
    <t>C11CD14301</t>
  </si>
  <si>
    <t>Epson</t>
  </si>
  <si>
    <t>Epson WorkForce Pro WF-5690DWF - multifonctions couleur jet d'encre - A4/Legal (support) - jusqu'à 34 ppm - 330 feuilles - USB 2.0, Wi-Fi(n), hôte USB</t>
  </si>
  <si>
    <t>SDCY038612</t>
  </si>
  <si>
    <t xml:space="preserve">403-7219503-4078700 </t>
  </si>
  <si>
    <t>TK8715946537856</t>
  </si>
  <si>
    <t>EAN 8715946537856</t>
  </si>
  <si>
    <t>B00I9PQKCK</t>
  </si>
  <si>
    <t>MFCJ6930DWRF1</t>
  </si>
  <si>
    <t>Brother MFC-J6930DW - Imprimante multifonctions - couleur - jet d'encre - A3/Ledger (297 x 432 mm) (original) - A3/Ledger (support) - jusqu'à 12 ppm (</t>
  </si>
  <si>
    <t>E76309G7F135546</t>
  </si>
  <si>
    <t>16/01/2018</t>
  </si>
  <si>
    <t>1801162055I0C9R</t>
  </si>
  <si>
    <t>TK4977766763097</t>
  </si>
  <si>
    <t>EAN 4977766763097</t>
  </si>
  <si>
    <t>B01M4HA9KW</t>
  </si>
  <si>
    <t>C11CD12301</t>
  </si>
  <si>
    <t>Epson WorkForce Pro WF-5110DW - Imprimante - couleur - Recto-verso - jet d'encre - A4/Legal - 4 800 x 1 200 ppp - jusqu'à 34 ppm (mono) / jusqu'à 30 p</t>
  </si>
  <si>
    <t>SDLY075864</t>
  </si>
  <si>
    <t xml:space="preserve"> 1801080926ERCR3</t>
  </si>
  <si>
    <t>EMC-ChronoRelais</t>
  </si>
  <si>
    <t>TK0871594653350</t>
  </si>
  <si>
    <t>EAN 0871594653350</t>
  </si>
  <si>
    <t>B00PNQAC7C</t>
  </si>
  <si>
    <t>SL-C430W/SEE</t>
  </si>
  <si>
    <t>Samsung Xpress C430W - Imprimante - couleur - laser - A4 - 600 x 600 ppp - jusqu'à 18 ppm (mono) / jusqu'à 4 ppm (couleur) - capacité : 150 feuilles -</t>
  </si>
  <si>
    <t>08HRB8GJ7E0164</t>
  </si>
  <si>
    <t>30/01/2018</t>
  </si>
  <si>
    <t xml:space="preserve"> 1801302351LNE60</t>
  </si>
  <si>
    <t>TK8806086780131</t>
  </si>
  <si>
    <t>EAN 8806086780131</t>
  </si>
  <si>
    <t>B073FP6673</t>
  </si>
  <si>
    <t>P35S0330</t>
  </si>
  <si>
    <t>LEXMARK</t>
  </si>
  <si>
    <t>LEXMARK MS510dn</t>
  </si>
  <si>
    <t>S45146PHH3BFDD</t>
  </si>
  <si>
    <t xml:space="preserve"> 1801021025D6PSR</t>
  </si>
  <si>
    <t>TK0734646350181</t>
  </si>
  <si>
    <t>EAN 0734646350181</t>
  </si>
  <si>
    <t>B009VU760W</t>
  </si>
  <si>
    <t>D9L18A</t>
  </si>
  <si>
    <t>HP OFFICEJET PRO 8710</t>
  </si>
  <si>
    <t>IMTECH chez Haitem</t>
  </si>
  <si>
    <t>TK0889899153819</t>
  </si>
  <si>
    <t>EAN 0889899153819</t>
  </si>
  <si>
    <t>B01E3UANSQ</t>
  </si>
  <si>
    <t>C11CE38401</t>
  </si>
  <si>
    <t>EPSON</t>
  </si>
  <si>
    <t>EPSON WorkForce Pro WF-M5190DW – Imprimante multifonction - Jet d'encre - Monochrome - USB 2.0 / Gigabit LAN / Wi-Fi(n) - A4</t>
  </si>
  <si>
    <t>UV7Y010827</t>
  </si>
  <si>
    <t>406-2192030-6205147</t>
  </si>
  <si>
    <t>1806050282CHRP7YK5FR</t>
  </si>
  <si>
    <t>TK8715946544519</t>
  </si>
  <si>
    <t>EAN 8715946544519</t>
  </si>
  <si>
    <t>B00VHHWQ5M</t>
  </si>
  <si>
    <t>C11CF76402</t>
  </si>
  <si>
    <t>EPSON WorkForce WF-2750DWF</t>
  </si>
  <si>
    <t>TK8715946616469</t>
  </si>
  <si>
    <t>EAN 8715946616469</t>
  </si>
  <si>
    <t>B01EYJY7HY</t>
  </si>
  <si>
    <t>SCX-4833FD</t>
  </si>
  <si>
    <t>Samsung SCX-4833FD Laser, A4, 31ppm, 1200x1200 dpi, CIS 4800x4800dpi, fax, duplex, USB 2.0, Ethernet</t>
  </si>
  <si>
    <t>TK8806071099804</t>
  </si>
  <si>
    <t>EAN 8806071099804</t>
  </si>
  <si>
    <t>B004JAZGA6</t>
  </si>
  <si>
    <t>1367C006</t>
  </si>
  <si>
    <t>CANON</t>
  </si>
  <si>
    <t xml:space="preserve">CANON Imprimante Multifonction 3 en 1 PIXMA TS5050 - Noire - Jet d'encre - Couleur - Wi-Fi - A4 </t>
  </si>
  <si>
    <t>23/05/2018</t>
  </si>
  <si>
    <t>TK4549292066517</t>
  </si>
  <si>
    <t>EAN 4549292066517</t>
  </si>
  <si>
    <t>B01LY8L4DU</t>
  </si>
  <si>
    <t>Laptop</t>
  </si>
  <si>
    <t>VFY:T7260M850BFR</t>
  </si>
  <si>
    <t>Fujitsu LIFEBOOK T726 - Intel Core i5-6200U - Ecran 12.5p - RAM 4 Go - HDD 500 Go - UMTS - DVD-SM - Win 10 Pro - 3G - lecteur d'empreintes - Gar 2 an</t>
  </si>
  <si>
    <t>DS1A001698</t>
  </si>
  <si>
    <t>2 an</t>
  </si>
  <si>
    <t>1705231430PV6BD</t>
  </si>
  <si>
    <t xml:space="preserve"> 7,6</t>
  </si>
  <si>
    <t>TK4057185553728</t>
  </si>
  <si>
    <t>EAN 4057185553728</t>
  </si>
  <si>
    <t>B01MDUVN7W</t>
  </si>
  <si>
    <t>X0M55EA#ABF</t>
  </si>
  <si>
    <t>HP PAVILION 17-x011nf - Intel Pentium N3710 - mémoire 4 Go - Disque Dur 1 TB - Ecran 17.3 pouces - Windows 10</t>
  </si>
  <si>
    <t>TK0889899845561</t>
  </si>
  <si>
    <t>EAN 0889899845561</t>
  </si>
  <si>
    <t xml:space="preserve"> B01J8C3LA6 </t>
  </si>
  <si>
    <t>MJVP2F/A</t>
  </si>
  <si>
    <t>Apple</t>
  </si>
  <si>
    <t>MacBook Air 11" - i5 (1.60 GHz) - 4Go - 256Go SSD - Écran 11.6" - Mac OS X Yosemite - Iris HD 6000</t>
  </si>
  <si>
    <t>TK0888462342025</t>
  </si>
  <si>
    <t>EAN 0888462342025</t>
  </si>
  <si>
    <t>B00UKRUWC4 - Limitations de mise en vente applicables</t>
  </si>
  <si>
    <t>PS463E-03G00PFR</t>
  </si>
  <si>
    <t>Toshiba</t>
  </si>
  <si>
    <t>Toshiba Tecra A40-C-14L - Intel Core i5 6200U / 2.3 GHz - Win 7 Pro (Win 10 Pro) - 8 Go RAM - 500 Go HDD - DVDRW - Ecran 14" - HD Graphics 520 - Wi-Fi</t>
  </si>
  <si>
    <t>TK4051528235319</t>
  </si>
  <si>
    <t>EAN 4051528235319</t>
  </si>
  <si>
    <t>B01IDLCROE</t>
  </si>
  <si>
    <t>146H8</t>
  </si>
  <si>
    <t>Dell Vostro 15 3568 - Core i5 7200U - Win 10 Pro 64 bits - 4 Go RAM - 1 To HDD - DVDRW - Ecran 15.6" - 1 Year Dell Collect and Return Service</t>
  </si>
  <si>
    <t>TK5397063942367</t>
  </si>
  <si>
    <t>EAN 5397063942367</t>
  </si>
  <si>
    <t>15-N082SF-REF-S</t>
  </si>
  <si>
    <t>HP 15-N082SF - Intel Core I7-4500 - Mémoire 8 Go - HDD 1 To - Ecran 15.6" - NVIDIA GF GT 740 2 Go - EAN : 888182151648</t>
  </si>
  <si>
    <t>Reconditionné</t>
  </si>
  <si>
    <t>TK0888182151648</t>
  </si>
  <si>
    <t>EAN 0888182151648</t>
  </si>
  <si>
    <t>B00G8X0738</t>
  </si>
  <si>
    <t>NX.GCEEF.002</t>
  </si>
  <si>
    <t>Acer Aspire ES1-571-30T2 - Intel Core i3-5005U - Mémoire 4 Go - Disque dur 1 To - Ecran 15.6" LED - Webcam - Windows 10 Famille 64 bits</t>
  </si>
  <si>
    <t>NXGCEEF00262310E126600</t>
  </si>
  <si>
    <t xml:space="preserve">CDISCOUNT
</t>
  </si>
  <si>
    <t>1701162013WJEG0</t>
  </si>
  <si>
    <t>TK4713392488580</t>
  </si>
  <si>
    <t>EAN 4713392488580</t>
  </si>
  <si>
    <t>B01G5LL53S</t>
  </si>
  <si>
    <t>NXGCEEF00262201C5B6600</t>
  </si>
  <si>
    <t>1701231424YCXWZ</t>
  </si>
  <si>
    <t>11-K005NF-REF-G</t>
  </si>
  <si>
    <t>HP Pavilion x360 11-k005nf - Intel Celeron N3050 - Mémoire 4Go - HDD 500Go - Ecran 11.6" - Windows 8.1 - EAN : 889894013699</t>
  </si>
  <si>
    <t>8cg52626q9</t>
  </si>
  <si>
    <t xml:space="preserve">16/01/2017
</t>
  </si>
  <si>
    <t>1701161911WIL92</t>
  </si>
  <si>
    <t>TK0889894013699</t>
  </si>
  <si>
    <t>EAN 0889894013699</t>
  </si>
  <si>
    <t>B013EBNIIM</t>
  </si>
  <si>
    <t>80MH0026FR-S</t>
  </si>
  <si>
    <t>Lenovo IDEAPAD 100-14IBY - Intel Celeron N2840 - Disque dur 250GB - mémoire 2GB - Ecran 14" pouces - DVDRW - Windows 8.1</t>
  </si>
  <si>
    <t>30/01/2017</t>
  </si>
  <si>
    <t>TK267</t>
  </si>
  <si>
    <t>EAN 0889561948927</t>
  </si>
  <si>
    <t xml:space="preserve">  B010UN671W</t>
  </si>
  <si>
    <t>80R2002VFR-G</t>
  </si>
  <si>
    <t>Lenovo IDEAPAD 100S-11IBY - Intel Z3735 - Disque dur 32SSD - mémoire 2GB - Ecran 11" pouces - Windows 10</t>
  </si>
  <si>
    <t>13/01/2017</t>
  </si>
  <si>
    <t>TK0889955446411</t>
  </si>
  <si>
    <t>EAN 0889955446411</t>
  </si>
  <si>
    <t>B016KZC4MK</t>
  </si>
  <si>
    <t>59415987-S</t>
  </si>
  <si>
    <t>Lenovo B50-70 - Intel Core i3-4010U - RAM 4GB - HDD 500GB - Ecran 15.6 " HD LED - Intel Graphics 4400 -  DVD±RW - Windows 8.1</t>
  </si>
  <si>
    <t>MDS</t>
  </si>
  <si>
    <t>23/052017</t>
  </si>
  <si>
    <t>TK232</t>
  </si>
  <si>
    <t>EAN 0888772244699</t>
  </si>
  <si>
    <t>B00MCILT2G</t>
  </si>
  <si>
    <t>MCC2NMB-S</t>
  </si>
  <si>
    <t>Lenovo B50-70 - Intel Core i3-4005U - RAM 4GB - HDD 500GB - Ecran 15.6 " HD LED - Intel Graphics 4400 -  DVD±RW - Windows 8.1</t>
  </si>
  <si>
    <t>TK231</t>
  </si>
  <si>
    <t>EAN 0888772590864</t>
  </si>
  <si>
    <t>B00YWUXB4Q</t>
  </si>
  <si>
    <t>80L000JXFR-S</t>
  </si>
  <si>
    <t>LENOVO G50-80 - Intel Core i3-4005U 1,7 GHz - Mémoire 4 Go - HDD 1 To - AMD Radeon R5 M330 - Ecran 15.6 pouces - Windows 10</t>
  </si>
  <si>
    <t>TK276</t>
  </si>
  <si>
    <t>EAN 3305912516074</t>
  </si>
  <si>
    <t>R409CC-WX298H</t>
  </si>
  <si>
    <t>ASUS R409CC-WX298H / 14 pouces /I5- 3334U/4GB/1T/ 2GT720</t>
  </si>
  <si>
    <t>TK195</t>
  </si>
  <si>
    <t>EAN 4716659663164</t>
  </si>
  <si>
    <t>B00ID3ZWHC</t>
  </si>
  <si>
    <t>T100TA-DK090H-REF-G
3305912516005</t>
  </si>
  <si>
    <t>Asus T100TA-DK090H - Intel Atom Z3775 - Mémoire 2 Go - SSHD 32+1 To - Ecran Tactile à rétroéclairé - Windows 8.1 - EAN : 3305912516005</t>
  </si>
  <si>
    <t>e9n0bc147445399</t>
  </si>
  <si>
    <t>AbdelIllah ok 200€ payé</t>
  </si>
  <si>
    <t>TK3305912516005</t>
  </si>
  <si>
    <t>EAN 3305912516005</t>
  </si>
  <si>
    <t>80NR0023FR-G</t>
  </si>
  <si>
    <t>LENOVO</t>
  </si>
  <si>
    <t>Lenovo Miix 300 - Intel Z3735 - Mémoire 2G - Stockage 32 Go - Ecran 10'' WXGA - Windows 10 32 bits</t>
  </si>
  <si>
    <t>TK0889955327758</t>
  </si>
  <si>
    <t>EAN 0889955327758</t>
  </si>
  <si>
    <t xml:space="preserve"> B01BDDMJCY </t>
  </si>
  <si>
    <t>YE005T4D</t>
  </si>
  <si>
    <t>80NR0023FR-S</t>
  </si>
  <si>
    <t>YE005T2S</t>
  </si>
  <si>
    <t xml:space="preserve"> 17070815510R48D</t>
  </si>
  <si>
    <t>EMC - EC</t>
  </si>
  <si>
    <t>6.35€ TTC</t>
  </si>
  <si>
    <t xml:space="preserve">?? </t>
  </si>
  <si>
    <t xml:space="preserve"> 1708191900APIBP - PRODUIT ABSENT.... Remplacé par TK0190725997874</t>
  </si>
  <si>
    <t>YD00Q8FW</t>
  </si>
  <si>
    <t xml:space="preserve">171-5119595-5705942 </t>
  </si>
  <si>
    <t>80R2002XFR-G</t>
  </si>
  <si>
    <t>15/03/2017</t>
  </si>
  <si>
    <t>TK0889955446435</t>
  </si>
  <si>
    <t>EAN 0889955446435</t>
  </si>
  <si>
    <t>B017ZHBQV2</t>
  </si>
  <si>
    <t>X205TA-FD015BS</t>
  </si>
  <si>
    <t>ASUS EeeBook X205TA - Intel Z3735 - mémoire 2 Go - SSD 32 Go - Ecran 11.6 pouces - Windows 8.1 - Bleu</t>
  </si>
  <si>
    <t>TK221</t>
  </si>
  <si>
    <t>EAN 4716659909385</t>
  </si>
  <si>
    <t xml:space="preserve">
B00R7F925K</t>
  </si>
  <si>
    <t>17/03/2017</t>
  </si>
  <si>
    <t>F7NLBCPL000D</t>
  </si>
  <si>
    <t>59413958-06</t>
  </si>
  <si>
    <t>Lenovo Miix2 10 Z3740/2G/64S/WUXGA/MT/B/C/W81-32 - Intel Atom Z3740 - Windows 8.1 - 2 Go RAM - 64 Go eMMC - 10.1" écran tactile 1920 x 1200 - Gris - clavier français</t>
  </si>
  <si>
    <t>19/09/2017</t>
  </si>
  <si>
    <t>80HV005ESP-CTO-S</t>
  </si>
  <si>
    <t>Lenovo Miix 3 1030 80HV - Intel Atom Z3735F - Windows 8.1 - 2 Go RAM - 32 Go eMMC - 10.1" écran tactile 1920 x 1200 - noir - clavier français</t>
  </si>
  <si>
    <t>A ANNONCER</t>
  </si>
  <si>
    <t>80HV002TFR-S</t>
  </si>
  <si>
    <t>Lenovo Miix 3 1030 80HV - Intel Atom Z3735F - Windows 8.1 - 2 Go RAM - 32 Go SSD - 10.1" écran tactile 1920 x 1200 - noir - clavier français</t>
  </si>
  <si>
    <t>P2001YJH</t>
  </si>
  <si>
    <t>1702071421299O2</t>
  </si>
  <si>
    <t>TK0888965997371</t>
  </si>
  <si>
    <t>EAN 0888965997371</t>
  </si>
  <si>
    <t xml:space="preserve"> B00XABUQT6 </t>
  </si>
  <si>
    <t>80HV002TFR-06</t>
  </si>
  <si>
    <t>1 an IMTECH</t>
  </si>
  <si>
    <t>13/01/2018</t>
  </si>
  <si>
    <t>TK0888965997371U</t>
  </si>
  <si>
    <t>20D9001BFR-S</t>
  </si>
  <si>
    <t>Lenovo ThinkPad 11e 20D9 - Intel Celeron N2940 - Windows 7 Pro 64 bits / Windows 8.1 Pro 64 bits - RAM 4 Go - Disque dur 500 Go - Ecran 11.6" - noir</t>
  </si>
  <si>
    <t>TK0889233560495</t>
  </si>
  <si>
    <t>EAN 0889233560495</t>
  </si>
  <si>
    <t>B010SGV428</t>
  </si>
  <si>
    <t>59395420-06</t>
  </si>
  <si>
    <t>Lenovo Yoga 10 - CPU MTK 8125AC - Ram 1 Go - Stockage 16 Go - Ecran 10 pouces - Android 4.1</t>
  </si>
  <si>
    <t>HB034B4M</t>
  </si>
  <si>
    <t>170206205722TYR</t>
  </si>
  <si>
    <t>TK0888228332598</t>
  </si>
  <si>
    <t>EAN 0888228332598</t>
  </si>
  <si>
    <t>B00J2WCPF0</t>
  </si>
  <si>
    <t>80Q701E7FR-06</t>
  </si>
  <si>
    <t>Lenovo Ideapad 300-15ISK - Intel Core I7-6500U - Mémoire 4GB - Disque Dur 1TB - ECRAN 15.6 - Windows 10</t>
  </si>
  <si>
    <t>20/03/2017</t>
  </si>
  <si>
    <t>TK0190151235908</t>
  </si>
  <si>
    <t>EAN 0190151235908</t>
  </si>
  <si>
    <t>B0182CXW16</t>
  </si>
  <si>
    <t>80Q5005RFR-G</t>
  </si>
  <si>
    <t>Lenovo G70-35 - AMD A4-6210 - Mémoire 4GB - Disque dur 1TB SSHD - Ecran 17.3" - Windows 10</t>
  </si>
  <si>
    <t>TK0190404766203</t>
  </si>
  <si>
    <t>EAN 0190404766203</t>
  </si>
  <si>
    <t>B01GDKJEGG</t>
  </si>
  <si>
    <t>80Q5005RFR-B</t>
  </si>
  <si>
    <t>31/05/2018</t>
  </si>
  <si>
    <t>80Q5005PFR-S</t>
  </si>
  <si>
    <t>Lenovo G70-35 - AMD A4-6210 - Mémoire 8GB - Disque dur 1TB SSHD - Ecran 17.3" - Windows 10</t>
  </si>
  <si>
    <t>Indisponible</t>
  </si>
  <si>
    <t>TK0190404709026</t>
  </si>
  <si>
    <t>EAN 0190404709026</t>
  </si>
  <si>
    <t>W4M84EA#ABF</t>
  </si>
  <si>
    <t>HP 255 G5 - Série E2 7110 / 1.8 GHz - Win 10 Familiale 64 bits - 4Go RAM - 500Go HDD - DVD SuperMulti - 15.6" TN 1366 x 768 (HD) - Radeon R2 - Wi-Fi,</t>
  </si>
  <si>
    <t>CND6486999</t>
  </si>
  <si>
    <t>17021319353UJ7U</t>
  </si>
  <si>
    <t>TK0889899898932</t>
  </si>
  <si>
    <t>EAN 0889899898932</t>
  </si>
  <si>
    <t>B01LMRH1WO</t>
  </si>
  <si>
    <t>80R5008BMB-S</t>
  </si>
  <si>
    <t>Lenovo 500-14ISK i5-6200U/8GB/500SSHD/FHD/MT/B/C/W10</t>
  </si>
  <si>
    <t>R90J46U4 ?</t>
  </si>
  <si>
    <t>24/02/2017</t>
  </si>
  <si>
    <t>25/02/2017</t>
  </si>
  <si>
    <t>interne</t>
  </si>
  <si>
    <t>NC</t>
  </si>
  <si>
    <t>MTABAI - 432€ TTC
Avance 310€ le 18/03
Solde 122+8€ ok le 14/04/2017</t>
  </si>
  <si>
    <t>TK0190151182615</t>
  </si>
  <si>
    <t xml:space="preserve">EAN 0190151182615 </t>
  </si>
  <si>
    <t>R90J46U4</t>
  </si>
  <si>
    <t>406-4935647-7417908</t>
  </si>
  <si>
    <t>1807026981POFRBCYHFR</t>
  </si>
  <si>
    <t>11,09</t>
  </si>
  <si>
    <t>80N50077FR-G</t>
  </si>
  <si>
    <t>Lenovo Yoga 500-14IHW i3-4005U/4GB/500/HD/MT/B/C/W10
Ecran 14 pouces / Mémoire 4 Go / Capacité du Disque Dur 500 Go / Portabilité Netbook / Marque Lenovo / Type processeur Intel Core i3 / Résolution d'Écran 1366 x 768 / Processeur Intel Core i3 4005U / Processeur graphique Intel HD Graphics
Intel Core i3-4005U (1.7 GHz), 4GB DDR3L - FHD LED (1920x1080), Intel HD Graphics 4400, Gigabit Ethernet, Wi-Fi, Bluetooth 4.0, Li-Po, Windows 10</t>
  </si>
  <si>
    <t>R90HC6SM</t>
  </si>
  <si>
    <t>TELKELLE</t>
  </si>
  <si>
    <t>15/05/2017</t>
  </si>
  <si>
    <t>20171229-99-F1838</t>
  </si>
  <si>
    <t>LAID... ATTENTE REGLEMENT - Facturé le 29.12.2017</t>
  </si>
  <si>
    <t>TK0889955302083</t>
  </si>
  <si>
    <t>EAN 0889955302083</t>
  </si>
  <si>
    <t>B014WCLA14</t>
  </si>
  <si>
    <t>80HW006RMB-S</t>
  </si>
  <si>
    <t>Lenovo G70-70 - Intel Core i3-4030U (1,90 GHz) - Ecran 17,3"" HD+ - Mémoire 8 Go - HDD 1 To - DVDRW - Windows 8.1 64 bits
clavier AZERTY BELGE</t>
  </si>
  <si>
    <t>PF07RLU6</t>
  </si>
  <si>
    <t>MEHDI - 397€ TTC
Avance 200€ le 20/03
Solde 200€ le 06/06/17</t>
  </si>
  <si>
    <t>TK0889233078013</t>
  </si>
  <si>
    <t>EAN 0889233078013</t>
  </si>
  <si>
    <t>B00QE39UY4</t>
  </si>
  <si>
    <t>P5T75EA#ABF</t>
  </si>
  <si>
    <t>HP 250 G4 - Pentium N3700 - Windows 10 Home - Mémoire 4 Go - 500 Go HDD - DVDRW - Ecran 15.6" ( HD ) - Intel HD Graphics</t>
  </si>
  <si>
    <t>TK0889894848987</t>
  </si>
  <si>
    <t>EAN 0889894848987</t>
  </si>
  <si>
    <t>B01A3VFH76</t>
  </si>
  <si>
    <t>J4U35EA</t>
  </si>
  <si>
    <t>HP 350 G1 - Core i5 4210U / 1.7 GHz - Windows 8.1 64 - 4 Go RAM - 750 Go HDD - DVD SuperMulti - Ecran 15.6" - AMD Radeon HD 8670M - argenté(e)</t>
  </si>
  <si>
    <t>5CG501131H</t>
  </si>
  <si>
    <t>1704032310EV9W3</t>
  </si>
  <si>
    <t>TK0888793749098</t>
  </si>
  <si>
    <t>EAN 0888793749098</t>
  </si>
  <si>
    <t>B00NQY466Q</t>
  </si>
  <si>
    <t>H9X33EA#ABF</t>
  </si>
  <si>
    <t>HP ELITE X2 1011 G1 - Core M5Y10c / 800 MHz - Windows 8.1 Pro 64 bits - 4 Go RAM - 256 Go SSD - 11.6" écran tactile 1920 x 1080 ( Full HD )</t>
  </si>
  <si>
    <t>TK0725184057519</t>
  </si>
  <si>
    <t>EAN 0725184057519</t>
  </si>
  <si>
    <t>B01125IG3E</t>
  </si>
  <si>
    <t>L5G57EA</t>
  </si>
  <si>
    <t>HP Elite x2 1011 G1 - Intel Core M 5Y71 / 1.2 GHz - Windows 8.1 Pro 64 bits - 8 Go RAM - 256 Go SSD - Ecran 11.6" 1920 x 1080 FHD - WiGig - 4G</t>
  </si>
  <si>
    <t>TK0889296897439</t>
  </si>
  <si>
    <t>EAN 0889296897439</t>
  </si>
  <si>
    <t>B010S6YJCU</t>
  </si>
  <si>
    <t>G6W59EA#ABF</t>
  </si>
  <si>
    <t>HP ProBook 470 G2 - Intel Core i3 4030U - Windows 8.1 64 bits - RAM 4 Go - HDD 500 Go - DVD-RW - Ecran 17.3" HD+ - AMD Radeon R5 M255 - Garantie 2 Ans</t>
  </si>
  <si>
    <t>TK0888793335970</t>
  </si>
  <si>
    <t>TK188</t>
  </si>
  <si>
    <t>EAN 0888793335970</t>
  </si>
  <si>
    <t>B00LBT0CQQ</t>
  </si>
  <si>
    <t>CND43447MF</t>
  </si>
  <si>
    <t>18/04/2017</t>
  </si>
  <si>
    <t>LAID</t>
  </si>
  <si>
    <t>LAID... le 06/06/17 chèq CIC 1533693 - Mme Nicole Martin Villa 14 - 26B Av. Yves Bongars 81370 St Sulpice La Pointe - 500€ - remis à Hicham pour complément Tariq</t>
  </si>
  <si>
    <t>N0Z75EA#ABF</t>
  </si>
  <si>
    <t>HP 255 G4 - AMD A6-6310 - Windows 10 64 bits - RAM 4 Go - Disque Dur 500 Go - DVDRW - Ecran 15.6" HD - AMD Radeon R4 - Garantie HP 1 An</t>
  </si>
  <si>
    <t>Récupéré .... sans prévenir</t>
  </si>
  <si>
    <t xml:space="preserve">désactivé le 07/04 (imtech), réactivé le 13/04 
Cde 1707030905Z6WSE - PRODUIT ABSENT.... Remplacé
</t>
  </si>
  <si>
    <t>TK0889894306906</t>
  </si>
  <si>
    <t>TK186</t>
  </si>
  <si>
    <t>EAN 0889894306906</t>
  </si>
  <si>
    <t>B01A3VFZ8M</t>
  </si>
  <si>
    <t>P4P62EA#ABF</t>
  </si>
  <si>
    <t>HP ProBook 455 G3 - Série A A8-7410 / 2.2 GHz - Win 10 Familiale 64 bits - 4 Go RAM - 500 Go HDD - DVD SuperMulti - Ecran 15.6"  HD - Radeon R5 - Garantie HP 1 An</t>
  </si>
  <si>
    <t>5CD7075L59</t>
  </si>
  <si>
    <t>235 au-lieu de 290</t>
  </si>
  <si>
    <t>1707030905Z6WSE</t>
  </si>
  <si>
    <t>7,60</t>
  </si>
  <si>
    <t>Livré en lieu et place de TK186</t>
  </si>
  <si>
    <t>TK0889894915993</t>
  </si>
  <si>
    <t xml:space="preserve">EAN 0889894915993 </t>
  </si>
  <si>
    <t>B01AO0OPX8</t>
  </si>
  <si>
    <t>N0Z85EA#ABF</t>
  </si>
  <si>
    <t>HP 255 G4 - E1-6015 1.4 GHz - Windows 10 Home édition 64 bits - RAM 4 Go - Disque Dur 500 Go - DVDRW - Ecran 15.6" - AMD Radeon R2 - gris cendre</t>
  </si>
  <si>
    <t>TK0889894151094</t>
  </si>
  <si>
    <t>TK184</t>
  </si>
  <si>
    <t>EAN 0889894306937</t>
  </si>
  <si>
    <t>B0188AUE4U</t>
  </si>
  <si>
    <t>PS575E-0XU02TFR</t>
  </si>
  <si>
    <t>TOSHIBA</t>
  </si>
  <si>
    <t>Toshiba Satellite Pro A50-C-255 - Intel Core i3-6006U - Mémoire 4 Go - Disque dur 500 Go 7200rpm - Ecran 15.6p - Windows 10 Pro - Garantie 1 An</t>
  </si>
  <si>
    <t>TK4051528312577</t>
  </si>
  <si>
    <t>EAN 4051528312577</t>
  </si>
  <si>
    <t>B01N455OOM</t>
  </si>
  <si>
    <t>80RJ00HTFR</t>
  </si>
  <si>
    <t>Lenovo Essential B71-80 - Intel Core i5-5200U - Mémoire 4 Go - HDD 500 Go - Ecran 17.3" LED HD+ - DVDRW - Windows 10 Professionnel 64 bits</t>
  </si>
  <si>
    <t>TK8855203341779</t>
  </si>
  <si>
    <t>EAN 8855203341779</t>
  </si>
  <si>
    <t>B01M6COAR7</t>
  </si>
  <si>
    <t>XNKW2</t>
  </si>
  <si>
    <t>Dell Vostro 15 3568 - Intel Core i3 6100U / 2.3 GHz - Win 10 Pro 64 bits - Mémoire 4 Go - Disque dur 500 Go - DVDRW - Ecran 15.6" - Intel HD Graphics</t>
  </si>
  <si>
    <t>TK5397063942381</t>
  </si>
  <si>
    <t>EAN 5397063942381</t>
  </si>
  <si>
    <t>B01N1W4ZYN</t>
  </si>
  <si>
    <t>5250-6594</t>
  </si>
  <si>
    <t>Dell Latitude E5250 - Office 2013 Home &amp; Student - Intel Core i5 5300U - Windows 7 Pro / Windows 8.1 Pro - RAM 4 Go - HDD 500 Go - Ecran 12.5" - Intel HD Graphics 5500</t>
  </si>
  <si>
    <t>9PS7Q12</t>
  </si>
  <si>
    <t xml:space="preserve">405-7811105-2909936 </t>
  </si>
  <si>
    <t>TK5397063636594</t>
  </si>
  <si>
    <t>EAN 5397063636594</t>
  </si>
  <si>
    <t>B00UWD8QX8</t>
  </si>
  <si>
    <t>V8R70EA#ABF</t>
  </si>
  <si>
    <t>HP SPECTRE x360- 13-4132nf - Intel Core i5-6200U - Ecran 13.3" IPS  FHD TOUCH - Mémoire 4 Go - VGA Intel HD - Disque dur 128 Go SSD - Windows 10</t>
  </si>
  <si>
    <t>21/04/2017</t>
  </si>
  <si>
    <t>TK889899488348</t>
  </si>
  <si>
    <t>EAN 889899488348</t>
  </si>
  <si>
    <t>B01G0SWL0C</t>
  </si>
  <si>
    <t>DT.SXGEF.011</t>
  </si>
  <si>
    <t>Acer Aspire TC-215_WA66310 - AMD A6-6310 2.4Ghz - Mémoire 4 Go - Disque dur 2 To - AMD R5-235 2GB - DVDRW - Windows 8.1</t>
  </si>
  <si>
    <t>DTSXGEF011524009F23000</t>
  </si>
  <si>
    <t>1705011733KWZAS</t>
  </si>
  <si>
    <t>Chronopost</t>
  </si>
  <si>
    <t>TK4713392112331</t>
  </si>
  <si>
    <t>EAN 4713392112331</t>
  </si>
  <si>
    <t>B01H5HZGYA</t>
  </si>
  <si>
    <t>xx/ww/2017</t>
  </si>
  <si>
    <t>IMTECH sans prévenir</t>
  </si>
  <si>
    <t>NX.GKQEF.001</t>
  </si>
  <si>
    <t>Acer Aspire ES1-572-301M - Intel Core i3-6006U 4 Go 500 Go 15.6" LED HD Graveur DVD Wi-Fi AC/Bluetooth Webcam Windows 10 Famille 64 bits</t>
  </si>
  <si>
    <t>TK4713392946950</t>
  </si>
  <si>
    <t>EAN 4713392946950</t>
  </si>
  <si>
    <t>B01MTDT1DY</t>
  </si>
  <si>
    <t>NX.GKKEF.021</t>
  </si>
  <si>
    <t>Acer Swift 3 SF314-51-5246 Or - Intel Core i5-7200U - Mémoire 8 Go - SSD 256 Go - Ecran 14" LED Full HD - Windows 10 Famille 64 bits</t>
  </si>
  <si>
    <t>29/05/2017</t>
  </si>
  <si>
    <t>TK4713883037907</t>
  </si>
  <si>
    <t>EAN 4713883037907</t>
  </si>
  <si>
    <t>B01N4PBP1W</t>
  </si>
  <si>
    <t>PS562E-02J02GFR</t>
  </si>
  <si>
    <t>Toshiba Satellite Pro R50-C-10W - Intel Core i3-5005U - RAM 4 Go - HDD 500 Go - Ecran 15.6" - DVDRW - Windows 7 Pro + Windows 10 Pro</t>
  </si>
  <si>
    <t>8G142695H</t>
  </si>
  <si>
    <t>19/06/2017</t>
  </si>
  <si>
    <t xml:space="preserve"> 1706191032VUOAU</t>
  </si>
  <si>
    <t>TK4051528218961</t>
  </si>
  <si>
    <t>EAN 4051528218961</t>
  </si>
  <si>
    <t>B017D2EWGA</t>
  </si>
  <si>
    <t>NX.GCEEF.029</t>
  </si>
  <si>
    <t>Acer Aspire ES1-571-P18A - intel Pentium 3556 - HDD 1 To - Mémoire 4 Go - Ecran 15.6 pouces - Windows 10 - Garantie 2 Ans Retour Atelier constructeur</t>
  </si>
  <si>
    <t>NXGCEEF029626029A06600 (modèle de remplacement: ES1-571-P4XG NX.GCEEF.029)</t>
  </si>
  <si>
    <t>2 Ans Retour Atelier constructeur</t>
  </si>
  <si>
    <t xml:space="preserve"> 1707051511ZX478</t>
  </si>
  <si>
    <t>13.05 € TTC</t>
  </si>
  <si>
    <t>N'existe pas</t>
  </si>
  <si>
    <t>TK4713392563331</t>
  </si>
  <si>
    <t>EAN 4713392563331</t>
  </si>
  <si>
    <t>NXGCEEF029626029896600(modèle de remplacement: ES1-571-P4XG NX.GCEEF.029)</t>
  </si>
  <si>
    <t xml:space="preserve"> 17072815395FB6O</t>
  </si>
  <si>
    <t>Demande de retour par le client pour cause d'écran cassé... Echange std proposé...mais art; indispo... REMBOURSE le 10/08/2017</t>
  </si>
  <si>
    <t>80U1001HFR-06</t>
  </si>
  <si>
    <t>LENOVO Tablette Tactile Miix 510-12ISK / Ecran 12,2" FHD - RAM 4Go - Windows 10 - Intel Core i3-6006U - Stockage 128 M.2 PCIE</t>
  </si>
  <si>
    <t>-------------------------</t>
  </si>
  <si>
    <t>6 mois</t>
  </si>
  <si>
    <t>30/10/2017</t>
  </si>
  <si>
    <t>direct Malika Oum Selmen</t>
  </si>
  <si>
    <t>171030-782423-99002648</t>
  </si>
  <si>
    <t>LEVS20-REF-G</t>
  </si>
  <si>
    <t>direct Nadia Echafi 155€</t>
  </si>
  <si>
    <t>171207-782423-990026778</t>
  </si>
  <si>
    <t>EAN 888965260901</t>
  </si>
  <si>
    <t>Ordinateur de bureau</t>
  </si>
  <si>
    <t>V1E85EA#ABF</t>
  </si>
  <si>
    <t>HP PC 800G2EO - RAM 8 Go -Windows 10 Pro - Intel Core i5 (6ème génération) 6500 / 3.2 GHz - Intel HD Graphics 530 - Disque dur 1 To</t>
  </si>
  <si>
    <t>CZC6509BD5</t>
  </si>
  <si>
    <t>17/10/2017</t>
  </si>
  <si>
    <t xml:space="preserve"> 1710171455O1C9K</t>
  </si>
  <si>
    <t>TK0889894898098</t>
  </si>
  <si>
    <t>EAN 0889894898098</t>
  </si>
  <si>
    <t>B01AO0OSXU</t>
  </si>
  <si>
    <t>Y6X29EA#ABF</t>
  </si>
  <si>
    <t>HP Slimline Desktop PC/260-a103nf/INTEL PENTIUM J3710/4GB/HDD 1TB 7200RPM 3.5 /INTEL HD GRAPHICS //W10</t>
  </si>
  <si>
    <t>TK0190780861400</t>
  </si>
  <si>
    <t>EAN 0190780861400</t>
  </si>
  <si>
    <t>B01MY5WM8Y</t>
  </si>
  <si>
    <t>31P10AJ001NUK</t>
  </si>
  <si>
    <t>Lenovo ThinkCentre M83 10AJ001NUK</t>
  </si>
  <si>
    <t>TK0888772665807</t>
  </si>
  <si>
    <t>EAN 0888772665807</t>
  </si>
  <si>
    <t>B00O7JS9J4</t>
  </si>
  <si>
    <t>90DQ0027FR-B</t>
  </si>
  <si>
    <t>Lenovo 300S-11IBR - Intel Celeron N3050 / RAM 4GB / HDD 500 / Windows 10</t>
  </si>
  <si>
    <t>26/12/2017</t>
  </si>
  <si>
    <t>TK0190151276673</t>
  </si>
  <si>
    <t>EAN 0190151276673</t>
  </si>
  <si>
    <t>B01DDW5DQC</t>
  </si>
  <si>
    <t>90BJ00CCFR-S</t>
  </si>
  <si>
    <t>Lenovo Tour H30-05 - AMD E2-7110 / RAM 4GB / HDD 1TB-7200 RPM / Windows 10</t>
  </si>
  <si>
    <t>TK0190793596917</t>
  </si>
  <si>
    <t>EAN 0190793596917</t>
  </si>
  <si>
    <t>B01MA6UAPU</t>
  </si>
  <si>
    <t>90FB0012FR-G</t>
  </si>
  <si>
    <t>Lenovo 710-25ISH / Intel Core i5-6400 / RAM 8GB / HDD 1TB-7SSHD / Nvidia GeForce GTX 750 Ti (2 Go) / Windows 10</t>
  </si>
  <si>
    <t>TK0190576491323</t>
  </si>
  <si>
    <t>EAN 0190576491323</t>
  </si>
  <si>
    <t>B072L25VMX</t>
  </si>
  <si>
    <t>10KW002MFR-G</t>
  </si>
  <si>
    <t>LENOVO S510-10KW - i3-6100 - 4Go - 500Go HDD - Windows 10 Pro 64bits - TOUR - DVD±RW</t>
  </si>
  <si>
    <t>TK0190404407274</t>
  </si>
  <si>
    <t>EAN 0190404407274</t>
  </si>
  <si>
    <t>B01M9JMBKU</t>
  </si>
  <si>
    <t>10A90011GE-B</t>
  </si>
  <si>
    <t>Lenovo M93p - Intel Core i5-4570 / RAM 4GB / 500 SSHD / Windows 7 Pro - (W8P)</t>
  </si>
  <si>
    <t>TK0887942379551</t>
  </si>
  <si>
    <t>EAN 0887942379551</t>
  </si>
  <si>
    <t>B00GJIRBGI</t>
  </si>
  <si>
    <t>90G9001FFR-G</t>
  </si>
  <si>
    <t>Lenovo 310S-08ASR / AMD E2-9030 / RAM 4GB / HDD 1TB-7200 RPM / Windows 10</t>
  </si>
  <si>
    <t>Reconditionné Neuf</t>
  </si>
  <si>
    <t>TK0191376209781</t>
  </si>
  <si>
    <t>EAN 0191376209781</t>
  </si>
  <si>
    <t>B0714MJ79C</t>
  </si>
  <si>
    <t>90FL001PFR-B</t>
  </si>
  <si>
    <t>Lenovo Y710-15ISH - CUBE / Intel Core i5-6400 / Mémoire 8GB / Disque dur 1TB-7200 / Nvidia GeForce GTX 1080 8 Go / WiFi /Windows 10</t>
  </si>
  <si>
    <t>27/12/2017</t>
  </si>
  <si>
    <t>27/02/2018</t>
  </si>
  <si>
    <t>TK0190793597051</t>
  </si>
  <si>
    <t>EAN 0190793597051</t>
  </si>
  <si>
    <t xml:space="preserve">Ordinateur de burerau
</t>
  </si>
  <si>
    <t>F0CK000JFR-S</t>
  </si>
  <si>
    <t>Lenovo AIO 310 / AMD A9-9400 / RAM 4GB / HDD 1TB / Ecran 20" HD+ / Windows 10</t>
  </si>
  <si>
    <t>31/01/2018</t>
  </si>
  <si>
    <t>IMYECH</t>
  </si>
  <si>
    <t>TK0191200917806</t>
  </si>
  <si>
    <t>EAN 0191200917806</t>
  </si>
  <si>
    <t>B06X6J3PCF</t>
  </si>
  <si>
    <t>Ordinateur portable</t>
  </si>
  <si>
    <t>T100TA-DK024H-REF-G</t>
  </si>
  <si>
    <t>Asus T100TA-DK024H - Intel Atom Z3735 - Mémoire 2 Go - SSHD 32Go + 500 To - Ecran Tactile à rétroéclairé - Windows 8.1 - EAN : 3305912516043</t>
  </si>
  <si>
    <t>TK4716659767978</t>
  </si>
  <si>
    <t>EAN 4716659767978</t>
  </si>
  <si>
    <t>T100TAM-DK012B</t>
  </si>
  <si>
    <t>Asus Transformer Book T100TAM-DK012B - Tactile 10,1" Métal - Intel Atom Z3735F - 2 Go de RAM - HDD SSD 32 Go + 500 Go - Windows 8.1 + Microsoft Office 365 incl</t>
  </si>
  <si>
    <t>TK282</t>
  </si>
  <si>
    <t>TK4716659835332</t>
  </si>
  <si>
    <t>EAN 4716659835332</t>
  </si>
  <si>
    <t>X751LN-TY042H</t>
  </si>
  <si>
    <t>ASUS Transformer Book T100TAF-BING-DK001B avec clavier - Intel Atom Z3735G - 1 Go - SSD 32 Go + 500 Go - 10.1" LED Tactile - Windows 8.1 32 bits avec Bing</t>
  </si>
  <si>
    <t>TK281</t>
  </si>
  <si>
    <t>TK4716659847120</t>
  </si>
  <si>
    <t>EAN 4716659847120</t>
  </si>
  <si>
    <t>90NB0B03-M08950</t>
  </si>
  <si>
    <t>ASUS A540LA-XX514T - 15.6" - i3-5005U - 4Gb - 500Gb - Windows 10 (64bit) - Intel HD Graphics 5500 - AZERTY Belge</t>
  </si>
  <si>
    <t>H1N0CXZQR007014</t>
  </si>
  <si>
    <t>16/06/2017</t>
  </si>
  <si>
    <t xml:space="preserve"> 1708202029AX062</t>
  </si>
  <si>
    <t>402-6651856-6397952 REMBOURSE le 28/07/2017</t>
  </si>
  <si>
    <t>TK4712900408423</t>
  </si>
  <si>
    <t>EAN 4712900408423</t>
  </si>
  <si>
    <t>B071XD5N8G</t>
  </si>
  <si>
    <t>H1N0GRPLR00R02D</t>
  </si>
  <si>
    <t>402-4190626-0684305</t>
  </si>
  <si>
    <t>90NB07I1-M03960</t>
  </si>
  <si>
    <t>ASUS F302LA-FN226T - 13.3" - i3-4005U - 6Gb - 128Gb SSD - Windows 10 (64bit) - Intel HD Graphics 4400 - AZERTY Belge</t>
  </si>
  <si>
    <t>TK4712900281316</t>
  </si>
  <si>
    <t>EAN 4712900281316</t>
  </si>
  <si>
    <t>B01AYACL7K</t>
  </si>
  <si>
    <t>90NB09S2-M01150</t>
  </si>
  <si>
    <t>ASUS X556UA-XX050T - 15.6" - i5-6200U - 6Gb - 1Tb - Windows 10 (64bit) - Intel® HD graphics 520 - AZERTY Belge</t>
  </si>
  <si>
    <t>GCN0CVPLR06J507</t>
  </si>
  <si>
    <t>28/06/2017</t>
  </si>
  <si>
    <t xml:space="preserve"> 1706282247XWFH8</t>
  </si>
  <si>
    <t>10,91</t>
  </si>
  <si>
    <t>TK4712900277586</t>
  </si>
  <si>
    <t>EAN 4712900277586</t>
  </si>
  <si>
    <t>B01CAR81HO</t>
  </si>
  <si>
    <t>GBN0CVPLR0BR467</t>
  </si>
  <si>
    <t>30/06/2017</t>
  </si>
  <si>
    <t xml:space="preserve"> 1706300751YAI2N</t>
  </si>
  <si>
    <t>90NB08I8-M15020</t>
  </si>
  <si>
    <t>ASUS F554LJ-XX926T - 15.6" - i7-5500U - 8Gb - 750Gb - Windows 10 (64bit) - NVIDIA® GeForce® 920M (N16V-GM-S) - AZERTY Belge</t>
  </si>
  <si>
    <t>G2N0CVZGR00D088</t>
  </si>
  <si>
    <t xml:space="preserve">405-1104746-7118725 </t>
  </si>
  <si>
    <t>TK4712900190328</t>
  </si>
  <si>
    <t>EAN 4712900190328</t>
  </si>
  <si>
    <t>B071XHVG7D</t>
  </si>
  <si>
    <t>G3N0CVZGR00N09F</t>
  </si>
  <si>
    <t>25/06/2017</t>
  </si>
  <si>
    <t>406-6236928-4892312</t>
  </si>
  <si>
    <t>Colission</t>
  </si>
  <si>
    <t>GCN0CVPLR05M480</t>
  </si>
  <si>
    <t>16/09/2017</t>
  </si>
  <si>
    <t xml:space="preserve"> 1709161954GV48I</t>
  </si>
  <si>
    <t>G9N0CVPLR07639D</t>
  </si>
  <si>
    <t>17121020196PAL1</t>
  </si>
  <si>
    <t>TK4712900190328R</t>
  </si>
  <si>
    <t>KH DISCOUNT</t>
  </si>
  <si>
    <t>90NB07I1-M02880</t>
  </si>
  <si>
    <t>ASUS X302LA-FN172T - 13.3" - i3-4005U - 6Gb - 1Tb - Windows 10 (64bit) - Intel HD Graphics 4400 - AZERTY Belge</t>
  </si>
  <si>
    <t>G7N0CVZGR00D267</t>
  </si>
  <si>
    <t>406-7299310-3997132</t>
  </si>
  <si>
    <t>204-3935827-4228323 REMBOURSE le 04/08/2017</t>
  </si>
  <si>
    <t>TK4712900136418</t>
  </si>
  <si>
    <t>EAN 4712900136418</t>
  </si>
  <si>
    <t>B013JLHPN6</t>
  </si>
  <si>
    <t>G3N0CVPLR032107</t>
  </si>
  <si>
    <t xml:space="preserve"> 1709071159EQ9AL</t>
  </si>
  <si>
    <t>G4N0CVZGR00L17D</t>
  </si>
  <si>
    <t xml:space="preserve">  1709091540F7ZE3</t>
  </si>
  <si>
    <t>90NB08I2-M22550</t>
  </si>
  <si>
    <t>ASUS F555LJ-XX1088T - 15.6" - i7-5500U - 8Gb - 1Tb - Windows 10 (64bit) - NVIDIA® GeForce® 920M (N16V-GM-S) - AZERTY Belge</t>
  </si>
  <si>
    <t>TK4712900354522</t>
  </si>
  <si>
    <t>EAN 4712900354522</t>
  </si>
  <si>
    <t>GBN0CVZGR026447</t>
  </si>
  <si>
    <t xml:space="preserve"> 1709111642FPDQL</t>
  </si>
  <si>
    <t>G9N0CVPLR08Z38D</t>
  </si>
  <si>
    <t xml:space="preserve"> 1709161721GU0CD</t>
  </si>
  <si>
    <t>EMC- Coliss</t>
  </si>
  <si>
    <t>90NB0C33-M00890</t>
  </si>
  <si>
    <t>ASUS F756UQ-TY083T - 17.3" - i7-6500U - 8Gb - 1Tb - Windows 10 (64bit) - NVIDIA® GeForce® 940MX ( N16S-GTR) - AZERTY Belge</t>
  </si>
  <si>
    <t>GCN0CXPLR02W503</t>
  </si>
  <si>
    <t>16/08/2017</t>
  </si>
  <si>
    <t>408-9734860-9303546</t>
  </si>
  <si>
    <t>TK4712900444049</t>
  </si>
  <si>
    <t>Erreur lors de l’intégration</t>
  </si>
  <si>
    <t>EAN 4712900444049</t>
  </si>
  <si>
    <t>B01LZ0047U</t>
  </si>
  <si>
    <t>GCN0CXZQR01950F</t>
  </si>
  <si>
    <t>406-3714682-4393912</t>
  </si>
  <si>
    <t>GCN0CXPLR00Y506</t>
  </si>
  <si>
    <t>407-0932016-4953168</t>
  </si>
  <si>
    <t>90NB07I1-M03670</t>
  </si>
  <si>
    <t>ASUS X302LA-FN214T - 13.3" - i5-5200U - 4Gb - 128Gb SSD - Windows 10 (64bit) - Intel HD Graphics 5500 - AZERTY Belge</t>
  </si>
  <si>
    <t>GAN0CVPLR0AV432</t>
  </si>
  <si>
    <t xml:space="preserve"> 170812111695MT5</t>
  </si>
  <si>
    <t>Cde double -  1707311623649PW REMBOURSE le 10/08/2017</t>
  </si>
  <si>
    <t>TK4712900213485</t>
  </si>
  <si>
    <t>EAN 4712900213485</t>
  </si>
  <si>
    <t>B071KKW3CY</t>
  </si>
  <si>
    <t>GCN0CVZQR02P528</t>
  </si>
  <si>
    <t xml:space="preserve"> 170731182765EB2</t>
  </si>
  <si>
    <t>GAN0CVPLR08A43B</t>
  </si>
  <si>
    <t xml:space="preserve"> 1709191859HIH7U</t>
  </si>
  <si>
    <t>Retour par le client parce que reconditionné... 17081315119ENKC REMBOURSE le 30/08/2017</t>
  </si>
  <si>
    <t>GAN0CVPLR0FE43C</t>
  </si>
  <si>
    <t xml:space="preserve">  1709161157GRLQT</t>
  </si>
  <si>
    <t>GAN0CVZGR08140H</t>
  </si>
  <si>
    <t xml:space="preserve">  1712261507BUHK4</t>
  </si>
  <si>
    <t>TK4712900213485R</t>
  </si>
  <si>
    <t>90NB0AS1-M00230</t>
  </si>
  <si>
    <t>ASUS X302UJ-FN020T - 13.3" - i5-6200U - 8Gb - 128Gb SSD - Windows 10 (64bit) - NVIDIA® GeForce® 920M (N16V-GM-S) - AZERTY Belge</t>
  </si>
  <si>
    <t>GBN0CVPLR04J457</t>
  </si>
  <si>
    <t>27/07/2017</t>
  </si>
  <si>
    <t xml:space="preserve"> 170727211758DDN</t>
  </si>
  <si>
    <t>TK4712900262452</t>
  </si>
  <si>
    <t>EAN 4712900262452</t>
  </si>
  <si>
    <t>B01C4KRUOM</t>
  </si>
  <si>
    <t>H1N0CVZQR04V044</t>
  </si>
  <si>
    <t>29/07/2017</t>
  </si>
  <si>
    <t xml:space="preserve">  17072914365MM7A</t>
  </si>
  <si>
    <t>GCN0CVPLR054510</t>
  </si>
  <si>
    <t xml:space="preserve">  17080208286JJJ3</t>
  </si>
  <si>
    <t>90NB07I1-M03860</t>
  </si>
  <si>
    <t>ASUS X302LA-FN140T - 13.3" - i5-5200U - 4Gb - 500Gb - Windows 10 (64bit) - Intel HD Graphics 5500 - AZERTY Belge</t>
  </si>
  <si>
    <t>GCN0CVPLR02L49G</t>
  </si>
  <si>
    <t xml:space="preserve"> 170811165690WE6</t>
  </si>
  <si>
    <t>TK4712900262438</t>
  </si>
  <si>
    <t>EAN 4712900262438</t>
  </si>
  <si>
    <t>B01B7PZTES</t>
  </si>
  <si>
    <t>GBN0CVPLR08P46A</t>
  </si>
  <si>
    <t xml:space="preserve"> 17081400559I53T</t>
  </si>
  <si>
    <t>GAN0CVPLR07F42B</t>
  </si>
  <si>
    <t>15/08/2017</t>
  </si>
  <si>
    <t xml:space="preserve"> 17081512509RSZQ</t>
  </si>
  <si>
    <t>GBN0CVZQR00C46A - 2nde livraison le 13/10/2017</t>
  </si>
  <si>
    <t>17/09/2017</t>
  </si>
  <si>
    <t xml:space="preserve"> 1709171822H28F1</t>
  </si>
  <si>
    <t>GAN0CVPLR03A427 en attente de retour par Relais Colis - Livraison annulée / 2nd article livré au client !!!</t>
  </si>
  <si>
    <t>G8N0CVZGR020354</t>
  </si>
  <si>
    <t xml:space="preserve"> 1709221535I2I43</t>
  </si>
  <si>
    <t>90NB0652-M43580</t>
  </si>
  <si>
    <t>ASUS A555LA-XX2822T - 15.6" - i5-5200U - 12Gb - 1Tb - Windows 10 (64bit) - Intel HD Graphics 5500 - AZERTY Belge</t>
  </si>
  <si>
    <t>G8N0CVPLR052346</t>
  </si>
  <si>
    <t>17070715270IIWH</t>
  </si>
  <si>
    <t>13.05€ TTC</t>
  </si>
  <si>
    <t>TK4712900356090</t>
  </si>
  <si>
    <t>EAN 4712900356090</t>
  </si>
  <si>
    <t xml:space="preserve">B01FMY73J4 </t>
  </si>
  <si>
    <t>G9N0CVPLR02E359</t>
  </si>
  <si>
    <t xml:space="preserve"> 17071017561B4HM</t>
  </si>
  <si>
    <t>G9N0CVZGR01F389</t>
  </si>
  <si>
    <t>406-5268006-7848339</t>
  </si>
  <si>
    <t xml:space="preserve"> 17071020391CZ8M REMBOURSE le 31/07/2017</t>
  </si>
  <si>
    <t>GAN0CVPLR0BC40F</t>
  </si>
  <si>
    <t xml:space="preserve"> 1708262323C506F</t>
  </si>
  <si>
    <t>405-3523162-4910723 REMBOURSE le 04/08/2017</t>
  </si>
  <si>
    <t>H1N0CVZQR02H038</t>
  </si>
  <si>
    <t>408-9455622-3900316</t>
  </si>
  <si>
    <t>90NB0CF3-M01000</t>
  </si>
  <si>
    <t>ASUS A541UA-XX093T - 15.6" - i5-6198U - 12Gb - 1Tb - Windows 10 (64bit) - Intel® HD graphics 510 - AZERTY Belge</t>
  </si>
  <si>
    <t>H2N0CVZQR012065</t>
  </si>
  <si>
    <t xml:space="preserve"> 170706091204ZJ7</t>
  </si>
  <si>
    <t>REMBOURSE le 23/07/2017</t>
  </si>
  <si>
    <t>TK4712900398281</t>
  </si>
  <si>
    <t>EAN 4712900398281</t>
  </si>
  <si>
    <t>B01MA4GHWM</t>
  </si>
  <si>
    <t>H2N0CVZQR01D06C</t>
  </si>
  <si>
    <t>406-9601128-6740328</t>
  </si>
  <si>
    <t>11.92€ TTC</t>
  </si>
  <si>
    <t>H1N0CVPLR0BV014</t>
  </si>
  <si>
    <t xml:space="preserve"> 17071112211I3O8</t>
  </si>
  <si>
    <t>GCN0CVPLR0C2507</t>
  </si>
  <si>
    <t xml:space="preserve"> 17071114061J20G</t>
  </si>
  <si>
    <t>GAN0CVPLR07D42C</t>
  </si>
  <si>
    <t>16/07/207</t>
  </si>
  <si>
    <t xml:space="preserve"> 17071621212PLC7</t>
  </si>
  <si>
    <t>GAN0CVPLR0DW437</t>
  </si>
  <si>
    <t>19/07/2017</t>
  </si>
  <si>
    <t xml:space="preserve"> 17071915123C7BS</t>
  </si>
  <si>
    <t>H1N0CVZQR042015</t>
  </si>
  <si>
    <t>1708180933ADXB4</t>
  </si>
  <si>
    <t xml:space="preserve"> 17071918073DIDQ REMBOURSE le 04/08/2017</t>
  </si>
  <si>
    <t>GCN0CVPLR05Z52D</t>
  </si>
  <si>
    <t xml:space="preserve"> 1707222312432IZ</t>
  </si>
  <si>
    <t>GCN0CVZQR01L49A</t>
  </si>
  <si>
    <t>24/07/2017</t>
  </si>
  <si>
    <t xml:space="preserve"> 17072414354F3T0</t>
  </si>
  <si>
    <t>GCN0CVPLR06T523</t>
  </si>
  <si>
    <t>26/07/2017</t>
  </si>
  <si>
    <t xml:space="preserve"> 17072609204U38R</t>
  </si>
  <si>
    <t>GBN0CVPLR0P845B</t>
  </si>
  <si>
    <t xml:space="preserve"> 1707311413633GZ</t>
  </si>
  <si>
    <t>GCN0CVPLR0AA515</t>
  </si>
  <si>
    <t xml:space="preserve"> 1707311431639PH</t>
  </si>
  <si>
    <t>GAN0CVPLR0F443D</t>
  </si>
  <si>
    <t xml:space="preserve">  17080121116GQ1B</t>
  </si>
  <si>
    <t>GBN0CVPLR08D482</t>
  </si>
  <si>
    <t>402-0601209-7198715</t>
  </si>
  <si>
    <t>EMC - Chrono18</t>
  </si>
  <si>
    <t>GBN0CVPLR011462</t>
  </si>
  <si>
    <t xml:space="preserve">  402-0601209-7198715</t>
  </si>
  <si>
    <t>""</t>
  </si>
  <si>
    <t>H2N0CVZQR04F068</t>
  </si>
  <si>
    <t xml:space="preserve">  170804011071C9C</t>
  </si>
  <si>
    <t>GAN0CVZGR095423</t>
  </si>
  <si>
    <t xml:space="preserve"> 170808130987II8</t>
  </si>
  <si>
    <t>H2N0CVZQR015067</t>
  </si>
  <si>
    <t>406-0139638-1293972</t>
  </si>
  <si>
    <t>GCN0CVPLR03N493</t>
  </si>
  <si>
    <t>407-7698534-8897908</t>
  </si>
  <si>
    <t>GAN0CVPLR0AY439</t>
  </si>
  <si>
    <t>402-8706130-2107563</t>
  </si>
  <si>
    <t xml:space="preserve"> 17081223499AW3H - Demande de retour par le client parce que reconditionné... REMBOURSE le 25/08/2017</t>
  </si>
  <si>
    <t>90NB08I8-M17000</t>
  </si>
  <si>
    <t>ASUS R557LJ-XX1012T - 15.6 pouces, 1366 x 768 Pixels, HD ready - Processeur : Intel Core i7 5500U - 1 To HDD - Ecran tactile Brillant - 8 Go DDR3 - Carte graphique : Nvidi : Dedicated 1 GB - Lecteur/graveur DVD/Blu-ray HD DVD + graveur CD-R/RW + DVD +- R double couche + grave Caméra : Avant HD - Lecteur de carte mémoire - Sonic Master - Connexion réseau RJ45 - Wi-Fi - Bluetooth - Connexion HDMI - VGA - USB : 1 x 2.0 et 2 x 3.0 - Windows 10 - Pavé numérique - Autonomie maximale : 4 h - Dimensions (hxlxp) : 2.6 x 38.2 x 25.6 - Poids : 2.3 Kg</t>
  </si>
  <si>
    <t>15/09/2017</t>
  </si>
  <si>
    <t>TK4712900237191</t>
  </si>
  <si>
    <t>EAN 4712900237191</t>
  </si>
  <si>
    <t>90NL0732-M04740</t>
  </si>
  <si>
    <t>ASUS X205TA-BING-FD015BS</t>
  </si>
  <si>
    <t>FCNLCXPL0029</t>
  </si>
  <si>
    <t>20/12/2017</t>
  </si>
  <si>
    <t xml:space="preserve"> 1801191735ITLTL</t>
  </si>
  <si>
    <t>TK4716659998877</t>
  </si>
  <si>
    <t>EAN 4716659998877</t>
  </si>
  <si>
    <t>B00VACDLCG</t>
  </si>
  <si>
    <t>90NB08I8-M21030</t>
  </si>
  <si>
    <t>ASUS F554LJ-XX1294T</t>
  </si>
  <si>
    <t>TK4712900269086</t>
  </si>
  <si>
    <t>EAN 4712900269086</t>
  </si>
  <si>
    <t>90NB0AR1-M01840</t>
  </si>
  <si>
    <t>ASUS R301UA-FN115T-BE, i5-6200U, 13.3", Noir Argent, RAM 8GB, 128GD SSD •        Couleur : Noir / Argent •        Modèle de processeur: Intel i5-5200u (2,2GHz – 2,7 GHz Max) •        Mémoire interne: 8 Go DDR3L-SDRAM •        Disque Dur: 128 GB SSD •        Ecran: 39,6 cm (15.6") – HD •        Carte graphique : Intel HD Graphics 5500 •        Clavier : AZERTY BEL</t>
  </si>
  <si>
    <t>GBN0CVZQR00L478</t>
  </si>
  <si>
    <t>23/09/2017</t>
  </si>
  <si>
    <t xml:space="preserve"> 1709231539I8YES</t>
  </si>
  <si>
    <t>TK4712900442670</t>
  </si>
  <si>
    <t>EAN 4712900442670</t>
  </si>
  <si>
    <t>B01MDLRI7L</t>
  </si>
  <si>
    <t>GAN0CVPLR0AM437</t>
  </si>
  <si>
    <t>26/09/2017</t>
  </si>
  <si>
    <t xml:space="preserve"> 1709261221IU20A</t>
  </si>
  <si>
    <t>GBN0CVPLR04Z47B</t>
  </si>
  <si>
    <t>29/09/2017</t>
  </si>
  <si>
    <t>1709292158JOBJF</t>
  </si>
  <si>
    <t>25/09/2017</t>
  </si>
  <si>
    <t>IMTECh --&gt; KH</t>
  </si>
  <si>
    <t>TK4712900442670R</t>
  </si>
  <si>
    <t>80TL000QFR</t>
  </si>
  <si>
    <t>Lenovo V110-15ISK - Intel Core Core i5-6200U - Mémoire 4GB - Disque Dur 1 TGo - DVDRW - Ecran 15.6" - Intel HD Graphics 520 - Windows 10 Famille</t>
  </si>
  <si>
    <t>29/06/2017</t>
  </si>
  <si>
    <t>??/??/2017</t>
  </si>
  <si>
    <t>TK0190725509053</t>
  </si>
  <si>
    <t>EAN 0190725509053</t>
  </si>
  <si>
    <t>B072VKJWK2</t>
  </si>
  <si>
    <t>Y8B81EA#ABF</t>
  </si>
  <si>
    <t xml:space="preserve">HP ProBook 470 G4 - Intel Core i7 7500U - Win 10 64 bits - 8 Go RAM - 1 To HDD - DVDRW - Ecran 17.3" - NVIDIA GeForce 930MX - Wi-Fi, Bluetooth </t>
  </si>
  <si>
    <t>5CD70306RP</t>
  </si>
  <si>
    <t xml:space="preserve"> 17080117596ESX8</t>
  </si>
  <si>
    <t>TK0190780804995</t>
  </si>
  <si>
    <t>EAN 0190780804995</t>
  </si>
  <si>
    <t>B01MUF12MM</t>
  </si>
  <si>
    <t>5CD7085S14</t>
  </si>
  <si>
    <t xml:space="preserve"> 17080116376DZ34</t>
  </si>
  <si>
    <t>5CD7085S1L</t>
  </si>
  <si>
    <t xml:space="preserve">  17080213106M09O</t>
  </si>
  <si>
    <t>5CD7031GH6</t>
  </si>
  <si>
    <t xml:space="preserve">   17080511037D85O</t>
  </si>
  <si>
    <t>5CD7031GHW</t>
  </si>
  <si>
    <t>17080920298LY62</t>
  </si>
  <si>
    <t>5CD708558H</t>
  </si>
  <si>
    <t>1709151050GJT2O</t>
  </si>
  <si>
    <t>5CD708554T</t>
  </si>
  <si>
    <t>5CD708556J</t>
  </si>
  <si>
    <t xml:space="preserve"> 17120210012Q1CB</t>
  </si>
  <si>
    <t>1709141614GDP4S Remboursé le 25/10/2017 pour cause de colis jamais livré par RC... Retour ok le 15/11/2017... Déjà facturé par Imtech !!!</t>
  </si>
  <si>
    <t>W4N01EA#ABF</t>
  </si>
  <si>
    <t>HP W4N01EA Ultrabook 15,6" Gris/Argent (Intel core_i3, 4 Go de RAM, 1 To, HD Graphics 5500, Windows 10 Home)</t>
  </si>
  <si>
    <t>28/11/2017</t>
  </si>
  <si>
    <t xml:space="preserve"> </t>
  </si>
  <si>
    <t>TK190781847083</t>
  </si>
  <si>
    <t>EAN 190781847083</t>
  </si>
  <si>
    <t>B073XJ5FKK</t>
  </si>
  <si>
    <t>90NB07I1-M03780</t>
  </si>
  <si>
    <t>ASUS R301LA-FN185T - EAN 4712900262445 - 13.3" - i3-4005U - 4Gb - 500Gb - Windows 10 (64bit) - Intel HD Graphics 4400</t>
  </si>
  <si>
    <t>G7N0CVZGR01T308</t>
  </si>
  <si>
    <t xml:space="preserve"> 17080519307HV0P</t>
  </si>
  <si>
    <t>TK4712900262445</t>
  </si>
  <si>
    <t>EAN 4712900262445</t>
  </si>
  <si>
    <t>B01AZCD3E2</t>
  </si>
  <si>
    <t>90NX0051-M06200</t>
  </si>
  <si>
    <t>ASUS P2520LA-XO0468T - Processeur Intel Core i3-5010U 2.10GHz - Mémoire 4Go - Stockage 500Go - Ecran 15.6" HD - Windows 10 - Clavier AZERTY Belge. - EAN 4712900216134</t>
  </si>
  <si>
    <t>24/08/2017</t>
  </si>
  <si>
    <t>TK4712900216134</t>
  </si>
  <si>
    <t>EAN 4712900216134</t>
  </si>
  <si>
    <t>B015XVEJG6</t>
  </si>
  <si>
    <t>90NB0652-M23750</t>
  </si>
  <si>
    <t>ASUS R556LA-XX1221T - Processeur Intel Core i5-5200U 2.20GHz - Mémoire 4Go - Stockage 500Go - Ecran 15.6" HD - Windows 10 - Clavier AZERTY Belge. - EAN 4712900172157</t>
  </si>
  <si>
    <t>G7N0CVZGR02630C</t>
  </si>
  <si>
    <t xml:space="preserve"> 1709122239G0GBY</t>
  </si>
  <si>
    <t>TK4712900172157</t>
  </si>
  <si>
    <t>EAN 4712900172157</t>
  </si>
  <si>
    <t>B07281VM8Y</t>
  </si>
  <si>
    <t>90NB0652-M33490</t>
  </si>
  <si>
    <t>ASUS R556LA-XX2132T - Processeur Intel Core i5-5200U 2.20GHz - Mémoire 8Go - Stockage 500Go - Ecran 15.6" HD - Windows 10 - Clavier AZERTY Belge.</t>
  </si>
  <si>
    <t>G4N0CVZGR01P14B</t>
  </si>
  <si>
    <t xml:space="preserve">  17080221126QNGW</t>
  </si>
  <si>
    <t>TK4712900242980</t>
  </si>
  <si>
    <t>EAN 4712900242980</t>
  </si>
  <si>
    <t>B017UANIQ0</t>
  </si>
  <si>
    <t>90NB0652-M38640</t>
  </si>
  <si>
    <t>ASUS A555LA-XX2495T - EAN 4712900252262 - 15.6" - i5-5200U - 8Gb - 1Tb - DVD-RW - Windows 10 (64bit) - Intel HD Graphics 5500</t>
  </si>
  <si>
    <t>G5N0CVZGR01U19B</t>
  </si>
  <si>
    <t xml:space="preserve">403-8927442-2997916 </t>
  </si>
  <si>
    <t>Demande de retour motifs : téléchargements annulés/ écran retourné / déconnexion anarchique de tous réseau wifi / bug au démarrage / La cause du retour est lié à la mauvaise programmation des touches suivants :
- "8"
- "- _"
- "+="
- "£"
-*$"
screen : passage en mode "portrait inversé" sans motif</t>
  </si>
  <si>
    <t>Remise à l'état usine + Mise à jour windows + Install antivirus avira gratuit. RETOUR CLIENT le.......</t>
  </si>
  <si>
    <t>TK4712900252262</t>
  </si>
  <si>
    <t>EAN 4712900252262</t>
  </si>
  <si>
    <t>B01AYACPBW</t>
  </si>
  <si>
    <t>90NB08I8-M17010</t>
  </si>
  <si>
    <t>ASUS R557LJ-XX1013T - EAN 4712900237207 - 15.6" - i7-5500U - 8Gb - 1Tb - DVD-RW - Windows 10 (64bit) - NVIDIA® GeForce® 920M (N16V-GM-S)</t>
  </si>
  <si>
    <t>G6N0CVZGR09W232</t>
  </si>
  <si>
    <t xml:space="preserve"> 1709051604E9YEG</t>
  </si>
  <si>
    <t>TK4712900237207</t>
  </si>
  <si>
    <t>EAN 4712900237207</t>
  </si>
  <si>
    <t>B01AYACV02</t>
  </si>
  <si>
    <t>90NB08I8-M21780</t>
  </si>
  <si>
    <t>ASUS R557LJ-XX1348T Processeur Intel Core i5-5200U 2.20GHz - Mémoire 8Go - Stockage 1To - Ecran 15.6" HD - Carte graphique NVIDIA GeForce 920M (N16V-GM-S) - Windows 10 - Clavier AZERTY Belge.</t>
  </si>
  <si>
    <t>TK4712900292046</t>
  </si>
  <si>
    <t>EAN 4712900292046</t>
  </si>
  <si>
    <t>B01AYACWRY</t>
  </si>
  <si>
    <t>90NB08I8-M15050</t>
  </si>
  <si>
    <t>ASUS F554LJ-XX468T - Processeur Intel Core i5-5200U 2.20GHz - Mémoire 8Go - Stockage 1To - Ecran 15.6" HD - Carte graphique NVIDIA GeForce 920M (N16V-GM-S) - Windows 10 - Clavier AZERTY Belge.</t>
  </si>
  <si>
    <t>21/07/2017</t>
  </si>
  <si>
    <t>TK4712900192551</t>
  </si>
  <si>
    <t>EAN 4712900192551</t>
  </si>
  <si>
    <t>B01AYACZ6C</t>
  </si>
  <si>
    <t>80SJ007EFR-G</t>
  </si>
  <si>
    <t>Lenovo 510S-13ISK / i5-6200U / 4GB / 256SSD / 13.3" FHD / Windows 10</t>
  </si>
  <si>
    <t>TK5707271590821</t>
  </si>
  <si>
    <t>EAN 5707271590821</t>
  </si>
  <si>
    <t>30/08/2017</t>
  </si>
  <si>
    <t>21/09/2017</t>
  </si>
  <si>
    <t>80UM001QFR-G</t>
  </si>
  <si>
    <t>Lenovo 110-17ACL / A6-7310 / 4GB / 1TB / 17.3" HD+ / Windows 10</t>
  </si>
  <si>
    <t>???</t>
  </si>
  <si>
    <t>TK0190725476539</t>
  </si>
  <si>
    <t>EAN 0190725476539</t>
  </si>
  <si>
    <t>B01M1UWJJJ</t>
  </si>
  <si>
    <t>80UM001QFR-S</t>
  </si>
  <si>
    <t>PF0N8J6X</t>
  </si>
  <si>
    <t xml:space="preserve"> 1709061805EKHNB</t>
  </si>
  <si>
    <t>14/09/2017</t>
  </si>
  <si>
    <t>80R900G2FR-G</t>
  </si>
  <si>
    <t>Lenovo 100S-14IBR / Pentiuml N3720 / 4GB / 256M2 / 14" HD / Windows 10</t>
  </si>
  <si>
    <t>TK0190940046418</t>
  </si>
  <si>
    <t>EAN 0190940046418</t>
  </si>
  <si>
    <t>B01NA9VU8H</t>
  </si>
  <si>
    <t>80R900G2FR-B</t>
  </si>
  <si>
    <t>80FF00N5FR-G</t>
  </si>
  <si>
    <t>Lenovo G70-80 / i3-5005U / 4GB / 1TB / 17.3 HD+ / GF 920M 1 Go / Windows 10</t>
  </si>
  <si>
    <t>IMTECCH</t>
  </si>
  <si>
    <t>TK0190793602632</t>
  </si>
  <si>
    <t>EAN 0190793602632</t>
  </si>
  <si>
    <t>B01M3SWWZG</t>
  </si>
  <si>
    <t>31/08/2017</t>
  </si>
  <si>
    <t>PRODUIT ABSENT.... Manquant - vérifié le 10/10/2017</t>
  </si>
  <si>
    <t>80FF00NEFR-S</t>
  </si>
  <si>
    <t>Lenovo G70-80 / i3-5005U / 8GB / 1TB / 17.3 HD+/ NVIDIA GeForce 920M /W10</t>
  </si>
  <si>
    <t>PF0NXSHM</t>
  </si>
  <si>
    <t xml:space="preserve"> 1708202015AWWTV</t>
  </si>
  <si>
    <t>TK0190940394250</t>
  </si>
  <si>
    <t>EAN 0190940394250</t>
  </si>
  <si>
    <t>B01NB8PISX</t>
  </si>
  <si>
    <t>PRODUIT ABSENT.... Manquant - vérifié le 25/08/2017</t>
  </si>
  <si>
    <t>80TJ008QFR-S</t>
  </si>
  <si>
    <t>Lenovo Ideapad 110-15ACL - Ecran 15 pouces - AMD A6-7310 - Mémoire 8 Go - Disque dur 1To - Radeon R5 M430 2Go - DVD-RW - Windows 10</t>
  </si>
  <si>
    <t>TK0190725914321</t>
  </si>
  <si>
    <t>EAN 0190725914321</t>
  </si>
  <si>
    <t>B01N7HD17X</t>
  </si>
  <si>
    <t>80TJ008QFR-B</t>
  </si>
  <si>
    <t>80UM0009FR-G</t>
  </si>
  <si>
    <t>Lenovo 110-17ACL / A4-7210 / 4GB / 1TB / 17.3" HD+ / Windows 10</t>
  </si>
  <si>
    <t>TK0190576491354</t>
  </si>
  <si>
    <t>EAN 0190576491354</t>
  </si>
  <si>
    <t>80UM0031FR-S</t>
  </si>
  <si>
    <t>Lenovo 110-17ACL / E2-7110 / 4GB / 1TB / 17.3 HD+ / Windows 10</t>
  </si>
  <si>
    <t>TK0190793513686</t>
  </si>
  <si>
    <t>EAN 0190793513686</t>
  </si>
  <si>
    <t>B01MXI0KVL</t>
  </si>
  <si>
    <t>80TJ00HPFR-G</t>
  </si>
  <si>
    <t>Lenovo 110-15ACL / A4-7210 / 8GB / 1TB / 15.6" HD / Windows 10</t>
  </si>
  <si>
    <t>TK0191200709388</t>
  </si>
  <si>
    <t>EAN 0191200709388</t>
  </si>
  <si>
    <t>B071HLZCFX</t>
  </si>
  <si>
    <t>80TJ00HPFR-S</t>
  </si>
  <si>
    <t>80E503GTFR-B</t>
  </si>
  <si>
    <t>Lenovo G50-80 i3-5005U / 8GB / 128SSD / VGA AMD Radeon R5 1 Go / Windows 10</t>
  </si>
  <si>
    <t>TK0190940464298</t>
  </si>
  <si>
    <t>EAN 0190940464298</t>
  </si>
  <si>
    <t>B01N99DB2Q</t>
  </si>
  <si>
    <t>80FG00EAFR-S</t>
  </si>
  <si>
    <t>Lenovo Z70-80 / i7-5500U / 16GB / 1TB / 17.3 FHD / Nvidia Geforce GT840M 4Go /Windows 10</t>
  </si>
  <si>
    <t>TK0889955143082</t>
  </si>
  <si>
    <t>EAN 0889955143082</t>
  </si>
  <si>
    <t>B019KOXCAG</t>
  </si>
  <si>
    <t>80JV00KAFR-S</t>
  </si>
  <si>
    <r>
      <t xml:space="preserve">Lenovo U41-70 / i3-5005U / </t>
    </r>
    <r>
      <rPr>
        <strike/>
        <sz val="10"/>
        <rFont val="Arial"/>
        <family val="2"/>
      </rPr>
      <t>8GB</t>
    </r>
    <r>
      <rPr>
        <sz val="11"/>
        <color theme="1"/>
        <rFont val="Calibri"/>
        <family val="2"/>
        <scheme val="minor"/>
      </rPr>
      <t xml:space="preserve"> / 128SSD / 14" FHD / Windows 10 (</t>
    </r>
    <r>
      <rPr>
        <sz val="10"/>
        <color rgb="FFCC0000"/>
        <rFont val="Arial"/>
        <family val="2"/>
      </rPr>
      <t>RAM 4Go</t>
    </r>
    <r>
      <rPr>
        <sz val="11"/>
        <color theme="1"/>
        <rFont val="Calibri"/>
        <family val="2"/>
        <scheme val="minor"/>
      </rPr>
      <t>)</t>
    </r>
  </si>
  <si>
    <t>TK0190404233279</t>
  </si>
  <si>
    <t>EAN 0190404233279</t>
  </si>
  <si>
    <t>B01N6RK5BC</t>
  </si>
  <si>
    <t>80KX00QHFR-G</t>
  </si>
  <si>
    <t>Lenovo E31-70 / i3-5005U / 4GB / 128SSD / 13"HD / Windows 10 Pro</t>
  </si>
  <si>
    <t>TK0889955283146</t>
  </si>
  <si>
    <t>EAN 0889955283146</t>
  </si>
  <si>
    <t>B01LW6HW40</t>
  </si>
  <si>
    <t>80L000JNFR-S</t>
  </si>
  <si>
    <t>TK0889955186409</t>
  </si>
  <si>
    <t>EAN 0889955186409</t>
  </si>
  <si>
    <t>B0133F27VS</t>
  </si>
  <si>
    <t>80MR01CAFR-S</t>
  </si>
  <si>
    <t>Lenovo B70-80 / i3-5005U / 4GB / 500 GB / 17.3" HD+ / Windows 10</t>
  </si>
  <si>
    <t>TK0889955289247</t>
  </si>
  <si>
    <t>EAN 0889955289247</t>
  </si>
  <si>
    <t>B01HSEE3AI</t>
  </si>
  <si>
    <t>80Q50012FR-G</t>
  </si>
  <si>
    <t>Lenovo G70-35 - CPU AMD Dual-Core E1-6010 - Ecran 17,3" - Mémoire 4 Go - VGA AMD Radeon R2 - HDD 1 To - Windows 10 64 bit</t>
  </si>
  <si>
    <t>TK0889955256454</t>
  </si>
  <si>
    <t>TK271</t>
  </si>
  <si>
    <t>EAN 0889955256454</t>
  </si>
  <si>
    <t>B01GQ7UAS2</t>
  </si>
  <si>
    <t>80Q5004HFR-G</t>
  </si>
  <si>
    <t>Lenovo G70-35 / A6-6310 / 4GB / 1TBSSHD / 17.3" HD+ / Windows 10</t>
  </si>
  <si>
    <t>TK0190151584884</t>
  </si>
  <si>
    <t>EAN 0190151584884</t>
  </si>
  <si>
    <t>80R2002VFR-B</t>
  </si>
  <si>
    <t>Lenovo IDEAPAD 100S-11IBY - Intel Z3735F - Disque dur 32SSD - mémoire 2GB - Ecran 11" pouces - Windows 10</t>
  </si>
  <si>
    <t>YD011W3H</t>
  </si>
  <si>
    <t>21/02/2018</t>
  </si>
  <si>
    <t xml:space="preserve">408-7792873-3173126 </t>
  </si>
  <si>
    <t>emc-col</t>
  </si>
  <si>
    <t>402-2267629-7175545  annulée... azerty</t>
  </si>
  <si>
    <t>80R200DBFR-B</t>
  </si>
  <si>
    <t>TK0190793491939</t>
  </si>
  <si>
    <t>EAN 0190793491939</t>
  </si>
  <si>
    <t>B01NAG7K3V</t>
  </si>
  <si>
    <t>80R900HSFR-G</t>
  </si>
  <si>
    <t>Lenovo 100S-14IBR / Celeron N3060 / 2GB / 128M2 / 14" HD / Windows 10</t>
  </si>
  <si>
    <t>YD01XLX5</t>
  </si>
  <si>
    <t>21/10/2017</t>
  </si>
  <si>
    <t>1710212131OZVX1</t>
  </si>
  <si>
    <t>TK0191200059513</t>
  </si>
  <si>
    <t>EAN 0191200059513</t>
  </si>
  <si>
    <t>B06WRSTQT1</t>
  </si>
  <si>
    <t>80RV002JFR-S</t>
  </si>
  <si>
    <t>Lenovo 700-17ISK / i7-6700HQ / 16GB / 1TB / 17.3" FHD / Nvidia GeForce GT 940 2 Go / Windows 10</t>
  </si>
  <si>
    <t>R90K1VY7</t>
  </si>
  <si>
    <t xml:space="preserve"> 1709041455E05I5</t>
  </si>
  <si>
    <t>TK0190404815697</t>
  </si>
  <si>
    <t>EAN 0190404815697</t>
  </si>
  <si>
    <t>B06XNWJYV1</t>
  </si>
  <si>
    <t>80SG0095FR-S</t>
  </si>
  <si>
    <t>Lenovo PC 2-en1 - MIIX 310-10ICR - 80SG0095FR - 10,1'' HD - 2Go RAM - Windows 10 - Intel Atom - Disque Dur 32Go</t>
  </si>
  <si>
    <t>YE00MFVC</t>
  </si>
  <si>
    <t xml:space="preserve"> 1708191900APIBP</t>
  </si>
  <si>
    <t>Livré en lieu et place de TK0889955327758</t>
  </si>
  <si>
    <t>TK0190725997874</t>
  </si>
  <si>
    <t>EAN 0190725997874</t>
  </si>
  <si>
    <t>B01IQQQ3ZK</t>
  </si>
  <si>
    <t>80SR00JEFR-G</t>
  </si>
  <si>
    <t>Lenovo 510-15ISK / i7-6500U / 8GB / 1TB / 15.6" FHD / Nvidia Geforce GT940MX 4 Go / Windows 10</t>
  </si>
  <si>
    <t>TK5707271588606</t>
  </si>
  <si>
    <t>EAN 5707271588606</t>
  </si>
  <si>
    <t>B0751D8T35</t>
  </si>
  <si>
    <t>80SW004KFR-G</t>
  </si>
  <si>
    <t>Lenovo 710S-13ISK / i7-6500U / 4GB / 256SSD / 13.3" FHD / Windows 10</t>
  </si>
  <si>
    <t>TK0190576528364</t>
  </si>
  <si>
    <t>EAN 0190576528364</t>
  </si>
  <si>
    <t>B0725V3N7S</t>
  </si>
  <si>
    <t>80SW004LFR-S</t>
  </si>
  <si>
    <t>Lenovo 710S-13ISK / i5-6200U / 4GB / 256M2 / 13.3" FHD / Windows 10</t>
  </si>
  <si>
    <t>TK0190576528357</t>
  </si>
  <si>
    <t>EAN 0190576528357</t>
  </si>
  <si>
    <t>B01MRQV12S</t>
  </si>
  <si>
    <t>80TK004GFR-G</t>
  </si>
  <si>
    <t>Lenovo 510S-14ISK / i5-6200U / 4GB / 256SSD / 14" FHD / Windows 10</t>
  </si>
  <si>
    <t>TK0190576500513</t>
  </si>
  <si>
    <t>EAN 0190576500513</t>
  </si>
  <si>
    <t>B01HT9JHVW</t>
  </si>
  <si>
    <t xml:space="preserve">ZA150060FR-06 </t>
  </si>
  <si>
    <t>Lenovo Yoga Book X91F - Intel Z8550 / 4GB / 64SSD / Ecran 10" WUXGA MultiTouch / 4G / Windows 10 Pro</t>
  </si>
  <si>
    <t>20/10/2017</t>
  </si>
  <si>
    <t>TK0190404839259</t>
  </si>
  <si>
    <t>EAN 0190404839259</t>
  </si>
  <si>
    <t>B01M0EH93J</t>
  </si>
  <si>
    <t>ZA150060FR-06</t>
  </si>
  <si>
    <t>HA0NH9J1</t>
  </si>
  <si>
    <t>1 an revendeur</t>
  </si>
  <si>
    <t>18/10/2017</t>
  </si>
  <si>
    <t xml:space="preserve"> 1711120931URKZX</t>
  </si>
  <si>
    <t>Ne convient pas à Mme Boye.. Déja facturé à Telkelle par IMTECH!!!</t>
  </si>
  <si>
    <t>14-b107sf</t>
  </si>
  <si>
    <t>HP Pavilion 14-b107sf / 14 pouces / I3 3227U / 4GB / 750GB / INTEL HD 4000 / Windows 8.1</t>
  </si>
  <si>
    <t>5CD3122MFZ</t>
  </si>
  <si>
    <t xml:space="preserve"> 17112918021O3VN</t>
  </si>
  <si>
    <t>TK220</t>
  </si>
  <si>
    <t>EAN 0887758446218</t>
  </si>
  <si>
    <t>B00CK5SB18</t>
  </si>
  <si>
    <t>90NB09F1-M00670</t>
  </si>
  <si>
    <t>ASUS PC Portable GX700VO-GC009T-BE - 17.3" FHD - 32Go - Intel Core i7-6820HK - NVIDIA GeForce GTX980 (N16E-GXX) - Disque dur 512Go SSD - Windows 10 (64bit) - Clavier AZERTY Belge</t>
  </si>
  <si>
    <t>TK4712900312904</t>
  </si>
  <si>
    <t>EAN 4712900312904</t>
  </si>
  <si>
    <t>B01D6J3IJG</t>
  </si>
  <si>
    <t>90NB0ER3-M04050</t>
  </si>
  <si>
    <t>ASUS PC Portable F541UJ-DM259T - 15.6" FHD - 8Go - Intel Core i7-7500U - NVIDIA GeForce 920M (N16V-GM-S) - Disque dur 1To - Windows 10 (64bit) - Clavier AZERTY Belge</t>
  </si>
  <si>
    <t>IMTECH pour Hicham</t>
  </si>
  <si>
    <t>TK4712900621181</t>
  </si>
  <si>
    <t>EAN 4712900621181</t>
  </si>
  <si>
    <t>B072JCKK16</t>
  </si>
  <si>
    <t>16/11/2017</t>
  </si>
  <si>
    <t>27/01/2018</t>
  </si>
  <si>
    <t>90NB09P1-M04370</t>
  </si>
  <si>
    <t>ASUS PC Portable N552VX-FY367T-BE - 15.6" FHD - 16Go - Intel Core i7-6700HQ - NVIDIA GeForce GTX 950M ( N16P-GT) - Disque dur 1To + 128Go SSD - Windows 10 (64bit) - Clavier AZERTY Belge</t>
  </si>
  <si>
    <t>H5N0CYZQR00V21G</t>
  </si>
  <si>
    <t xml:space="preserve"> 1710041930KX1RE</t>
  </si>
  <si>
    <t>TK4712900529654</t>
  </si>
  <si>
    <t>EAN 4712900529654</t>
  </si>
  <si>
    <t>B01M58J06C</t>
  </si>
  <si>
    <t>H5N0CYPLR00E18D</t>
  </si>
  <si>
    <t>16/10/2017</t>
  </si>
  <si>
    <t xml:space="preserve"> 1710161910NV4S1</t>
  </si>
  <si>
    <t>H4N0CYPLR01R172</t>
  </si>
  <si>
    <t>26/06/2018</t>
  </si>
  <si>
    <t>Site</t>
  </si>
  <si>
    <t>31 SOLUTIONS_facture_FA2018-000136</t>
  </si>
  <si>
    <t>90NB0AY1-M02850</t>
  </si>
  <si>
    <t>ASUS PC Portable N752VX-GC244T-BE - 17.3" FHD - 16Go - Intel Core i7-6700HQ - NVIDIA GeForce GTX 950M ( N16P-GT) - Disque dur 1To + 256Go SSD - Windows 10 (64bit) - Clavier AZERTY Belge</t>
  </si>
  <si>
    <t>H5N0CYPLR00V18G</t>
  </si>
  <si>
    <t>15/10/2017</t>
  </si>
  <si>
    <t>1710151052NIF3J</t>
  </si>
  <si>
    <t>12,89</t>
  </si>
  <si>
    <t xml:space="preserve"> 1710131626N6KIC du 13/10/17 cdiscount annulé pour absence de prise vga</t>
  </si>
  <si>
    <t>TK4712900408638</t>
  </si>
  <si>
    <t>EAN 4712900408638</t>
  </si>
  <si>
    <t>B01IQD5PV6</t>
  </si>
  <si>
    <t>H4N0CYPLR02P176</t>
  </si>
  <si>
    <t xml:space="preserve">71-0941683-4279568 </t>
  </si>
  <si>
    <t>H4N0CYPLR01N169</t>
  </si>
  <si>
    <t xml:space="preserve"> 1710191736OI7LN</t>
  </si>
  <si>
    <t>12,82</t>
  </si>
  <si>
    <t>90NB09I1-M04200</t>
  </si>
  <si>
    <t>ASUS PC Portable GL552VW-CN354T-BE - 15.6" FHD - 8Go - Intel Core i7-6700HQ - NVIDIA GeForce GTX960M - Disque dur 1To + 128Go SSD - Windows 10 (64bit) - Clavier AZERTY Belge</t>
  </si>
  <si>
    <t>TK4712900267952</t>
  </si>
  <si>
    <t>EAN 4712900267952</t>
  </si>
  <si>
    <t>B01C4KRG64</t>
  </si>
  <si>
    <t>90NB0DM3-M01860</t>
  </si>
  <si>
    <t>ASUS PC Portable FX753VD-GC129T-BE - 17.3" FHD - 8Go - Intel Core i7-7700HQ - NVIDIA GeForce GTX 1050 - Disque dur 1To + 128Go SSD - Windows 10 (64bit) - Clavier AZERTY Belge</t>
  </si>
  <si>
    <t>TK4712900623222</t>
  </si>
  <si>
    <t>EAN 4712900623222</t>
  </si>
  <si>
    <t>B01MZARF4D</t>
  </si>
  <si>
    <t>90NB0CF1-M06360</t>
  </si>
  <si>
    <t>ASUS PC Portable K541UA-DM317T-BE - 15.6" FHD - 8Go - Intel Core i5-6200U - Intel HD graphics 520 - Disque dur 256Go SSD - Windows 10 (64bit) - Clavier AZERTY Belge</t>
  </si>
  <si>
    <t>H5N0CVZQR04A209</t>
  </si>
  <si>
    <t xml:space="preserve"> 1710071622LN4FH</t>
  </si>
  <si>
    <t>TK4712900528909</t>
  </si>
  <si>
    <t>EAN 4712900528909</t>
  </si>
  <si>
    <t>B01N63BHMC</t>
  </si>
  <si>
    <t>90NB0C33-M01970</t>
  </si>
  <si>
    <t>ASUS PC Portable K756UQ-T4180T-BE - 17.3" FHD - 8Go - Intel Core i7-7500U - NVIDIA GeForce 940MX ( N16S-GTR) - Disque dur 1To + 128Go SSD - Windows 10 (64bit) - Clavier AZERTY Belge</t>
  </si>
  <si>
    <t>TK4712900537932</t>
  </si>
  <si>
    <t>EAN 4712900537932</t>
  </si>
  <si>
    <t>B01MD2DPM3</t>
  </si>
  <si>
    <t>90NB09I1-M11630</t>
  </si>
  <si>
    <t>ASUS PC Portable G552VW-CN908T-BE - 15.6" FHD - 8Go - Intel Core i7-6700HQ - NVIDIA GeForce GTX960M (N16P-GX) - Disque dur 1To - Windows 10 (64bit) - Clavier AZERTY Belge</t>
  </si>
  <si>
    <t>H4N0CVPLR0C317G</t>
  </si>
  <si>
    <t>Nous avons tout essayé, l'ordinateur ne veut pas redémarrer.
402-5621516-1228311 remboursé le 21/11/2017
RMA Asus... Retour le 17.03.2018</t>
  </si>
  <si>
    <t>TK4712900559637</t>
  </si>
  <si>
    <t>EAN 4712900559637</t>
  </si>
  <si>
    <t>90NB09I1-M10230</t>
  </si>
  <si>
    <t>ASUS PC Portable GL552VW-CN826T-BE - 15.6" FHD - 16Go - Intel Core i7-6700HQ - NVIDIA GeForce GTX960M - Disque dur 1To + 128Go SSD - Windows 10 (64bit) - Clavier AZERTY Belge</t>
  </si>
  <si>
    <t>H4N0CVPLR0B516D</t>
  </si>
  <si>
    <t>25/02/2018</t>
  </si>
  <si>
    <t>1802251714RJ1I4</t>
  </si>
  <si>
    <t>1802229945MONRWE8TFR</t>
  </si>
  <si>
    <t>TK4712900510140</t>
  </si>
  <si>
    <t>EAN 4712900510140</t>
  </si>
  <si>
    <t>90NB0B03-M01270</t>
  </si>
  <si>
    <t>ASUS PC Portable X540LA-XX055T-BE - 15.6" HD - 8Go - Intel Core i3-4005U - Intel HD Graphics 4400 - Disque dur 1To - Windows 10 (64bit) - Clavier AZERTY Belge</t>
  </si>
  <si>
    <t>TK4712900275490</t>
  </si>
  <si>
    <t>EAN 4712900275490</t>
  </si>
  <si>
    <t>B01CPSHCD2</t>
  </si>
  <si>
    <t>90NB0B33-M16720</t>
  </si>
  <si>
    <t>ASUS PC Portable F540SA-XX627T-BE - 15.6" HD - 4Go - Intel Celeron N3060 - Disque dur 500Go - Windows 10 (64bit) - Clavier AZERTY Belge</t>
  </si>
  <si>
    <t>TK4712900544510</t>
  </si>
  <si>
    <t>EAN 4712900544510</t>
  </si>
  <si>
    <t>B01MXUENW9</t>
  </si>
  <si>
    <t>90NB0CF3-M07540</t>
  </si>
  <si>
    <t>ASUS PC Portable K541UA-DM555T-BE - 15.6" FHD - 8Go - Intel Core i5-6200U - Intel HD graphics 520 - Disque dur 128Go SSD - Windows 10 (64bit) - Clavier AZERTY Belge</t>
  </si>
  <si>
    <t>H5N0CVPLR03C180</t>
  </si>
  <si>
    <t>26/10/2017</t>
  </si>
  <si>
    <t xml:space="preserve">404-4086606-9984345 </t>
  </si>
  <si>
    <t>TK4712900561661</t>
  </si>
  <si>
    <t>EAN 4712900561661</t>
  </si>
  <si>
    <t>B01N0BKKRJ</t>
  </si>
  <si>
    <t>90NB0C71-M02200</t>
  </si>
  <si>
    <t>ASUS PC Portable A756UV-TY201T-BE - 17.3" HD+ - 8Go - Intel Core i5-6200U - NVIDIA GeForce 920MX (N16V-GMR1) - Disque dur 1To - Windows 10 (64bit) - Clavier AZERTY Belge</t>
  </si>
  <si>
    <t>TK4712900563801</t>
  </si>
  <si>
    <t>EAN 4712900563801</t>
  </si>
  <si>
    <t>B01N6QTV9D</t>
  </si>
  <si>
    <t>90NB0C71-M01540</t>
  </si>
  <si>
    <t>ASUS PC Portable F756UV-TY039T-BE - 17.3" HD+ - 12Go - Intel Core i7-6500U - NVIDIA GeForce 920MX - Disque dur 1To - Windows 10 (64bit) - Clavier AZERTY Belge</t>
  </si>
  <si>
    <t>H5N0CXPLR031187</t>
  </si>
  <si>
    <t>24/10/2017</t>
  </si>
  <si>
    <t>1710241150PJVAS</t>
  </si>
  <si>
    <t>TK4712900510119</t>
  </si>
  <si>
    <t>EAN 4712900510119</t>
  </si>
  <si>
    <t>B0714F7Q2B</t>
  </si>
  <si>
    <t>90NB0C71-M01600</t>
  </si>
  <si>
    <t>ASUS PC Portable F756UV-TY148T-BE - 17.3" HD+ - 12Go - Intel Core i5-6198U - NVIDIA GeForce 920MX (N16V-GMR1) - Disque dur 1To - Windows 10 (64bit) - Clavier AZERTY Belge</t>
  </si>
  <si>
    <t>TK4712900510102</t>
  </si>
  <si>
    <t>EAN 4712900510102</t>
  </si>
  <si>
    <t>80V1004KGE</t>
  </si>
  <si>
    <t>Lenovo IdeaPad Y910-17isk, ordinateur portable 17,3, Full HD, processeur Intel Core i7-6820hk (2,70 GHz), Windows, SSD, RAM 16 Go</t>
  </si>
  <si>
    <t>TK0191376093250</t>
  </si>
  <si>
    <t>EAN 0191376093250</t>
  </si>
  <si>
    <t>B06X99YZDH</t>
  </si>
  <si>
    <t>80TJ008QFR-06</t>
  </si>
  <si>
    <t>17/05/2018</t>
  </si>
  <si>
    <t>HAITEM</t>
  </si>
  <si>
    <t>80SW004KFR-06</t>
  </si>
  <si>
    <t>80R200DBFR-S</t>
  </si>
  <si>
    <t>YD01EGVT</t>
  </si>
  <si>
    <t xml:space="preserve"> 1801062056EFWN4</t>
  </si>
  <si>
    <t>PF0GT2CB</t>
  </si>
  <si>
    <t>Reconditionné - Neuf</t>
  </si>
  <si>
    <t>17/02/2018</t>
  </si>
  <si>
    <t>1802171641PZN4I</t>
  </si>
  <si>
    <t>TK0889955256454N</t>
  </si>
  <si>
    <t>ZA150060FR-S</t>
  </si>
  <si>
    <t>HA0RK5US</t>
  </si>
  <si>
    <t>405-5102440-5689954</t>
  </si>
  <si>
    <t>EMC-Col</t>
  </si>
  <si>
    <t>HA0RASRV</t>
  </si>
  <si>
    <t xml:space="preserve"> 1801062017EFM54</t>
  </si>
  <si>
    <t>HA0NVCVG</t>
  </si>
  <si>
    <t xml:space="preserve">405-9659773-3033936 </t>
  </si>
  <si>
    <t>HA0RB81C</t>
  </si>
  <si>
    <t>25/03/2018</t>
  </si>
  <si>
    <t>1803251449XC4I1</t>
  </si>
  <si>
    <t>1803151786MONRZJ8WFR</t>
  </si>
  <si>
    <t>80MJ00CCFR-06</t>
  </si>
  <si>
    <t>Lenovo IDEAPAD 100-15IBY - Intel Celeron N2840 - Disque dur 500GB - mémoire 4GB - Ecran 15.6" pouces - DVDRW - Windows 10</t>
  </si>
  <si>
    <t>TK0889800998782</t>
  </si>
  <si>
    <t>EAN 0889800998782</t>
  </si>
  <si>
    <t>B0133F1SQI</t>
  </si>
  <si>
    <t>80R500DWFR-06</t>
  </si>
  <si>
    <t>Lenovo Yoga 500-14ISK - Tactile 14" (35,56 cm) - Intel Core i5-6200U - Mémoire 4 Go - Disque dur 128 SSD - Windows 10</t>
  </si>
  <si>
    <t>12./01/2018</t>
  </si>
  <si>
    <t>TK0190151646896</t>
  </si>
  <si>
    <t>EAN 0190151646896</t>
  </si>
  <si>
    <t>B078Y9XL1P</t>
  </si>
  <si>
    <t>80M100S1FR-S</t>
  </si>
  <si>
    <t>Lenovo Yoga 300-11IBR - Ecran 11.6" - Intel Celeron N3060 - Mémoire 2GB - Disque dur 32 SSD - Windows 10</t>
  </si>
  <si>
    <t>TK0191200212970</t>
  </si>
  <si>
    <t>EAN 0191200212970</t>
  </si>
  <si>
    <t>B06WD8W65F</t>
  </si>
  <si>
    <t>80M100S1FR-B</t>
  </si>
  <si>
    <t>P201B3CC</t>
  </si>
  <si>
    <t>18051422497NY79</t>
  </si>
  <si>
    <t>1805147434MONR567KFR</t>
  </si>
  <si>
    <t>15/03/2018</t>
  </si>
  <si>
    <t>80M100S1FR-06</t>
  </si>
  <si>
    <t>TK0191200212970U</t>
  </si>
  <si>
    <t>80QQ01DUFR-G</t>
  </si>
  <si>
    <t>Lenovo Ideapad 100-15IBD - Intel Core i5-4288U / RAM 4GB / HDD 1TB / Ecran 15,6" / Windows 10</t>
  </si>
  <si>
    <t>18/01/2018</t>
  </si>
  <si>
    <t>TK0191200105845</t>
  </si>
  <si>
    <t>EAN 0191200105845</t>
  </si>
  <si>
    <t>B06VX49CT3</t>
  </si>
  <si>
    <t>80XL02XYFR-G</t>
  </si>
  <si>
    <t>Lenovo Ideapad 320-15IKB / Intel Core i5-7200U / RAM 4GB / HDD 1TB / Ecran 15,6" FHD / NVIDIA GeForce 920M 2Go / Windows 10</t>
  </si>
  <si>
    <t>Reconditionné neuf</t>
  </si>
  <si>
    <t>TK0660042179531</t>
  </si>
  <si>
    <t>EAN 0660042179531</t>
  </si>
  <si>
    <t>B077NK6WB5</t>
  </si>
  <si>
    <t>80XL02XYFR-S</t>
  </si>
  <si>
    <t>TK0660042179531R</t>
  </si>
  <si>
    <t>80WG0060FR-S</t>
  </si>
  <si>
    <t>Lenovo 110S-11IBR / INtel Celeron N3060/ RAM 4GB / STOCKAGE 32Go / Ecran 11,6" / Windows 10</t>
  </si>
  <si>
    <t>21/04/2018</t>
  </si>
  <si>
    <t>18042117052P45X</t>
  </si>
  <si>
    <t>1804162141MONR2Z2EFR</t>
  </si>
  <si>
    <t>5,65</t>
  </si>
  <si>
    <t>TK0191200122804</t>
  </si>
  <si>
    <t>EAN 0191200122804</t>
  </si>
  <si>
    <t>B06X6HZJL7</t>
  </si>
  <si>
    <t>80TJ00A1FR-S</t>
  </si>
  <si>
    <t>LENOVO 110-15ACL - E2-7110 / RAM 4GB / HDD 1TB / Ecran 15.6" / Windows 10</t>
  </si>
  <si>
    <t>PF0RXEK3</t>
  </si>
  <si>
    <t xml:space="preserve"> 1801311329LQUHL</t>
  </si>
  <si>
    <t>TK0190793282148</t>
  </si>
  <si>
    <t>EAN 0190793282148</t>
  </si>
  <si>
    <t>B01N52P0C8</t>
  </si>
  <si>
    <t>80TJ00A1FR-B</t>
  </si>
  <si>
    <t>23/04/2018</t>
  </si>
  <si>
    <t>80TJ00A1FR-06</t>
  </si>
  <si>
    <t>TK0190793282148U</t>
  </si>
  <si>
    <t>80VB00BGFR-S</t>
  </si>
  <si>
    <t>Lenovo Yoga 510-14IKB / Intel Core i3-7100U / RAM 4GB / STOCKAGE 128SSD / Ecran 14" Tactile / AMD Radeon R5 M430 / Windows 10</t>
  </si>
  <si>
    <t>MP19QT57</t>
  </si>
  <si>
    <t>25/05/2018</t>
  </si>
  <si>
    <t xml:space="preserve"> 1801211337J9N9O - Demande de retour par le client parce que pas i5... REMBOURSE le 09/02/2018</t>
  </si>
  <si>
    <t>TK0191376103768</t>
  </si>
  <si>
    <t>EAN 0191376103768</t>
  </si>
  <si>
    <t>B072P6FJH6</t>
  </si>
  <si>
    <t>80V1005JFR</t>
  </si>
  <si>
    <t>Lenovo IdeaPad Y910-17isk - Ecran 17,3 FHD - Intel Core i7-6820hk - 512Go SSD - RAM 16Go - Windows 10 Home - NVIDIA GeForce GTX 1070 - 8 GB GDDR5        Lenovo IdeaPad Y910-17isk - Ecran 17,3 FHD - Intel Core i7-6820hk - 512Go SSD - RAM 16Go - Windows 10 Home - NVIDIA GeForce GTX 1070 - 8 GB GDDR5 SDRAM</t>
  </si>
  <si>
    <t>SPF0TNNRQ</t>
  </si>
  <si>
    <t>BOUTIQUE</t>
  </si>
  <si>
    <t>406-0614193-3776360  - Raison du retour : Article et emballage endommagés
Commentaires du client : A l'ouverture du film noir du colis, l'emballage était percé et il y avait un choc sur le capot. De plus le clavier ne comporte pas de touche shift allongée comme dans le descriptif du constructeur.
REMBOURSE le 04/04/2018</t>
  </si>
  <si>
    <t>TK0764575090346</t>
  </si>
  <si>
    <t>EAN 0764575090346</t>
  </si>
  <si>
    <t>B076HNT7TL</t>
  </si>
  <si>
    <t>W4N32EA#ABF</t>
  </si>
  <si>
    <t>HP 250 Intel Pentium N3710 / 1.6 GHz: Windows 10 Édition Familiale 64 bits, 4 Go RAM, 1 To HDD, 15.6" TN WLED 1366 x 768 (HD), Intel HD Graphics 405, Graveur de DVD, Wi-Fi, Bluetooth, Cendres argent sombre</t>
  </si>
  <si>
    <t>TK0191628609529</t>
  </si>
  <si>
    <t>EAN 0191628609529</t>
  </si>
  <si>
    <t>B078GTRR5G</t>
  </si>
  <si>
    <t>PS571E-08C04KFR</t>
  </si>
  <si>
    <t>Toshiba Satellite Pro R50-C-15P" PC portable, Intel Core i3-6006U / 2.2 GHz, 4 Go RAM, disque dur 500 Go HDD, écran 15.6" HD, Intel HD Graphics 520, DVD±RW, 802.11 a/b/g/n/ac, Bluetooth 4.0 LE, GigE, Windows 10 Pro 64 bits, 2.1 kg, noir graphite, clavier noir</t>
  </si>
  <si>
    <t>ZH039855H</t>
  </si>
  <si>
    <t xml:space="preserve"> 1802101215OEOVS</t>
  </si>
  <si>
    <t>emc-mr</t>
  </si>
  <si>
    <t>TK4051528312737</t>
  </si>
  <si>
    <t>EAN 4051528312737</t>
  </si>
  <si>
    <t>B01N5G3U2U</t>
  </si>
  <si>
    <t>80TD000KFR</t>
  </si>
  <si>
    <t>Lenovo V110-15AST 80TD - AMD A9-9410 - Mémoire 4 Go - Disque dur 500 Go - DVDRW - Ecran 15.6" - AMD Radeon R5 - Windows 10</t>
  </si>
  <si>
    <t>26/04/2018</t>
  </si>
  <si>
    <t>TK0190940966891</t>
  </si>
  <si>
    <t>EAN 0190940966891</t>
  </si>
  <si>
    <t>B078YB25T3</t>
  </si>
  <si>
    <t>80ST005YFR-S</t>
  </si>
  <si>
    <t>Lenovo Ideapad 310-15ABR - AMD A10-9600P / RAM 4GB / HDD 1TB / Ecran 15,6" / Windows 10</t>
  </si>
  <si>
    <t>20/02/2018</t>
  </si>
  <si>
    <t>TK0191376104000</t>
  </si>
  <si>
    <t>EAN 0191376104000</t>
  </si>
  <si>
    <t>PF0T5E01</t>
  </si>
  <si>
    <t>1804021906YWX2C</t>
  </si>
  <si>
    <t>1804039349POFR0HSXFR</t>
  </si>
  <si>
    <t>22/06/2018</t>
  </si>
  <si>
    <t>80ST005YFR-G</t>
  </si>
  <si>
    <t>PF0T4ZYP</t>
  </si>
  <si>
    <t xml:space="preserve"> 1807081122JP2SB</t>
  </si>
  <si>
    <t>1807026981MONRC37EFR</t>
  </si>
  <si>
    <t>6,46</t>
  </si>
  <si>
    <t>TK0191376104000N</t>
  </si>
  <si>
    <t>ZA150060FR-B</t>
  </si>
  <si>
    <t>HA0R8VG6</t>
  </si>
  <si>
    <t xml:space="preserve"> 1801181029IGP90</t>
  </si>
  <si>
    <t>HA0NH5V4</t>
  </si>
  <si>
    <t>25/01/2018</t>
  </si>
  <si>
    <t xml:space="preserve"> 1801251753KD5Y9</t>
  </si>
  <si>
    <t xml:space="preserve">HA0NRJNF </t>
  </si>
  <si>
    <t>1806050282POFR8R8YFR</t>
  </si>
  <si>
    <t>403-2109346-9897916 - Demande de retour par le client - Motif: "On ne peut démarrer l'ordinateur, un écran bleu (erreur critique : "WDF violation") s'affiche et reboucle sur cet écran bleu. J'ai tenté auprès de Lenovo de me faire aider, mais leur service technique m'a indiqué que ce produit ne devrait plus se trouver sur le marché et que donc, je ne pourrais le faire réparer...". Remplacé le 19/06/2018</t>
  </si>
  <si>
    <t>HA0N9VDT</t>
  </si>
  <si>
    <t>?</t>
  </si>
  <si>
    <t>403-2109346-9897916</t>
  </si>
  <si>
    <t>Livraison directe à domicile à Léguevin</t>
  </si>
  <si>
    <t>Livré en remplacement de s/n: HA0NRJNF</t>
  </si>
  <si>
    <t>HA0NG6Q1</t>
  </si>
  <si>
    <t>406-5484213-1152353</t>
  </si>
  <si>
    <t>1803151786POFRZDN3FR</t>
  </si>
  <si>
    <t>ZA150060FR-G</t>
  </si>
  <si>
    <t>HA0NDYEF</t>
  </si>
  <si>
    <t xml:space="preserve"> 1801172156ICITK - Demande de REMPLACEMENT par le client parce "copie de Windows 10 pro n’est pas activé" // Machine réinitialisée - Windows activé. Remis en livraison le 20/02/2018
Re-RMA pour le mêm motif...Retour et Remboursé définitif le 15/03/2018. </t>
  </si>
  <si>
    <t>TK0190404839259N</t>
  </si>
  <si>
    <t>HA0R8KE6</t>
  </si>
  <si>
    <t xml:space="preserve">407-9910254-8732366 </t>
  </si>
  <si>
    <t>HA0R8FQP</t>
  </si>
  <si>
    <t>19/03/2018</t>
  </si>
  <si>
    <t>406-3939103-0696366</t>
  </si>
  <si>
    <t>1803151786POFRYTBYFR</t>
  </si>
  <si>
    <t>ZA150005BE-06</t>
  </si>
  <si>
    <t>HA0PZFBW</t>
  </si>
  <si>
    <t>29/01/2018</t>
  </si>
  <si>
    <t xml:space="preserve"> 1801291101L7BJ9</t>
  </si>
  <si>
    <t>PF0PLM0C</t>
  </si>
  <si>
    <t xml:space="preserve"> 1802091952O9SAD</t>
  </si>
  <si>
    <t>80UM0031FR-06</t>
  </si>
  <si>
    <t>PF0Q7UBP</t>
  </si>
  <si>
    <t>405-2222662-1250743</t>
  </si>
  <si>
    <t>1804273493POFR3AEFFR</t>
  </si>
  <si>
    <t>80UM001QFR-B</t>
  </si>
  <si>
    <t>80TJ00A1FR-G</t>
  </si>
  <si>
    <t>TK0190793282148N</t>
  </si>
  <si>
    <t>PF0RVMEV</t>
  </si>
  <si>
    <t>19/07/2018</t>
  </si>
  <si>
    <t>1807191937FNEE2</t>
  </si>
  <si>
    <t>1807160356MONRDGU0FR</t>
  </si>
  <si>
    <t>80SG0095FR-G</t>
  </si>
  <si>
    <t>YE00RV0B</t>
  </si>
  <si>
    <t xml:space="preserve"> 1802051452N33ZZ</t>
  </si>
  <si>
    <t>TK0190725997874N</t>
  </si>
  <si>
    <t>YE00NRZQ</t>
  </si>
  <si>
    <t>180511232371LBP</t>
  </si>
  <si>
    <t>1805147434POFR5200FR</t>
  </si>
  <si>
    <t>80SG0095FR-B</t>
  </si>
  <si>
    <t>YE00RUVB</t>
  </si>
  <si>
    <t>1805062143602CV</t>
  </si>
  <si>
    <t>1805026974POFR4C6LFR</t>
  </si>
  <si>
    <t>80SG0095FR-06</t>
  </si>
  <si>
    <t>23/02/2018</t>
  </si>
  <si>
    <t>80Q50012FR-B</t>
  </si>
  <si>
    <t>80Q50012FR-06</t>
  </si>
  <si>
    <t>TK0889955256454U</t>
  </si>
  <si>
    <t>80M100S1FR-G</t>
  </si>
  <si>
    <t>P20180G7</t>
  </si>
  <si>
    <t>1803031856SVX16</t>
  </si>
  <si>
    <t>1803017754MONRX7O6FR</t>
  </si>
  <si>
    <t>Retour à prévoir car erreur sur Annonce cdiscount 4Go RAM et 500Go DD...</t>
  </si>
  <si>
    <t>TK0191200212970N</t>
  </si>
  <si>
    <t>Lenovo Yoga 300S-11IBR - Intel Celeron J3060 / Ecran 11.6" / RAM 4GB / HDD 500-7200 RPM / Windows 10</t>
  </si>
  <si>
    <t>18/0142018</t>
  </si>
  <si>
    <t>18041108580RRKC</t>
  </si>
  <si>
    <t>1804162141MONR25RMFR</t>
  </si>
  <si>
    <t>Proposé par Mehdi à 190€ - Livré à la place de TK0191200212970N (annonce avec RAM 4 GB - DD 500 Go)</t>
  </si>
  <si>
    <t>80WG0060FR-06</t>
  </si>
  <si>
    <t>YD0277CL</t>
  </si>
  <si>
    <t>20/05/2018</t>
  </si>
  <si>
    <t>18052018448MV9Y</t>
  </si>
  <si>
    <t>1805147434POFR5ZJ1FR</t>
  </si>
  <si>
    <t>80L000JNFR-06</t>
  </si>
  <si>
    <t>PF0B5WYL</t>
  </si>
  <si>
    <t xml:space="preserve">171-0046022-2652346 </t>
  </si>
  <si>
    <t>1803151786POFRYGGYFR</t>
  </si>
  <si>
    <t>Livré à la place de TK0889233378175</t>
  </si>
  <si>
    <t>80XV00C3FR-B</t>
  </si>
  <si>
    <t>Lenovo 320-15AST / AMD A9-9420 / RAM 4GB / HDD 1TB / 15.6" / Windows 10</t>
  </si>
  <si>
    <t>TK0191800098745</t>
  </si>
  <si>
    <t>EAN 0191800098745</t>
  </si>
  <si>
    <t>B074WJKVS3</t>
  </si>
  <si>
    <t>80XV00C3FR-G</t>
  </si>
  <si>
    <t>TK0191800098745N</t>
  </si>
  <si>
    <t>80XF001DFR-G</t>
  </si>
  <si>
    <t>Lenovo MIIX 320-10ICR / Intel x5-Z8350 / RAM 2G / 64SSD / Ecran 10" WXGA Tactile / Windows 10</t>
  </si>
  <si>
    <t>TK0191200857720</t>
  </si>
  <si>
    <t>EAN 0191200857720</t>
  </si>
  <si>
    <t>B072R3YH4T</t>
  </si>
  <si>
    <t>80XF001DFR-S</t>
  </si>
  <si>
    <t>TK0191200857720R</t>
  </si>
  <si>
    <t>80XF0019FR-S</t>
  </si>
  <si>
    <t>Lenovo MIIX 320-10ICR / Intel x5-Z8350 / RAM 4GB / STOCKAGE 64SSD / Ecran 10" WXGA Tactile / Windows 10</t>
  </si>
  <si>
    <t>TK0191200857294</t>
  </si>
  <si>
    <t>EAN 0191200857294</t>
  </si>
  <si>
    <t>80XF0019FR-B</t>
  </si>
  <si>
    <t>80UM005DFR-G</t>
  </si>
  <si>
    <t>Lenovo 110-17ACL / AMD A6-7310 / RAM 8GB / HDD 1TB / Ecran 17 HD+ / Windows 10</t>
  </si>
  <si>
    <t>PF0RH1HJ</t>
  </si>
  <si>
    <t>17/01/2018</t>
  </si>
  <si>
    <t xml:space="preserve"> 1801172129IC4I3</t>
  </si>
  <si>
    <t>TK0191376026524</t>
  </si>
  <si>
    <t>EAN 0191376026524</t>
  </si>
  <si>
    <t>B072BGTCJV</t>
  </si>
  <si>
    <t>PF0RNMUF</t>
  </si>
  <si>
    <t xml:space="preserve">402-0324624-2387565 </t>
  </si>
  <si>
    <t>80UM0030FR-G</t>
  </si>
  <si>
    <t>Lenovo 110-17ACL - AMD E2-7110 / RAM 4GB / HDD 500 / Ecran 17.3" / Windows 10</t>
  </si>
  <si>
    <t>PF0HSX57</t>
  </si>
  <si>
    <t xml:space="preserve">407-4173377-1292319 </t>
  </si>
  <si>
    <t>TK0190793513679</t>
  </si>
  <si>
    <t>EAN 0190793513679</t>
  </si>
  <si>
    <t>B01MSMBGV7</t>
  </si>
  <si>
    <t>80S700HKFR-G</t>
  </si>
  <si>
    <t>Lenovo Yoga 510-14ISK / Intel Core i3-6006U / RAM 4GB / STOCKAGE 128SSD / Ecran 14" HD Tactile / AMD Radeon R5 M430 2 Go / Windows 10</t>
  </si>
  <si>
    <t>TK0191200698897</t>
  </si>
  <si>
    <t>EAN 0191200698897</t>
  </si>
  <si>
    <t>80X200ARFR</t>
  </si>
  <si>
    <t>Lenovo 520S-14IKB  - Intel Core i5-7200U - RAM 8Go - Stockage 128SSD - Ecran 14’’ Full HD - Windows 10 Home 64bits</t>
  </si>
  <si>
    <t>TK0191800496954</t>
  </si>
  <si>
    <t>EAN 0191800496954</t>
  </si>
  <si>
    <t>B076Z1P2S6</t>
  </si>
  <si>
    <t>80TJ00A2FR-S</t>
  </si>
  <si>
    <t>Lenovo 110-15ACL - AMD E2-7110 / RAM 4GB / HDD 500 / Ecran 15.6" HD / Windows 10</t>
  </si>
  <si>
    <t>TK0190793282155</t>
  </si>
  <si>
    <t>EAN 0190793282155</t>
  </si>
  <si>
    <t>B06XP2PXT7</t>
  </si>
  <si>
    <t>80TJ00A2FR-B</t>
  </si>
  <si>
    <t>80TJ00A2FR-06</t>
  </si>
  <si>
    <t>PF0N3FY8</t>
  </si>
  <si>
    <t>Yamadou</t>
  </si>
  <si>
    <t>TK0190793282155U</t>
  </si>
  <si>
    <t>80TJ00A2FR-G</t>
  </si>
  <si>
    <t>TK0190793282155N</t>
  </si>
  <si>
    <t>80TG00W0FR-S</t>
  </si>
  <si>
    <t>Lenovo V110-15IAP / Intel Celeron N3350 / RAM 4GB / HDD 500 / Ecran 15,6" / Windows 10</t>
  </si>
  <si>
    <t>24/01/2018</t>
  </si>
  <si>
    <t>TK0191200261435</t>
  </si>
  <si>
    <t>EAN 0191200261435</t>
  </si>
  <si>
    <t>B06XZ4J519</t>
  </si>
  <si>
    <t>80SJ007JFR-S</t>
  </si>
  <si>
    <t>Lenovo Ideapad 510S-13ISK - Intel Core I3 6100U - mémoire 4 Go - HDD 128 Go SSD - Ecran 13.3 pouces - Windows 10</t>
  </si>
  <si>
    <t>09/02.2018</t>
  </si>
  <si>
    <t>TK0190940171134</t>
  </si>
  <si>
    <t>EAN 0190940171134</t>
  </si>
  <si>
    <t>B01N3XXAU1</t>
  </si>
  <si>
    <t>80S700HWFR-S</t>
  </si>
  <si>
    <t>Lenovo Yoga 510-14ISK / i3-6006U / 4GB / 256SSD / 15.6" HD / Windows 10</t>
  </si>
  <si>
    <t>MP175PH3</t>
  </si>
  <si>
    <t xml:space="preserve"> 1802101150OEFSO</t>
  </si>
  <si>
    <t>TK0191376025886</t>
  </si>
  <si>
    <t>EAN 0191376025886</t>
  </si>
  <si>
    <t>B06XPBYPT7</t>
  </si>
  <si>
    <t>80S700HWFR-B</t>
  </si>
  <si>
    <t>MP175K82</t>
  </si>
  <si>
    <t>1803161037VOCGW</t>
  </si>
  <si>
    <t>1803151786POFRYKTKFR</t>
  </si>
  <si>
    <t>80QQ01DKFR-S</t>
  </si>
  <si>
    <t>Lenovo 100-15IBD / Intel i5-4288U / RAM 4GB / HDD 500 / Ecran 15.6" / Windows 10</t>
  </si>
  <si>
    <t>TK0660042178381</t>
  </si>
  <si>
    <t>EAN 0660042178381</t>
  </si>
  <si>
    <t>B077K6WCJL</t>
  </si>
  <si>
    <t>80QQ00QCFR-S</t>
  </si>
  <si>
    <t>Lenovo 100-15IBD i3-5005U/4GB/1TB/HD/MB/GC/B/C/W10 - Graphiques: GF920</t>
  </si>
  <si>
    <t>TK0660042178268</t>
  </si>
  <si>
    <t>EAN 0660042178268</t>
  </si>
  <si>
    <t>B07659HR9H</t>
  </si>
  <si>
    <t>80QH0062FR-B</t>
  </si>
  <si>
    <t>Lenovo IdeaPad 300-17ISK - Ecran 17.3'' HD+ - Intel Core i5-6200U Dual Core 2.3 GHz - 4 Go DDR3 - HDD 1 To - AMD Radeon R5 M330 2 Go - Windows 10</t>
  </si>
  <si>
    <t>TK0190404233422</t>
  </si>
  <si>
    <t>EAN 0190404233422</t>
  </si>
  <si>
    <t>B01J3EFSSW</t>
  </si>
  <si>
    <t>80MX0097FR-B</t>
  </si>
  <si>
    <t>Lenovo E31-80 / Intel Core i5-6200U / RAM 4GB / STOCKAGE 128SSD / Ecran 13" HD / Windows 7 Pro</t>
  </si>
  <si>
    <t>TK0889955304773</t>
  </si>
  <si>
    <t>EAN 0889955304773</t>
  </si>
  <si>
    <t>B01M65PJJA</t>
  </si>
  <si>
    <t>59433243-S</t>
  </si>
  <si>
    <t>Lenovo Z50-70 - Intel Core i3-4005U - Ecran 15,6" FHD - Mémoire 4 Go - HDD 1 To - DVDRW -Windows 8.1 64 bit</t>
  </si>
  <si>
    <t>YB08291567</t>
  </si>
  <si>
    <t>14/03/2018</t>
  </si>
  <si>
    <t xml:space="preserve">402-9505111-5344310 </t>
  </si>
  <si>
    <t>1803151786POFRYGGZFR</t>
  </si>
  <si>
    <t>TK0888965283498</t>
  </si>
  <si>
    <t>EAN 0888965283498</t>
  </si>
  <si>
    <t>B00YN3IUDO</t>
  </si>
  <si>
    <t>80TJ0082FR-06</t>
  </si>
  <si>
    <t>Lenovo 110-15ACL / AMD A4-7210 / RAM 4GB / HDD 1TB / Ecran 15,6" / Windows 10</t>
  </si>
  <si>
    <t>TK0660042178855</t>
  </si>
  <si>
    <t>EAN 0660042178855</t>
  </si>
  <si>
    <t>B077BCDVMX</t>
  </si>
  <si>
    <t>80R200F6FR-06</t>
  </si>
  <si>
    <t>Lenovo 100S-11IBY - Intel Atom Z3735F / 2GB / 32S / Windows 10-32</t>
  </si>
  <si>
    <t>TK0191200908460</t>
  </si>
  <si>
    <t>EAN 0191200908460</t>
  </si>
  <si>
    <t>B01MF981EV</t>
  </si>
  <si>
    <t>80QQ01DVFR-06</t>
  </si>
  <si>
    <t>Lenovo Ideapads 100-15IBD / Intel Core i5-4288U / RAM 4GB / HDD 1TB / Nvidia GeForce GT920 2Go / Windows 10</t>
  </si>
  <si>
    <t>PF0PBF72</t>
  </si>
  <si>
    <t>24/02/2018</t>
  </si>
  <si>
    <t>1802241618RBUJA</t>
  </si>
  <si>
    <t>1802229945MONRWE8SFR</t>
  </si>
  <si>
    <t>TK0191200105852</t>
  </si>
  <si>
    <t>EAN 0191200105852</t>
  </si>
  <si>
    <t>B06WVHQWXT</t>
  </si>
  <si>
    <t>TK0191200105852U</t>
  </si>
  <si>
    <t>80QQ01DVFR-B</t>
  </si>
  <si>
    <t>80QH0063FR-06</t>
  </si>
  <si>
    <t>Lenovo 300-17ISK / Intel Core i7-6500U / RAM 4GB / HDD 1TB / Ecran 17" HD + / AMD Radeon R5 M330 2 Go / Windows 10</t>
  </si>
  <si>
    <t>PF0J333C</t>
  </si>
  <si>
    <t>405-4593536-7137101</t>
  </si>
  <si>
    <t>TK0660042179630</t>
  </si>
  <si>
    <t>EAN 0660042179630</t>
  </si>
  <si>
    <t>B0781TC9X8</t>
  </si>
  <si>
    <t>80XF001HFR-G</t>
  </si>
  <si>
    <t>Lenovo MIIX 320-10ICR / Intel x5-Z8350 / RAM 2G / STOCKAGE 32SSD / Ecran 10'' WXGA Tactile / Windows 10</t>
  </si>
  <si>
    <t>TK0191200857683</t>
  </si>
  <si>
    <t>EAN 0191200857683</t>
  </si>
  <si>
    <t>B077BQRBN8</t>
  </si>
  <si>
    <t>80M0009FFR-06</t>
  </si>
  <si>
    <r>
      <t xml:space="preserve">Lenovo Yoga 300 - Ecran 11.6" - Intel Celeron </t>
    </r>
    <r>
      <rPr>
        <strike/>
        <sz val="10"/>
        <rFont val="Arial"/>
        <family val="2"/>
      </rPr>
      <t>N2940</t>
    </r>
    <r>
      <rPr>
        <sz val="11"/>
        <color theme="1"/>
        <rFont val="Calibri"/>
        <family val="2"/>
        <scheme val="minor"/>
      </rPr>
      <t xml:space="preserve"> N2840 - Mémoire 2GB - Disque dur 32 SSD - Windows 10</t>
    </r>
  </si>
  <si>
    <t>P2008403</t>
  </si>
  <si>
    <t>17/03/2018</t>
  </si>
  <si>
    <t>1803170951VU5XA</t>
  </si>
  <si>
    <t>1803151786POFRYTC2FR</t>
  </si>
  <si>
    <t>TK0889955183545R</t>
  </si>
  <si>
    <t>EAN 0889955183545</t>
  </si>
  <si>
    <t>B013GH0WIS</t>
  </si>
  <si>
    <t>80L0000DFR-06</t>
  </si>
  <si>
    <t>LENOVO G50-80 - Intel Core i3-4005U 1,7 GHz - Mémoire 4 Go - HDD 1 To - Ecran 15.6 pouces HD - Windows 8.1</t>
  </si>
  <si>
    <t>PF07VKBW</t>
  </si>
  <si>
    <t xml:space="preserve"> 1802011337M0HE9</t>
  </si>
  <si>
    <t>TK0889233378175</t>
  </si>
  <si>
    <t>EAN 0889233378175</t>
  </si>
  <si>
    <t>B00WHN4UWC</t>
  </si>
  <si>
    <t>ZA150005BE-G</t>
  </si>
  <si>
    <t>Lenovo Yoga Book X91F / Intel Z8550 / RAM 4GB / STOCK 64SSD / Ecran 10" WUXGA Tactile / Windows 10 Pro - Clavier BELGE</t>
  </si>
  <si>
    <t>HA0PZHXX</t>
  </si>
  <si>
    <t>1802152049PO16G</t>
  </si>
  <si>
    <t>TK0190404838764</t>
  </si>
  <si>
    <t>EAN 0190404838764</t>
  </si>
  <si>
    <t>B01NAFPQD9</t>
  </si>
  <si>
    <t>80UM0045MB-G</t>
  </si>
  <si>
    <t>Lenovo 110-17ACL / AMD E2-7110 / RAM 4GB / HDD 1TB / Ecran 17,3" HD+ / Windows 10 - Clavier BELGE</t>
  </si>
  <si>
    <t>PF0QHZCU</t>
  </si>
  <si>
    <t>13/05/2018</t>
  </si>
  <si>
    <t>18051319387EP1F</t>
  </si>
  <si>
    <t>1805147434CHRP5201FR</t>
  </si>
  <si>
    <t>TK0190940837689</t>
  </si>
  <si>
    <t>EAN 0190940837689</t>
  </si>
  <si>
    <t>80SV00HPMB-G</t>
  </si>
  <si>
    <t>Lenovo 510-15IKB / Intel Core i7-7500U / RAM 12GB / STOCKAGE 128SSD+1TB / Ecran 15,6" FHD / NVIDIA GeForce 940MX 4 Go / Windows 10 - Clavier BELGE</t>
  </si>
  <si>
    <t>PF0Q0CXF</t>
  </si>
  <si>
    <t>25/06/2018</t>
  </si>
  <si>
    <t>1806252045P9HHE</t>
  </si>
  <si>
    <t>1806140128POFRACLAFR</t>
  </si>
  <si>
    <t xml:space="preserve"> 402-0785036-1943536  - Demande de retour par le client parce que "pas de  lecteur graveur CD DVD intégré"... REMBOURSE le 19/02/2018</t>
  </si>
  <si>
    <t>TK0190940857441</t>
  </si>
  <si>
    <t>EAN 0190940857441</t>
  </si>
  <si>
    <t>B079FWDTDP</t>
  </si>
  <si>
    <t>80SR00KUMB-G</t>
  </si>
  <si>
    <t>Lenovo 510-15ISK / Intel Core i7-6500U / RAM 8GB / STOCKAGE 256SSD / Ecran 15.6" FHD / NVIDIA GeForce 940MX 2 GB / Windows 10 - Clavier BELGE</t>
  </si>
  <si>
    <t>TK5707271598087</t>
  </si>
  <si>
    <t>EAN 5707271598087</t>
  </si>
  <si>
    <t>80L0002PMB-06</t>
  </si>
  <si>
    <t>LENOVO G50-80 - Intel Core i3-4005U 1,7 GHz - Mémoire 8 Go - HDD 1 To - Ecran 15.6 pouces HD - Windows 8.1 - Clavier Belge</t>
  </si>
  <si>
    <t>PF0869JS</t>
  </si>
  <si>
    <t xml:space="preserve"> 1802020050M6FO9</t>
  </si>
  <si>
    <t>TK0889233797402</t>
  </si>
  <si>
    <t>EAN 0889233797402</t>
  </si>
  <si>
    <t>80S700JWMB-S</t>
  </si>
  <si>
    <t>Lenovo Yoga 510-14ISK / Intel Core i3-6006U / RAM 8GB / 128SSD / Ecran 14" FHD Tactile / Windows 10 - Clavier BELGE</t>
  </si>
  <si>
    <t>TK0191376529391</t>
  </si>
  <si>
    <t>EAN 0191376529391</t>
  </si>
  <si>
    <t>80QQ00HTMB-S</t>
  </si>
  <si>
    <t>Lenovo 100-15IBD / Intel i5-5200U / RAM 4GB / HDD 500 / Ecran 15.6" / Windows 10 - Clavier BELGE</t>
  </si>
  <si>
    <t>TK0190151584709</t>
  </si>
  <si>
    <t>EAN 0190151584709</t>
  </si>
  <si>
    <t>B01GIUMW0Q</t>
  </si>
  <si>
    <t>80QQ00HTMB-B</t>
  </si>
  <si>
    <t>inventaire 2018-06-20</t>
  </si>
  <si>
    <t>80WG004JMB-06</t>
  </si>
  <si>
    <t>Lenovo 110S-11IBR / Intel N3060 / 2GB / 32SSD / Windows 10 / Clavier Belge</t>
  </si>
  <si>
    <t>TK0190940959619</t>
  </si>
  <si>
    <t>EAN 0190940959619</t>
  </si>
  <si>
    <t>YD01YUJ6</t>
  </si>
  <si>
    <t>18040819180936O</t>
  </si>
  <si>
    <t>1804039349MONR141OFR</t>
  </si>
  <si>
    <t>28/02/2018</t>
  </si>
  <si>
    <t>80UM001QFR-06</t>
  </si>
  <si>
    <t>PF0NK03W</t>
  </si>
  <si>
    <t>Reconditionné Occasion</t>
  </si>
  <si>
    <t>404-1322343-8735533</t>
  </si>
  <si>
    <t>TK0190725476539U</t>
  </si>
  <si>
    <t>PF0Q6008</t>
  </si>
  <si>
    <t>404-3167294-7763531</t>
  </si>
  <si>
    <t>1803151786POFRYTC0FR</t>
  </si>
  <si>
    <t>80RU00VVFR-G</t>
  </si>
  <si>
    <t>Lenovo 700-15ISK / Intel Core i5-6300HQ / RAM 4GB / HDD 1TB / Ecran 15.6'' FHD / Nvidia Geforce GTX 950M 4 Go / Windows 10</t>
  </si>
  <si>
    <t>R90NN172</t>
  </si>
  <si>
    <t>1802201814QMP75</t>
  </si>
  <si>
    <t>TK0191376025169</t>
  </si>
  <si>
    <t>EAN 0191376025169</t>
  </si>
  <si>
    <t>B071LFWVTZ</t>
  </si>
  <si>
    <t>80RU00VVFR-S</t>
  </si>
  <si>
    <t>TK0191376025169R</t>
  </si>
  <si>
    <t>80WG00BUMB-06</t>
  </si>
  <si>
    <t>Lenovo 110S-11IBR / Intel Celeron N3060 / RAM 2GB / STOCKAGE 32SSD / Ecran 11.6'' / Windows 10 / Clavier AZERTY Belge</t>
  </si>
  <si>
    <t>TK0191545243141U</t>
  </si>
  <si>
    <t>TK0191545243141</t>
  </si>
  <si>
    <t>EAN 0191545243141</t>
  </si>
  <si>
    <t>80WG005MFR-B</t>
  </si>
  <si>
    <t>Lenovo 110S-11IBR / Intel Celeron N3060 / RAM 2GB / STOCKAGE 32SSD / Ecran 11.6'' / Windows 10</t>
  </si>
  <si>
    <t>TK0191200059599</t>
  </si>
  <si>
    <t>EAN 0191200059599</t>
  </si>
  <si>
    <t>B01MZAPAUV</t>
  </si>
  <si>
    <t>80WG005MFR-06</t>
  </si>
  <si>
    <t>TK0191200059599U</t>
  </si>
  <si>
    <t>80SG000GMB-S</t>
  </si>
  <si>
    <t>Lenovo Miix 310 / Intel x5-Z8350 / RAM 2G / STOCKAGE 32SSD / Ecran 10.1" WXGA Tactile / Windows10 / Clavier AZERTY Belge</t>
  </si>
  <si>
    <t>YE00RZEY</t>
  </si>
  <si>
    <t>15/05/2018</t>
  </si>
  <si>
    <t>18051516247S14K</t>
  </si>
  <si>
    <t>1805147434MONR5DM7FR</t>
  </si>
  <si>
    <t>Livré en lieu et place de TK0190725997874</t>
  </si>
  <si>
    <t>TK0190404140003</t>
  </si>
  <si>
    <t>EAN 0190404140003</t>
  </si>
  <si>
    <t>80QR0014FR-06</t>
  </si>
  <si>
    <t>Lenovo B50-10 80QR - Celeron N2840 / 2.16 GHz - Windows 10 Home édition 64 bits - 4 Go RAM - 500 Go HDD - graveur de DVD - 15.6" 1366 x 768 ( HD )</t>
  </si>
  <si>
    <t>MP11GS6U</t>
  </si>
  <si>
    <t xml:space="preserve"> 1802081143NWWLZ</t>
  </si>
  <si>
    <t>emc-chrono</t>
  </si>
  <si>
    <t>TK0889800947810</t>
  </si>
  <si>
    <t>EAN 0889800947810</t>
  </si>
  <si>
    <t>B0187B6W8M</t>
  </si>
  <si>
    <t>80E502SUFR-S</t>
  </si>
  <si>
    <t>Lenovo Ideapad G50-80 - Intel Core I5-5200U - Mémoire 4 Go - Disque dur 1 To - Ecran 15.6" - AMD Radeon R5 M330 1 Go - Windows 10</t>
  </si>
  <si>
    <t>PF0BA23T</t>
  </si>
  <si>
    <t>171-2098578-8792315</t>
  </si>
  <si>
    <t>TK0889800976193</t>
  </si>
  <si>
    <t>EAN 0889800976193</t>
  </si>
  <si>
    <t>B0133F2J52</t>
  </si>
  <si>
    <t>80E502SUFR-06</t>
  </si>
  <si>
    <t>PF0B8ZA8</t>
  </si>
  <si>
    <t>171-0664443-1261938</t>
  </si>
  <si>
    <t>80E502VJFR-S</t>
  </si>
  <si>
    <r>
      <t xml:space="preserve">Lenovo Ideapad G50-80 - Intel Core I5-5200U - Mémoire </t>
    </r>
    <r>
      <rPr>
        <sz val="10"/>
        <color rgb="FFFF0000"/>
        <rFont val="Arial"/>
        <family val="2"/>
      </rPr>
      <t>8</t>
    </r>
    <r>
      <rPr>
        <sz val="11"/>
        <color theme="1"/>
        <rFont val="Calibri"/>
        <family val="2"/>
        <scheme val="minor"/>
      </rPr>
      <t xml:space="preserve"> Go - Disque dur 1 To - Ecran 15.6" - AMD Radeon R5 M330 1 Go - Windows 10</t>
    </r>
  </si>
  <si>
    <t>1802161724PTCQK</t>
  </si>
  <si>
    <t>Livré en lieu et place de TK0889800976193</t>
  </si>
  <si>
    <t>80E502STFR-B</t>
  </si>
  <si>
    <t>Lenovo G50-80 - Intel Core i3-5005U / RAM 4GB / HDD 1TB/ Ecran 15.6" / AMD Radeon R5 M330 / Windows 10</t>
  </si>
  <si>
    <t>29/03/2018</t>
  </si>
  <si>
    <t>TK0889800976216</t>
  </si>
  <si>
    <t>EAN 0889800976216</t>
  </si>
  <si>
    <t>B01MRD2URV</t>
  </si>
  <si>
    <t>80E301NGFR-06</t>
  </si>
  <si>
    <t>Lenovo Ideapad G50-45 - AMD E1-6010 - Mémoire 4GB - Disque dur 1TB - Ecran 15.6 pouces - Windows 10</t>
  </si>
  <si>
    <t>TK0889955101327U</t>
  </si>
  <si>
    <t>TK0889955101327</t>
  </si>
  <si>
    <t>EAN 0889955101327</t>
  </si>
  <si>
    <t>B01I4YGXR2</t>
  </si>
  <si>
    <t>59423398-06</t>
  </si>
  <si>
    <t>Lenovo G50-70 - Intel Core i5 4210U / 1.7 GHz - Windows 8.1 64 bits - 8 Go RAM - 1 To HDD - graveur de DVD 8x - Ecran 15.6" HD - AMD Radeon R5 M230 2G</t>
  </si>
  <si>
    <t>YB05534624</t>
  </si>
  <si>
    <t>406-7573186-9992308</t>
  </si>
  <si>
    <t>TK0888772228064</t>
  </si>
  <si>
    <t>EAN 0888772228064</t>
  </si>
  <si>
    <t>B00LA4C49K</t>
  </si>
  <si>
    <t>80XV00K4FR-06</t>
  </si>
  <si>
    <t>Lenovo 320-15AST / AMD A9-9420 / RAM 8GB / HDD 1TB / Ecran 15.6'' / Windows 10</t>
  </si>
  <si>
    <t>TK0191927922718</t>
  </si>
  <si>
    <t>EAN 0191927922718</t>
  </si>
  <si>
    <t>80S700JCFR-B</t>
  </si>
  <si>
    <t>Lenovo Yoga 510-14ISK - Intel Pentium 4405U / RAM 4GB / HDD 1TB / Ecran 14" Tactile / Windows 10</t>
  </si>
  <si>
    <t>TK0660042180117</t>
  </si>
  <si>
    <t>EAN 0660042180117</t>
  </si>
  <si>
    <t>B078834SG4</t>
  </si>
  <si>
    <t>80R9000WMB-06</t>
  </si>
  <si>
    <t>Lenovo IDEAPAD 100S-14IBR - Intel Celeron N3050 - Disque dur 32GB - mémoire 2GB - Ecran 14" pouces - Windows 10 - Clavier AZERTY Belge</t>
  </si>
  <si>
    <t>TK0889955674678U</t>
  </si>
  <si>
    <t>TK0889955674678</t>
  </si>
  <si>
    <t>EAN 0889955674678</t>
  </si>
  <si>
    <t>B06XBP66RJ</t>
  </si>
  <si>
    <t>80JV001GFR-B</t>
  </si>
  <si>
    <t>Lenovo U41-70 / Intel Core i7-5500U / RAM 4GB / HDD 256SSD / Ecran 14'' FHD / Nvidia GeForce 920M à 2 Go / Windows 8.1</t>
  </si>
  <si>
    <t>22.02/2018</t>
  </si>
  <si>
    <t>TK0889233904183</t>
  </si>
  <si>
    <t>EAN 0889233904183</t>
  </si>
  <si>
    <t>B016QQ4MHS</t>
  </si>
  <si>
    <t>59439432-06</t>
  </si>
  <si>
    <t>Lenovo Z50-70 / Intel Core i5-4210U / RAM 8GB / HDD 1TB / Ecran 15.6'' FHD / NVIDIA GeForce GT 840M 2 Go / Windows 8.1</t>
  </si>
  <si>
    <t>YB09156817</t>
  </si>
  <si>
    <t>22/05/2018</t>
  </si>
  <si>
    <t xml:space="preserve"> 180522191991GAD</t>
  </si>
  <si>
    <t>1805147434MONR65F3FR</t>
  </si>
  <si>
    <t>TK0889233032602</t>
  </si>
  <si>
    <t>EAN 0889233032602</t>
  </si>
  <si>
    <t>80V00063FR-S</t>
  </si>
  <si>
    <t>Lenovo 510S-13IKB / Intel Core i5-7200U / RAM 8GB / STOCKAGE 256SSD / Ecran 13,3" HD / Windows 10</t>
  </si>
  <si>
    <t>30/03/2018</t>
  </si>
  <si>
    <t>TK0191376026555</t>
  </si>
  <si>
    <t>EAN 0191376026555</t>
  </si>
  <si>
    <t>B07234ZY9J</t>
  </si>
  <si>
    <t>80XR00XMFR-S</t>
  </si>
  <si>
    <t>Lenovo 320-15IAP / Intel Pentium N4200 / RAM 8GB / HDD 1TB / Ecran 15,6" / AMD Radeon 530M 2 Go / Windows 10</t>
  </si>
  <si>
    <t>TK0191927750090</t>
  </si>
  <si>
    <t>EAN 0191927750090</t>
  </si>
  <si>
    <t>B077QNT84T</t>
  </si>
  <si>
    <t>80TJ006YFR-B</t>
  </si>
  <si>
    <t>Lenovo 110-15ACL - AMD A6-7310 / RAM 8GB / HDD 1TB / Ecran 15.6" / Windows 10</t>
  </si>
  <si>
    <t>TK0660042179159</t>
  </si>
  <si>
    <t>EAN 0660042179159</t>
  </si>
  <si>
    <t>B077K4ZSP5</t>
  </si>
  <si>
    <t>80X80068FR-06</t>
  </si>
  <si>
    <t>Lenovo YOGA 520-14IKB / Intel Pentium 4415U / RAM 4GB / STOCKAGE 128SSD M2 / Ecran 14" MT / Windows 10</t>
  </si>
  <si>
    <t>TK0191545404535</t>
  </si>
  <si>
    <t>EAN 0191545404535</t>
  </si>
  <si>
    <t>B076NK1MX9</t>
  </si>
  <si>
    <t>ZA150005BE-S</t>
  </si>
  <si>
    <t>TK0190404838764R</t>
  </si>
  <si>
    <t>TK0190404838764U</t>
  </si>
  <si>
    <t>81A5000EFR-S</t>
  </si>
  <si>
    <t>Lenovo 120S-14IAP / Intel Pentium N4200 / RAM 4GB / STOCKAGE 128SSD / Windows 10</t>
  </si>
  <si>
    <t>TK0191545136528</t>
  </si>
  <si>
    <t>EAN 0191545136528</t>
  </si>
  <si>
    <t>B074P7YD1Y</t>
  </si>
  <si>
    <t>81A5000DFR-B</t>
  </si>
  <si>
    <t>Lenovo 120S-14IAP / Intel Pentium N4200 / RAM 4GB / STOCKAGE 128SSD / Ecran 14" / Windows 10 / Bleu denim</t>
  </si>
  <si>
    <t>24/05/2018</t>
  </si>
  <si>
    <t>TK0191545136658</t>
  </si>
  <si>
    <t>EAN 0191545136658</t>
  </si>
  <si>
    <t>B075N5RDQC</t>
  </si>
  <si>
    <t>2XZ43EA#ABF</t>
  </si>
  <si>
    <t xml:space="preserve">HP ProBook 470 G5 / Intel Core i7 8550U / Windows 10 / 8 Go RAM / 1 To HDD / Ecran 17.3" / NVIDIA GeForce 930MX 2 Go </t>
  </si>
  <si>
    <t>5CD8070QW8</t>
  </si>
  <si>
    <t>18/03/2018</t>
  </si>
  <si>
    <t>1803182134W62EV</t>
  </si>
  <si>
    <t>1803151786MONRYTC3FR</t>
  </si>
  <si>
    <t>TK0192018474413</t>
  </si>
  <si>
    <t>EAN 0192018474413</t>
  </si>
  <si>
    <t>B079T29BW6</t>
  </si>
  <si>
    <t>5CD8070QWK</t>
  </si>
  <si>
    <t>1803191303W9LDB</t>
  </si>
  <si>
    <t>1803151786POFRYTBZFR</t>
  </si>
  <si>
    <t>5CD8070QX6</t>
  </si>
  <si>
    <t>1803191803WBOTC</t>
  </si>
  <si>
    <t>1803151786MONRYYO8FR</t>
  </si>
  <si>
    <t>5CD8065D01</t>
  </si>
  <si>
    <t>1803231306WZZON</t>
  </si>
  <si>
    <t>1803151786POFRZDN2FR</t>
  </si>
  <si>
    <t>5CD8065D12</t>
  </si>
  <si>
    <t>1803231152WZIRI</t>
  </si>
  <si>
    <t>1803151786MONRZDN1FR</t>
  </si>
  <si>
    <t>5CD8065D13</t>
  </si>
  <si>
    <t>1803231146WZH9T</t>
  </si>
  <si>
    <t>1803151786POFRZDN0FR</t>
  </si>
  <si>
    <t>5CD8065D17</t>
  </si>
  <si>
    <t>1803232032X2KKC</t>
  </si>
  <si>
    <t>1803151786MONRZDQVFR</t>
  </si>
  <si>
    <t>5CD8065CZW</t>
  </si>
  <si>
    <t>24/03/2018</t>
  </si>
  <si>
    <t>1803240521X3UY7</t>
  </si>
  <si>
    <t>1803151786POFRZE2ZFR</t>
  </si>
  <si>
    <t>5CD8065D0Z</t>
  </si>
  <si>
    <t>1803252205XFH8Q</t>
  </si>
  <si>
    <t>1803151786MONRZHM8FR</t>
  </si>
  <si>
    <t>5CD8065D0P</t>
  </si>
  <si>
    <t>5CD8070QWT</t>
  </si>
  <si>
    <t xml:space="preserve">XBSPFWXRV </t>
  </si>
  <si>
    <t>1804162141CHRP25GLFR</t>
  </si>
  <si>
    <t>1803261515XJCU9  - Demande de retour par le client parce que "pas FULL HD"... REMBOURSE le 16/04/2018. 
ARTICLE REVENDU...</t>
  </si>
  <si>
    <t>5CD8070QX9</t>
  </si>
  <si>
    <t>1803302053YE22J</t>
  </si>
  <si>
    <t>1804039349MONR0HSUFR</t>
  </si>
  <si>
    <t>5CD8070QVT</t>
  </si>
  <si>
    <t>1804031544Z2XAP</t>
  </si>
  <si>
    <t>1804039349POFR0HSVFR</t>
  </si>
  <si>
    <t>5CD8070QYD</t>
  </si>
  <si>
    <t>1804021724YVYRI</t>
  </si>
  <si>
    <t>1804039349POFR0HSWFR</t>
  </si>
  <si>
    <t>5CD8065D0Q</t>
  </si>
  <si>
    <t>5CD8070QVD</t>
  </si>
  <si>
    <t>19/04/2018</t>
  </si>
  <si>
    <t>18041900122AE3V</t>
  </si>
  <si>
    <t>1804162141MONR2FRGFR</t>
  </si>
  <si>
    <t>18041920042F1A2</t>
  </si>
  <si>
    <t>1804162141POFR2FREFR</t>
  </si>
  <si>
    <t>17/04/2018</t>
  </si>
  <si>
    <t xml:space="preserve">404-4823649-1933913 </t>
  </si>
  <si>
    <t>1804162141POFR2FRFFR</t>
  </si>
  <si>
    <t>22/04/2018</t>
  </si>
  <si>
    <t>18042219342VIPQ</t>
  </si>
  <si>
    <t>1804162141POFR2Z2FFR</t>
  </si>
  <si>
    <t>5CD8070QTZ</t>
  </si>
  <si>
    <t xml:space="preserve">407-6143393-5188354 </t>
  </si>
  <si>
    <t>1805026974POFR3PTOFR</t>
  </si>
  <si>
    <t>5CD8070QVF</t>
  </si>
  <si>
    <t>18050409165FVR7</t>
  </si>
  <si>
    <t>1805026974POFR43URFR</t>
  </si>
  <si>
    <t>5CD8070QY4</t>
  </si>
  <si>
    <t>18/05/2018</t>
  </si>
  <si>
    <t xml:space="preserve"> 180518100388CRO</t>
  </si>
  <si>
    <t>1805147434MONR5NP8FR</t>
  </si>
  <si>
    <t>2XY37EA#ABF</t>
  </si>
  <si>
    <t>HP ProBook 450 G5 - Intel Core i7 8550U / Win 10 / 8 Go RAM / 1 To HDD / 15.6" IPS FHD / NVIDIA GEFORCE 930MX 2 Go</t>
  </si>
  <si>
    <t>18042221482WESX</t>
  </si>
  <si>
    <t>1804162141MONR2Z2GFR</t>
  </si>
  <si>
    <t>TK0192018302846</t>
  </si>
  <si>
    <t>EAN 0192018302846</t>
  </si>
  <si>
    <t>B0787PGGTV</t>
  </si>
  <si>
    <t>5CD8062RT8</t>
  </si>
  <si>
    <t>18050211574ZDUF</t>
  </si>
  <si>
    <t>1805026974POFR3S3UFR</t>
  </si>
  <si>
    <t>5CD8062RTD</t>
  </si>
  <si>
    <t xml:space="preserve"> 1805180942887Q8</t>
  </si>
  <si>
    <t>1805147434MONR5NP7FR</t>
  </si>
  <si>
    <t>13/06/2018</t>
  </si>
  <si>
    <t>20/06/2018</t>
  </si>
  <si>
    <t>R520UA-BR580T</t>
  </si>
  <si>
    <t>ASUS PC Portable Vivobook R520UA-BR580T 15,6" - 4Go de RAM - Windows 10 - Intel Core i5-8250U - Intel HD Graphics - Disque Dur 1To</t>
  </si>
  <si>
    <t>TK4712900878271</t>
  </si>
  <si>
    <t>EAN 4712900878271</t>
  </si>
  <si>
    <t>B077KTQMXY</t>
  </si>
  <si>
    <t>80WG004KMB-G</t>
  </si>
  <si>
    <t>YD01Z40L</t>
  </si>
  <si>
    <t>22/03/2018</t>
  </si>
  <si>
    <t>406-6571179-2525907</t>
  </si>
  <si>
    <t>1803151786POFRZDN5FR</t>
  </si>
  <si>
    <t>TK0190940959633</t>
  </si>
  <si>
    <t>EAN 0190940959633</t>
  </si>
  <si>
    <t>80WG004KMB-06</t>
  </si>
  <si>
    <t>TK0190940959633U</t>
  </si>
  <si>
    <t>TK0190940959633R</t>
  </si>
  <si>
    <t>80XV00GDMB-G</t>
  </si>
  <si>
    <t>Lenovo 320-15AST / AMD A6-9220 / RAM 8GB / HDD 1TB / Ecran 15.6'' / Windows 10 / Clavier AZERTY Belge</t>
  </si>
  <si>
    <t>TK0191800925270</t>
  </si>
  <si>
    <t>EAN 0191800925270</t>
  </si>
  <si>
    <t>80S8001BFR-B</t>
  </si>
  <si>
    <t>Lenovo YOGA 510-15ISK / Intel Core i5-6200U / RAM 4GB / HDD 1TB / Ecran 15,6" FHD Tactile / AMD Radeon R7 M460 / Windows 10</t>
  </si>
  <si>
    <t>MP13BFHZ</t>
  </si>
  <si>
    <t>30/06/2018</t>
  </si>
  <si>
    <t xml:space="preserve"> 1806301141N7P7Y</t>
  </si>
  <si>
    <t>1807026981MONRB6BSFR</t>
  </si>
  <si>
    <t>TK5707271589153</t>
  </si>
  <si>
    <t>EAN 5707271589153</t>
  </si>
  <si>
    <t>80M000BUFR-06</t>
  </si>
  <si>
    <t>Lenovo Yoga 300 / Intel Celeron N2940 /RAM 4GB / HDD 500 / Ecran 11,6 MT / Windows 10</t>
  </si>
  <si>
    <t>P200KHAH</t>
  </si>
  <si>
    <t>171-2222927-3432320</t>
  </si>
  <si>
    <t>1803151786POFRZDN4FR</t>
  </si>
  <si>
    <t>livré à la place de TK0191200212963</t>
  </si>
  <si>
    <t>TK5707271533705</t>
  </si>
  <si>
    <t>EAN 5707271533705</t>
  </si>
  <si>
    <t>80JV00FDFR-06</t>
  </si>
  <si>
    <t>Lenovo U41-70 - Intel Core i5-5200U - RAM 4GB - STOCKAGE 128SSD - Ecran 14" FHD - Windows 10 -Rouge</t>
  </si>
  <si>
    <t>TK5707271419412</t>
  </si>
  <si>
    <t>EAN 5707271419412</t>
  </si>
  <si>
    <t>80M100S0FR-06</t>
  </si>
  <si>
    <t>Lenovo Yoga 300-11IBR - Intel Celeron N3060 - RAM 4GB - HDD 500 Go - Ecran 11.6" MT - Windows 10</t>
  </si>
  <si>
    <t>P200U8JA</t>
  </si>
  <si>
    <t>1803151786MONRZDMZFR</t>
  </si>
  <si>
    <t>1803221506WUI6Y - Demande de retour par le client parce que "Mauvais fonctionnement après mise à jour..."... REMBOURSE le 17/04/2018</t>
  </si>
  <si>
    <t>TK0191200212963</t>
  </si>
  <si>
    <t>EAN 0191200212963</t>
  </si>
  <si>
    <t>B06XBYP65C</t>
  </si>
  <si>
    <t>80M100U5MB-06</t>
  </si>
  <si>
    <t>Lenovo Yoga 300-11IBR - Intel Celeron N3060 - RAM 2GB - Stockage 32SSD - Ecran 11,6" MT - Windows 10 - Clavier AZERTY Belge</t>
  </si>
  <si>
    <t>P2016BS1</t>
  </si>
  <si>
    <t xml:space="preserve"> 1807101534IS8I7</t>
  </si>
  <si>
    <t>1807026981POFRCEULFR</t>
  </si>
  <si>
    <t>TK0191545243073U</t>
  </si>
  <si>
    <t>TK0191545243073</t>
  </si>
  <si>
    <t>EAN 0191545243073</t>
  </si>
  <si>
    <t>B075THVY26</t>
  </si>
  <si>
    <t>80R900D3FR-06</t>
  </si>
  <si>
    <t>Lenovo 100S-14IBR - Intel Celeron N3060 - RAM 2GB - STOCKAGE 32SSD - Ecran 14" HD - Windows 10</t>
  </si>
  <si>
    <t>TK0889488153176U</t>
  </si>
  <si>
    <t>TK0889488153176</t>
  </si>
  <si>
    <t>EAN 0889488153176</t>
  </si>
  <si>
    <t>B01MTNBHBQ</t>
  </si>
  <si>
    <t>80TG00W6FR-06</t>
  </si>
  <si>
    <t>Lenovo V110-15IAP - Intel Pentium N4200 - RAM 4GB - HDD 500 GB - Ecran 15.6" HD - Windows 10</t>
  </si>
  <si>
    <t>TK0191200262098</t>
  </si>
  <si>
    <t>EAN 0191200262098</t>
  </si>
  <si>
    <t>B075747R8Q</t>
  </si>
  <si>
    <t>80TV0203FR-S</t>
  </si>
  <si>
    <t>Lenovo 310-15IKB - Intel Core i5-7200U - RAM 4GB - HDD 1TB - NVIDIA GeForce 920MX - 2 Go - Windows 10</t>
  </si>
  <si>
    <t>TK0191376401437</t>
  </si>
  <si>
    <t>EAN 0191376401437</t>
  </si>
  <si>
    <t>B0725QSF4P</t>
  </si>
  <si>
    <t>80TV02EHFR-06</t>
  </si>
  <si>
    <t>Lenovo 310-15IKB - Intel Core i5-7200U - RAM 4GB - Stockage 128SSD +1TB - Ecran 15.6" - Nvidia Geforce GT920 2Go - Windows 10</t>
  </si>
  <si>
    <t>TK0191545117794U</t>
  </si>
  <si>
    <t>EAN 0191545117794</t>
  </si>
  <si>
    <t>80TV02EHFR-S</t>
  </si>
  <si>
    <t>TK0191545117794</t>
  </si>
  <si>
    <t>80UM0068FR-06</t>
  </si>
  <si>
    <t>Lenovo 110-17ACL - AMD A4-7210 - RAM 4GB - HDD 1TB - Ecran 17.3" HD+ - Windows 10</t>
  </si>
  <si>
    <t>PF0TL4D8</t>
  </si>
  <si>
    <t>21/05/2018</t>
  </si>
  <si>
    <t>18052100128OOQ2</t>
  </si>
  <si>
    <t>1805147434POFR5ZJ2FR</t>
  </si>
  <si>
    <t>12,04</t>
  </si>
  <si>
    <t>TK0191927353406</t>
  </si>
  <si>
    <t>EAN 0191927353406</t>
  </si>
  <si>
    <t>B075KFGXZX</t>
  </si>
  <si>
    <t>80VK002CFR-G</t>
  </si>
  <si>
    <t>Lenovo 110-17IKB - Intel Core i5-7200U - RAM 4GB - HDD 1TB - Ecran 17.3 HD+ - AMD Radeon R5 M430 2 Go - Windows 10</t>
  </si>
  <si>
    <t>TK0191200059582</t>
  </si>
  <si>
    <t>EAN 0191200059582</t>
  </si>
  <si>
    <t>B01MYCMZQJ</t>
  </si>
  <si>
    <t>80VL000NFR-G</t>
  </si>
  <si>
    <t>Lenovo 110-17ISK - intel Core i3-6006U - RAM 4GB - HDD 2TB - Ecran 17.3 HD+ - Windows 10</t>
  </si>
  <si>
    <t>TK0191376026258</t>
  </si>
  <si>
    <t>EAN 0191376026258</t>
  </si>
  <si>
    <t>A5H49AV</t>
  </si>
  <si>
    <t xml:space="preserve">HP PROBOOK 6470B - Intel CELERON B840 1.9GHZ - RAM 4 Go - HDD 320 GO - DVD-R - Intel HD GRAPHICS - Ecran 14" - Windows 7 Pro </t>
  </si>
  <si>
    <t>Occasion</t>
  </si>
  <si>
    <t>TK886112368951</t>
  </si>
  <si>
    <t>EAN 886112368951</t>
  </si>
  <si>
    <t>B008DREJMW</t>
  </si>
  <si>
    <t>80UD00L7FR-B</t>
  </si>
  <si>
    <t>Lenovo 110-15ISK / Intel Core i3-6006U / RAM 4GB / HDD 1TB / Ecran 15.6" HD / DVD / Radeon R5 M430 / Windows 10</t>
  </si>
  <si>
    <t>MP18Q690</t>
  </si>
  <si>
    <t xml:space="preserve"> 1806051523VM6XD</t>
  </si>
  <si>
    <t>1806050282POFR7SQMFR</t>
  </si>
  <si>
    <t>TK0191200249167</t>
  </si>
  <si>
    <t>EAN 0191200249167</t>
  </si>
  <si>
    <t>B0725QSD5R</t>
  </si>
  <si>
    <t>80VB00BJFR-06</t>
  </si>
  <si>
    <t>Lenovo Yoga 510-14IKB / Intel Core i5-7200U / RAM 4GB / STOCKAGE 128SSD / Ecran 14'' Tactile / Windows 10</t>
  </si>
  <si>
    <t>TK0191376103843</t>
  </si>
  <si>
    <t>EAN 0191376103843</t>
  </si>
  <si>
    <t>B0728BJF7V</t>
  </si>
  <si>
    <t>80XM00BUFR-06</t>
  </si>
  <si>
    <t>Lenovo 320-17IKB / Intel COre i5-7200U / RAM 8GB / HDD 1TB / Ecran 17,3" HD+ / Nvidia Geforce GT920MX 2 Go / Windows 10</t>
  </si>
  <si>
    <t>TK0191999003490</t>
  </si>
  <si>
    <t>EAN 0191999003490</t>
  </si>
  <si>
    <t>B075DH8RKD</t>
  </si>
  <si>
    <t>80XL00MKFR-S</t>
  </si>
  <si>
    <t>Lenovo 320-15IKB / Intel Core i5-7200U / RAM 4GB / HDD 1TB / Ecran 15.6" / DVD / NVIDIA GeForce 920MX 2 Go / Windows 10</t>
  </si>
  <si>
    <t>TK0191800098646</t>
  </si>
  <si>
    <t>EAN 0191800098646</t>
  </si>
  <si>
    <t>B077S6VDYV</t>
  </si>
  <si>
    <t>80XH01NGFR-G</t>
  </si>
  <si>
    <t>Lenovo 320-15ISK / Intel Core i3-6006U / RAM 4GB / Stockage 128 SSD / Ecran 15.6" HD / Windows 10</t>
  </si>
  <si>
    <t>PF0TB7P3</t>
  </si>
  <si>
    <t xml:space="preserve"> 180523143296NW9</t>
  </si>
  <si>
    <t>1805147434MONR65F4FR</t>
  </si>
  <si>
    <t>TK0192076575176</t>
  </si>
  <si>
    <t>EAN 0192076575176</t>
  </si>
  <si>
    <t>B0784S51C1</t>
  </si>
  <si>
    <t>80VB00BKFR-B</t>
  </si>
  <si>
    <t>Lenovo Yoga 510-14IKB / Intel Core i5-7200U / RAM 8GB / Stockage 128 SSD / Ecran 14" HD Tactile / Windows 10</t>
  </si>
  <si>
    <t>MP18ANP5</t>
  </si>
  <si>
    <t>29/05/2018</t>
  </si>
  <si>
    <t xml:space="preserve"> 1805291114AA9RQ</t>
  </si>
  <si>
    <t>1805292254MONR6USEFR</t>
  </si>
  <si>
    <t>TK0191376103836</t>
  </si>
  <si>
    <t>EAN 0191376103836</t>
  </si>
  <si>
    <t>B072XBZ57K</t>
  </si>
  <si>
    <t>PC de bureau</t>
  </si>
  <si>
    <t>10DS000HFR-02</t>
  </si>
  <si>
    <t>Lenovo E73 - Intel Core i5-4460S - Mémoire 8GB - Disque dur 1TB - Windows 7 Pro (W8P)</t>
  </si>
  <si>
    <t>annoncé comme 10DS000HFR  - 4Go - 500Go</t>
  </si>
  <si>
    <t>TK0889561350003</t>
  </si>
  <si>
    <t>EAN 0889561350003</t>
  </si>
  <si>
    <t>B00ZDQFIQC</t>
  </si>
  <si>
    <t>PC PORTABLE</t>
  </si>
  <si>
    <t>8CG61709K5</t>
  </si>
  <si>
    <t>1701021928RE54P</t>
  </si>
  <si>
    <t>P3L39EAR</t>
  </si>
  <si>
    <t>HP 15-ac129nf  - Intel Core i3-5005U - Mémoire 4 Go - HDD 1 To - Ecran 15.6 pouces - AMD Radeon R5 M330 1 Go - Windows 10</t>
  </si>
  <si>
    <t>17/05/2017</t>
  </si>
  <si>
    <t>TK0889894515391R</t>
  </si>
  <si>
    <t>EAN 0889894515391</t>
  </si>
  <si>
    <t>80MJ0099FR-G</t>
  </si>
  <si>
    <t>Lenovo IDEAPAD 100-15IBY - Intel Celeron N2840 - Disque dur 250GB - mémoire 4GB - Ecran 15.6" pouces - DVDRW - Windows 8.1</t>
  </si>
  <si>
    <t>MP09HXZZ</t>
  </si>
  <si>
    <t>reconditionné</t>
  </si>
  <si>
    <t>19/01/2017</t>
  </si>
  <si>
    <t>1701191222X9RGG</t>
  </si>
  <si>
    <t>6,36</t>
  </si>
  <si>
    <t>TK156</t>
  </si>
  <si>
    <t>EAN 0889955965639</t>
  </si>
  <si>
    <t>1701221659Y4JRV - PRODUIT ABSENT.... Remplacé</t>
  </si>
  <si>
    <t>80MJ00CCFR-S</t>
  </si>
  <si>
    <r>
      <t xml:space="preserve">Lenovo IDEAPAD 100-15IBY - Intel Celeron N2840 - Disque dur </t>
    </r>
    <r>
      <rPr>
        <b/>
        <sz val="10"/>
        <color rgb="FFFF0000"/>
        <rFont val="Arial"/>
        <family val="2"/>
      </rPr>
      <t xml:space="preserve">500GB </t>
    </r>
    <r>
      <rPr>
        <sz val="11"/>
        <color theme="1"/>
        <rFont val="Calibri"/>
        <family val="2"/>
        <scheme val="minor"/>
      </rPr>
      <t>- mémoire 4GB - Ecran 15.6" pouces - DVDRW - Windows 8.1</t>
    </r>
  </si>
  <si>
    <t>MP10LXJX</t>
  </si>
  <si>
    <t>22/01/2017</t>
  </si>
  <si>
    <t>1701221659Y4JRV</t>
  </si>
  <si>
    <t>Livré en remplacement de TK156 INEXISTANT</t>
  </si>
  <si>
    <t>59427076-S</t>
  </si>
  <si>
    <t>LENOVO ESSENTIAL G505 2,6/5 -  Ecran LED 15,6" HD - AMD E1-2100 à 1 GHz - Disque dur 1 To - 4 Go de RAM DDR3 - Windows 8.1 - Graveur DVD</t>
  </si>
  <si>
    <t>408-6205351-4321929  - PRODUIT ABSENT.... Remplacé</t>
  </si>
  <si>
    <t>TK206</t>
  </si>
  <si>
    <t>EAN 0888772612894</t>
  </si>
  <si>
    <t>59424752-06</t>
  </si>
  <si>
    <r>
      <t xml:space="preserve">LENOVO ESSENTIAL G505 2,6/5 -  Ecran LED 15,6" HD - </t>
    </r>
    <r>
      <rPr>
        <b/>
        <sz val="10"/>
        <color rgb="FFFF0000"/>
        <rFont val="Arial"/>
        <family val="2"/>
      </rPr>
      <t>AMD A10-5750M</t>
    </r>
    <r>
      <rPr>
        <sz val="11"/>
        <color theme="1"/>
        <rFont val="Calibri"/>
        <family val="2"/>
        <scheme val="minor"/>
      </rPr>
      <t xml:space="preserve"> à 1 GHz - Disque dur 1 To - 4 Go de RAM DDR3 - Windows 8.1 - Graveur DVD</t>
    </r>
  </si>
  <si>
    <t>CB30996384</t>
  </si>
  <si>
    <t>21/01/2017</t>
  </si>
  <si>
    <t>408-6205351-4321929</t>
  </si>
  <si>
    <t>Livré en remplacement de TK206 INEXISTANT</t>
  </si>
  <si>
    <t>80RJ000NFR-S</t>
  </si>
  <si>
    <t>Lenovo Essential B71-80 - Intel Core I5-6200U - Ecran 17,3" HD+ - RAM 4Go - HDD 500 Go - Intel HD Graphics - Windows 10 Pro</t>
  </si>
  <si>
    <t>PF0G4AWC</t>
  </si>
  <si>
    <t>Interne</t>
  </si>
  <si>
    <t>TKL0135</t>
  </si>
  <si>
    <t>Sur place</t>
  </si>
  <si>
    <t>MAISON DU PAIN - 493.05€ ttc - 2 chèques tkl</t>
  </si>
  <si>
    <t>EAN 0889955571243</t>
  </si>
  <si>
    <t>80TL00A2FR</t>
  </si>
  <si>
    <t>Lenovo V110-15ISK 80TL - Core i3 6006U / 2 GHz -  4 Go RAM - 500 Go HDD - graveur de DVD - 15.6" 1366 x 768 (HD) - HD Graphics 520 - Wi-Fi, Bluetooth - texture noire
Win 10 PRO 64 bits (15€)</t>
  </si>
  <si>
    <t>SR90MD0KB</t>
  </si>
  <si>
    <t>sur place</t>
  </si>
  <si>
    <t>LAID - 435.00€ TTC ok</t>
  </si>
  <si>
    <t>N'existe pas dans Amazon</t>
  </si>
  <si>
    <t>TK0190940318850</t>
  </si>
  <si>
    <t>EAN 0190940318850</t>
  </si>
  <si>
    <t>Lenovo V110-15ISK 80TL - Core i3 6006U / 2 GHz - Win 10 PRO 64 bits - 4 Go RAM - 500 Go HDD - graveur de DVD - 15.6" 1366 x 768 (HD) - HD Graphics 520 - Wi-Fi, Bluetooth - texture noire</t>
  </si>
  <si>
    <t>R90MD1LA</t>
  </si>
  <si>
    <t>SR90MCZY3</t>
  </si>
  <si>
    <t>A Facturer à MDS...par IMTECH</t>
  </si>
  <si>
    <t>SR90MD078</t>
  </si>
  <si>
    <t>17/02/2017</t>
  </si>
  <si>
    <t>Lenovo Essential V110-15iSK - Intel Core I3-6006U - Mémoire 4GB - Disque dur 500GB - Ecran 15.6 POUCES - FREEDOS</t>
  </si>
  <si>
    <t>SR90MD1E5</t>
  </si>
  <si>
    <t>31-4818657-2481234</t>
  </si>
  <si>
    <t>Yves Lambert</t>
  </si>
  <si>
    <t>Lenovo Essential V110-15iSK - Intel Core I3-6006U - Mémoire 4GB - Disque dur 500GB - Ecran 15.6 POUCES - Win 10</t>
  </si>
  <si>
    <t>SR90MCZVV</t>
  </si>
  <si>
    <t>MEHDI</t>
  </si>
  <si>
    <t>GP Jeannot le 21/09/2017</t>
  </si>
  <si>
    <t>Fatou Tall CTO SN</t>
  </si>
  <si>
    <t>Réseau</t>
  </si>
  <si>
    <t>TP-LINK</t>
  </si>
  <si>
    <t>TP-LINK Portable Hub 4-Port USB 3.0 UH400</t>
  </si>
  <si>
    <t>TK6935364091477</t>
  </si>
  <si>
    <t>EAN 6935364091477</t>
  </si>
  <si>
    <t>B00V4BGD00</t>
  </si>
  <si>
    <t>Serveur</t>
  </si>
  <si>
    <t>Q0D76A</t>
  </si>
  <si>
    <t>HPE ProLiant ML110 G9 - tour - 4.5U - 1 voie - Xeon E5-2609V4 / 1.7 GHz - RAM 16 Go - SATA - hot-swap 2.5"" - aucun disque dur - G200eH, GigE</t>
  </si>
  <si>
    <t>TK4549821031214</t>
  </si>
  <si>
    <t>EAN 4549821031214</t>
  </si>
  <si>
    <t>B075KQVZBZ</t>
  </si>
  <si>
    <t>Smartphone</t>
  </si>
  <si>
    <t>BQ-X5-BA16</t>
  </si>
  <si>
    <t>Bq</t>
  </si>
  <si>
    <t>Bq Aquaris X5 - Smartphone - double SIM - 4G LTE - 16 Go - microSDHC - GSM - 5" - 1280 x 720 pixels - IPS - 13 MP 5MP - Android - blanc/argent</t>
  </si>
  <si>
    <t>TK8435439855891</t>
  </si>
  <si>
    <t>EAN 8435439855891</t>
  </si>
  <si>
    <t>B01B7C9YJC</t>
  </si>
  <si>
    <t>imei1 : 353474070891791 /imei 2 : 353474071041792 / s/n : MD011679</t>
  </si>
  <si>
    <t>1706061749SUFXB</t>
  </si>
  <si>
    <t>1705171129OMZ0L</t>
  </si>
  <si>
    <t>1701221659Y4JRV - PRODUIT ABSENT.... Remplacé par TK8435439850742</t>
  </si>
  <si>
    <t>BQ-M55-B</t>
  </si>
  <si>
    <r>
      <t xml:space="preserve">Bq Aquaris M5.5 - </t>
    </r>
    <r>
      <rPr>
        <b/>
        <sz val="10"/>
        <rFont val="Arial"/>
        <family val="2"/>
      </rPr>
      <t>WHITE</t>
    </r>
    <r>
      <rPr>
        <sz val="11"/>
        <color theme="1"/>
        <rFont val="Calibri"/>
        <family val="2"/>
        <scheme val="minor"/>
      </rPr>
      <t xml:space="preserve"> Smartphone - double SIM - 4G LTE - 16 Go - microSDHC slot - GSM - 5.5" - 1 920 x 1 080 pixels (400 ppi) - IPS - 13 MP 5 MP - Android
1.5GHz Qualcomm Snapdragon 615 Octa Core A53, 13.97 cm (5.5 ") LED Full FHD 1080 x 1920, Qualcomm Adreno 405, Dual micro SIM, 2G/3G/4G, Wi-Fi 802.11 b/g/n, Bluetooth 4.1, NFC, Android 6.0.1</t>
    </r>
  </si>
  <si>
    <t>imei1 : 359545060528701 /imei 2 : 359545060608701 / s/n : MG007670</t>
  </si>
  <si>
    <t>Livré en lieu et place de TK8435439855891</t>
  </si>
  <si>
    <t>TK8435439850742</t>
  </si>
  <si>
    <t>EAN 8435439850742</t>
  </si>
  <si>
    <t>B019C74YTE</t>
  </si>
  <si>
    <t>imei1 : 359545060487312 /imei 2 : 359545060567311 / s/n : MG003531</t>
  </si>
  <si>
    <t>26/05/2017</t>
  </si>
  <si>
    <t>Directe</t>
  </si>
  <si>
    <t>PERSO pr NDACE offert</t>
  </si>
  <si>
    <t>imei1 : 359545060513810/imei 2 : 359545060593812/ s/n : NG006181</t>
  </si>
  <si>
    <t>LEO ABDALLAH</t>
  </si>
  <si>
    <t>BQ-X5-AN</t>
  </si>
  <si>
    <t>Bq Aquaris X5 - Smartphone - double SIM - 4G LTE - 32 Go - microSDHC - GSM - 5" - 1280 x 720 pixels - IPS - 13 MP 5MP - Android - gris anthracite/noir</t>
  </si>
  <si>
    <t>imei1 : 353844071670719 /imei 2 : 353844071790715 / s/n : MG046770</t>
  </si>
  <si>
    <t>17030513208EZYO</t>
  </si>
  <si>
    <t>TK8435439855921</t>
  </si>
  <si>
    <t>EAN 8435439855921</t>
  </si>
  <si>
    <t>B01C7A87UA</t>
  </si>
  <si>
    <t>BQ-M55-N</t>
  </si>
  <si>
    <t>Bq Aquaris M5.5 - Smartphone - double SIM - 4G LTE - 16 Go - microSDHC slot - GSM - 5.5" - 1 920 x 1 080 pixels (400 ppi) - IPS - 13 MP 5 MP - Android</t>
  </si>
  <si>
    <t>imei1 : 359545060084218 /imei 2 : 359545060204212/ s/n : NF008421</t>
  </si>
  <si>
    <t>1706061025SQ3UW</t>
  </si>
  <si>
    <t>TK8435439800853</t>
  </si>
  <si>
    <t>EAN 8435439800853</t>
  </si>
  <si>
    <t>B0142V2WMQ</t>
  </si>
  <si>
    <r>
      <t xml:space="preserve">Bq Aquaris M5.5 - Smartphone - double SIM - 4G LTE - </t>
    </r>
    <r>
      <rPr>
        <b/>
        <sz val="10"/>
        <rFont val="Arial"/>
        <family val="2"/>
      </rPr>
      <t>32</t>
    </r>
    <r>
      <rPr>
        <sz val="11"/>
        <color theme="1"/>
        <rFont val="Calibri"/>
        <family val="2"/>
        <scheme val="minor"/>
      </rPr>
      <t xml:space="preserve"> Go - microSDHC slot - GSM - 5.5" - 1 920 x 1 080 pixels (400 ppi) - IPS - 13 MP 5 MP - Android</t>
    </r>
  </si>
  <si>
    <t>imei1 : 354400070110972 /imei 2 : 354400070140979/ s/n : ND000897</t>
  </si>
  <si>
    <t>14/12/2017</t>
  </si>
  <si>
    <t>Perso pr Mme BOYE Mélanie offert</t>
  </si>
  <si>
    <t>TK8435439854306</t>
  </si>
  <si>
    <t>EAN 8435439854306</t>
  </si>
  <si>
    <t>B019C74YYE</t>
  </si>
  <si>
    <t>imei1 : 354400070120682 /imei 2 : 354400070150689/ s/n : ND001868</t>
  </si>
  <si>
    <t>Avoir</t>
  </si>
  <si>
    <t>KENZA</t>
  </si>
  <si>
    <t>Bq Aquaris M5.5 - Smartphone - double SIM - 4G LTE - 16+3 Go - microSDHC slot - GSM - 5.5" - 1 920 x 1 080 pixels (400 ppi) - IPS - 13 MP 5 MP - Android</t>
  </si>
  <si>
    <t>imei1 : 359545060111714 /imei 2 : 359545060231710 / s/n : NF011171</t>
  </si>
  <si>
    <t>offert</t>
  </si>
  <si>
    <t>KENZA - Moumi</t>
  </si>
  <si>
    <t>TK8435439850735</t>
  </si>
  <si>
    <t>EAN 8435439850735</t>
  </si>
  <si>
    <t>MTT892</t>
  </si>
  <si>
    <t>MTT</t>
  </si>
  <si>
    <t>M.T.T. 892 MASTER 4G - Smartphone - double SIM - 4G LTE - 16 Go - microSDXC - GSM - 4.97" - 1 920 x 1 080 pixels - IPS - 13 MP 5 MP - Android - noir</t>
  </si>
  <si>
    <t>imei1 : 354889070139942 /imei 2 : 3720669460997 / s/n :2015083994</t>
  </si>
  <si>
    <t>TK3760229460999</t>
  </si>
  <si>
    <t>EAN 3760229460999</t>
  </si>
  <si>
    <t>B01A6ZIJII</t>
  </si>
  <si>
    <t>imei1 : 354889070130925 /imei 2 : 354889070230923  / s/n :2015083092</t>
  </si>
  <si>
    <t>17020811242HW8X</t>
  </si>
  <si>
    <t>Samsung Galaxy Grand Prime Value Edition G531F Gold - 8 Go - Or - GSM</t>
  </si>
  <si>
    <t>1705241211Q11C2</t>
  </si>
  <si>
    <t>EMC - colissimo</t>
  </si>
  <si>
    <t>TK8806086863315</t>
  </si>
  <si>
    <t>EAN 8806086863315</t>
  </si>
  <si>
    <t>1705240753PZMNV</t>
  </si>
  <si>
    <t xml:space="preserve"> 1705240634PZHNT</t>
  </si>
  <si>
    <t>1706041835SCO1L</t>
  </si>
  <si>
    <t>4,32</t>
  </si>
  <si>
    <t xml:space="preserve"> 1704031907ESWY5</t>
  </si>
  <si>
    <t>EMC -MR</t>
  </si>
  <si>
    <t>1706051457SIO78</t>
  </si>
  <si>
    <t>1706051825SKSSA</t>
  </si>
  <si>
    <t>4,35</t>
  </si>
  <si>
    <t>1707032016ZDZ54</t>
  </si>
  <si>
    <t>358320070330931</t>
  </si>
  <si>
    <t xml:space="preserve"> 170706010403MAB</t>
  </si>
  <si>
    <t>CS60-DEB-EU</t>
  </si>
  <si>
    <t>CATERPILLAR</t>
  </si>
  <si>
    <t>CAT S60 - Smartphone - double SIM - 4G LTE - 32 Go - microSDXC slot - GSM - 4.7" - 1 280 x 720 pixels - AHVA - 13 MP (caméra avant de 5 mégapixels) -</t>
  </si>
  <si>
    <t>TK5060472350015</t>
  </si>
  <si>
    <t>EAN 5060472350015</t>
  </si>
  <si>
    <t>B01FFM09AI</t>
  </si>
  <si>
    <t>4034D-2EALFR1-P</t>
  </si>
  <si>
    <t>ALCATEL</t>
  </si>
  <si>
    <t xml:space="preserve">Alcatel PIXI4-4 DualSIM Tango Red BLISTE </t>
  </si>
  <si>
    <t>IMEI 1: 354286076570644 / IMEI 2: 354286076570669</t>
  </si>
  <si>
    <t>14/06/2017</t>
  </si>
  <si>
    <t>1706140938US7ZC</t>
  </si>
  <si>
    <t>4,32€</t>
  </si>
  <si>
    <t>TK4894461407524</t>
  </si>
  <si>
    <t>EAN 4894461407524</t>
  </si>
  <si>
    <t>B01LWAV8PP</t>
  </si>
  <si>
    <t>2 articles présents au-lieu d'1.... Vérifié le 20/07/2017</t>
  </si>
  <si>
    <t>4034D-2JALFR1-P</t>
  </si>
  <si>
    <t xml:space="preserve">Alcatel PIXI4-4 DualSIM Tango NOIR BLISTE </t>
  </si>
  <si>
    <t>EM- RC</t>
  </si>
  <si>
    <t>4.35€ TTC</t>
  </si>
  <si>
    <t>TK4894461401133</t>
  </si>
  <si>
    <t>EAN 4894461401133</t>
  </si>
  <si>
    <t>B01LW38FAX</t>
  </si>
  <si>
    <t>354286074687093</t>
  </si>
  <si>
    <t>13/07/2017</t>
  </si>
  <si>
    <t xml:space="preserve"> 17071223521XLLH</t>
  </si>
  <si>
    <t>EM- MR</t>
  </si>
  <si>
    <t>4.32€ TTC</t>
  </si>
  <si>
    <t>PRODUIT ABSENT.... Manquant - vérifié le 20/07/2017</t>
  </si>
  <si>
    <t>Stockage</t>
  </si>
  <si>
    <t>HDTB310EK3AA</t>
  </si>
  <si>
    <t>Toshiba - Canvio Basics 1 To Noir HDTB310EK3AA - Disque dur externe portable 2,5'' 1 To - USB 3.0</t>
  </si>
  <si>
    <t>NEUF</t>
  </si>
  <si>
    <t>TK217</t>
  </si>
  <si>
    <t>EAN 3612403041527</t>
  </si>
  <si>
    <t>53213 (C7740604)</t>
  </si>
  <si>
    <t>Verbatim</t>
  </si>
  <si>
    <t>Disque DUR Externe Verbatim 750GB Black USB 3 0 Slim Portable …</t>
  </si>
  <si>
    <t>TK0023942532132</t>
  </si>
  <si>
    <t>TK301</t>
  </si>
  <si>
    <t>EAN 7426045989903</t>
  </si>
  <si>
    <t>B019E6K5OQ</t>
  </si>
  <si>
    <t>février 2017</t>
  </si>
  <si>
    <t>Alassane</t>
  </si>
  <si>
    <t>49Y6173</t>
  </si>
  <si>
    <t>IBM - Lenovo</t>
  </si>
  <si>
    <t>IBM - Lenovo Disque dur - 300 Go - échangeable à chaud - 2.5" SFF - SAS : 10000 tours/min</t>
  </si>
  <si>
    <t>TK229</t>
  </si>
  <si>
    <t>EAN 5712505130179</t>
  </si>
  <si>
    <t>B00NK8J3UM</t>
  </si>
  <si>
    <t>Tablette</t>
  </si>
  <si>
    <t>59428430-S</t>
  </si>
  <si>
    <t>Lenovo Yoga Tablet 2 10 - Ecran 10.1 " FHD IPS (1920x1200) - Intel Atom Z3745 (1.33 GHz) - 2GB LPDDR3 - Hdd 32GB eMMC - MP/8MP Webcam - Windows 8.1 32</t>
  </si>
  <si>
    <t>HA0459F8</t>
  </si>
  <si>
    <t>170206193921WM2</t>
  </si>
  <si>
    <t>TK219</t>
  </si>
  <si>
    <t>EAN 0888772833862</t>
  </si>
  <si>
    <t>B00OA027DE</t>
  </si>
  <si>
    <t>H9X34EA#ABF</t>
  </si>
  <si>
    <t>HP Elite x2 1011 G1 - Core M5Y51 / 1.1 GHz - Windows 8.1 Pro 64 bits - 8 Go RAM - 256 Go SSD - 11.6" écran tactile 1920 x 1080 FHD</t>
  </si>
  <si>
    <t>TK0725184057526</t>
  </si>
  <si>
    <t>EAN 0725184057526</t>
  </si>
  <si>
    <t>B01125HV12</t>
  </si>
  <si>
    <t>ZA0C0087DE-G</t>
  </si>
  <si>
    <t>Lenovo Tab 2 A10-30F APQ - 8009/2G/16S/10.1"/WXGA/SD/B/C/A</t>
  </si>
  <si>
    <t>14/02/2018</t>
  </si>
  <si>
    <t>TK0190404276245</t>
  </si>
  <si>
    <t>EAN 0190404276245</t>
  </si>
  <si>
    <t>B01F94XC3S</t>
  </si>
  <si>
    <t>80SG0096FR-06</t>
  </si>
  <si>
    <t>Lenovo Miix 310 / Intel x5-Z8350 / RAM 2G / 64SSD / WXGA Tactile / Windows 10</t>
  </si>
  <si>
    <t>TK0190725997881</t>
  </si>
  <si>
    <t>EAN 0190725997881</t>
  </si>
  <si>
    <t>B01KKG78BC</t>
  </si>
  <si>
    <t>UC</t>
  </si>
  <si>
    <t>HP Slimline 411-a000nf - Intel Celeron N3050 - Mémoire 4GB DDR3 - Disque dur 1TB - Intel HD Graphics - DVDRW - Wi-Fi, LAN, Windows 10 Home</t>
  </si>
  <si>
    <t>3CR6100NST</t>
  </si>
  <si>
    <t>1701022018REN5X</t>
  </si>
  <si>
    <t>10BE0029FR</t>
  </si>
  <si>
    <t>Lenovo ThinkCentre M83 10BE MT - Intel Core i5-4590 - Mémoire 4 Go - HDD 500 Go - DVDRW - Intel HD 4600 - Win 7 Pro / Win 8.1 Pro - Gar 3 ans</t>
  </si>
  <si>
    <t xml:space="preserve"> 1705061504M40CW</t>
  </si>
  <si>
    <t>PRODUIT ABSENT remplacé par TK5397063687817</t>
  </si>
  <si>
    <t>TK212</t>
  </si>
  <si>
    <t>EAN 0889233555279</t>
  </si>
  <si>
    <t>9020-7817</t>
  </si>
  <si>
    <t>Dell OptiPlex 9020 SFF - INTEL Core i5 4590 3.3 GHz - Windows 8.1 Pro 64 bits - RAM 4 Go - Disque Dur 500 Go - DVDrw - Intel HD Graphics 4600 - 3 ans</t>
  </si>
  <si>
    <t>5N3KZ42</t>
  </si>
  <si>
    <t>CDiscount</t>
  </si>
  <si>
    <t>Livré en lieu et place de TK212</t>
  </si>
  <si>
    <t>TK5397063687817</t>
  </si>
  <si>
    <t>EAN 5397063687817</t>
  </si>
  <si>
    <t>B00OHC4DPK</t>
  </si>
  <si>
    <t>31P10AJ002JFR</t>
  </si>
  <si>
    <t>Lenovo ThinkCentre M83 10AJ002JFR</t>
  </si>
  <si>
    <t>TK0889233558324</t>
  </si>
  <si>
    <t>EAN 0889233558324</t>
  </si>
  <si>
    <t>B01307R5ZW</t>
  </si>
  <si>
    <t>80MJ00DKFR-06</t>
  </si>
  <si>
    <t>IDEAPAD 100-15IBY - Ecran 15.6" - Intel Pentium N3540 - Mémoire 4GB - Disque dur 500Go HDD - Windows 10</t>
  </si>
  <si>
    <t>13/06/2019</t>
  </si>
  <si>
    <t>TK0889955202499</t>
  </si>
  <si>
    <t>EAN 0889955202499</t>
  </si>
  <si>
    <t>80T70028FR-G</t>
  </si>
  <si>
    <t>Lenovo 110-15IBR / Intel Celeron N3060 / RAM 4GB / HDD 500/ 15.6" / Windows 10</t>
  </si>
  <si>
    <t>PF0Q8N77</t>
  </si>
  <si>
    <t>18/06/2018</t>
  </si>
  <si>
    <t>1806181753R25PX</t>
  </si>
  <si>
    <t>1806140128MONR9NAKFR</t>
  </si>
  <si>
    <t>TK0190576491460</t>
  </si>
  <si>
    <t>EAN 0190576491460</t>
  </si>
  <si>
    <t>80TL00A3FR-B</t>
  </si>
  <si>
    <t>Lenovo V110-15ISK / Intel Core i3-6006U / RAM 4GB / HDD 500 / Ecran 15,6" HD / Windows 10 Pro</t>
  </si>
  <si>
    <t>TK0190940318478</t>
  </si>
  <si>
    <t>EAN 0190940318478</t>
  </si>
  <si>
    <t>80TL00A3FR-S</t>
  </si>
  <si>
    <t>80MX015HFR-S</t>
  </si>
  <si>
    <t>Lenovo E31-80 / Intel Core i3-6006U / RAM 4GB / HDD 500 Go / Ecran 13,3" HD / Windows 10 Pro</t>
  </si>
  <si>
    <t>TK0191200098390</t>
  </si>
  <si>
    <t>EAN 0191200098390</t>
  </si>
  <si>
    <t>80K40042FR-S</t>
  </si>
  <si>
    <t>Lenovo 500-15ACZ - AMD A10-8700P / RAM 4GB / HDD 1TB / Ecran 15.6" FHD / AMD Radeon R5 M330 - 2 Go / Windows 10</t>
  </si>
  <si>
    <t>TK0190404212021</t>
  </si>
  <si>
    <t>EAN 0190404212021</t>
  </si>
  <si>
    <t>B01G2VP2VW</t>
  </si>
  <si>
    <t>80UM0008FR-06</t>
  </si>
  <si>
    <t>Lenovo 110-17ACL / AMD E1-7010 / RAM 4GB / HDD 500 / Ecran 17.3" HD+ / Windows 10</t>
  </si>
  <si>
    <t>PF0IA3HG</t>
  </si>
  <si>
    <t xml:space="preserve">171-6777479-4178736 </t>
  </si>
  <si>
    <t>1806050282POFR7YK4FR</t>
  </si>
  <si>
    <t>TK0190576491361</t>
  </si>
  <si>
    <t>EAN 0190576491361</t>
  </si>
  <si>
    <t>B01M0SEGI2</t>
  </si>
  <si>
    <t>80UD00LKFR-G</t>
  </si>
  <si>
    <t>Lenovo 110-15ISK / Intel Core i3-6006U / RAM 4GB / HDD 1TB / Ecran 15,6'' / Windows 10</t>
  </si>
  <si>
    <t>MP18S2EW</t>
  </si>
  <si>
    <t>1807052220KL59O</t>
  </si>
  <si>
    <t>1807026981MONRBUFXFR</t>
  </si>
  <si>
    <t>TK0191200338809</t>
  </si>
  <si>
    <t>EAN 0191200338809</t>
  </si>
  <si>
    <t>B01N4OYTLW</t>
  </si>
  <si>
    <t>80TV014EFR-06</t>
  </si>
  <si>
    <t>LENOVO 310-15IKB - Intel i5-7200U / RAM 6GB / HDD 1TB / Ecran 15.6" FHD / Nvidia GeForce GT 920 2Go / Windows 10</t>
  </si>
  <si>
    <t>TK0191200063732U</t>
  </si>
  <si>
    <t>TK0191200063732</t>
  </si>
  <si>
    <t>EAN 0191200063732</t>
  </si>
  <si>
    <t>B06XD1FX2T</t>
  </si>
  <si>
    <t>80NT00G2MB-S</t>
  </si>
  <si>
    <t>Lenovo 500-15ISK / Intel Core i7-6500U / RAM 8GB / HDD 1TB / Ecran 15.6" FHD / AMD Radeon R7 M360 / Camera (3D) / Windows 10</t>
  </si>
  <si>
    <t>TK0190151143265</t>
  </si>
  <si>
    <t>EAN 0190151143265</t>
  </si>
  <si>
    <t>80VC0036FR-S</t>
  </si>
  <si>
    <t>Lenovo YOGA 510-15IKB - Intel Core i5-7200U / RAM 4GB / HDD 1TB / Ecran 15.6" FHD Tactile / AMD Radeon R7 M460 / Windows 10</t>
  </si>
  <si>
    <t>MP173K81</t>
  </si>
  <si>
    <t>19/06/2018</t>
  </si>
  <si>
    <t>408-0409186-8993950</t>
  </si>
  <si>
    <t>1806140128POFR9ONXFR</t>
  </si>
  <si>
    <t>TK0660042179128</t>
  </si>
  <si>
    <t>EAN 0660042179128</t>
  </si>
  <si>
    <t>B077K7Z2Q1</t>
  </si>
  <si>
    <t>80XR00F1FR-B</t>
  </si>
  <si>
    <t>Lenovo 320-15IAP / Intel Pentium N4200 / RAM 8GB / HDD 1TB / Ecran 15,6" HD/ Windows 10</t>
  </si>
  <si>
    <t>PF0T6G46</t>
  </si>
  <si>
    <t>TK0191800098691</t>
  </si>
  <si>
    <t>1807026981POFRCKBXFR</t>
  </si>
  <si>
    <t>EAN 0191800098691</t>
  </si>
  <si>
    <t>B077N54DQM</t>
  </si>
  <si>
    <t>80XV00RSFR-06</t>
  </si>
  <si>
    <t>Lenovo 320-15AST / AMD E2-9000/RAM 4GB/ HDD 1TB / Ecran 15.6"HD / Windows 10</t>
  </si>
  <si>
    <t>PF0XH9F2</t>
  </si>
  <si>
    <t xml:space="preserve"> 1806121425ST4QU</t>
  </si>
  <si>
    <t>1806140128MONR92BEFR</t>
  </si>
  <si>
    <t>TK0192076753260</t>
  </si>
  <si>
    <t>EAN 0192076753260</t>
  </si>
  <si>
    <t>B077N4JK8P</t>
  </si>
  <si>
    <t>80E301FPFR-06</t>
  </si>
  <si>
    <t>Lenovo G50-45 - AMD A8-6410 - Ecran 15,6" - Mémoire 4Go - HDD 1 To - AMD Radeon HD8210 - HDMI - DVDRW - Windows 8.1</t>
  </si>
  <si>
    <t>TK0889800101199</t>
  </si>
  <si>
    <t>EAN 0889800101199</t>
  </si>
  <si>
    <t>B07DLC4888</t>
  </si>
  <si>
    <t>DELLE6330</t>
  </si>
  <si>
    <t>DELL LATITUDE E6330 / Intel Core i5-3320M 2.60 GHz / 4 Go RAM / 320 Go HDD / Ecran 13,3" / W7P</t>
  </si>
  <si>
    <t>3 mois</t>
  </si>
  <si>
    <t>TK4016138989069</t>
  </si>
  <si>
    <t>EAN 4016138989069</t>
  </si>
  <si>
    <t>B076ZSZT47</t>
  </si>
  <si>
    <t>HPZBOOK15</t>
  </si>
  <si>
    <t>HP ZBOOK 15 / Intel Core i7-4600M 2.90 GHz / RAM 8 Go / 320 Go HDD / Ecran 15,6" FHD / NVIDIA QUADRO K2100M 2 Go / W7P</t>
  </si>
  <si>
    <t>TK0887111445438</t>
  </si>
  <si>
    <t>EAN 0887111445438</t>
  </si>
  <si>
    <t>B00GV7V4T2</t>
  </si>
  <si>
    <t>LNVL440I3</t>
  </si>
  <si>
    <t>Lenovo THINKPAD L440 / Intel Core i3-4000M 2.40 GHz / 4 Go RAM / 320 Go HDD / Ecran 14" / pas de LECTEUR / Pas de WEBCAM / W7P</t>
  </si>
  <si>
    <t>1806191738QSU1Y</t>
  </si>
  <si>
    <t>1806140128POFR9O29FR</t>
  </si>
  <si>
    <t>TK0888440255514</t>
  </si>
  <si>
    <t>EAN 0888440255514</t>
  </si>
  <si>
    <t>B01N04V4W9</t>
  </si>
  <si>
    <t>1s20ASS05K00R90FXE1P</t>
  </si>
  <si>
    <t>1806220251Q6FI4</t>
  </si>
  <si>
    <t>1806140128POFRA13IFR</t>
  </si>
  <si>
    <t>27/06/2018</t>
  </si>
  <si>
    <t>1806271023OSGJB</t>
  </si>
  <si>
    <t>1806271104POFRAJVLFR</t>
  </si>
  <si>
    <t>LNVL420</t>
  </si>
  <si>
    <t>Lenovo THINKPAD L420 / Intel Core i3-2330M 2.20 GHz / 2 Go RAM / 320 Go HDD / Ecran 14" / pas de LECTEUR / Pas de WEBCAM / W7P</t>
  </si>
  <si>
    <t>TK0885976805220</t>
  </si>
  <si>
    <t>EAN 0885976805220</t>
  </si>
  <si>
    <t>B004WKRWQO</t>
  </si>
  <si>
    <t>LNVX230I3</t>
  </si>
  <si>
    <t>Lenovo THINKPAD X230i / Intel Core i3-3110M 2.40 GHz / 4 Go RAM / 320 Go HDD / Ecran 12" / Pas de WEBCAM / W7P</t>
  </si>
  <si>
    <t>TK0887619323511</t>
  </si>
  <si>
    <t>EAN 0887619323511</t>
  </si>
  <si>
    <t>80XM00CDFR-S</t>
  </si>
  <si>
    <t>Lenovo 320-17IKB / Intel Core i7-7500U / RAM 8GB / HDD 1TB / Ecran 17,3" HD+ / NVIDIA GeForce GT920MX 2Go / Windows 10</t>
  </si>
  <si>
    <t>18/07/2018</t>
  </si>
  <si>
    <t>TK0191999155601</t>
  </si>
  <si>
    <t>EAN 0191999155601</t>
  </si>
  <si>
    <t>B077SLKKGL</t>
  </si>
  <si>
    <t>80XW000SFR-S</t>
  </si>
  <si>
    <t>Lenovo 320-17AST / AMD E2-9000 / RAM 4GB / HDD 1TB / Ecran 17,3" HD+ / Windows 10</t>
  </si>
  <si>
    <t>TK0191545291555</t>
  </si>
  <si>
    <t>EAN 0191545291555</t>
  </si>
  <si>
    <t>B073PBBB59</t>
  </si>
  <si>
    <t>80MJ00Q7FR-06</t>
  </si>
  <si>
    <t>Lenovo 100-15IBY / Intel Celeron N2840 / RAM 4GB / HDD 1TB / Ecran 15,6" HD / Windows 10</t>
  </si>
  <si>
    <t>TK0190404716352</t>
  </si>
  <si>
    <t>EAN 0190404716352</t>
  </si>
  <si>
    <t>B01GU0YFZ4</t>
  </si>
  <si>
    <t>80MX010FFR-06</t>
  </si>
  <si>
    <t>Lenovo E31-80 / Intel Core i5-6200U / RAM 4GB / HDD 500 / Ecran 13,3" HD / Windows 10 Pro</t>
  </si>
  <si>
    <t>TK0889488330973</t>
  </si>
  <si>
    <t>EAN 0889488330973</t>
  </si>
  <si>
    <t>B0719DHN9C</t>
  </si>
  <si>
    <t>80Q5001CFR-06</t>
  </si>
  <si>
    <t>Lenovo G70-35 - CPU AMD Dual-Core A6-6310 - Ecran 17,3" HD+ - Mémoire 4 Go - HDD 1 To - Windows 10 64 bit</t>
  </si>
  <si>
    <t>TK0889955301628</t>
  </si>
  <si>
    <t>EAN 0889955301628</t>
  </si>
  <si>
    <t>B016Y94Z8I</t>
  </si>
  <si>
    <t>80T700JQFR-B</t>
  </si>
  <si>
    <t>Lenovo 110-15IBR / Intel Celeron N3060 / RAM 4GB / HDD 500 / Ecran 15,6" / Windows 10</t>
  </si>
  <si>
    <t>TK0191800612866</t>
  </si>
  <si>
    <t>EAN 0191800612866</t>
  </si>
  <si>
    <t>B077CX3KT9</t>
  </si>
  <si>
    <t>80XW0037FR-06</t>
  </si>
  <si>
    <t>Lenovo 320-17AST / AMD E2-9000 / RAM 4GB / HDD 500Go / Ecran 17,3" HD+ / Windows 10</t>
  </si>
  <si>
    <t>TK0191800900710</t>
  </si>
  <si>
    <t>EAN 0191800900710</t>
  </si>
  <si>
    <t>90NB0EZ2-M02380</t>
  </si>
  <si>
    <t>ASUS E203NA-FD125TS / Ecran 11.6" / Intel Celeron N3350 / RAM 4Go / Stockage 32Go eMMC / Windows 10 Home 64bit</t>
  </si>
  <si>
    <t>TK4712900771671</t>
  </si>
  <si>
    <t>EAN 4712900771671</t>
  </si>
  <si>
    <t>B075MK5162</t>
  </si>
  <si>
    <t>X541UJ-GO154T</t>
  </si>
  <si>
    <t>Asus VivoBook Max X541UJ GO154T / Intel Core i7 7500U / Windows 10 / 8 Go RAM / 1 To HDD / DVDRW / Ecran 15.6" / Geforce 920M / argenté</t>
  </si>
  <si>
    <t>TK4712900616644</t>
  </si>
  <si>
    <t>EAN 4712900616644</t>
  </si>
  <si>
    <t>B01MSBJ5WW</t>
  </si>
  <si>
    <t>90NB0FA8-M11010</t>
  </si>
  <si>
    <t>Asus X405UA BV516TB / Intel Core i3 6006U / Windows 10 / 4 Go RAM / 1 To HDD / Ecran 14" / gris étoile</t>
  </si>
  <si>
    <t>80C5F221CDF1</t>
  </si>
  <si>
    <t>cdiscont</t>
  </si>
  <si>
    <t xml:space="preserve"> 1807082143JGF05</t>
  </si>
  <si>
    <t>1807026981MONRC3AEFR</t>
  </si>
  <si>
    <t>TK4712900923186</t>
  </si>
  <si>
    <t>EAN 4712900923186</t>
  </si>
  <si>
    <t>B0793MRPFK</t>
  </si>
  <si>
    <t>X540SA-XX210T</t>
  </si>
  <si>
    <t>Asus X540SA-XX210T / Blanc / Ecran 15.6p HD / Pentium-N3700 / RAM 4Go / 1 To HDD / DVD-RW / Windows 10</t>
  </si>
  <si>
    <t>G6N0CX09925525C</t>
  </si>
  <si>
    <t xml:space="preserve">408-6374460-8566761 </t>
  </si>
  <si>
    <t>1807026981POFRCF4WFR</t>
  </si>
  <si>
    <t>TK4712900312942</t>
  </si>
  <si>
    <t>EAN 4712900312942</t>
  </si>
  <si>
    <t>B01EFEC5MM</t>
  </si>
  <si>
    <t>90NB0CF2-M22060</t>
  </si>
  <si>
    <t>Asus X541UA-GO888TB Blanc / Ecran 15,6" HD / Intel Core i3-6006U / 4Go DDR4 / HDD 1To / DVD RW / Windows 10</t>
  </si>
  <si>
    <t>TK4712900712216</t>
  </si>
  <si>
    <t>EAN 4712900712216</t>
  </si>
  <si>
    <t>B07143PB85</t>
  </si>
  <si>
    <t>NX.SHXEF.005</t>
  </si>
  <si>
    <t>Acer Aspire 1 A114-31-C4ZV / Celeron N3350 / Windows 10 / 4 Go RAM / 32 Go eMMC / cran 14" HD / Noir vitreux</t>
  </si>
  <si>
    <t>TK4713883228817</t>
  </si>
  <si>
    <t>EAN 4713883228817</t>
  </si>
  <si>
    <t>B071H397Z3</t>
  </si>
  <si>
    <t>NX.GNPEF.023</t>
  </si>
  <si>
    <t>Acer Aspire 3 A315-51-39X3 / Intel Core i3 6006U / Windows 10 / 4 Go RAM / 500 Go HDD / Ecran 15.6" / Noir vitreux</t>
  </si>
  <si>
    <t>TK0191114449981</t>
  </si>
  <si>
    <t>EAN 0191114449981</t>
  </si>
  <si>
    <t>NXGGSEF003</t>
  </si>
  <si>
    <t>ACER Aspire ES1-524-98L1 / Ecran 15,6" HD / RAM 4Go / AMD A9 9410 / 1To HDD / AMD Radeon R5 / Windows 10</t>
  </si>
  <si>
    <t>TK4713883258647</t>
  </si>
  <si>
    <t>EAN 4713883258647</t>
  </si>
  <si>
    <t>B075ZPQ3MD</t>
  </si>
  <si>
    <t>NX.GFTEF.002</t>
  </si>
  <si>
    <t>Acer Aspire ES 15 ES1-533-C79C / Celeron N3350 / Windows 10 / 4 Go RAM / 500 Go HDD / Ecran 15.6" / noir minuit</t>
  </si>
  <si>
    <t>16/07/2018</t>
  </si>
  <si>
    <t>TK4713392796760</t>
  </si>
  <si>
    <t>EAN 4713392796760</t>
  </si>
  <si>
    <t>B01MSAOO7V</t>
  </si>
  <si>
    <t>NX.GJEEF.001</t>
  </si>
  <si>
    <t>Acer CB3-431-C10S / Chromebook - Intel Celeron N3160 / Chrome OS / 4 Go RAM / 32 Go SSD / Ecran 14" IPS FHD / Or de luxe</t>
  </si>
  <si>
    <t>NXGJEEF0017390402F7200</t>
  </si>
  <si>
    <t xml:space="preserve"> 1807011110MUGQB</t>
  </si>
  <si>
    <t>1807026981MONRB6XAFR</t>
  </si>
  <si>
    <t>TK4713392751882</t>
  </si>
  <si>
    <t>EAN 4713392751882</t>
  </si>
  <si>
    <t>B01M5FN5V9</t>
  </si>
  <si>
    <t>NX.G55EF.009</t>
  </si>
  <si>
    <t>Acer Chromebook R11 C738T-C4JE / inclinable - Celeron N3160 / Chrome OS / 4 Go RAM / 32 Go eMMC / écran tactile 11.6" IPS / noir Garantie 2 Ans</t>
  </si>
  <si>
    <t>NXG55EF00974207A1D7600</t>
  </si>
  <si>
    <t>02/072018</t>
  </si>
  <si>
    <t xml:space="preserve"> 1807021400MAP0V</t>
  </si>
  <si>
    <t>1807026981MONRB7BXFR</t>
  </si>
  <si>
    <t>TK4713392832215</t>
  </si>
  <si>
    <t>EAN 4713392832215</t>
  </si>
  <si>
    <t>B06XPG65M5</t>
  </si>
  <si>
    <t>NX.EFHEF.002</t>
  </si>
  <si>
    <t>Acer Extensa 15 2540-35AX / Intel Core i3 6006U / Windows 10 / 4 Go RAM / 128 Go SSD / DVDRW / Ecran 15.6" / noir minuit</t>
  </si>
  <si>
    <t xml:space="preserve">NXEFHEF0027370A5E03400
</t>
  </si>
  <si>
    <t xml:space="preserve"> 1807161344GTNCY</t>
  </si>
  <si>
    <t>1807160356MONRCWZBFR</t>
  </si>
  <si>
    <t>TK0191114273173</t>
  </si>
  <si>
    <t>EAN 0191114273173</t>
  </si>
  <si>
    <t>80EW00HUMB-06</t>
  </si>
  <si>
    <t xml:space="preserve">LENOVO
</t>
  </si>
  <si>
    <t>Lenovo B50-80 / Intel Celeron 3205U / RAM 4GB / HDD 500 / Ecran 15,6" / Windows 8.1</t>
  </si>
  <si>
    <t>TK0889233539019U</t>
  </si>
  <si>
    <t>EAN 0889233539019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</si>
</sst>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0.00\ &quot;€&quot;;\-#,##0.00\ &quot;€&quot;"/>
    <numFmt numFmtId="164" formatCode="#,##0.00\ \€"/>
    <numFmt numFmtId="165" formatCode="mm/dd/yyyy"/>
    <numFmt numFmtId="166" formatCode="###0.00"/>
    <numFmt numFmtId="167" formatCode="#,##0.0\ \€"/>
    <numFmt numFmtId="168" formatCode="m/d/yyyy"/>
    <numFmt numFmtId="169" formatCode="#,##0.00&quot;€&quot;"/>
  </numFmts>
  <fonts count="34">
    <font>
      <sz val="11"/>
      <color theme="1"/>
      <name val="Calibri"/>
      <family val="2"/>
      <scheme val="minor"/>
    </font>
    <font>
      <b/>
      <sz val="12"/>
      <color rgb="FF000000"/>
      <name val="Arial"/>
      <family val="2"/>
    </font>
    <font>
      <sz val="11"/>
      <name val="Calibri"/>
      <family val="2"/>
    </font>
    <font>
      <sz val="11"/>
      <color rgb="FFFF0000"/>
      <name val="Calibri"/>
      <family val="2"/>
    </font>
    <font>
      <sz val="11"/>
      <color rgb="FF000000"/>
      <name val="Calibri"/>
      <family val="2"/>
    </font>
    <font>
      <sz val="12"/>
      <color rgb="FF000000"/>
      <name val="Arial"/>
      <family val="2"/>
    </font>
    <font>
      <sz val="11"/>
      <color rgb="FF1155CC"/>
      <name val="Calibri"/>
      <family val="2"/>
    </font>
    <font>
      <b/>
      <sz val="11"/>
      <name val="Calibri"/>
      <family val="2"/>
    </font>
    <font>
      <sz val="10"/>
      <name val="Arial"/>
      <family val="2"/>
    </font>
    <font>
      <sz val="12"/>
      <name val="Arial"/>
      <family val="2"/>
    </font>
    <font>
      <b/>
      <sz val="12"/>
      <color rgb="FF1155CC"/>
      <name val="Arial"/>
      <family val="2"/>
    </font>
    <font>
      <sz val="11"/>
      <name val="Arial"/>
      <family val="2"/>
    </font>
    <font>
      <sz val="11"/>
      <color rgb="FF000000"/>
      <name val="Arial"/>
      <family val="2"/>
    </font>
    <font>
      <b/>
      <sz val="11"/>
      <color rgb="FF1155CC"/>
      <name val="Arial"/>
      <family val="2"/>
    </font>
    <font>
      <b/>
      <sz val="11"/>
      <color rgb="FF000000"/>
      <name val="Arial"/>
      <family val="2"/>
    </font>
    <font>
      <sz val="10"/>
      <color rgb="FF000000"/>
      <name val="'Arial'"/>
    </font>
    <font>
      <b/>
      <sz val="10"/>
      <name val="Arial"/>
      <family val="2"/>
    </font>
    <font>
      <sz val="11"/>
      <color rgb="FF000000"/>
      <name val="'Arial'"/>
    </font>
    <font>
      <b/>
      <sz val="10"/>
      <color rgb="FFFFFFFF"/>
      <name val="Arial"/>
      <family val="2"/>
    </font>
    <font>
      <b/>
      <sz val="12"/>
      <name val="Arial"/>
      <family val="2"/>
    </font>
    <font>
      <sz val="10"/>
      <color rgb="FF000000"/>
      <name val="Arial"/>
      <family val="2"/>
    </font>
    <font>
      <sz val="12"/>
      <color rgb="FF000000"/>
      <name val="'Arial'"/>
    </font>
    <font>
      <sz val="10"/>
      <color rgb="FFFF0000"/>
      <name val="Arial"/>
      <family val="2"/>
    </font>
    <font>
      <b/>
      <sz val="11"/>
      <color rgb="FFFF0000"/>
      <name val="Calibri"/>
      <family val="2"/>
    </font>
    <font>
      <sz val="10"/>
      <name val="Cambria"/>
      <family val="1"/>
    </font>
    <font>
      <sz val="10"/>
      <name val="&quot;Arial&quot;"/>
    </font>
    <font>
      <b/>
      <sz val="10"/>
      <color rgb="FFFF0000"/>
      <name val="Arial"/>
      <family val="2"/>
    </font>
    <font>
      <sz val="10"/>
      <color rgb="FF000000"/>
      <name val="Calibri"/>
      <family val="2"/>
    </font>
    <font>
      <strike/>
      <sz val="10"/>
      <name val="Arial"/>
      <family val="2"/>
    </font>
    <font>
      <sz val="10"/>
      <color rgb="FFCC0000"/>
      <name val="Arial"/>
      <family val="2"/>
    </font>
    <font>
      <sz val="10"/>
      <name val="Liberation Serif"/>
    </font>
    <font>
      <sz val="10"/>
      <color rgb="FFFF0000"/>
      <name val="Liberation Serif"/>
    </font>
    <font>
      <sz val="12"/>
      <color rgb="FFFF0000"/>
      <name val="Arial"/>
      <family val="2"/>
    </font>
    <font>
      <sz val="10"/>
      <name val="Calibri"/>
      <family val="2"/>
    </font>
  </fonts>
  <fills count="14">
    <fill>
      <patternFill patternType="none"/>
    </fill>
    <fill>
      <patternFill patternType="gray125"/>
    </fill>
    <fill>
      <patternFill patternType="solid">
        <fgColor rgb="FFA4C2F4"/>
        <bgColor rgb="FFA4C2F4"/>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
      <patternFill patternType="solid">
        <fgColor rgb="FFFCE5CD"/>
        <bgColor rgb="FFFCE5CD"/>
      </patternFill>
    </fill>
    <fill>
      <patternFill patternType="solid">
        <fgColor rgb="FFFF9900"/>
        <bgColor rgb="FFFF9900"/>
      </patternFill>
    </fill>
    <fill>
      <patternFill patternType="solid">
        <fgColor rgb="FFF4CCCC"/>
        <bgColor rgb="FFF4CCCC"/>
      </patternFill>
    </fill>
    <fill>
      <patternFill patternType="solid">
        <fgColor rgb="FFFFE599"/>
        <bgColor rgb="FFFFE599"/>
      </patternFill>
    </fill>
    <fill>
      <patternFill patternType="solid">
        <fgColor rgb="FFFFFF00"/>
        <bgColor rgb="FFFFFF00"/>
      </patternFill>
    </fill>
    <fill>
      <patternFill patternType="solid">
        <fgColor rgb="FFE6B8AF"/>
        <bgColor rgb="FFE6B8AF"/>
      </patternFill>
    </fill>
    <fill>
      <patternFill patternType="solid">
        <fgColor rgb="FFA2C4C9"/>
        <bgColor rgb="FFA2C4C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87">
    <xf numFmtId="0" fontId="0" fillId="0" borderId="0" xfId="0"/>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64" fontId="3" fillId="0" borderId="0" xfId="0" applyNumberFormat="1" applyFont="1" applyAlignment="1">
      <alignment horizontal="right" vertical="center" wrapText="1"/>
    </xf>
    <xf numFmtId="0" fontId="4" fillId="0" borderId="0" xfId="0" applyFont="1" applyAlignment="1">
      <alignment horizontal="right" vertical="center" wrapText="1"/>
    </xf>
    <xf numFmtId="2" fontId="4" fillId="0" borderId="0" xfId="0" applyNumberFormat="1" applyFont="1" applyAlignment="1">
      <alignment horizontal="right" vertical="center" wrapText="1"/>
    </xf>
    <xf numFmtId="2" fontId="5" fillId="0" borderId="0" xfId="0" applyNumberFormat="1" applyFont="1" applyAlignment="1">
      <alignment horizontal="right" vertical="center" wrapText="1"/>
    </xf>
    <xf numFmtId="1" fontId="6" fillId="0" borderId="0" xfId="0" applyNumberFormat="1" applyFont="1" applyAlignment="1">
      <alignment horizontal="right" vertical="center" wrapText="1"/>
    </xf>
    <xf numFmtId="1" fontId="4" fillId="0" borderId="0" xfId="0" applyNumberFormat="1" applyFont="1" applyAlignment="1">
      <alignment horizontal="right" vertical="center" wrapText="1"/>
    </xf>
    <xf numFmtId="165"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horizontal="left" vertical="center" wrapText="1"/>
    </xf>
    <xf numFmtId="166" fontId="8" fillId="0" borderId="0" xfId="0" applyNumberFormat="1" applyFont="1"/>
    <xf numFmtId="0" fontId="5" fillId="0" borderId="0" xfId="0" applyFont="1" applyAlignment="1">
      <alignment horizontal="right" vertical="center" wrapText="1"/>
    </xf>
    <xf numFmtId="1" fontId="9" fillId="0" borderId="0" xfId="0" applyNumberFormat="1" applyFont="1" applyAlignment="1">
      <alignment horizontal="right" vertical="center" wrapText="1"/>
    </xf>
    <xf numFmtId="1" fontId="10" fillId="0" borderId="0" xfId="0" applyNumberFormat="1" applyFont="1" applyAlignment="1">
      <alignment horizontal="right" vertical="center" wrapText="1"/>
    </xf>
    <xf numFmtId="0" fontId="4" fillId="3" borderId="0" xfId="0" applyFont="1" applyFill="1" applyAlignment="1">
      <alignment horizontal="left" vertical="center" wrapText="1"/>
    </xf>
    <xf numFmtId="167" fontId="2" fillId="0" borderId="0" xfId="0" applyNumberFormat="1" applyFont="1" applyAlignment="1">
      <alignment horizontal="right" vertical="center" wrapText="1"/>
    </xf>
    <xf numFmtId="0" fontId="0" fillId="0" borderId="0" xfId="0" applyFont="1" applyAlignment="1"/>
    <xf numFmtId="0" fontId="11" fillId="0" borderId="0" xfId="0" applyFont="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right" vertical="center"/>
    </xf>
    <xf numFmtId="167" fontId="13" fillId="0" borderId="0" xfId="0" applyNumberFormat="1" applyFont="1" applyAlignment="1">
      <alignment horizontal="right" vertical="center" wrapText="1"/>
    </xf>
    <xf numFmtId="167" fontId="2" fillId="0" borderId="0" xfId="0" applyNumberFormat="1" applyFont="1" applyAlignment="1">
      <alignment horizontal="right" vertical="center"/>
    </xf>
    <xf numFmtId="0" fontId="2" fillId="0" borderId="0" xfId="0" applyFont="1" applyAlignment="1">
      <alignment horizontal="center" vertical="center"/>
    </xf>
    <xf numFmtId="0" fontId="12" fillId="0" borderId="0" xfId="0" applyFont="1" applyAlignment="1">
      <alignment vertical="center" wrapText="1"/>
    </xf>
    <xf numFmtId="0" fontId="14" fillId="0" borderId="0" xfId="0" applyFont="1" applyAlignment="1">
      <alignment horizontal="center" vertical="center" wrapText="1"/>
    </xf>
    <xf numFmtId="0" fontId="8" fillId="0" borderId="0" xfId="0" applyFont="1" applyAlignment="1">
      <alignment horizontal="left" vertical="center" wrapText="1"/>
    </xf>
    <xf numFmtId="0" fontId="15" fillId="0" borderId="0" xfId="0" applyFont="1" applyAlignment="1">
      <alignment horizontal="left" vertical="center"/>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right" vertical="center" wrapText="1"/>
    </xf>
    <xf numFmtId="0" fontId="16" fillId="0" borderId="0" xfId="0" applyFont="1" applyAlignment="1">
      <alignment horizontal="center" vertical="center" wrapText="1"/>
    </xf>
    <xf numFmtId="0" fontId="12" fillId="0" borderId="0" xfId="0" applyFont="1" applyAlignment="1">
      <alignment horizontal="center" wrapText="1"/>
    </xf>
    <xf numFmtId="165" fontId="8" fillId="0" borderId="0" xfId="0" applyNumberFormat="1" applyFont="1" applyAlignment="1">
      <alignment horizontal="center" vertical="center" wrapText="1"/>
    </xf>
    <xf numFmtId="0" fontId="12" fillId="4" borderId="0" xfId="0" applyFont="1" applyFill="1" applyAlignment="1">
      <alignment horizontal="left" vertical="center"/>
    </xf>
    <xf numFmtId="0" fontId="8" fillId="0" borderId="0" xfId="0" quotePrefix="1" applyFont="1" applyAlignment="1">
      <alignment horizontal="center" vertical="center" wrapText="1"/>
    </xf>
    <xf numFmtId="0" fontId="17" fillId="0" borderId="0" xfId="0" applyFont="1" applyAlignment="1">
      <alignment horizontal="left" vertical="center"/>
    </xf>
    <xf numFmtId="1" fontId="5" fillId="0" borderId="0" xfId="0" applyNumberFormat="1" applyFont="1" applyAlignment="1">
      <alignment horizontal="right" vertical="center" wrapText="1"/>
    </xf>
    <xf numFmtId="0" fontId="12" fillId="0" borderId="1" xfId="0" applyFont="1" applyBorder="1" applyAlignment="1">
      <alignment horizontal="center" wrapText="1"/>
    </xf>
    <xf numFmtId="0" fontId="12" fillId="0" borderId="2" xfId="0" applyFont="1" applyBorder="1" applyAlignment="1">
      <alignment horizontal="center" wrapText="1"/>
    </xf>
    <xf numFmtId="0" fontId="8" fillId="0" borderId="2" xfId="0" applyFont="1" applyBorder="1" applyAlignment="1">
      <alignment horizontal="left" vertical="center" wrapText="1"/>
    </xf>
    <xf numFmtId="0" fontId="12" fillId="0" borderId="3" xfId="0" applyFont="1" applyBorder="1" applyAlignment="1">
      <alignment horizontal="center" wrapText="1"/>
    </xf>
    <xf numFmtId="0" fontId="12" fillId="0" borderId="0" xfId="0" applyFont="1" applyAlignment="1">
      <alignment wrapText="1"/>
    </xf>
    <xf numFmtId="0" fontId="2" fillId="0" borderId="0" xfId="0" applyFont="1" applyAlignment="1"/>
    <xf numFmtId="0" fontId="18" fillId="5" borderId="0" xfId="0" applyFont="1" applyFill="1" applyAlignment="1">
      <alignment horizontal="center" vertical="center" wrapText="1"/>
    </xf>
    <xf numFmtId="0" fontId="8" fillId="0" borderId="0" xfId="0" applyFont="1" applyAlignment="1"/>
    <xf numFmtId="168" fontId="8" fillId="0" borderId="0" xfId="0" applyNumberFormat="1" applyFont="1" applyAlignment="1">
      <alignment horizontal="center" vertical="center" wrapText="1"/>
    </xf>
    <xf numFmtId="0" fontId="8" fillId="0" borderId="0" xfId="0" applyFont="1"/>
    <xf numFmtId="0" fontId="12" fillId="0" borderId="0" xfId="0" applyFont="1" applyAlignment="1">
      <alignment horizontal="center" vertical="center" wrapText="1"/>
    </xf>
    <xf numFmtId="165" fontId="8" fillId="0" borderId="0" xfId="0" applyNumberFormat="1" applyFont="1" applyAlignment="1"/>
    <xf numFmtId="0" fontId="2" fillId="0" borderId="0" xfId="0" applyFont="1" applyAlignment="1">
      <alignment horizontal="left" vertical="center"/>
    </xf>
    <xf numFmtId="0" fontId="11" fillId="0" borderId="0" xfId="0" applyFont="1" applyAlignment="1">
      <alignment wrapText="1"/>
    </xf>
    <xf numFmtId="165" fontId="8" fillId="0" borderId="0" xfId="0" applyNumberFormat="1" applyFont="1" applyAlignment="1">
      <alignment horizontal="left" vertical="center" wrapText="1"/>
    </xf>
    <xf numFmtId="166" fontId="6" fillId="0" borderId="0" xfId="0" applyNumberFormat="1" applyFont="1" applyAlignment="1">
      <alignment horizontal="righ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right" vertical="center" wrapText="1"/>
    </xf>
    <xf numFmtId="0" fontId="19" fillId="0" borderId="0" xfId="0" applyFont="1" applyAlignment="1">
      <alignment horizontal="center" vertical="center" wrapText="1"/>
    </xf>
    <xf numFmtId="0" fontId="20" fillId="0" borderId="0" xfId="0" applyFont="1" applyAlignment="1">
      <alignment horizontal="left" vertical="center" wrapText="1"/>
    </xf>
    <xf numFmtId="0" fontId="4" fillId="0" borderId="0" xfId="0" applyFont="1" applyAlignment="1">
      <alignment horizontal="left" vertical="center"/>
    </xf>
    <xf numFmtId="165" fontId="9" fillId="0" borderId="0" xfId="0" applyNumberFormat="1" applyFont="1" applyAlignment="1">
      <alignment horizontal="center" vertical="center" wrapText="1"/>
    </xf>
    <xf numFmtId="0" fontId="8" fillId="3" borderId="0" xfId="0" applyFont="1" applyFill="1" applyAlignment="1">
      <alignment wrapText="1"/>
    </xf>
    <xf numFmtId="164" fontId="4" fillId="0" borderId="0" xfId="0" applyNumberFormat="1" applyFont="1" applyAlignment="1">
      <alignment horizontal="right" vertical="center" wrapText="1"/>
    </xf>
    <xf numFmtId="0" fontId="8" fillId="0" borderId="0" xfId="0" applyFont="1" applyAlignment="1">
      <alignment vertical="center"/>
    </xf>
    <xf numFmtId="14" fontId="4" fillId="0" borderId="0" xfId="0" applyNumberFormat="1" applyFont="1" applyAlignment="1">
      <alignment horizontal="center" vertical="center" wrapText="1"/>
    </xf>
    <xf numFmtId="164" fontId="2" fillId="0" borderId="0" xfId="0" applyNumberFormat="1" applyFont="1" applyAlignment="1">
      <alignment horizontal="right" vertical="center" wrapText="1"/>
    </xf>
    <xf numFmtId="0" fontId="2" fillId="0" borderId="0" xfId="0" applyFont="1" applyAlignment="1">
      <alignment horizontal="right" vertical="center" wrapText="1"/>
    </xf>
    <xf numFmtId="2" fontId="2" fillId="0" borderId="0" xfId="0" applyNumberFormat="1" applyFont="1" applyAlignment="1">
      <alignment horizontal="right" vertical="center" wrapText="1"/>
    </xf>
    <xf numFmtId="1" fontId="2" fillId="0" borderId="0" xfId="0" applyNumberFormat="1" applyFont="1" applyAlignment="1">
      <alignment horizontal="right" vertical="center" wrapText="1"/>
    </xf>
    <xf numFmtId="0" fontId="21" fillId="0" borderId="0" xfId="0" applyFont="1" applyAlignment="1">
      <alignment horizontal="left" vertical="center"/>
    </xf>
    <xf numFmtId="9" fontId="5" fillId="0" borderId="0" xfId="0" applyNumberFormat="1" applyFont="1" applyAlignment="1">
      <alignment horizontal="right" vertical="center" wrapText="1"/>
    </xf>
    <xf numFmtId="0" fontId="20" fillId="0" borderId="0" xfId="0" applyFont="1" applyAlignment="1">
      <alignment horizontal="center" wrapText="1"/>
    </xf>
    <xf numFmtId="0" fontId="22" fillId="0" borderId="0" xfId="0" applyFont="1" applyAlignment="1">
      <alignment horizontal="right" vertical="center" wrapText="1"/>
    </xf>
    <xf numFmtId="0" fontId="15" fillId="0" borderId="0" xfId="0" applyFont="1" applyAlignment="1"/>
    <xf numFmtId="0" fontId="20"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horizontal="center" wrapText="1"/>
    </xf>
    <xf numFmtId="0" fontId="4" fillId="0" borderId="0" xfId="0" applyFont="1" applyAlignment="1">
      <alignment horizontal="center"/>
    </xf>
    <xf numFmtId="0" fontId="23" fillId="0" borderId="0" xfId="0" applyFont="1" applyAlignment="1">
      <alignment horizontal="right" vertical="center" wrapText="1"/>
    </xf>
    <xf numFmtId="0" fontId="0" fillId="0" borderId="0" xfId="0" applyFont="1" applyAlignment="1">
      <alignment horizontal="center" vertical="center" wrapText="1"/>
    </xf>
    <xf numFmtId="0" fontId="8" fillId="6" borderId="0" xfId="0" applyFont="1" applyFill="1" applyAlignment="1"/>
    <xf numFmtId="0" fontId="8" fillId="3" borderId="0" xfId="0" applyFont="1" applyFill="1" applyAlignment="1">
      <alignment horizontal="left" wrapText="1"/>
    </xf>
    <xf numFmtId="0" fontId="20" fillId="3" borderId="0" xfId="0" applyFont="1" applyFill="1" applyAlignment="1">
      <alignment horizontal="left" wrapText="1"/>
    </xf>
    <xf numFmtId="0" fontId="8" fillId="3" borderId="0" xfId="0" applyFont="1" applyFill="1" applyAlignment="1">
      <alignment horizontal="center" wrapText="1"/>
    </xf>
    <xf numFmtId="0" fontId="8" fillId="3" borderId="0" xfId="0" applyFont="1" applyFill="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vertical="center" wrapText="1"/>
    </xf>
    <xf numFmtId="0" fontId="8" fillId="3" borderId="0" xfId="0" applyFont="1" applyFill="1" applyAlignment="1">
      <alignment horizontal="right" vertical="center" wrapText="1"/>
    </xf>
    <xf numFmtId="0" fontId="24" fillId="3" borderId="0" xfId="0" applyFont="1" applyFill="1" applyAlignment="1">
      <alignment horizontal="right" wrapText="1"/>
    </xf>
    <xf numFmtId="0" fontId="8" fillId="3" borderId="0" xfId="0" applyFont="1" applyFill="1"/>
    <xf numFmtId="0" fontId="16" fillId="3" borderId="0" xfId="0" applyFont="1" applyFill="1" applyAlignment="1">
      <alignment horizontal="center" vertical="center" wrapText="1"/>
    </xf>
    <xf numFmtId="0" fontId="8" fillId="0" borderId="0" xfId="0" applyFont="1" applyAlignment="1">
      <alignment horizontal="left" vertical="center"/>
    </xf>
    <xf numFmtId="0" fontId="20" fillId="0" borderId="0" xfId="0" applyFont="1" applyAlignment="1">
      <alignment horizontal="center" vertical="center" wrapText="1"/>
    </xf>
    <xf numFmtId="2" fontId="8" fillId="0" borderId="0" xfId="0" applyNumberFormat="1" applyFont="1" applyAlignment="1"/>
    <xf numFmtId="2" fontId="8" fillId="0" borderId="0" xfId="0" applyNumberFormat="1" applyFont="1"/>
    <xf numFmtId="1" fontId="8" fillId="0" borderId="0" xfId="0" applyNumberFormat="1" applyFont="1"/>
    <xf numFmtId="0" fontId="25" fillId="0" borderId="0" xfId="0" applyFont="1" applyAlignment="1">
      <alignment horizontal="left" vertical="center" wrapText="1"/>
    </xf>
    <xf numFmtId="1" fontId="8" fillId="0" borderId="0" xfId="0" applyNumberFormat="1" applyFont="1" applyAlignment="1"/>
    <xf numFmtId="0" fontId="8" fillId="0" borderId="0" xfId="0" applyFont="1" applyAlignment="1">
      <alignment horizontal="right"/>
    </xf>
    <xf numFmtId="2" fontId="8" fillId="0" borderId="0" xfId="0" applyNumberFormat="1" applyFont="1" applyAlignment="1">
      <alignment horizontal="right"/>
    </xf>
    <xf numFmtId="166" fontId="8" fillId="0" borderId="0" xfId="0" applyNumberFormat="1" applyFont="1" applyAlignment="1"/>
    <xf numFmtId="166" fontId="8" fillId="0" borderId="0" xfId="0" applyNumberFormat="1" applyFont="1" applyAlignment="1">
      <alignment horizontal="right"/>
    </xf>
    <xf numFmtId="1" fontId="8" fillId="0" borderId="0" xfId="0" applyNumberFormat="1" applyFont="1" applyAlignment="1">
      <alignment horizontal="right"/>
    </xf>
    <xf numFmtId="165" fontId="8" fillId="0" borderId="0" xfId="0" applyNumberFormat="1" applyFont="1" applyAlignment="1">
      <alignment horizontal="center" wrapText="1"/>
    </xf>
    <xf numFmtId="0" fontId="8" fillId="7" borderId="0" xfId="0" applyFont="1" applyFill="1" applyAlignment="1">
      <alignment horizontal="center" vertical="center" wrapText="1"/>
    </xf>
    <xf numFmtId="165" fontId="9" fillId="0" borderId="0" xfId="0" applyNumberFormat="1" applyFont="1" applyAlignment="1">
      <alignment horizontal="right" vertical="center" wrapText="1"/>
    </xf>
    <xf numFmtId="0" fontId="8" fillId="8" borderId="0" xfId="0" applyFont="1" applyFill="1" applyAlignment="1">
      <alignment vertical="center" wrapText="1"/>
    </xf>
    <xf numFmtId="0" fontId="8" fillId="0" borderId="0" xfId="0" applyFont="1" applyBorder="1" applyAlignment="1">
      <alignment horizontal="left" vertical="center" wrapText="1"/>
    </xf>
    <xf numFmtId="0" fontId="26" fillId="0" borderId="0" xfId="0" applyFont="1" applyAlignment="1">
      <alignment horizontal="right" vertical="center" wrapText="1"/>
    </xf>
    <xf numFmtId="0" fontId="12" fillId="0" borderId="0" xfId="0" applyFont="1" applyBorder="1" applyAlignment="1">
      <alignment horizontal="left" vertical="center" wrapText="1"/>
    </xf>
    <xf numFmtId="164" fontId="0" fillId="0" borderId="0" xfId="0" applyNumberFormat="1" applyFont="1" applyAlignment="1">
      <alignment horizontal="center" vertical="center"/>
    </xf>
    <xf numFmtId="0" fontId="20" fillId="0" borderId="0" xfId="0" applyFont="1" applyBorder="1" applyAlignment="1">
      <alignment horizontal="left" vertical="center" wrapText="1"/>
    </xf>
    <xf numFmtId="0" fontId="8" fillId="0" borderId="0" xfId="0" applyFont="1" applyBorder="1" applyAlignment="1">
      <alignment horizontal="center" vertical="center" wrapText="1"/>
    </xf>
    <xf numFmtId="0" fontId="4" fillId="0" borderId="0" xfId="0" applyFont="1" applyBorder="1" applyAlignment="1">
      <alignment horizontal="center" vertical="center" wrapText="1"/>
    </xf>
    <xf numFmtId="4" fontId="8" fillId="0" borderId="0" xfId="0" applyNumberFormat="1" applyFont="1" applyAlignment="1">
      <alignment horizontal="right" vertical="center" wrapText="1"/>
    </xf>
    <xf numFmtId="4" fontId="8" fillId="0" borderId="0" xfId="0" applyNumberFormat="1" applyFont="1" applyBorder="1" applyAlignment="1">
      <alignment horizontal="right" vertical="center" wrapText="1"/>
    </xf>
    <xf numFmtId="0" fontId="8" fillId="0" borderId="0" xfId="0" applyFont="1" applyBorder="1" applyAlignment="1">
      <alignment horizontal="right" vertical="center" wrapText="1"/>
    </xf>
    <xf numFmtId="0" fontId="12" fillId="0" borderId="0" xfId="0" applyFont="1" applyBorder="1" applyAlignment="1">
      <alignment horizontal="center" vertical="center" wrapText="1"/>
    </xf>
    <xf numFmtId="0" fontId="20" fillId="0" borderId="0" xfId="0" applyFont="1" applyBorder="1" applyAlignment="1">
      <alignment horizontal="left" wrapText="1"/>
    </xf>
    <xf numFmtId="0" fontId="8" fillId="0" borderId="0" xfId="0" applyFont="1" applyBorder="1" applyAlignment="1">
      <alignment horizontal="left" wrapText="1"/>
    </xf>
    <xf numFmtId="0" fontId="4" fillId="0" borderId="0" xfId="0" applyFont="1" applyBorder="1" applyAlignment="1">
      <alignment horizontal="center"/>
    </xf>
    <xf numFmtId="166" fontId="8" fillId="0" borderId="0" xfId="0" applyNumberFormat="1" applyFont="1" applyBorder="1" applyAlignment="1">
      <alignment horizontal="right" vertical="center" wrapText="1"/>
    </xf>
    <xf numFmtId="0" fontId="4" fillId="3" borderId="0" xfId="0" applyFont="1" applyFill="1" applyBorder="1" applyAlignment="1">
      <alignment horizontal="center" vertical="center" wrapText="1"/>
    </xf>
    <xf numFmtId="164" fontId="3" fillId="0" borderId="0" xfId="0" applyNumberFormat="1" applyFont="1" applyBorder="1" applyAlignment="1">
      <alignment horizontal="right" vertical="center" wrapText="1"/>
    </xf>
    <xf numFmtId="0" fontId="27" fillId="0" borderId="0" xfId="0" applyFont="1" applyAlignment="1">
      <alignment horizontal="left" vertical="center"/>
    </xf>
    <xf numFmtId="0" fontId="27" fillId="4" borderId="0" xfId="0" applyFont="1" applyFill="1" applyAlignment="1">
      <alignment horizontal="left" vertical="center" wrapText="1"/>
    </xf>
    <xf numFmtId="7" fontId="23" fillId="0" borderId="0" xfId="0" applyNumberFormat="1" applyFont="1" applyBorder="1" applyAlignment="1">
      <alignment horizontal="right"/>
    </xf>
    <xf numFmtId="1" fontId="27" fillId="4" borderId="0" xfId="0" applyNumberFormat="1" applyFont="1" applyFill="1" applyAlignment="1">
      <alignment horizontal="left"/>
    </xf>
    <xf numFmtId="7" fontId="23" fillId="0" borderId="0" xfId="0" applyNumberFormat="1" applyFont="1" applyAlignment="1">
      <alignment horizontal="right"/>
    </xf>
    <xf numFmtId="0" fontId="27" fillId="10"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wrapText="1"/>
    </xf>
    <xf numFmtId="0" fontId="4" fillId="0" borderId="0" xfId="0" applyFont="1" applyBorder="1" applyAlignment="1">
      <alignment horizontal="center" vertical="center"/>
    </xf>
    <xf numFmtId="7" fontId="23" fillId="0" borderId="0" xfId="0" applyNumberFormat="1" applyFont="1" applyAlignment="1">
      <alignment horizontal="right" vertical="center"/>
    </xf>
    <xf numFmtId="1" fontId="27" fillId="4" borderId="0" xfId="0" applyNumberFormat="1" applyFont="1" applyFill="1" applyAlignment="1">
      <alignment horizontal="left" vertical="center"/>
    </xf>
    <xf numFmtId="1" fontId="27" fillId="0" borderId="0" xfId="0" applyNumberFormat="1" applyFont="1" applyAlignment="1">
      <alignment horizontal="left"/>
    </xf>
    <xf numFmtId="0" fontId="8" fillId="10" borderId="0" xfId="0" applyFont="1" applyFill="1" applyAlignment="1">
      <alignment horizontal="left" vertical="center" wrapText="1"/>
    </xf>
    <xf numFmtId="9" fontId="5" fillId="0" borderId="0" xfId="0" applyNumberFormat="1" applyFont="1" applyAlignment="1">
      <alignment horizontal="right" wrapText="1"/>
    </xf>
    <xf numFmtId="1" fontId="10" fillId="0" borderId="0" xfId="0" applyNumberFormat="1" applyFont="1" applyAlignment="1">
      <alignment horizontal="right" wrapText="1"/>
    </xf>
    <xf numFmtId="169" fontId="8" fillId="0" borderId="0" xfId="0" applyNumberFormat="1" applyFont="1" applyAlignment="1">
      <alignment horizontal="right" vertical="center" wrapText="1"/>
    </xf>
    <xf numFmtId="169" fontId="5" fillId="0" borderId="0" xfId="0" applyNumberFormat="1" applyFont="1" applyAlignment="1">
      <alignment horizontal="right" vertical="center" wrapText="1"/>
    </xf>
    <xf numFmtId="0" fontId="8" fillId="10" borderId="0" xfId="0" applyFont="1" applyFill="1" applyAlignment="1">
      <alignment horizontal="center" vertical="center" wrapText="1"/>
    </xf>
    <xf numFmtId="0" fontId="5" fillId="3" borderId="0" xfId="0" applyFont="1" applyFill="1" applyAlignment="1">
      <alignment horizontal="right" vertical="center" wrapText="1"/>
    </xf>
    <xf numFmtId="2" fontId="5" fillId="3" borderId="0" xfId="0" applyNumberFormat="1" applyFont="1" applyFill="1" applyAlignment="1">
      <alignment horizontal="right" vertical="center" wrapText="1"/>
    </xf>
    <xf numFmtId="1" fontId="9" fillId="3" borderId="0" xfId="0" applyNumberFormat="1" applyFont="1" applyFill="1" applyAlignment="1">
      <alignment horizontal="right" vertical="center" wrapText="1"/>
    </xf>
    <xf numFmtId="1" fontId="10" fillId="3" borderId="0" xfId="0" applyNumberFormat="1" applyFont="1" applyFill="1" applyAlignment="1">
      <alignment horizontal="right" vertical="center" wrapText="1"/>
    </xf>
    <xf numFmtId="9" fontId="5" fillId="3" borderId="0" xfId="0" applyNumberFormat="1" applyFont="1" applyFill="1" applyAlignment="1">
      <alignment horizontal="right" vertical="center" wrapText="1"/>
    </xf>
    <xf numFmtId="1" fontId="5" fillId="3" borderId="0" xfId="0" applyNumberFormat="1" applyFont="1" applyFill="1" applyAlignment="1">
      <alignment horizontal="right" vertical="center" wrapText="1"/>
    </xf>
    <xf numFmtId="0" fontId="8" fillId="13" borderId="0" xfId="0" applyFont="1" applyFill="1" applyAlignment="1">
      <alignment horizontal="left" vertical="center" wrapText="1"/>
    </xf>
    <xf numFmtId="0" fontId="8" fillId="0" borderId="4" xfId="0" applyFont="1" applyBorder="1" applyAlignment="1">
      <alignment horizontal="left" vertical="center" wrapText="1"/>
    </xf>
    <xf numFmtId="0" fontId="5" fillId="0" borderId="0" xfId="0" applyFont="1" applyAlignment="1">
      <alignment vertical="top"/>
    </xf>
    <xf numFmtId="0" fontId="8" fillId="11" borderId="0" xfId="0" applyFont="1" applyFill="1" applyAlignment="1">
      <alignment horizontal="center" vertical="center" wrapText="1"/>
    </xf>
    <xf numFmtId="0" fontId="30" fillId="0" borderId="0" xfId="0" applyFont="1" applyAlignment="1"/>
    <xf numFmtId="0" fontId="31" fillId="0" borderId="0" xfId="0" applyFont="1" applyAlignment="1"/>
    <xf numFmtId="0" fontId="29" fillId="0" borderId="0" xfId="0" applyFont="1" applyAlignment="1">
      <alignment horizontal="left" vertical="center" wrapText="1"/>
    </xf>
    <xf numFmtId="1" fontId="32" fillId="0" borderId="0" xfId="0" applyNumberFormat="1" applyFont="1" applyAlignment="1">
      <alignment horizontal="right" vertical="center" wrapText="1"/>
    </xf>
    <xf numFmtId="166" fontId="8" fillId="0" borderId="0" xfId="0" applyNumberFormat="1" applyFont="1" applyAlignment="1">
      <alignment horizontal="right" vertical="center" wrapText="1"/>
    </xf>
    <xf numFmtId="166" fontId="22" fillId="0" borderId="0" xfId="0" applyNumberFormat="1" applyFont="1" applyAlignment="1">
      <alignment horizontal="right" vertical="center" wrapText="1"/>
    </xf>
    <xf numFmtId="0" fontId="22" fillId="0" borderId="0" xfId="0" applyFont="1" applyAlignment="1">
      <alignment horizontal="center" vertical="center" wrapText="1"/>
    </xf>
    <xf numFmtId="0" fontId="22" fillId="11" borderId="0" xfId="0" applyFont="1" applyFill="1" applyAlignment="1">
      <alignment horizontal="center" vertical="center" wrapText="1"/>
    </xf>
    <xf numFmtId="0" fontId="18" fillId="5" borderId="0" xfId="0" applyFont="1" applyFill="1" applyAlignment="1">
      <alignment horizontal="left" vertical="center" wrapText="1"/>
    </xf>
    <xf numFmtId="0" fontId="20" fillId="0" borderId="0" xfId="0" applyFont="1" applyAlignment="1">
      <alignment horizontal="left" vertical="center"/>
    </xf>
    <xf numFmtId="164" fontId="26" fillId="0" borderId="0" xfId="0" applyNumberFormat="1" applyFont="1" applyAlignment="1">
      <alignment horizontal="center" vertical="center"/>
    </xf>
    <xf numFmtId="164" fontId="26" fillId="0" borderId="0" xfId="0" applyNumberFormat="1" applyFont="1" applyAlignment="1">
      <alignment horizontal="right" vertical="center"/>
    </xf>
    <xf numFmtId="0" fontId="20" fillId="0" borderId="0" xfId="0" applyFont="1" applyAlignment="1">
      <alignment horizontal="right" vertical="center" wrapText="1"/>
    </xf>
    <xf numFmtId="2" fontId="12" fillId="0" borderId="0" xfId="0" applyNumberFormat="1" applyFont="1" applyAlignment="1">
      <alignment horizontal="right" vertical="center" wrapText="1"/>
    </xf>
    <xf numFmtId="167" fontId="11" fillId="0" borderId="0" xfId="0" applyNumberFormat="1" applyFont="1" applyAlignment="1">
      <alignment horizontal="right" vertical="center" wrapText="1"/>
    </xf>
    <xf numFmtId="1" fontId="13" fillId="0" borderId="0" xfId="0" applyNumberFormat="1" applyFont="1" applyAlignment="1">
      <alignment horizontal="right" vertical="center" wrapText="1"/>
    </xf>
    <xf numFmtId="1" fontId="13" fillId="0" borderId="0" xfId="0" applyNumberFormat="1" applyFont="1" applyAlignment="1">
      <alignment horizontal="right" vertical="center"/>
    </xf>
    <xf numFmtId="0" fontId="33" fillId="0" borderId="0" xfId="0" applyFont="1" applyAlignment="1">
      <alignment horizontal="center" vertical="center"/>
    </xf>
    <xf numFmtId="0" fontId="33" fillId="0" borderId="0" xfId="0" applyFont="1" applyAlignment="1">
      <alignment vertical="center"/>
    </xf>
    <xf numFmtId="0" fontId="33" fillId="0" borderId="0" xfId="0" applyFont="1" applyAlignment="1">
      <alignment horizontal="left" vertical="center"/>
    </xf>
    <xf numFmtId="0" fontId="20" fillId="4" borderId="0" xfId="0" applyFont="1" applyFill="1" applyAlignment="1">
      <alignment horizontal="center" vertical="center" wrapText="1"/>
    </xf>
    <xf numFmtId="169" fontId="12" fillId="0" borderId="0" xfId="0" applyNumberFormat="1" applyFont="1" applyAlignment="1">
      <alignment horizontal="right" vertical="center" wrapText="1"/>
    </xf>
    <xf numFmtId="0" fontId="12" fillId="0" borderId="0" xfId="0" applyFont="1" applyAlignment="1">
      <alignment horizontal="right" vertical="center" wrapText="1"/>
    </xf>
    <xf numFmtId="14" fontId="4" fillId="9" borderId="0" xfId="0" applyNumberFormat="1" applyFont="1" applyFill="1" applyAlignment="1">
      <alignment horizontal="center" vertical="center" wrapText="1"/>
    </xf>
    <xf numFmtId="0" fontId="0" fillId="0" borderId="0" xfId="0" applyFont="1" applyAlignment="1"/>
    <xf numFmtId="14" fontId="8"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96"/>
  <sheetViews>
    <sheetView tabSelected="1" topLeftCell="D1" workbookViewId="0">
      <selection activeCell="J1" sqref="J1"/>
    </sheetView>
  </sheetViews>
  <sheetFormatPr baseColWidth="10" defaultRowHeight="15"/>
  <sheetData>
    <row r="1" spans="1:40" ht="78.75">
      <c r="A1" s="1" t="s">
        <v>0</v>
      </c>
      <c r="B1" s="1" t="s">
        <v>1</v>
      </c>
      <c r="C1" s="1" t="s">
        <v>2</v>
      </c>
      <c r="D1" s="1" t="s">
        <v>3</v>
      </c>
      <c r="E1" s="2" t="s">
        <v>4</v>
      </c>
      <c r="F1" s="2" t="s">
        <v>5</v>
      </c>
      <c r="G1" s="2"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1" t="s">
        <v>36</v>
      </c>
      <c r="AL1" s="1" t="s">
        <v>37</v>
      </c>
      <c r="AM1" s="1" t="s">
        <v>38</v>
      </c>
      <c r="AN1" s="1" t="s">
        <v>39</v>
      </c>
    </row>
    <row r="2" spans="1:40" ht="135">
      <c r="A2" s="3" t="s">
        <v>40</v>
      </c>
      <c r="B2" s="3" t="s">
        <v>41</v>
      </c>
      <c r="C2" s="3" t="s">
        <v>42</v>
      </c>
      <c r="D2" s="3" t="s">
        <v>43</v>
      </c>
      <c r="E2" s="4" t="s">
        <v>44</v>
      </c>
      <c r="F2" s="4" t="s">
        <v>45</v>
      </c>
      <c r="G2" s="4">
        <v>1</v>
      </c>
      <c r="H2" s="3" t="s">
        <v>46</v>
      </c>
      <c r="I2" s="3" t="s">
        <v>47</v>
      </c>
      <c r="J2" s="3"/>
      <c r="K2" s="5">
        <v>15.5</v>
      </c>
      <c r="L2" s="6">
        <f t="shared" ref="L2:L3" si="0">K2*1.2</f>
        <v>18.599999999999998</v>
      </c>
      <c r="M2" s="6">
        <v>0.251</v>
      </c>
      <c r="N2" s="7">
        <f t="shared" ref="N2:N3" si="1">M2/(1-M2)</f>
        <v>0.33511348464619495</v>
      </c>
      <c r="O2" s="8">
        <f>N2/(1-N2)</f>
        <v>0.50401606425702816</v>
      </c>
      <c r="P2" s="8"/>
      <c r="Q2" s="7">
        <f t="shared" ref="Q2:Q3" si="2">O2*M2</f>
        <v>0.12650803212851408</v>
      </c>
      <c r="R2" s="7"/>
      <c r="S2" s="7">
        <v>14.4</v>
      </c>
      <c r="T2" s="9">
        <f>INT(O2/(1-S2/100))</f>
        <v>0</v>
      </c>
      <c r="U2" s="10"/>
      <c r="V2" s="10"/>
      <c r="W2" s="10"/>
      <c r="X2" s="10">
        <v>14.4</v>
      </c>
      <c r="Y2" s="9">
        <f>INT(O2/(1-X2/100))</f>
        <v>0</v>
      </c>
      <c r="Z2" s="9">
        <f>INT(1.01*Y2)+1</f>
        <v>1</v>
      </c>
      <c r="AA2" s="11"/>
      <c r="AB2" s="11">
        <v>42767</v>
      </c>
      <c r="AC2" s="12" t="s">
        <v>48</v>
      </c>
      <c r="AD2" s="12" t="s">
        <v>49</v>
      </c>
      <c r="AE2" s="4"/>
      <c r="AF2" s="4"/>
      <c r="AG2" s="3"/>
      <c r="AH2" s="3"/>
      <c r="AI2" s="3"/>
      <c r="AJ2" s="13"/>
      <c r="AK2" s="14" t="s">
        <v>50</v>
      </c>
      <c r="AL2" s="14" t="s">
        <v>50</v>
      </c>
      <c r="AM2" s="14" t="s">
        <v>51</v>
      </c>
      <c r="AN2" s="14" t="s">
        <v>52</v>
      </c>
    </row>
    <row r="3" spans="1:40" ht="135">
      <c r="A3" s="3" t="s">
        <v>40</v>
      </c>
      <c r="B3" s="3" t="s">
        <v>41</v>
      </c>
      <c r="C3" s="3" t="s">
        <v>42</v>
      </c>
      <c r="D3" s="3" t="s">
        <v>43</v>
      </c>
      <c r="E3" s="4" t="s">
        <v>53</v>
      </c>
      <c r="F3" s="4" t="s">
        <v>45</v>
      </c>
      <c r="G3" s="4">
        <v>1</v>
      </c>
      <c r="H3" s="3" t="s">
        <v>46</v>
      </c>
      <c r="I3" s="3" t="s">
        <v>47</v>
      </c>
      <c r="J3" s="3"/>
      <c r="K3" s="15">
        <v>15.5</v>
      </c>
      <c r="L3" s="16">
        <f t="shared" si="0"/>
        <v>18.599999999999998</v>
      </c>
      <c r="M3" s="16">
        <v>0.23</v>
      </c>
      <c r="N3" s="8">
        <f t="shared" si="1"/>
        <v>0.29870129870129869</v>
      </c>
      <c r="O3" s="17">
        <f>INT(L3/(1-M3))+1</f>
        <v>25</v>
      </c>
      <c r="P3" s="17"/>
      <c r="Q3" s="18">
        <f t="shared" si="2"/>
        <v>5.75</v>
      </c>
      <c r="R3" s="7"/>
      <c r="S3" s="7">
        <v>14.4</v>
      </c>
      <c r="T3" s="18">
        <f>O3/(1-S3/100)</f>
        <v>29.205607476635514</v>
      </c>
      <c r="U3" s="10"/>
      <c r="V3" s="10"/>
      <c r="W3" s="10"/>
      <c r="X3" s="10">
        <v>14.4</v>
      </c>
      <c r="Y3" s="17">
        <v>5</v>
      </c>
      <c r="Z3" s="18">
        <f>(O3+Y3)/(1-X3/100)</f>
        <v>35.046728971962615</v>
      </c>
      <c r="AA3" s="11"/>
      <c r="AB3" s="11">
        <v>43013</v>
      </c>
      <c r="AC3" s="12" t="s">
        <v>48</v>
      </c>
      <c r="AD3" s="12" t="s">
        <v>54</v>
      </c>
      <c r="AE3" s="4"/>
      <c r="AF3" s="4"/>
      <c r="AG3" s="3"/>
      <c r="AH3" s="3"/>
      <c r="AI3" s="3"/>
      <c r="AJ3" s="13"/>
      <c r="AK3" s="19" t="s">
        <v>50</v>
      </c>
      <c r="AL3" s="14" t="s">
        <v>50</v>
      </c>
      <c r="AM3" s="14" t="s">
        <v>51</v>
      </c>
      <c r="AN3" s="14" t="s">
        <v>52</v>
      </c>
    </row>
    <row r="4" spans="1:40" ht="120">
      <c r="A4" s="3" t="s">
        <v>40</v>
      </c>
      <c r="B4" s="14" t="s">
        <v>55</v>
      </c>
      <c r="C4" s="14" t="s">
        <v>56</v>
      </c>
      <c r="D4" s="14" t="s">
        <v>57</v>
      </c>
      <c r="E4" s="12"/>
      <c r="F4" s="12" t="s">
        <v>45</v>
      </c>
      <c r="G4" s="12">
        <v>1</v>
      </c>
      <c r="H4" s="14" t="s">
        <v>46</v>
      </c>
      <c r="I4" s="14" t="s">
        <v>47</v>
      </c>
      <c r="J4" s="14"/>
      <c r="K4" s="6"/>
      <c r="L4" s="6"/>
      <c r="M4" s="7"/>
      <c r="N4" s="20"/>
      <c r="O4" s="7"/>
      <c r="P4" s="7"/>
      <c r="Q4" s="7"/>
      <c r="R4" s="9"/>
      <c r="S4" s="9">
        <v>32</v>
      </c>
      <c r="T4" s="10"/>
      <c r="U4" s="9"/>
      <c r="V4" s="9"/>
      <c r="W4" s="9"/>
      <c r="X4" s="9">
        <v>37</v>
      </c>
      <c r="Y4" s="9">
        <v>37</v>
      </c>
      <c r="Z4" s="9">
        <v>37</v>
      </c>
      <c r="AA4" s="11"/>
      <c r="AB4" s="11">
        <v>42856</v>
      </c>
      <c r="AC4" s="12" t="s">
        <v>58</v>
      </c>
      <c r="AD4" s="12" t="s">
        <v>59</v>
      </c>
      <c r="AE4" s="4"/>
      <c r="AF4" s="4"/>
      <c r="AG4" s="3"/>
      <c r="AH4" s="3"/>
      <c r="AI4" s="3"/>
      <c r="AJ4" s="13"/>
      <c r="AK4" s="3" t="s">
        <v>60</v>
      </c>
      <c r="AL4" s="3" t="s">
        <v>60</v>
      </c>
      <c r="AM4" s="14" t="s">
        <v>61</v>
      </c>
      <c r="AN4" s="14" t="s">
        <v>62</v>
      </c>
    </row>
    <row r="5" spans="1:40" ht="120">
      <c r="A5" s="3" t="s">
        <v>40</v>
      </c>
      <c r="B5" s="14" t="s">
        <v>55</v>
      </c>
      <c r="C5" s="14" t="s">
        <v>56</v>
      </c>
      <c r="D5" s="14" t="s">
        <v>57</v>
      </c>
      <c r="E5" s="12"/>
      <c r="F5" s="12" t="s">
        <v>45</v>
      </c>
      <c r="G5" s="12">
        <v>1</v>
      </c>
      <c r="H5" s="14" t="s">
        <v>46</v>
      </c>
      <c r="I5" s="14" t="s">
        <v>47</v>
      </c>
      <c r="J5" s="14"/>
      <c r="K5" s="6"/>
      <c r="L5" s="6"/>
      <c r="M5" s="7"/>
      <c r="N5" s="20"/>
      <c r="O5" s="7"/>
      <c r="P5" s="7"/>
      <c r="Q5" s="7"/>
      <c r="R5" s="9"/>
      <c r="S5" s="9">
        <v>32</v>
      </c>
      <c r="T5" s="10"/>
      <c r="U5" s="9"/>
      <c r="V5" s="9"/>
      <c r="W5" s="9"/>
      <c r="X5" s="9">
        <v>37</v>
      </c>
      <c r="Y5" s="9">
        <v>37</v>
      </c>
      <c r="Z5" s="9">
        <v>37</v>
      </c>
      <c r="AA5" s="21"/>
      <c r="AB5" s="21"/>
      <c r="AC5" s="21"/>
      <c r="AD5" s="21"/>
      <c r="AE5" s="21"/>
      <c r="AF5" s="4"/>
      <c r="AG5" s="3"/>
      <c r="AH5" s="3"/>
      <c r="AI5" s="3"/>
      <c r="AJ5" s="13"/>
      <c r="AK5" s="3" t="s">
        <v>60</v>
      </c>
      <c r="AL5" s="3" t="s">
        <v>60</v>
      </c>
      <c r="AM5" s="14" t="s">
        <v>61</v>
      </c>
      <c r="AN5" s="14" t="s">
        <v>62</v>
      </c>
    </row>
    <row r="6" spans="1:40" ht="120">
      <c r="A6" s="3" t="s">
        <v>40</v>
      </c>
      <c r="B6" s="14" t="s">
        <v>55</v>
      </c>
      <c r="C6" s="14" t="s">
        <v>56</v>
      </c>
      <c r="D6" s="14" t="s">
        <v>57</v>
      </c>
      <c r="E6" s="12"/>
      <c r="F6" s="12" t="s">
        <v>45</v>
      </c>
      <c r="G6" s="12">
        <v>1</v>
      </c>
      <c r="H6" s="14" t="s">
        <v>46</v>
      </c>
      <c r="I6" s="14" t="s">
        <v>47</v>
      </c>
      <c r="J6" s="14"/>
      <c r="K6" s="6"/>
      <c r="L6" s="6"/>
      <c r="M6" s="7"/>
      <c r="N6" s="20"/>
      <c r="O6" s="7"/>
      <c r="P6" s="7"/>
      <c r="Q6" s="7"/>
      <c r="R6" s="9"/>
      <c r="S6" s="9">
        <v>32</v>
      </c>
      <c r="T6" s="10"/>
      <c r="U6" s="9"/>
      <c r="V6" s="9"/>
      <c r="W6" s="9"/>
      <c r="X6" s="9">
        <v>37</v>
      </c>
      <c r="Y6" s="9">
        <v>37</v>
      </c>
      <c r="Z6" s="9">
        <v>37</v>
      </c>
      <c r="AA6" s="11"/>
      <c r="AB6" s="11"/>
      <c r="AC6" s="12"/>
      <c r="AD6" s="12"/>
      <c r="AE6" s="4"/>
      <c r="AF6" s="4"/>
      <c r="AG6" s="3"/>
      <c r="AH6" s="3"/>
      <c r="AI6" s="3"/>
      <c r="AJ6" s="13"/>
      <c r="AK6" s="3" t="s">
        <v>60</v>
      </c>
      <c r="AL6" s="3" t="s">
        <v>60</v>
      </c>
      <c r="AM6" s="14" t="s">
        <v>61</v>
      </c>
      <c r="AN6" s="14" t="s">
        <v>62</v>
      </c>
    </row>
    <row r="7" spans="1:40" ht="120">
      <c r="A7" s="3" t="s">
        <v>40</v>
      </c>
      <c r="B7" s="14" t="s">
        <v>55</v>
      </c>
      <c r="C7" s="14" t="s">
        <v>56</v>
      </c>
      <c r="D7" s="14" t="s">
        <v>57</v>
      </c>
      <c r="E7" s="12"/>
      <c r="F7" s="12" t="s">
        <v>45</v>
      </c>
      <c r="G7" s="12">
        <v>1</v>
      </c>
      <c r="H7" s="14" t="s">
        <v>46</v>
      </c>
      <c r="I7" s="14" t="s">
        <v>47</v>
      </c>
      <c r="J7" s="14"/>
      <c r="K7" s="6"/>
      <c r="L7" s="6"/>
      <c r="M7" s="7"/>
      <c r="N7" s="20"/>
      <c r="O7" s="7"/>
      <c r="P7" s="7"/>
      <c r="Q7" s="7"/>
      <c r="R7" s="9"/>
      <c r="S7" s="9">
        <v>32</v>
      </c>
      <c r="T7" s="10"/>
      <c r="U7" s="9"/>
      <c r="V7" s="9"/>
      <c r="W7" s="9"/>
      <c r="X7" s="9">
        <v>37</v>
      </c>
      <c r="Y7" s="9">
        <v>37</v>
      </c>
      <c r="Z7" s="9">
        <v>37</v>
      </c>
      <c r="AA7" s="11"/>
      <c r="AB7" s="11"/>
      <c r="AC7" s="12"/>
      <c r="AD7" s="12"/>
      <c r="AE7" s="4"/>
      <c r="AF7" s="4"/>
      <c r="AG7" s="3"/>
      <c r="AH7" s="3"/>
      <c r="AI7" s="3"/>
      <c r="AJ7" s="13"/>
      <c r="AK7" s="3" t="s">
        <v>60</v>
      </c>
      <c r="AL7" s="3" t="s">
        <v>60</v>
      </c>
      <c r="AM7" s="14" t="s">
        <v>61</v>
      </c>
      <c r="AN7" s="14" t="s">
        <v>62</v>
      </c>
    </row>
    <row r="8" spans="1:40" ht="99.75">
      <c r="A8" s="22" t="s">
        <v>40</v>
      </c>
      <c r="B8" s="22" t="s">
        <v>63</v>
      </c>
      <c r="C8" s="23" t="s">
        <v>64</v>
      </c>
      <c r="D8" s="24" t="s">
        <v>65</v>
      </c>
      <c r="E8" s="25" t="s">
        <v>66</v>
      </c>
      <c r="F8" s="12" t="s">
        <v>45</v>
      </c>
      <c r="G8" s="12">
        <v>1</v>
      </c>
      <c r="H8" s="14" t="s">
        <v>46</v>
      </c>
      <c r="I8" s="14"/>
      <c r="J8" s="26"/>
      <c r="K8" s="27"/>
      <c r="L8" s="27"/>
      <c r="M8" s="27"/>
      <c r="N8" s="28">
        <v>52</v>
      </c>
      <c r="O8" s="29"/>
      <c r="P8" s="29"/>
      <c r="Q8" s="28">
        <v>57</v>
      </c>
      <c r="R8" s="28"/>
      <c r="S8" s="28">
        <v>57</v>
      </c>
      <c r="T8" s="28">
        <v>57</v>
      </c>
      <c r="U8" s="27"/>
      <c r="V8" s="27"/>
      <c r="W8" s="27"/>
      <c r="X8" s="27"/>
      <c r="Y8" s="27"/>
      <c r="Z8" s="27"/>
      <c r="AA8" s="30"/>
      <c r="AB8" s="30" t="s">
        <v>67</v>
      </c>
      <c r="AC8" s="30" t="s">
        <v>58</v>
      </c>
      <c r="AD8" s="30" t="s">
        <v>68</v>
      </c>
      <c r="AE8" s="30" t="s">
        <v>69</v>
      </c>
      <c r="AF8" s="30">
        <v>10.56</v>
      </c>
      <c r="AG8" s="26"/>
      <c r="AH8" s="31"/>
      <c r="AI8" s="31"/>
      <c r="AJ8" s="32"/>
      <c r="AK8" s="24" t="s">
        <v>70</v>
      </c>
      <c r="AL8" s="24" t="s">
        <v>70</v>
      </c>
      <c r="AM8" s="24" t="s">
        <v>71</v>
      </c>
      <c r="AN8" s="24" t="s">
        <v>72</v>
      </c>
    </row>
    <row r="9" spans="1:40" ht="76.5">
      <c r="A9" s="33" t="s">
        <v>73</v>
      </c>
      <c r="B9" s="33"/>
      <c r="C9" s="34" t="s">
        <v>74</v>
      </c>
      <c r="D9" s="33" t="s">
        <v>75</v>
      </c>
      <c r="E9" s="35"/>
      <c r="F9" s="35" t="s">
        <v>45</v>
      </c>
      <c r="G9" s="35">
        <v>1</v>
      </c>
      <c r="H9" s="33" t="s">
        <v>46</v>
      </c>
      <c r="I9" s="33" t="s">
        <v>47</v>
      </c>
      <c r="J9" s="33"/>
      <c r="K9" s="37"/>
      <c r="L9" s="37"/>
      <c r="M9" s="37"/>
      <c r="N9" s="37"/>
      <c r="O9" s="37"/>
      <c r="P9" s="37"/>
      <c r="Q9" s="37"/>
      <c r="R9" s="37"/>
      <c r="S9" s="37">
        <v>14.4</v>
      </c>
      <c r="T9" s="37"/>
      <c r="U9" s="37"/>
      <c r="V9" s="37"/>
      <c r="W9" s="37"/>
      <c r="X9" s="37">
        <v>14.4</v>
      </c>
      <c r="Y9" s="37"/>
      <c r="Z9" s="37">
        <v>152</v>
      </c>
      <c r="AA9" s="35"/>
      <c r="AB9" s="35"/>
      <c r="AC9" s="35"/>
      <c r="AD9" s="35"/>
      <c r="AE9" s="35"/>
      <c r="AF9" s="35"/>
      <c r="AG9" s="36"/>
      <c r="AH9" s="36"/>
      <c r="AI9" s="36"/>
      <c r="AJ9" s="38"/>
      <c r="AK9" s="33" t="s">
        <v>76</v>
      </c>
      <c r="AL9" s="33" t="s">
        <v>76</v>
      </c>
      <c r="AM9" s="33" t="s">
        <v>77</v>
      </c>
      <c r="AN9" s="33" t="s">
        <v>78</v>
      </c>
    </row>
    <row r="10" spans="1:40" ht="43.5">
      <c r="A10" s="33" t="s">
        <v>73</v>
      </c>
      <c r="B10" s="33" t="s">
        <v>79</v>
      </c>
      <c r="C10" s="33" t="s">
        <v>80</v>
      </c>
      <c r="D10" s="33" t="s">
        <v>81</v>
      </c>
      <c r="E10" s="35"/>
      <c r="F10" s="35" t="s">
        <v>45</v>
      </c>
      <c r="G10" s="35">
        <v>1</v>
      </c>
      <c r="H10" s="33" t="s">
        <v>46</v>
      </c>
      <c r="I10" s="33" t="s">
        <v>47</v>
      </c>
      <c r="J10" s="33"/>
      <c r="K10" s="37">
        <v>45</v>
      </c>
      <c r="L10" s="16">
        <f>K10*1.2</f>
        <v>54</v>
      </c>
      <c r="M10" s="37">
        <v>0.15</v>
      </c>
      <c r="N10" s="8">
        <f>M10/(1-M10)</f>
        <v>0.17647058823529413</v>
      </c>
      <c r="O10" s="17">
        <f>INT(L10/(1-M10))+1</f>
        <v>64</v>
      </c>
      <c r="P10" s="17"/>
      <c r="Q10" s="18">
        <f>O10*M10</f>
        <v>9.6</v>
      </c>
      <c r="R10" s="37"/>
      <c r="S10" s="37">
        <v>14.4</v>
      </c>
      <c r="T10" s="18">
        <f>O10/(1-S10/100)</f>
        <v>74.766355140186917</v>
      </c>
      <c r="U10" s="37"/>
      <c r="V10" s="37"/>
      <c r="W10" s="37"/>
      <c r="X10" s="37">
        <v>14.4</v>
      </c>
      <c r="Y10" s="37">
        <v>3</v>
      </c>
      <c r="Z10" s="18">
        <f>(O10+Y10)/(1-X10/100)</f>
        <v>78.271028037383175</v>
      </c>
      <c r="AA10" s="35"/>
      <c r="AB10" s="35"/>
      <c r="AC10" s="35"/>
      <c r="AD10" s="35"/>
      <c r="AE10" s="35"/>
      <c r="AF10" s="35"/>
      <c r="AG10" s="36"/>
      <c r="AH10" s="36"/>
      <c r="AI10" s="36"/>
      <c r="AJ10" s="38"/>
      <c r="AK10" s="39" t="s">
        <v>82</v>
      </c>
      <c r="AL10" s="39" t="s">
        <v>82</v>
      </c>
      <c r="AM10" s="39" t="s">
        <v>83</v>
      </c>
      <c r="AN10" s="33" t="s">
        <v>84</v>
      </c>
    </row>
    <row r="11" spans="1:40" ht="63.75">
      <c r="A11" s="33" t="s">
        <v>73</v>
      </c>
      <c r="B11" s="33"/>
      <c r="C11" s="33" t="s">
        <v>80</v>
      </c>
      <c r="D11" s="33" t="s">
        <v>85</v>
      </c>
      <c r="E11" s="35"/>
      <c r="F11" s="35" t="s">
        <v>45</v>
      </c>
      <c r="G11" s="35">
        <v>1</v>
      </c>
      <c r="H11" s="33" t="s">
        <v>46</v>
      </c>
      <c r="I11" s="33" t="s">
        <v>47</v>
      </c>
      <c r="J11" s="33"/>
      <c r="K11" s="37"/>
      <c r="L11" s="37"/>
      <c r="M11" s="37"/>
      <c r="N11" s="37"/>
      <c r="O11" s="37"/>
      <c r="P11" s="37"/>
      <c r="Q11" s="37"/>
      <c r="R11" s="37"/>
      <c r="S11" s="37"/>
      <c r="T11" s="37">
        <v>148</v>
      </c>
      <c r="U11" s="37"/>
      <c r="V11" s="37"/>
      <c r="W11" s="37"/>
      <c r="X11" s="37"/>
      <c r="Y11" s="37"/>
      <c r="Z11" s="37">
        <v>149</v>
      </c>
      <c r="AA11" s="35"/>
      <c r="AB11" s="35"/>
      <c r="AC11" s="35"/>
      <c r="AD11" s="35"/>
      <c r="AE11" s="35"/>
      <c r="AF11" s="35"/>
      <c r="AG11" s="36"/>
      <c r="AH11" s="36"/>
      <c r="AI11" s="36"/>
      <c r="AJ11" s="38"/>
      <c r="AK11" s="39" t="s">
        <v>86</v>
      </c>
      <c r="AL11" s="39" t="s">
        <v>86</v>
      </c>
      <c r="AM11" s="39" t="s">
        <v>87</v>
      </c>
      <c r="AN11" s="33" t="s">
        <v>88</v>
      </c>
    </row>
    <row r="12" spans="1:40" ht="76.5">
      <c r="A12" s="33" t="s">
        <v>73</v>
      </c>
      <c r="B12" s="33" t="s">
        <v>89</v>
      </c>
      <c r="C12" s="33" t="s">
        <v>80</v>
      </c>
      <c r="D12" s="33" t="s">
        <v>90</v>
      </c>
      <c r="E12" s="35" t="s">
        <v>53</v>
      </c>
      <c r="F12" s="35" t="s">
        <v>45</v>
      </c>
      <c r="G12" s="35">
        <v>1</v>
      </c>
      <c r="H12" s="33" t="s">
        <v>46</v>
      </c>
      <c r="I12" s="33" t="s">
        <v>47</v>
      </c>
      <c r="J12" s="33"/>
      <c r="K12" s="37"/>
      <c r="L12" s="37"/>
      <c r="M12" s="37"/>
      <c r="N12" s="37"/>
      <c r="O12" s="37"/>
      <c r="P12" s="37"/>
      <c r="Q12" s="37"/>
      <c r="R12" s="37"/>
      <c r="S12" s="37"/>
      <c r="T12" s="37">
        <v>18</v>
      </c>
      <c r="U12" s="37"/>
      <c r="V12" s="37"/>
      <c r="W12" s="37"/>
      <c r="X12" s="37"/>
      <c r="Y12" s="37"/>
      <c r="Z12" s="37">
        <v>18</v>
      </c>
      <c r="AA12" s="35"/>
      <c r="AB12" s="35" t="s">
        <v>91</v>
      </c>
      <c r="AC12" s="35" t="s">
        <v>58</v>
      </c>
      <c r="AD12" s="35" t="s">
        <v>92</v>
      </c>
      <c r="AE12" s="35" t="s">
        <v>93</v>
      </c>
      <c r="AF12" s="35">
        <v>4.9000000000000004</v>
      </c>
      <c r="AG12" s="36"/>
      <c r="AH12" s="36"/>
      <c r="AI12" s="36"/>
      <c r="AJ12" s="38"/>
      <c r="AK12" s="39" t="s">
        <v>94</v>
      </c>
      <c r="AL12" s="39" t="s">
        <v>94</v>
      </c>
      <c r="AM12" s="39" t="s">
        <v>95</v>
      </c>
      <c r="AN12" s="33" t="s">
        <v>96</v>
      </c>
    </row>
    <row r="13" spans="1:40" ht="76.5">
      <c r="A13" s="33" t="s">
        <v>73</v>
      </c>
      <c r="B13" s="33" t="s">
        <v>97</v>
      </c>
      <c r="C13" s="34" t="s">
        <v>98</v>
      </c>
      <c r="D13" s="33" t="s">
        <v>99</v>
      </c>
      <c r="E13" s="35"/>
      <c r="F13" s="35" t="s">
        <v>45</v>
      </c>
      <c r="G13" s="35">
        <v>1</v>
      </c>
      <c r="H13" s="33" t="s">
        <v>46</v>
      </c>
      <c r="I13" s="33" t="s">
        <v>47</v>
      </c>
      <c r="J13" s="33"/>
      <c r="K13" s="37"/>
      <c r="L13" s="37"/>
      <c r="M13" s="37"/>
      <c r="N13" s="37"/>
      <c r="O13" s="37"/>
      <c r="P13" s="37"/>
      <c r="Q13" s="37"/>
      <c r="R13" s="37"/>
      <c r="S13" s="37"/>
      <c r="T13" s="37">
        <v>19</v>
      </c>
      <c r="U13" s="37"/>
      <c r="V13" s="37"/>
      <c r="W13" s="37"/>
      <c r="X13" s="37"/>
      <c r="Y13" s="37"/>
      <c r="Z13" s="37">
        <v>19</v>
      </c>
      <c r="AA13" s="40"/>
      <c r="AB13" s="40">
        <v>43011</v>
      </c>
      <c r="AC13" s="35" t="s">
        <v>48</v>
      </c>
      <c r="AD13" s="35" t="s">
        <v>100</v>
      </c>
      <c r="AE13" s="35" t="s">
        <v>93</v>
      </c>
      <c r="AF13" s="35">
        <f>6.83*1.2</f>
        <v>8.1959999999999997</v>
      </c>
      <c r="AG13" s="36"/>
      <c r="AH13" s="36"/>
      <c r="AI13" s="36"/>
      <c r="AJ13" s="38"/>
      <c r="AK13" s="39" t="s">
        <v>101</v>
      </c>
      <c r="AL13" s="39" t="s">
        <v>101</v>
      </c>
      <c r="AM13" s="39" t="s">
        <v>102</v>
      </c>
      <c r="AN13" s="33" t="s">
        <v>103</v>
      </c>
    </row>
    <row r="14" spans="1:40" ht="102">
      <c r="A14" s="33" t="s">
        <v>73</v>
      </c>
      <c r="B14" s="33" t="s">
        <v>104</v>
      </c>
      <c r="C14" s="34" t="s">
        <v>98</v>
      </c>
      <c r="D14" s="33" t="s">
        <v>105</v>
      </c>
      <c r="E14" s="35"/>
      <c r="F14" s="35" t="s">
        <v>45</v>
      </c>
      <c r="G14" s="35">
        <v>1</v>
      </c>
      <c r="H14" s="33" t="s">
        <v>46</v>
      </c>
      <c r="I14" s="33" t="s">
        <v>47</v>
      </c>
      <c r="J14" s="33"/>
      <c r="K14" s="37"/>
      <c r="L14" s="37"/>
      <c r="M14" s="37"/>
      <c r="N14" s="37"/>
      <c r="O14" s="37"/>
      <c r="P14" s="37"/>
      <c r="Q14" s="37"/>
      <c r="R14" s="37"/>
      <c r="S14" s="37"/>
      <c r="T14" s="37">
        <v>22</v>
      </c>
      <c r="U14" s="37"/>
      <c r="V14" s="37"/>
      <c r="W14" s="37"/>
      <c r="X14" s="37"/>
      <c r="Y14" s="37"/>
      <c r="Z14" s="37">
        <v>22</v>
      </c>
      <c r="AA14" s="35"/>
      <c r="AB14" s="35" t="s">
        <v>106</v>
      </c>
      <c r="AC14" s="35" t="s">
        <v>46</v>
      </c>
      <c r="AD14" s="35"/>
      <c r="AE14" s="35"/>
      <c r="AF14" s="35"/>
      <c r="AG14" s="36"/>
      <c r="AH14" s="36"/>
      <c r="AI14" s="36"/>
      <c r="AJ14" s="38"/>
      <c r="AK14" s="39" t="s">
        <v>107</v>
      </c>
      <c r="AL14" s="39" t="s">
        <v>107</v>
      </c>
      <c r="AM14" s="39" t="s">
        <v>108</v>
      </c>
      <c r="AN14" s="33" t="s">
        <v>109</v>
      </c>
    </row>
    <row r="15" spans="1:40" ht="102">
      <c r="A15" s="33" t="s">
        <v>73</v>
      </c>
      <c r="B15" s="33" t="s">
        <v>110</v>
      </c>
      <c r="C15" s="34" t="s">
        <v>98</v>
      </c>
      <c r="D15" s="33" t="s">
        <v>111</v>
      </c>
      <c r="E15" s="35"/>
      <c r="F15" s="35" t="s">
        <v>45</v>
      </c>
      <c r="G15" s="35">
        <v>1</v>
      </c>
      <c r="H15" s="33" t="s">
        <v>46</v>
      </c>
      <c r="I15" s="33" t="s">
        <v>47</v>
      </c>
      <c r="J15" s="33"/>
      <c r="K15" s="37"/>
      <c r="L15" s="37"/>
      <c r="M15" s="37"/>
      <c r="N15" s="37"/>
      <c r="O15" s="37"/>
      <c r="P15" s="37"/>
      <c r="Q15" s="37"/>
      <c r="R15" s="37"/>
      <c r="S15" s="37"/>
      <c r="T15" s="37">
        <v>39</v>
      </c>
      <c r="U15" s="37"/>
      <c r="V15" s="37"/>
      <c r="W15" s="37"/>
      <c r="X15" s="37"/>
      <c r="Y15" s="37"/>
      <c r="Z15" s="37">
        <v>39</v>
      </c>
      <c r="AA15" s="35"/>
      <c r="AB15" s="35" t="s">
        <v>112</v>
      </c>
      <c r="AC15" s="35" t="s">
        <v>46</v>
      </c>
      <c r="AD15" s="35"/>
      <c r="AE15" s="35"/>
      <c r="AF15" s="35"/>
      <c r="AG15" s="36"/>
      <c r="AH15" s="36"/>
      <c r="AI15" s="36"/>
      <c r="AJ15" s="38"/>
      <c r="AK15" s="39" t="s">
        <v>113</v>
      </c>
      <c r="AL15" s="39" t="s">
        <v>113</v>
      </c>
      <c r="AM15" s="39" t="s">
        <v>114</v>
      </c>
      <c r="AN15" s="33" t="s">
        <v>115</v>
      </c>
    </row>
    <row r="16" spans="1:40" ht="102">
      <c r="A16" s="33" t="s">
        <v>73</v>
      </c>
      <c r="B16" s="33" t="s">
        <v>110</v>
      </c>
      <c r="C16" s="34" t="s">
        <v>98</v>
      </c>
      <c r="D16" s="33" t="s">
        <v>111</v>
      </c>
      <c r="E16" s="35"/>
      <c r="F16" s="35" t="s">
        <v>45</v>
      </c>
      <c r="G16" s="35">
        <v>1</v>
      </c>
      <c r="H16" s="33" t="s">
        <v>46</v>
      </c>
      <c r="I16" s="33" t="s">
        <v>47</v>
      </c>
      <c r="J16" s="33"/>
      <c r="K16" s="37"/>
      <c r="L16" s="37"/>
      <c r="M16" s="37"/>
      <c r="N16" s="37"/>
      <c r="O16" s="37"/>
      <c r="P16" s="37"/>
      <c r="Q16" s="37"/>
      <c r="R16" s="37"/>
      <c r="S16" s="37"/>
      <c r="T16" s="37">
        <v>39</v>
      </c>
      <c r="U16" s="37"/>
      <c r="V16" s="37"/>
      <c r="W16" s="37"/>
      <c r="X16" s="37"/>
      <c r="Y16" s="37"/>
      <c r="Z16" s="37">
        <v>39</v>
      </c>
      <c r="AA16" s="35"/>
      <c r="AB16" s="35" t="s">
        <v>112</v>
      </c>
      <c r="AC16" s="35" t="s">
        <v>46</v>
      </c>
      <c r="AD16" s="35"/>
      <c r="AE16" s="35"/>
      <c r="AF16" s="35"/>
      <c r="AG16" s="36"/>
      <c r="AH16" s="36"/>
      <c r="AI16" s="36"/>
      <c r="AJ16" s="38"/>
      <c r="AK16" s="39" t="s">
        <v>113</v>
      </c>
      <c r="AL16" s="39" t="s">
        <v>113</v>
      </c>
      <c r="AM16" s="39" t="s">
        <v>114</v>
      </c>
      <c r="AN16" s="33" t="s">
        <v>115</v>
      </c>
    </row>
    <row r="17" spans="1:40" ht="76.5">
      <c r="A17" s="33" t="s">
        <v>73</v>
      </c>
      <c r="B17" s="33" t="s">
        <v>116</v>
      </c>
      <c r="C17" s="34" t="s">
        <v>98</v>
      </c>
      <c r="D17" s="33" t="s">
        <v>117</v>
      </c>
      <c r="E17" s="35"/>
      <c r="F17" s="35" t="s">
        <v>45</v>
      </c>
      <c r="G17" s="35">
        <v>1</v>
      </c>
      <c r="H17" s="33" t="s">
        <v>46</v>
      </c>
      <c r="I17" s="33" t="s">
        <v>47</v>
      </c>
      <c r="J17" s="33"/>
      <c r="K17" s="37"/>
      <c r="L17" s="37"/>
      <c r="M17" s="37"/>
      <c r="N17" s="37"/>
      <c r="O17" s="37"/>
      <c r="P17" s="37"/>
      <c r="Q17" s="37"/>
      <c r="R17" s="37"/>
      <c r="S17" s="37"/>
      <c r="T17" s="37">
        <v>45</v>
      </c>
      <c r="U17" s="37"/>
      <c r="V17" s="37"/>
      <c r="W17" s="37"/>
      <c r="X17" s="37"/>
      <c r="Y17" s="37"/>
      <c r="Z17" s="37">
        <v>45</v>
      </c>
      <c r="AA17" s="35"/>
      <c r="AB17" s="35" t="s">
        <v>112</v>
      </c>
      <c r="AC17" s="35" t="s">
        <v>46</v>
      </c>
      <c r="AD17" s="35"/>
      <c r="AE17" s="35"/>
      <c r="AF17" s="35"/>
      <c r="AG17" s="36"/>
      <c r="AH17" s="36"/>
      <c r="AI17" s="36"/>
      <c r="AJ17" s="38"/>
      <c r="AK17" s="39" t="s">
        <v>118</v>
      </c>
      <c r="AL17" s="39" t="s">
        <v>118</v>
      </c>
      <c r="AM17" s="39" t="s">
        <v>119</v>
      </c>
      <c r="AN17" s="33" t="s">
        <v>120</v>
      </c>
    </row>
    <row r="18" spans="1:40" ht="76.5">
      <c r="A18" s="33" t="s">
        <v>73</v>
      </c>
      <c r="B18" s="33" t="s">
        <v>116</v>
      </c>
      <c r="C18" s="34" t="s">
        <v>98</v>
      </c>
      <c r="D18" s="33" t="s">
        <v>117</v>
      </c>
      <c r="E18" s="35"/>
      <c r="F18" s="35" t="s">
        <v>45</v>
      </c>
      <c r="G18" s="35">
        <v>1</v>
      </c>
      <c r="H18" s="33" t="s">
        <v>46</v>
      </c>
      <c r="I18" s="33" t="s">
        <v>47</v>
      </c>
      <c r="J18" s="33"/>
      <c r="K18" s="37"/>
      <c r="L18" s="37"/>
      <c r="M18" s="37"/>
      <c r="N18" s="37"/>
      <c r="O18" s="37"/>
      <c r="P18" s="37"/>
      <c r="Q18" s="37"/>
      <c r="R18" s="37"/>
      <c r="S18" s="37"/>
      <c r="T18" s="37">
        <v>45</v>
      </c>
      <c r="U18" s="37"/>
      <c r="V18" s="37"/>
      <c r="W18" s="37"/>
      <c r="X18" s="37"/>
      <c r="Y18" s="37"/>
      <c r="Z18" s="37">
        <v>45</v>
      </c>
      <c r="AA18" s="35"/>
      <c r="AB18" s="35" t="s">
        <v>112</v>
      </c>
      <c r="AC18" s="35" t="s">
        <v>46</v>
      </c>
      <c r="AD18" s="35"/>
      <c r="AE18" s="35"/>
      <c r="AF18" s="35"/>
      <c r="AG18" s="36"/>
      <c r="AH18" s="36"/>
      <c r="AI18" s="36"/>
      <c r="AJ18" s="38"/>
      <c r="AK18" s="39" t="s">
        <v>118</v>
      </c>
      <c r="AL18" s="39" t="s">
        <v>118</v>
      </c>
      <c r="AM18" s="39" t="s">
        <v>119</v>
      </c>
      <c r="AN18" s="33" t="s">
        <v>120</v>
      </c>
    </row>
    <row r="19" spans="1:40" ht="140.25">
      <c r="A19" s="33" t="s">
        <v>73</v>
      </c>
      <c r="B19" s="33" t="s">
        <v>121</v>
      </c>
      <c r="C19" s="34" t="s">
        <v>80</v>
      </c>
      <c r="D19" s="33" t="s">
        <v>122</v>
      </c>
      <c r="E19" s="35"/>
      <c r="F19" s="35" t="s">
        <v>45</v>
      </c>
      <c r="G19" s="35">
        <v>1</v>
      </c>
      <c r="H19" s="33" t="s">
        <v>46</v>
      </c>
      <c r="I19" s="33" t="s">
        <v>47</v>
      </c>
      <c r="J19" s="33"/>
      <c r="K19" s="37"/>
      <c r="L19" s="37"/>
      <c r="M19" s="37"/>
      <c r="N19" s="37"/>
      <c r="O19" s="37"/>
      <c r="P19" s="37"/>
      <c r="Q19" s="37"/>
      <c r="R19" s="37"/>
      <c r="S19" s="37"/>
      <c r="T19" s="37">
        <v>22</v>
      </c>
      <c r="U19" s="37"/>
      <c r="V19" s="37"/>
      <c r="W19" s="37"/>
      <c r="X19" s="37"/>
      <c r="Y19" s="37"/>
      <c r="Z19" s="37">
        <v>22</v>
      </c>
      <c r="AA19" s="35"/>
      <c r="AB19" s="35"/>
      <c r="AC19" s="35"/>
      <c r="AD19" s="35"/>
      <c r="AE19" s="35"/>
      <c r="AF19" s="35"/>
      <c r="AG19" s="36"/>
      <c r="AH19" s="36"/>
      <c r="AI19" s="36"/>
      <c r="AJ19" s="38"/>
      <c r="AK19" s="39" t="s">
        <v>123</v>
      </c>
      <c r="AL19" s="39" t="s">
        <v>123</v>
      </c>
      <c r="AM19" s="39" t="s">
        <v>124</v>
      </c>
      <c r="AN19" s="33" t="s">
        <v>125</v>
      </c>
    </row>
    <row r="20" spans="1:40" ht="140.25">
      <c r="A20" s="33" t="s">
        <v>73</v>
      </c>
      <c r="B20" s="33" t="s">
        <v>121</v>
      </c>
      <c r="C20" s="34" t="s">
        <v>80</v>
      </c>
      <c r="D20" s="33" t="s">
        <v>122</v>
      </c>
      <c r="E20" s="35"/>
      <c r="F20" s="35" t="s">
        <v>45</v>
      </c>
      <c r="G20" s="35">
        <v>1</v>
      </c>
      <c r="H20" s="33" t="s">
        <v>46</v>
      </c>
      <c r="I20" s="33" t="s">
        <v>47</v>
      </c>
      <c r="J20" s="33"/>
      <c r="K20" s="37"/>
      <c r="L20" s="37"/>
      <c r="M20" s="37"/>
      <c r="N20" s="37"/>
      <c r="O20" s="37"/>
      <c r="P20" s="37"/>
      <c r="Q20" s="37"/>
      <c r="R20" s="37"/>
      <c r="S20" s="37"/>
      <c r="T20" s="37">
        <v>22</v>
      </c>
      <c r="U20" s="37"/>
      <c r="V20" s="37"/>
      <c r="W20" s="37"/>
      <c r="X20" s="37"/>
      <c r="Y20" s="37"/>
      <c r="Z20" s="37">
        <v>22</v>
      </c>
      <c r="AA20" s="35"/>
      <c r="AB20" s="35"/>
      <c r="AC20" s="35"/>
      <c r="AD20" s="35"/>
      <c r="AE20" s="35"/>
      <c r="AF20" s="35"/>
      <c r="AG20" s="36"/>
      <c r="AH20" s="36"/>
      <c r="AI20" s="36"/>
      <c r="AJ20" s="38"/>
      <c r="AK20" s="39" t="s">
        <v>123</v>
      </c>
      <c r="AL20" s="39" t="s">
        <v>123</v>
      </c>
      <c r="AM20" s="39" t="s">
        <v>124</v>
      </c>
      <c r="AN20" s="33" t="s">
        <v>125</v>
      </c>
    </row>
    <row r="21" spans="1:40" ht="51">
      <c r="A21" s="33" t="s">
        <v>73</v>
      </c>
      <c r="B21" s="33" t="s">
        <v>126</v>
      </c>
      <c r="C21" s="34" t="s">
        <v>98</v>
      </c>
      <c r="D21" s="33" t="s">
        <v>127</v>
      </c>
      <c r="E21" s="35" t="s">
        <v>53</v>
      </c>
      <c r="F21" s="35" t="s">
        <v>45</v>
      </c>
      <c r="G21" s="35">
        <v>1</v>
      </c>
      <c r="H21" s="33" t="s">
        <v>46</v>
      </c>
      <c r="I21" s="33" t="s">
        <v>47</v>
      </c>
      <c r="J21" s="33"/>
      <c r="K21" s="37"/>
      <c r="L21" s="37"/>
      <c r="M21" s="37"/>
      <c r="N21" s="37"/>
      <c r="O21" s="37"/>
      <c r="P21" s="37"/>
      <c r="Q21" s="37"/>
      <c r="R21" s="37"/>
      <c r="S21" s="37"/>
      <c r="T21" s="37">
        <v>31</v>
      </c>
      <c r="U21" s="37"/>
      <c r="V21" s="37"/>
      <c r="W21" s="37"/>
      <c r="X21" s="37"/>
      <c r="Y21" s="37"/>
      <c r="Z21" s="37">
        <v>31</v>
      </c>
      <c r="AA21" s="35"/>
      <c r="AB21" s="35" t="s">
        <v>128</v>
      </c>
      <c r="AC21" s="35" t="s">
        <v>48</v>
      </c>
      <c r="AD21" s="35" t="s">
        <v>129</v>
      </c>
      <c r="AE21" s="35" t="s">
        <v>130</v>
      </c>
      <c r="AF21" s="35">
        <v>8.9700000000000006</v>
      </c>
      <c r="AG21" s="36"/>
      <c r="AH21" s="36"/>
      <c r="AI21" s="36"/>
      <c r="AJ21" s="38"/>
      <c r="AK21" s="39" t="s">
        <v>131</v>
      </c>
      <c r="AL21" s="39" t="s">
        <v>131</v>
      </c>
      <c r="AM21" s="39" t="s">
        <v>132</v>
      </c>
      <c r="AN21" s="33" t="s">
        <v>133</v>
      </c>
    </row>
    <row r="22" spans="1:40" ht="51">
      <c r="A22" s="33" t="s">
        <v>73</v>
      </c>
      <c r="B22" s="33" t="s">
        <v>126</v>
      </c>
      <c r="C22" s="34" t="s">
        <v>98</v>
      </c>
      <c r="D22" s="33" t="s">
        <v>127</v>
      </c>
      <c r="E22" s="35" t="s">
        <v>53</v>
      </c>
      <c r="F22" s="35" t="s">
        <v>45</v>
      </c>
      <c r="G22" s="35">
        <v>1</v>
      </c>
      <c r="H22" s="33" t="s">
        <v>46</v>
      </c>
      <c r="I22" s="33" t="s">
        <v>47</v>
      </c>
      <c r="J22" s="33"/>
      <c r="K22" s="37"/>
      <c r="L22" s="37"/>
      <c r="M22" s="37"/>
      <c r="N22" s="37"/>
      <c r="O22" s="37"/>
      <c r="P22" s="37"/>
      <c r="Q22" s="37"/>
      <c r="R22" s="37"/>
      <c r="S22" s="37"/>
      <c r="T22" s="37">
        <v>31</v>
      </c>
      <c r="U22" s="37"/>
      <c r="V22" s="37"/>
      <c r="W22" s="37"/>
      <c r="X22" s="37"/>
      <c r="Y22" s="37"/>
      <c r="Z22" s="37">
        <v>31</v>
      </c>
      <c r="AA22" s="35"/>
      <c r="AB22" s="35" t="s">
        <v>134</v>
      </c>
      <c r="AC22" s="35" t="s">
        <v>48</v>
      </c>
      <c r="AD22" s="35" t="s">
        <v>129</v>
      </c>
      <c r="AE22" s="35" t="s">
        <v>130</v>
      </c>
      <c r="AF22" s="35">
        <v>8.9700000000000006</v>
      </c>
      <c r="AG22" s="36"/>
      <c r="AH22" s="36"/>
      <c r="AI22" s="36"/>
      <c r="AJ22" s="38" t="s">
        <v>135</v>
      </c>
      <c r="AK22" s="39" t="s">
        <v>131</v>
      </c>
      <c r="AL22" s="39" t="s">
        <v>131</v>
      </c>
      <c r="AM22" s="39" t="s">
        <v>132</v>
      </c>
      <c r="AN22" s="33" t="s">
        <v>133</v>
      </c>
    </row>
    <row r="23" spans="1:40" ht="51">
      <c r="A23" s="33" t="s">
        <v>73</v>
      </c>
      <c r="B23" s="33" t="s">
        <v>126</v>
      </c>
      <c r="C23" s="34" t="s">
        <v>98</v>
      </c>
      <c r="D23" s="33" t="s">
        <v>127</v>
      </c>
      <c r="E23" s="35" t="s">
        <v>53</v>
      </c>
      <c r="F23" s="35" t="s">
        <v>45</v>
      </c>
      <c r="G23" s="35">
        <v>1</v>
      </c>
      <c r="H23" s="33" t="s">
        <v>46</v>
      </c>
      <c r="I23" s="33" t="s">
        <v>47</v>
      </c>
      <c r="J23" s="33"/>
      <c r="K23" s="37"/>
      <c r="L23" s="37"/>
      <c r="M23" s="37"/>
      <c r="N23" s="37"/>
      <c r="O23" s="37"/>
      <c r="P23" s="37"/>
      <c r="Q23" s="37"/>
      <c r="R23" s="37"/>
      <c r="S23" s="37"/>
      <c r="T23" s="37">
        <v>31</v>
      </c>
      <c r="U23" s="37"/>
      <c r="V23" s="37"/>
      <c r="W23" s="37"/>
      <c r="X23" s="37"/>
      <c r="Y23" s="37"/>
      <c r="Z23" s="37">
        <v>31</v>
      </c>
      <c r="AA23" s="35"/>
      <c r="AB23" s="35" t="s">
        <v>136</v>
      </c>
      <c r="AC23" s="35" t="s">
        <v>48</v>
      </c>
      <c r="AD23" s="35" t="s">
        <v>137</v>
      </c>
      <c r="AE23" s="35" t="s">
        <v>138</v>
      </c>
      <c r="AF23" s="35">
        <v>4.99</v>
      </c>
      <c r="AG23" s="36"/>
      <c r="AH23" s="36"/>
      <c r="AI23" s="36"/>
      <c r="AJ23" s="38"/>
      <c r="AK23" s="39" t="s">
        <v>131</v>
      </c>
      <c r="AL23" s="39" t="s">
        <v>131</v>
      </c>
      <c r="AM23" s="39" t="s">
        <v>132</v>
      </c>
      <c r="AN23" s="33" t="s">
        <v>133</v>
      </c>
    </row>
    <row r="24" spans="1:40" ht="142.5">
      <c r="A24" s="33" t="s">
        <v>73</v>
      </c>
      <c r="B24" s="22" t="s">
        <v>139</v>
      </c>
      <c r="C24" s="23" t="s">
        <v>98</v>
      </c>
      <c r="D24" s="24" t="s">
        <v>140</v>
      </c>
      <c r="E24" s="35"/>
      <c r="F24" s="35" t="s">
        <v>45</v>
      </c>
      <c r="G24" s="35">
        <v>1</v>
      </c>
      <c r="H24" s="33" t="s">
        <v>46</v>
      </c>
      <c r="I24" s="33" t="s">
        <v>47</v>
      </c>
      <c r="J24" s="33"/>
      <c r="K24" s="37">
        <v>20</v>
      </c>
      <c r="L24" s="16">
        <f t="shared" ref="L24:L26" si="3">K24*1.2</f>
        <v>24</v>
      </c>
      <c r="M24" s="37">
        <v>0.27</v>
      </c>
      <c r="N24" s="8">
        <f t="shared" ref="N24:N26" si="4">M24/(1-M24)</f>
        <v>0.36986301369863017</v>
      </c>
      <c r="O24" s="17">
        <f t="shared" ref="O24:O26" si="5">INT(L24/(1-M24))+1</f>
        <v>33</v>
      </c>
      <c r="P24" s="17"/>
      <c r="Q24" s="18">
        <f t="shared" ref="Q24:Q26" si="6">O24*M24</f>
        <v>8.91</v>
      </c>
      <c r="R24" s="37"/>
      <c r="S24" s="37">
        <v>14.4</v>
      </c>
      <c r="T24" s="18">
        <f t="shared" ref="T24:T26" si="7">O24/(1-S24/100)</f>
        <v>38.55140186915888</v>
      </c>
      <c r="U24" s="37"/>
      <c r="V24" s="37"/>
      <c r="W24" s="37"/>
      <c r="X24" s="37">
        <v>14.4</v>
      </c>
      <c r="Y24" s="17">
        <v>3</v>
      </c>
      <c r="Z24" s="18">
        <f t="shared" ref="Z24:Z26" si="8">(O24+Y24)/(1-X24/100)</f>
        <v>42.056074766355138</v>
      </c>
      <c r="AA24" s="40"/>
      <c r="AB24" s="40">
        <v>43010</v>
      </c>
      <c r="AC24" s="35" t="s">
        <v>46</v>
      </c>
      <c r="AD24" s="35"/>
      <c r="AE24" s="35"/>
      <c r="AF24" s="35"/>
      <c r="AG24" s="36"/>
      <c r="AH24" s="36"/>
      <c r="AI24" s="36"/>
      <c r="AJ24" s="38"/>
      <c r="AK24" s="39" t="s">
        <v>141</v>
      </c>
      <c r="AL24" s="39" t="s">
        <v>142</v>
      </c>
      <c r="AM24" s="39" t="s">
        <v>143</v>
      </c>
      <c r="AN24" s="33" t="s">
        <v>144</v>
      </c>
    </row>
    <row r="25" spans="1:40" ht="142.5">
      <c r="A25" s="33" t="s">
        <v>73</v>
      </c>
      <c r="B25" s="22" t="s">
        <v>139</v>
      </c>
      <c r="C25" s="23" t="s">
        <v>98</v>
      </c>
      <c r="D25" s="24" t="s">
        <v>140</v>
      </c>
      <c r="E25" s="35"/>
      <c r="F25" s="35" t="s">
        <v>45</v>
      </c>
      <c r="G25" s="35">
        <v>1</v>
      </c>
      <c r="H25" s="33" t="s">
        <v>46</v>
      </c>
      <c r="I25" s="33" t="s">
        <v>47</v>
      </c>
      <c r="J25" s="33"/>
      <c r="K25" s="37">
        <v>20</v>
      </c>
      <c r="L25" s="16">
        <f t="shared" si="3"/>
        <v>24</v>
      </c>
      <c r="M25" s="37">
        <v>0.27</v>
      </c>
      <c r="N25" s="8">
        <f t="shared" si="4"/>
        <v>0.36986301369863017</v>
      </c>
      <c r="O25" s="17">
        <f t="shared" si="5"/>
        <v>33</v>
      </c>
      <c r="P25" s="17"/>
      <c r="Q25" s="18">
        <f t="shared" si="6"/>
        <v>8.91</v>
      </c>
      <c r="R25" s="37"/>
      <c r="S25" s="37">
        <v>14.4</v>
      </c>
      <c r="T25" s="18">
        <f t="shared" si="7"/>
        <v>38.55140186915888</v>
      </c>
      <c r="U25" s="37"/>
      <c r="V25" s="37"/>
      <c r="W25" s="37"/>
      <c r="X25" s="37">
        <v>14.4</v>
      </c>
      <c r="Y25" s="17">
        <v>3</v>
      </c>
      <c r="Z25" s="18">
        <f t="shared" si="8"/>
        <v>42.056074766355138</v>
      </c>
      <c r="AA25" s="40"/>
      <c r="AB25" s="40">
        <v>43010</v>
      </c>
      <c r="AC25" s="35" t="s">
        <v>46</v>
      </c>
      <c r="AD25" s="35"/>
      <c r="AE25" s="35"/>
      <c r="AF25" s="35"/>
      <c r="AG25" s="36"/>
      <c r="AH25" s="36"/>
      <c r="AI25" s="36"/>
      <c r="AJ25" s="38"/>
      <c r="AK25" s="39" t="s">
        <v>141</v>
      </c>
      <c r="AL25" s="39" t="s">
        <v>142</v>
      </c>
      <c r="AM25" s="39" t="s">
        <v>143</v>
      </c>
      <c r="AN25" s="33" t="s">
        <v>144</v>
      </c>
    </row>
    <row r="26" spans="1:40" ht="142.5">
      <c r="A26" s="33" t="s">
        <v>73</v>
      </c>
      <c r="B26" s="22" t="s">
        <v>139</v>
      </c>
      <c r="C26" s="23" t="s">
        <v>98</v>
      </c>
      <c r="D26" s="24" t="s">
        <v>140</v>
      </c>
      <c r="E26" s="35"/>
      <c r="F26" s="35" t="s">
        <v>45</v>
      </c>
      <c r="G26" s="35">
        <v>1</v>
      </c>
      <c r="H26" s="33" t="s">
        <v>46</v>
      </c>
      <c r="I26" s="33" t="s">
        <v>47</v>
      </c>
      <c r="J26" s="33"/>
      <c r="K26" s="37">
        <v>20</v>
      </c>
      <c r="L26" s="16">
        <f t="shared" si="3"/>
        <v>24</v>
      </c>
      <c r="M26" s="37">
        <v>0.27</v>
      </c>
      <c r="N26" s="8">
        <f t="shared" si="4"/>
        <v>0.36986301369863017</v>
      </c>
      <c r="O26" s="17">
        <f t="shared" si="5"/>
        <v>33</v>
      </c>
      <c r="P26" s="17"/>
      <c r="Q26" s="18">
        <f t="shared" si="6"/>
        <v>8.91</v>
      </c>
      <c r="R26" s="37"/>
      <c r="S26" s="37">
        <v>14.4</v>
      </c>
      <c r="T26" s="18">
        <f t="shared" si="7"/>
        <v>38.55140186915888</v>
      </c>
      <c r="U26" s="37"/>
      <c r="V26" s="37"/>
      <c r="W26" s="37"/>
      <c r="X26" s="37">
        <v>14.4</v>
      </c>
      <c r="Y26" s="17">
        <v>3</v>
      </c>
      <c r="Z26" s="18">
        <f t="shared" si="8"/>
        <v>42.056074766355138</v>
      </c>
      <c r="AA26" s="40"/>
      <c r="AB26" s="40">
        <v>43010</v>
      </c>
      <c r="AC26" s="35" t="s">
        <v>46</v>
      </c>
      <c r="AD26" s="35"/>
      <c r="AE26" s="35"/>
      <c r="AF26" s="35"/>
      <c r="AG26" s="36"/>
      <c r="AH26" s="36"/>
      <c r="AI26" s="36"/>
      <c r="AJ26" s="38"/>
      <c r="AK26" s="39" t="s">
        <v>141</v>
      </c>
      <c r="AL26" s="39" t="s">
        <v>142</v>
      </c>
      <c r="AM26" s="39" t="s">
        <v>143</v>
      </c>
      <c r="AN26" s="33" t="s">
        <v>144</v>
      </c>
    </row>
    <row r="27" spans="1:40" ht="57">
      <c r="A27" s="33" t="s">
        <v>73</v>
      </c>
      <c r="B27" s="41" t="s">
        <v>145</v>
      </c>
      <c r="C27" s="41" t="s">
        <v>146</v>
      </c>
      <c r="D27" s="24" t="s">
        <v>147</v>
      </c>
      <c r="E27" s="35"/>
      <c r="F27" s="35" t="s">
        <v>45</v>
      </c>
      <c r="G27" s="35">
        <v>1</v>
      </c>
      <c r="H27" s="33" t="s">
        <v>46</v>
      </c>
      <c r="I27" s="33" t="s">
        <v>47</v>
      </c>
      <c r="J27" s="33"/>
      <c r="K27" s="37"/>
      <c r="L27" s="37"/>
      <c r="M27" s="37"/>
      <c r="N27" s="37"/>
      <c r="O27" s="37"/>
      <c r="P27" s="37"/>
      <c r="Q27" s="37"/>
      <c r="R27" s="37"/>
      <c r="S27" s="37"/>
      <c r="T27" s="37">
        <v>22</v>
      </c>
      <c r="U27" s="37"/>
      <c r="V27" s="37"/>
      <c r="W27" s="37"/>
      <c r="X27" s="37"/>
      <c r="Y27" s="37">
        <v>3</v>
      </c>
      <c r="Z27" s="37">
        <v>25</v>
      </c>
      <c r="AA27" s="35"/>
      <c r="AB27" s="35"/>
      <c r="AC27" s="35"/>
      <c r="AD27" s="35"/>
      <c r="AE27" s="35"/>
      <c r="AF27" s="35"/>
      <c r="AG27" s="36"/>
      <c r="AH27" s="36"/>
      <c r="AI27" s="36"/>
      <c r="AJ27" s="38"/>
      <c r="AK27" s="39" t="s">
        <v>148</v>
      </c>
      <c r="AL27" s="39" t="s">
        <v>148</v>
      </c>
      <c r="AM27" s="39" t="s">
        <v>149</v>
      </c>
      <c r="AN27" s="33" t="s">
        <v>150</v>
      </c>
    </row>
    <row r="28" spans="1:40" ht="57">
      <c r="A28" s="33" t="s">
        <v>73</v>
      </c>
      <c r="B28" s="41" t="s">
        <v>145</v>
      </c>
      <c r="C28" s="41" t="s">
        <v>146</v>
      </c>
      <c r="D28" s="24" t="s">
        <v>147</v>
      </c>
      <c r="E28" s="35"/>
      <c r="F28" s="35" t="s">
        <v>45</v>
      </c>
      <c r="G28" s="35">
        <v>1</v>
      </c>
      <c r="H28" s="33" t="s">
        <v>46</v>
      </c>
      <c r="I28" s="33" t="s">
        <v>47</v>
      </c>
      <c r="J28" s="33"/>
      <c r="K28" s="37"/>
      <c r="L28" s="37"/>
      <c r="M28" s="37"/>
      <c r="N28" s="37"/>
      <c r="O28" s="37"/>
      <c r="P28" s="37"/>
      <c r="Q28" s="37"/>
      <c r="R28" s="37"/>
      <c r="S28" s="37"/>
      <c r="T28" s="37">
        <v>22</v>
      </c>
      <c r="U28" s="37"/>
      <c r="V28" s="37"/>
      <c r="W28" s="37"/>
      <c r="X28" s="37"/>
      <c r="Y28" s="37">
        <v>3</v>
      </c>
      <c r="Z28" s="37">
        <v>25</v>
      </c>
      <c r="AA28" s="35"/>
      <c r="AB28" s="35"/>
      <c r="AC28" s="35"/>
      <c r="AD28" s="35"/>
      <c r="AE28" s="35"/>
      <c r="AF28" s="35"/>
      <c r="AG28" s="36"/>
      <c r="AH28" s="36"/>
      <c r="AI28" s="36"/>
      <c r="AJ28" s="38"/>
      <c r="AK28" s="39" t="s">
        <v>148</v>
      </c>
      <c r="AL28" s="39" t="s">
        <v>148</v>
      </c>
      <c r="AM28" s="39" t="s">
        <v>149</v>
      </c>
      <c r="AN28" s="33" t="s">
        <v>150</v>
      </c>
    </row>
    <row r="29" spans="1:40" ht="57">
      <c r="A29" s="33" t="s">
        <v>73</v>
      </c>
      <c r="B29" s="41" t="s">
        <v>145</v>
      </c>
      <c r="C29" s="41" t="s">
        <v>146</v>
      </c>
      <c r="D29" s="24" t="s">
        <v>147</v>
      </c>
      <c r="E29" s="35"/>
      <c r="F29" s="35" t="s">
        <v>45</v>
      </c>
      <c r="G29" s="35">
        <v>1</v>
      </c>
      <c r="H29" s="33" t="s">
        <v>46</v>
      </c>
      <c r="I29" s="33" t="s">
        <v>47</v>
      </c>
      <c r="J29" s="33"/>
      <c r="K29" s="37"/>
      <c r="L29" s="37"/>
      <c r="M29" s="37"/>
      <c r="N29" s="37"/>
      <c r="O29" s="37"/>
      <c r="P29" s="37"/>
      <c r="Q29" s="37"/>
      <c r="R29" s="37"/>
      <c r="S29" s="37"/>
      <c r="T29" s="37">
        <v>22</v>
      </c>
      <c r="U29" s="37"/>
      <c r="V29" s="37"/>
      <c r="W29" s="37"/>
      <c r="X29" s="37"/>
      <c r="Y29" s="37">
        <v>3</v>
      </c>
      <c r="Z29" s="37">
        <v>25</v>
      </c>
      <c r="AA29" s="35"/>
      <c r="AB29" s="35"/>
      <c r="AC29" s="35"/>
      <c r="AD29" s="35"/>
      <c r="AE29" s="35"/>
      <c r="AF29" s="35"/>
      <c r="AG29" s="36"/>
      <c r="AH29" s="36"/>
      <c r="AI29" s="36"/>
      <c r="AJ29" s="38"/>
      <c r="AK29" s="39" t="s">
        <v>148</v>
      </c>
      <c r="AL29" s="39" t="s">
        <v>148</v>
      </c>
      <c r="AM29" s="39" t="s">
        <v>149</v>
      </c>
      <c r="AN29" s="33" t="s">
        <v>150</v>
      </c>
    </row>
    <row r="30" spans="1:40" ht="199.5">
      <c r="A30" s="33" t="s">
        <v>73</v>
      </c>
      <c r="B30" s="33" t="s">
        <v>151</v>
      </c>
      <c r="C30" s="41" t="s">
        <v>80</v>
      </c>
      <c r="D30" s="24" t="s">
        <v>152</v>
      </c>
      <c r="E30" s="35" t="s">
        <v>53</v>
      </c>
      <c r="F30" s="35" t="s">
        <v>45</v>
      </c>
      <c r="G30" s="35">
        <v>1</v>
      </c>
      <c r="H30" s="33" t="s">
        <v>46</v>
      </c>
      <c r="I30" s="33" t="s">
        <v>47</v>
      </c>
      <c r="J30" s="33"/>
      <c r="K30" s="37"/>
      <c r="L30" s="37"/>
      <c r="M30" s="37"/>
      <c r="N30" s="37"/>
      <c r="O30" s="37"/>
      <c r="P30" s="37"/>
      <c r="Q30" s="37"/>
      <c r="R30" s="37"/>
      <c r="S30" s="37"/>
      <c r="T30" s="37">
        <v>22</v>
      </c>
      <c r="U30" s="37"/>
      <c r="V30" s="37"/>
      <c r="W30" s="37"/>
      <c r="X30" s="37"/>
      <c r="Y30" s="37">
        <v>3</v>
      </c>
      <c r="Z30" s="37">
        <v>25</v>
      </c>
      <c r="AA30" s="35"/>
      <c r="AB30" s="35" t="s">
        <v>153</v>
      </c>
      <c r="AC30" s="35" t="s">
        <v>48</v>
      </c>
      <c r="AD30" s="35" t="s">
        <v>154</v>
      </c>
      <c r="AE30" s="35" t="s">
        <v>138</v>
      </c>
      <c r="AF30" s="35">
        <v>4.99</v>
      </c>
      <c r="AG30" s="36"/>
      <c r="AH30" s="36"/>
      <c r="AI30" s="36"/>
      <c r="AJ30" s="38"/>
      <c r="AK30" s="39" t="s">
        <v>155</v>
      </c>
      <c r="AL30" s="39" t="s">
        <v>155</v>
      </c>
      <c r="AM30" s="39" t="s">
        <v>156</v>
      </c>
      <c r="AN30" s="33" t="s">
        <v>157</v>
      </c>
    </row>
    <row r="31" spans="1:40" ht="199.5">
      <c r="A31" s="33" t="s">
        <v>73</v>
      </c>
      <c r="B31" s="33" t="s">
        <v>151</v>
      </c>
      <c r="C31" s="41" t="s">
        <v>80</v>
      </c>
      <c r="D31" s="24" t="s">
        <v>152</v>
      </c>
      <c r="E31" s="35" t="s">
        <v>53</v>
      </c>
      <c r="F31" s="35" t="s">
        <v>45</v>
      </c>
      <c r="G31" s="35">
        <v>1</v>
      </c>
      <c r="H31" s="33" t="s">
        <v>46</v>
      </c>
      <c r="I31" s="33" t="s">
        <v>47</v>
      </c>
      <c r="J31" s="33"/>
      <c r="K31" s="37"/>
      <c r="L31" s="37"/>
      <c r="M31" s="37"/>
      <c r="N31" s="37"/>
      <c r="O31" s="37"/>
      <c r="P31" s="37"/>
      <c r="Q31" s="37"/>
      <c r="R31" s="37"/>
      <c r="S31" s="37"/>
      <c r="T31" s="37">
        <v>22</v>
      </c>
      <c r="U31" s="37"/>
      <c r="V31" s="37"/>
      <c r="W31" s="37"/>
      <c r="X31" s="37"/>
      <c r="Y31" s="37">
        <v>3</v>
      </c>
      <c r="Z31" s="37">
        <v>25</v>
      </c>
      <c r="AA31" s="35"/>
      <c r="AB31" s="35" t="s">
        <v>153</v>
      </c>
      <c r="AC31" s="35" t="s">
        <v>48</v>
      </c>
      <c r="AD31" s="35" t="s">
        <v>154</v>
      </c>
      <c r="AE31" s="35" t="s">
        <v>138</v>
      </c>
      <c r="AF31" s="42" t="s">
        <v>158</v>
      </c>
      <c r="AG31" s="36"/>
      <c r="AH31" s="36"/>
      <c r="AI31" s="36"/>
      <c r="AJ31" s="38"/>
      <c r="AK31" s="39" t="s">
        <v>155</v>
      </c>
      <c r="AL31" s="39" t="s">
        <v>155</v>
      </c>
      <c r="AM31" s="39" t="s">
        <v>156</v>
      </c>
      <c r="AN31" s="33" t="s">
        <v>157</v>
      </c>
    </row>
    <row r="32" spans="1:40" ht="199.5">
      <c r="A32" s="33" t="s">
        <v>73</v>
      </c>
      <c r="B32" s="33" t="s">
        <v>151</v>
      </c>
      <c r="C32" s="41" t="s">
        <v>80</v>
      </c>
      <c r="D32" s="24" t="s">
        <v>152</v>
      </c>
      <c r="E32" s="35"/>
      <c r="F32" s="35" t="s">
        <v>45</v>
      </c>
      <c r="G32" s="35">
        <v>1</v>
      </c>
      <c r="H32" s="33" t="s">
        <v>46</v>
      </c>
      <c r="I32" s="33" t="s">
        <v>47</v>
      </c>
      <c r="J32" s="33"/>
      <c r="K32" s="37"/>
      <c r="L32" s="37"/>
      <c r="M32" s="37"/>
      <c r="N32" s="37"/>
      <c r="O32" s="37"/>
      <c r="P32" s="37"/>
      <c r="Q32" s="37"/>
      <c r="R32" s="37"/>
      <c r="S32" s="37"/>
      <c r="T32" s="37">
        <v>22</v>
      </c>
      <c r="U32" s="37"/>
      <c r="V32" s="37"/>
      <c r="W32" s="37"/>
      <c r="X32" s="37"/>
      <c r="Y32" s="37">
        <v>3</v>
      </c>
      <c r="Z32" s="37">
        <v>25</v>
      </c>
      <c r="AA32" s="35"/>
      <c r="AB32" s="35"/>
      <c r="AC32" s="35"/>
      <c r="AD32" s="35"/>
      <c r="AE32" s="35"/>
      <c r="AF32" s="35"/>
      <c r="AG32" s="36"/>
      <c r="AH32" s="36"/>
      <c r="AI32" s="36"/>
      <c r="AJ32" s="38"/>
      <c r="AK32" s="39" t="s">
        <v>155</v>
      </c>
      <c r="AL32" s="39" t="s">
        <v>155</v>
      </c>
      <c r="AM32" s="39" t="s">
        <v>156</v>
      </c>
      <c r="AN32" s="33" t="s">
        <v>157</v>
      </c>
    </row>
    <row r="33" spans="1:40" ht="199.5">
      <c r="A33" s="33" t="s">
        <v>73</v>
      </c>
      <c r="B33" s="33" t="s">
        <v>151</v>
      </c>
      <c r="C33" s="41" t="s">
        <v>80</v>
      </c>
      <c r="D33" s="24" t="s">
        <v>152</v>
      </c>
      <c r="E33" s="35"/>
      <c r="F33" s="35" t="s">
        <v>45</v>
      </c>
      <c r="G33" s="35">
        <v>1</v>
      </c>
      <c r="H33" s="33" t="s">
        <v>46</v>
      </c>
      <c r="I33" s="33" t="s">
        <v>47</v>
      </c>
      <c r="J33" s="33"/>
      <c r="K33" s="37"/>
      <c r="L33" s="37"/>
      <c r="M33" s="37"/>
      <c r="N33" s="37"/>
      <c r="O33" s="37"/>
      <c r="P33" s="37"/>
      <c r="Q33" s="37"/>
      <c r="R33" s="37"/>
      <c r="S33" s="37"/>
      <c r="T33" s="37">
        <v>22</v>
      </c>
      <c r="U33" s="37"/>
      <c r="V33" s="37"/>
      <c r="W33" s="37"/>
      <c r="X33" s="37"/>
      <c r="Y33" s="37">
        <v>3</v>
      </c>
      <c r="Z33" s="37">
        <v>25</v>
      </c>
      <c r="AA33" s="35"/>
      <c r="AB33" s="35"/>
      <c r="AC33" s="35"/>
      <c r="AD33" s="35"/>
      <c r="AE33" s="35"/>
      <c r="AF33" s="35"/>
      <c r="AG33" s="36"/>
      <c r="AH33" s="36"/>
      <c r="AI33" s="36"/>
      <c r="AJ33" s="38"/>
      <c r="AK33" s="39" t="s">
        <v>155</v>
      </c>
      <c r="AL33" s="39" t="s">
        <v>155</v>
      </c>
      <c r="AM33" s="39" t="s">
        <v>156</v>
      </c>
      <c r="AN33" s="33" t="s">
        <v>157</v>
      </c>
    </row>
    <row r="34" spans="1:40" ht="185.25">
      <c r="A34" s="33" t="s">
        <v>73</v>
      </c>
      <c r="B34" s="43" t="s">
        <v>159</v>
      </c>
      <c r="C34" s="41" t="s">
        <v>80</v>
      </c>
      <c r="D34" s="24" t="s">
        <v>160</v>
      </c>
      <c r="E34" s="35" t="s">
        <v>53</v>
      </c>
      <c r="F34" s="35" t="s">
        <v>45</v>
      </c>
      <c r="G34" s="35">
        <v>1</v>
      </c>
      <c r="H34" s="33" t="s">
        <v>46</v>
      </c>
      <c r="I34" s="33" t="s">
        <v>47</v>
      </c>
      <c r="J34" s="33"/>
      <c r="K34" s="37"/>
      <c r="L34" s="37"/>
      <c r="M34" s="37"/>
      <c r="N34" s="37"/>
      <c r="O34" s="37"/>
      <c r="P34" s="37"/>
      <c r="Q34" s="37"/>
      <c r="R34" s="37"/>
      <c r="S34" s="37"/>
      <c r="T34" s="37">
        <v>22</v>
      </c>
      <c r="U34" s="37"/>
      <c r="V34" s="37"/>
      <c r="W34" s="37"/>
      <c r="X34" s="37"/>
      <c r="Y34" s="37">
        <v>3</v>
      </c>
      <c r="Z34" s="37">
        <v>25</v>
      </c>
      <c r="AA34" s="35"/>
      <c r="AB34" s="40">
        <v>42987</v>
      </c>
      <c r="AC34" s="35" t="s">
        <v>48</v>
      </c>
      <c r="AD34" s="35" t="s">
        <v>161</v>
      </c>
      <c r="AE34" s="35" t="s">
        <v>162</v>
      </c>
      <c r="AF34" s="35">
        <v>4.78</v>
      </c>
      <c r="AG34" s="36"/>
      <c r="AH34" s="36"/>
      <c r="AI34" s="36"/>
      <c r="AJ34" s="38"/>
      <c r="AK34" s="39" t="s">
        <v>163</v>
      </c>
      <c r="AL34" s="39" t="s">
        <v>163</v>
      </c>
      <c r="AM34" s="39" t="s">
        <v>164</v>
      </c>
      <c r="AN34" s="33" t="s">
        <v>165</v>
      </c>
    </row>
    <row r="35" spans="1:40" ht="185.25">
      <c r="A35" s="33" t="s">
        <v>73</v>
      </c>
      <c r="B35" s="43" t="s">
        <v>159</v>
      </c>
      <c r="C35" s="41" t="s">
        <v>80</v>
      </c>
      <c r="D35" s="24" t="s">
        <v>160</v>
      </c>
      <c r="E35" s="35" t="s">
        <v>53</v>
      </c>
      <c r="F35" s="35" t="s">
        <v>45</v>
      </c>
      <c r="G35" s="35">
        <v>1</v>
      </c>
      <c r="H35" s="33" t="s">
        <v>46</v>
      </c>
      <c r="I35" s="33" t="s">
        <v>47</v>
      </c>
      <c r="J35" s="33"/>
      <c r="K35" s="37"/>
      <c r="L35" s="37"/>
      <c r="M35" s="37"/>
      <c r="N35" s="37"/>
      <c r="O35" s="37"/>
      <c r="P35" s="37"/>
      <c r="Q35" s="37"/>
      <c r="R35" s="37"/>
      <c r="S35" s="37"/>
      <c r="T35" s="37">
        <v>22</v>
      </c>
      <c r="U35" s="37"/>
      <c r="V35" s="37"/>
      <c r="W35" s="37"/>
      <c r="X35" s="37"/>
      <c r="Y35" s="37">
        <v>3</v>
      </c>
      <c r="Z35" s="37">
        <v>25</v>
      </c>
      <c r="AA35" s="35"/>
      <c r="AB35" s="35" t="s">
        <v>166</v>
      </c>
      <c r="AC35" s="35" t="s">
        <v>48</v>
      </c>
      <c r="AD35" s="35" t="s">
        <v>167</v>
      </c>
      <c r="AE35" s="35" t="s">
        <v>162</v>
      </c>
      <c r="AF35" s="35">
        <v>4.38</v>
      </c>
      <c r="AG35" s="36"/>
      <c r="AH35" s="36"/>
      <c r="AI35" s="36"/>
      <c r="AJ35" s="38"/>
      <c r="AK35" s="39" t="s">
        <v>163</v>
      </c>
      <c r="AL35" s="39" t="s">
        <v>163</v>
      </c>
      <c r="AM35" s="39" t="s">
        <v>164</v>
      </c>
      <c r="AN35" s="33" t="s">
        <v>165</v>
      </c>
    </row>
    <row r="36" spans="1:40" ht="185.25">
      <c r="A36" s="33" t="s">
        <v>73</v>
      </c>
      <c r="B36" s="43" t="s">
        <v>159</v>
      </c>
      <c r="C36" s="41" t="s">
        <v>80</v>
      </c>
      <c r="D36" s="24" t="s">
        <v>160</v>
      </c>
      <c r="E36" s="35"/>
      <c r="F36" s="35" t="s">
        <v>45</v>
      </c>
      <c r="G36" s="35">
        <v>1</v>
      </c>
      <c r="H36" s="33" t="s">
        <v>46</v>
      </c>
      <c r="I36" s="33" t="s">
        <v>47</v>
      </c>
      <c r="J36" s="33"/>
      <c r="K36" s="37"/>
      <c r="L36" s="37"/>
      <c r="M36" s="37"/>
      <c r="N36" s="37"/>
      <c r="O36" s="37"/>
      <c r="P36" s="37"/>
      <c r="Q36" s="37"/>
      <c r="R36" s="37"/>
      <c r="S36" s="37"/>
      <c r="T36" s="37">
        <v>22</v>
      </c>
      <c r="U36" s="37"/>
      <c r="V36" s="37"/>
      <c r="W36" s="37"/>
      <c r="X36" s="37"/>
      <c r="Y36" s="37">
        <v>3</v>
      </c>
      <c r="Z36" s="37">
        <v>25</v>
      </c>
      <c r="AA36" s="35"/>
      <c r="AB36" s="35"/>
      <c r="AC36" s="35"/>
      <c r="AD36" s="35"/>
      <c r="AE36" s="35"/>
      <c r="AF36" s="35"/>
      <c r="AG36" s="36"/>
      <c r="AH36" s="36"/>
      <c r="AI36" s="36"/>
      <c r="AJ36" s="38"/>
      <c r="AK36" s="39" t="s">
        <v>163</v>
      </c>
      <c r="AL36" s="39" t="s">
        <v>163</v>
      </c>
      <c r="AM36" s="39" t="s">
        <v>164</v>
      </c>
      <c r="AN36" s="33" t="s">
        <v>165</v>
      </c>
    </row>
    <row r="37" spans="1:40" ht="185.25">
      <c r="A37" s="33" t="s">
        <v>73</v>
      </c>
      <c r="B37" s="43" t="s">
        <v>159</v>
      </c>
      <c r="C37" s="41" t="s">
        <v>80</v>
      </c>
      <c r="D37" s="24" t="s">
        <v>160</v>
      </c>
      <c r="E37" s="35"/>
      <c r="F37" s="35" t="s">
        <v>45</v>
      </c>
      <c r="G37" s="35">
        <v>1</v>
      </c>
      <c r="H37" s="33" t="s">
        <v>46</v>
      </c>
      <c r="I37" s="33" t="s">
        <v>47</v>
      </c>
      <c r="J37" s="33"/>
      <c r="K37" s="37"/>
      <c r="L37" s="37"/>
      <c r="M37" s="37"/>
      <c r="N37" s="37"/>
      <c r="O37" s="37"/>
      <c r="P37" s="37"/>
      <c r="Q37" s="37"/>
      <c r="R37" s="37"/>
      <c r="S37" s="37"/>
      <c r="T37" s="37">
        <v>22</v>
      </c>
      <c r="U37" s="37"/>
      <c r="V37" s="37"/>
      <c r="W37" s="37"/>
      <c r="X37" s="37"/>
      <c r="Y37" s="37">
        <v>3</v>
      </c>
      <c r="Z37" s="37">
        <v>25</v>
      </c>
      <c r="AA37" s="35"/>
      <c r="AB37" s="35"/>
      <c r="AC37" s="35"/>
      <c r="AD37" s="35"/>
      <c r="AE37" s="35"/>
      <c r="AF37" s="35"/>
      <c r="AG37" s="36"/>
      <c r="AH37" s="36"/>
      <c r="AI37" s="36"/>
      <c r="AJ37" s="38"/>
      <c r="AK37" s="39" t="s">
        <v>163</v>
      </c>
      <c r="AL37" s="39" t="s">
        <v>163</v>
      </c>
      <c r="AM37" s="39" t="s">
        <v>164</v>
      </c>
      <c r="AN37" s="33" t="s">
        <v>165</v>
      </c>
    </row>
    <row r="38" spans="1:40" ht="128.25">
      <c r="A38" s="33" t="s">
        <v>73</v>
      </c>
      <c r="B38" s="43" t="s">
        <v>168</v>
      </c>
      <c r="C38" s="41" t="s">
        <v>80</v>
      </c>
      <c r="D38" s="24" t="s">
        <v>169</v>
      </c>
      <c r="E38" s="35"/>
      <c r="F38" s="35" t="s">
        <v>45</v>
      </c>
      <c r="G38" s="35">
        <v>1</v>
      </c>
      <c r="H38" s="33" t="s">
        <v>46</v>
      </c>
      <c r="I38" s="33" t="s">
        <v>47</v>
      </c>
      <c r="J38" s="33"/>
      <c r="K38" s="37"/>
      <c r="L38" s="37"/>
      <c r="M38" s="37"/>
      <c r="N38" s="37"/>
      <c r="O38" s="37"/>
      <c r="P38" s="37"/>
      <c r="Q38" s="37"/>
      <c r="R38" s="37"/>
      <c r="S38" s="37"/>
      <c r="T38" s="37">
        <v>22</v>
      </c>
      <c r="U38" s="37"/>
      <c r="V38" s="37"/>
      <c r="W38" s="37"/>
      <c r="X38" s="37"/>
      <c r="Y38" s="37">
        <v>3</v>
      </c>
      <c r="Z38" s="37">
        <v>25</v>
      </c>
      <c r="AA38" s="35"/>
      <c r="AB38" s="35"/>
      <c r="AC38" s="35"/>
      <c r="AD38" s="35"/>
      <c r="AE38" s="35"/>
      <c r="AF38" s="35"/>
      <c r="AG38" s="36"/>
      <c r="AH38" s="36"/>
      <c r="AI38" s="36"/>
      <c r="AJ38" s="38"/>
      <c r="AK38" s="39" t="s">
        <v>170</v>
      </c>
      <c r="AL38" s="39" t="s">
        <v>170</v>
      </c>
      <c r="AM38" s="39" t="s">
        <v>171</v>
      </c>
      <c r="AN38" s="33" t="s">
        <v>172</v>
      </c>
    </row>
    <row r="39" spans="1:40" ht="128.25">
      <c r="A39" s="33" t="s">
        <v>73</v>
      </c>
      <c r="B39" s="43" t="s">
        <v>168</v>
      </c>
      <c r="C39" s="41" t="s">
        <v>80</v>
      </c>
      <c r="D39" s="24" t="s">
        <v>169</v>
      </c>
      <c r="E39" s="35"/>
      <c r="F39" s="35" t="s">
        <v>45</v>
      </c>
      <c r="G39" s="35">
        <v>1</v>
      </c>
      <c r="H39" s="33" t="s">
        <v>46</v>
      </c>
      <c r="I39" s="33" t="s">
        <v>47</v>
      </c>
      <c r="J39" s="33"/>
      <c r="K39" s="37"/>
      <c r="L39" s="37"/>
      <c r="M39" s="37"/>
      <c r="N39" s="37"/>
      <c r="O39" s="37"/>
      <c r="P39" s="37"/>
      <c r="Q39" s="37"/>
      <c r="R39" s="37"/>
      <c r="S39" s="37"/>
      <c r="T39" s="37">
        <v>22</v>
      </c>
      <c r="U39" s="37"/>
      <c r="V39" s="37"/>
      <c r="W39" s="37"/>
      <c r="X39" s="37"/>
      <c r="Y39" s="37">
        <v>3</v>
      </c>
      <c r="Z39" s="37">
        <v>25</v>
      </c>
      <c r="AA39" s="35"/>
      <c r="AB39" s="35"/>
      <c r="AC39" s="35"/>
      <c r="AD39" s="35"/>
      <c r="AE39" s="35"/>
      <c r="AF39" s="35"/>
      <c r="AG39" s="36"/>
      <c r="AH39" s="36"/>
      <c r="AI39" s="36"/>
      <c r="AJ39" s="38"/>
      <c r="AK39" s="39" t="s">
        <v>170</v>
      </c>
      <c r="AL39" s="39" t="s">
        <v>170</v>
      </c>
      <c r="AM39" s="39" t="s">
        <v>171</v>
      </c>
      <c r="AN39" s="33" t="s">
        <v>172</v>
      </c>
    </row>
    <row r="40" spans="1:40" ht="128.25">
      <c r="A40" s="33" t="s">
        <v>73</v>
      </c>
      <c r="B40" s="43" t="s">
        <v>168</v>
      </c>
      <c r="C40" s="41" t="s">
        <v>80</v>
      </c>
      <c r="D40" s="24" t="s">
        <v>169</v>
      </c>
      <c r="E40" s="35"/>
      <c r="F40" s="35" t="s">
        <v>45</v>
      </c>
      <c r="G40" s="35">
        <v>1</v>
      </c>
      <c r="H40" s="33" t="s">
        <v>46</v>
      </c>
      <c r="I40" s="33" t="s">
        <v>47</v>
      </c>
      <c r="J40" s="33"/>
      <c r="K40" s="37"/>
      <c r="L40" s="37"/>
      <c r="M40" s="37"/>
      <c r="N40" s="37"/>
      <c r="O40" s="37"/>
      <c r="P40" s="37"/>
      <c r="Q40" s="37"/>
      <c r="R40" s="37"/>
      <c r="S40" s="37"/>
      <c r="T40" s="37">
        <v>22</v>
      </c>
      <c r="U40" s="37"/>
      <c r="V40" s="37"/>
      <c r="W40" s="37"/>
      <c r="X40" s="37"/>
      <c r="Y40" s="37">
        <v>3</v>
      </c>
      <c r="Z40" s="37">
        <v>25</v>
      </c>
      <c r="AA40" s="35"/>
      <c r="AB40" s="35"/>
      <c r="AC40" s="35"/>
      <c r="AD40" s="35"/>
      <c r="AE40" s="35"/>
      <c r="AF40" s="35"/>
      <c r="AG40" s="36"/>
      <c r="AH40" s="36"/>
      <c r="AI40" s="36"/>
      <c r="AJ40" s="38"/>
      <c r="AK40" s="39" t="s">
        <v>170</v>
      </c>
      <c r="AL40" s="39" t="s">
        <v>170</v>
      </c>
      <c r="AM40" s="39" t="s">
        <v>171</v>
      </c>
      <c r="AN40" s="33" t="s">
        <v>172</v>
      </c>
    </row>
    <row r="41" spans="1:40" ht="128.25">
      <c r="A41" s="33" t="s">
        <v>73</v>
      </c>
      <c r="B41" s="43" t="s">
        <v>168</v>
      </c>
      <c r="C41" s="41" t="s">
        <v>80</v>
      </c>
      <c r="D41" s="24" t="s">
        <v>169</v>
      </c>
      <c r="E41" s="35"/>
      <c r="F41" s="35" t="s">
        <v>45</v>
      </c>
      <c r="G41" s="35">
        <v>1</v>
      </c>
      <c r="H41" s="33" t="s">
        <v>46</v>
      </c>
      <c r="I41" s="33" t="s">
        <v>47</v>
      </c>
      <c r="J41" s="33"/>
      <c r="K41" s="37"/>
      <c r="L41" s="37"/>
      <c r="M41" s="37"/>
      <c r="N41" s="37"/>
      <c r="O41" s="37"/>
      <c r="P41" s="37"/>
      <c r="Q41" s="37"/>
      <c r="R41" s="37"/>
      <c r="S41" s="37"/>
      <c r="T41" s="37">
        <v>22</v>
      </c>
      <c r="U41" s="37"/>
      <c r="V41" s="37"/>
      <c r="W41" s="37"/>
      <c r="X41" s="37"/>
      <c r="Y41" s="37">
        <v>3</v>
      </c>
      <c r="Z41" s="37">
        <v>25</v>
      </c>
      <c r="AA41" s="35"/>
      <c r="AB41" s="35"/>
      <c r="AC41" s="35"/>
      <c r="AD41" s="35"/>
      <c r="AE41" s="35"/>
      <c r="AF41" s="35"/>
      <c r="AG41" s="36"/>
      <c r="AH41" s="36"/>
      <c r="AI41" s="36"/>
      <c r="AJ41" s="38"/>
      <c r="AK41" s="39" t="s">
        <v>170</v>
      </c>
      <c r="AL41" s="39" t="s">
        <v>170</v>
      </c>
      <c r="AM41" s="39" t="s">
        <v>171</v>
      </c>
      <c r="AN41" s="33" t="s">
        <v>172</v>
      </c>
    </row>
    <row r="42" spans="1:40" ht="156.75">
      <c r="A42" s="33" t="s">
        <v>73</v>
      </c>
      <c r="B42" s="43" t="s">
        <v>173</v>
      </c>
      <c r="C42" s="41" t="s">
        <v>80</v>
      </c>
      <c r="D42" s="24" t="s">
        <v>174</v>
      </c>
      <c r="E42" s="35"/>
      <c r="F42" s="35" t="s">
        <v>45</v>
      </c>
      <c r="G42" s="35">
        <v>1</v>
      </c>
      <c r="H42" s="33" t="s">
        <v>46</v>
      </c>
      <c r="I42" s="33" t="s">
        <v>47</v>
      </c>
      <c r="J42" s="33"/>
      <c r="K42" s="37"/>
      <c r="L42" s="37"/>
      <c r="M42" s="37"/>
      <c r="N42" s="37"/>
      <c r="O42" s="37"/>
      <c r="P42" s="37"/>
      <c r="Q42" s="37"/>
      <c r="R42" s="37"/>
      <c r="S42" s="37"/>
      <c r="T42" s="37">
        <v>22</v>
      </c>
      <c r="U42" s="37"/>
      <c r="V42" s="37"/>
      <c r="W42" s="37"/>
      <c r="X42" s="37"/>
      <c r="Y42" s="37">
        <v>3</v>
      </c>
      <c r="Z42" s="37">
        <v>25</v>
      </c>
      <c r="AA42" s="35"/>
      <c r="AB42" s="35"/>
      <c r="AC42" s="35"/>
      <c r="AD42" s="35"/>
      <c r="AE42" s="35"/>
      <c r="AF42" s="35"/>
      <c r="AG42" s="36"/>
      <c r="AH42" s="36"/>
      <c r="AI42" s="36"/>
      <c r="AJ42" s="38"/>
      <c r="AK42" s="39" t="s">
        <v>175</v>
      </c>
      <c r="AL42" s="39" t="s">
        <v>175</v>
      </c>
      <c r="AM42" s="39" t="s">
        <v>176</v>
      </c>
      <c r="AN42" s="33" t="s">
        <v>177</v>
      </c>
    </row>
    <row r="43" spans="1:40" ht="156.75">
      <c r="A43" s="33" t="s">
        <v>73</v>
      </c>
      <c r="B43" s="43" t="s">
        <v>173</v>
      </c>
      <c r="C43" s="41" t="s">
        <v>80</v>
      </c>
      <c r="D43" s="24" t="s">
        <v>174</v>
      </c>
      <c r="E43" s="35"/>
      <c r="F43" s="35" t="s">
        <v>45</v>
      </c>
      <c r="G43" s="35">
        <v>1</v>
      </c>
      <c r="H43" s="33" t="s">
        <v>46</v>
      </c>
      <c r="I43" s="33" t="s">
        <v>47</v>
      </c>
      <c r="J43" s="33"/>
      <c r="K43" s="37"/>
      <c r="L43" s="37"/>
      <c r="M43" s="37"/>
      <c r="N43" s="37"/>
      <c r="O43" s="37"/>
      <c r="P43" s="37"/>
      <c r="Q43" s="37"/>
      <c r="R43" s="37"/>
      <c r="S43" s="37"/>
      <c r="T43" s="37">
        <v>22</v>
      </c>
      <c r="U43" s="37"/>
      <c r="V43" s="37"/>
      <c r="W43" s="37"/>
      <c r="X43" s="37"/>
      <c r="Y43" s="37">
        <v>3</v>
      </c>
      <c r="Z43" s="37">
        <v>25</v>
      </c>
      <c r="AA43" s="35"/>
      <c r="AB43" s="35"/>
      <c r="AC43" s="35"/>
      <c r="AD43" s="35"/>
      <c r="AE43" s="35"/>
      <c r="AF43" s="35"/>
      <c r="AG43" s="36"/>
      <c r="AH43" s="36"/>
      <c r="AI43" s="36"/>
      <c r="AJ43" s="38"/>
      <c r="AK43" s="39" t="s">
        <v>175</v>
      </c>
      <c r="AL43" s="39" t="s">
        <v>175</v>
      </c>
      <c r="AM43" s="39" t="s">
        <v>176</v>
      </c>
      <c r="AN43" s="33" t="s">
        <v>177</v>
      </c>
    </row>
    <row r="44" spans="1:40" ht="156.75">
      <c r="A44" s="33" t="s">
        <v>73</v>
      </c>
      <c r="B44" s="43" t="s">
        <v>173</v>
      </c>
      <c r="C44" s="41" t="s">
        <v>80</v>
      </c>
      <c r="D44" s="24" t="s">
        <v>174</v>
      </c>
      <c r="E44" s="35"/>
      <c r="F44" s="35" t="s">
        <v>45</v>
      </c>
      <c r="G44" s="35">
        <v>1</v>
      </c>
      <c r="H44" s="33" t="s">
        <v>46</v>
      </c>
      <c r="I44" s="33" t="s">
        <v>47</v>
      </c>
      <c r="J44" s="33"/>
      <c r="K44" s="37"/>
      <c r="L44" s="37"/>
      <c r="M44" s="37"/>
      <c r="N44" s="37"/>
      <c r="O44" s="37"/>
      <c r="P44" s="37"/>
      <c r="Q44" s="37"/>
      <c r="R44" s="37"/>
      <c r="S44" s="37"/>
      <c r="T44" s="37">
        <v>22</v>
      </c>
      <c r="U44" s="37"/>
      <c r="V44" s="37"/>
      <c r="W44" s="37"/>
      <c r="X44" s="37"/>
      <c r="Y44" s="37">
        <v>3</v>
      </c>
      <c r="Z44" s="37">
        <v>25</v>
      </c>
      <c r="AA44" s="35"/>
      <c r="AB44" s="35"/>
      <c r="AC44" s="35"/>
      <c r="AD44" s="35"/>
      <c r="AE44" s="35"/>
      <c r="AF44" s="35"/>
      <c r="AG44" s="36"/>
      <c r="AH44" s="36"/>
      <c r="AI44" s="36"/>
      <c r="AJ44" s="38"/>
      <c r="AK44" s="39" t="s">
        <v>175</v>
      </c>
      <c r="AL44" s="39" t="s">
        <v>175</v>
      </c>
      <c r="AM44" s="39" t="s">
        <v>176</v>
      </c>
      <c r="AN44" s="33" t="s">
        <v>177</v>
      </c>
    </row>
    <row r="45" spans="1:40" ht="156.75">
      <c r="A45" s="33" t="s">
        <v>73</v>
      </c>
      <c r="B45" s="43" t="s">
        <v>173</v>
      </c>
      <c r="C45" s="41" t="s">
        <v>80</v>
      </c>
      <c r="D45" s="24" t="s">
        <v>174</v>
      </c>
      <c r="E45" s="35"/>
      <c r="F45" s="35" t="s">
        <v>45</v>
      </c>
      <c r="G45" s="35">
        <v>1</v>
      </c>
      <c r="H45" s="33" t="s">
        <v>46</v>
      </c>
      <c r="I45" s="33" t="s">
        <v>47</v>
      </c>
      <c r="J45" s="33"/>
      <c r="K45" s="37"/>
      <c r="L45" s="37"/>
      <c r="M45" s="37"/>
      <c r="N45" s="37"/>
      <c r="O45" s="37"/>
      <c r="P45" s="37"/>
      <c r="Q45" s="37"/>
      <c r="R45" s="37"/>
      <c r="S45" s="37"/>
      <c r="T45" s="37">
        <v>22</v>
      </c>
      <c r="U45" s="37"/>
      <c r="V45" s="37"/>
      <c r="W45" s="37"/>
      <c r="X45" s="37"/>
      <c r="Y45" s="37">
        <v>3</v>
      </c>
      <c r="Z45" s="37">
        <v>25</v>
      </c>
      <c r="AA45" s="35"/>
      <c r="AB45" s="35"/>
      <c r="AC45" s="35"/>
      <c r="AD45" s="35"/>
      <c r="AE45" s="35"/>
      <c r="AF45" s="35"/>
      <c r="AG45" s="36"/>
      <c r="AH45" s="36"/>
      <c r="AI45" s="36"/>
      <c r="AJ45" s="38"/>
      <c r="AK45" s="39" t="s">
        <v>175</v>
      </c>
      <c r="AL45" s="39" t="s">
        <v>175</v>
      </c>
      <c r="AM45" s="39" t="s">
        <v>176</v>
      </c>
      <c r="AN45" s="33" t="s">
        <v>177</v>
      </c>
    </row>
    <row r="46" spans="1:40" ht="142.5">
      <c r="A46" s="33" t="s">
        <v>73</v>
      </c>
      <c r="B46" s="22" t="s">
        <v>178</v>
      </c>
      <c r="C46" s="23" t="s">
        <v>98</v>
      </c>
      <c r="D46" s="24" t="s">
        <v>179</v>
      </c>
      <c r="E46" s="35"/>
      <c r="F46" s="35" t="s">
        <v>45</v>
      </c>
      <c r="G46" s="35">
        <v>1</v>
      </c>
      <c r="H46" s="33" t="s">
        <v>46</v>
      </c>
      <c r="I46" s="33" t="s">
        <v>47</v>
      </c>
      <c r="J46" s="33"/>
      <c r="K46" s="37">
        <v>18</v>
      </c>
      <c r="L46" s="16">
        <f t="shared" ref="L46:L49" si="9">K46*1.2</f>
        <v>21.599999999999998</v>
      </c>
      <c r="M46" s="37">
        <v>0.3</v>
      </c>
      <c r="N46" s="8">
        <f t="shared" ref="N46:N49" si="10">M46/(1-M46)</f>
        <v>0.4285714285714286</v>
      </c>
      <c r="O46" s="17">
        <f t="shared" ref="O46:O49" si="11">INT(L46/(1-M46))+1</f>
        <v>31</v>
      </c>
      <c r="P46" s="17"/>
      <c r="Q46" s="18">
        <f t="shared" ref="Q46:Q49" si="12">O46*M46</f>
        <v>9.2999999999999989</v>
      </c>
      <c r="R46" s="37">
        <v>8</v>
      </c>
      <c r="S46" s="37">
        <v>14.4</v>
      </c>
      <c r="T46" s="18">
        <f t="shared" ref="T46:T49" si="13">O46/(1-S46/100)</f>
        <v>36.214953271028037</v>
      </c>
      <c r="U46" s="44"/>
      <c r="V46" s="44"/>
      <c r="W46" s="44">
        <f t="shared" ref="W46:W49" si="14">(L46+R46)/(1-S46/100)</f>
        <v>34.579439252336449</v>
      </c>
      <c r="X46" s="37">
        <v>14.4</v>
      </c>
      <c r="Y46" s="17">
        <v>3</v>
      </c>
      <c r="Z46" s="18">
        <f t="shared" ref="Z46:Z49" si="15">(O46+Y46)/(1-X46/100)</f>
        <v>39.719626168224302</v>
      </c>
      <c r="AA46" s="17">
        <f t="shared" ref="AA46:AA49" si="16">(L46+R46+Y46)/(1-X46/100)</f>
        <v>38.084112149532707</v>
      </c>
      <c r="AB46" s="35" t="s">
        <v>112</v>
      </c>
      <c r="AC46" s="35" t="s">
        <v>46</v>
      </c>
      <c r="AD46" s="35"/>
      <c r="AE46" s="35"/>
      <c r="AF46" s="35"/>
      <c r="AG46" s="36"/>
      <c r="AH46" s="36"/>
      <c r="AI46" s="36"/>
      <c r="AJ46" s="38"/>
      <c r="AK46" s="39" t="s">
        <v>180</v>
      </c>
      <c r="AL46" s="39" t="s">
        <v>180</v>
      </c>
      <c r="AM46" s="39" t="s">
        <v>181</v>
      </c>
      <c r="AN46" s="33" t="s">
        <v>182</v>
      </c>
    </row>
    <row r="47" spans="1:40" ht="142.5">
      <c r="A47" s="33" t="s">
        <v>73</v>
      </c>
      <c r="B47" s="22" t="s">
        <v>178</v>
      </c>
      <c r="C47" s="23" t="s">
        <v>98</v>
      </c>
      <c r="D47" s="24" t="s">
        <v>179</v>
      </c>
      <c r="E47" s="35"/>
      <c r="F47" s="35" t="s">
        <v>45</v>
      </c>
      <c r="G47" s="35">
        <v>1</v>
      </c>
      <c r="H47" s="33" t="s">
        <v>46</v>
      </c>
      <c r="I47" s="33" t="s">
        <v>47</v>
      </c>
      <c r="J47" s="33"/>
      <c r="K47" s="37">
        <v>18</v>
      </c>
      <c r="L47" s="16">
        <f t="shared" si="9"/>
        <v>21.599999999999998</v>
      </c>
      <c r="M47" s="37">
        <v>0.3</v>
      </c>
      <c r="N47" s="8">
        <f t="shared" si="10"/>
        <v>0.4285714285714286</v>
      </c>
      <c r="O47" s="17">
        <f t="shared" si="11"/>
        <v>31</v>
      </c>
      <c r="P47" s="17"/>
      <c r="Q47" s="18">
        <f t="shared" si="12"/>
        <v>9.2999999999999989</v>
      </c>
      <c r="R47" s="37">
        <v>8</v>
      </c>
      <c r="S47" s="37">
        <v>14.4</v>
      </c>
      <c r="T47" s="18">
        <f t="shared" si="13"/>
        <v>36.214953271028037</v>
      </c>
      <c r="U47" s="44"/>
      <c r="V47" s="44"/>
      <c r="W47" s="44">
        <f t="shared" si="14"/>
        <v>34.579439252336449</v>
      </c>
      <c r="X47" s="37">
        <v>14.4</v>
      </c>
      <c r="Y47" s="17">
        <v>3</v>
      </c>
      <c r="Z47" s="18">
        <f t="shared" si="15"/>
        <v>39.719626168224302</v>
      </c>
      <c r="AA47" s="17">
        <f t="shared" si="16"/>
        <v>38.084112149532707</v>
      </c>
      <c r="AB47" s="35" t="s">
        <v>112</v>
      </c>
      <c r="AC47" s="35" t="s">
        <v>46</v>
      </c>
      <c r="AD47" s="35"/>
      <c r="AE47" s="35"/>
      <c r="AF47" s="35"/>
      <c r="AG47" s="36"/>
      <c r="AH47" s="36"/>
      <c r="AI47" s="36"/>
      <c r="AJ47" s="38"/>
      <c r="AK47" s="39" t="s">
        <v>180</v>
      </c>
      <c r="AL47" s="39" t="s">
        <v>180</v>
      </c>
      <c r="AM47" s="39" t="s">
        <v>181</v>
      </c>
      <c r="AN47" s="33" t="s">
        <v>182</v>
      </c>
    </row>
    <row r="48" spans="1:40" ht="142.5">
      <c r="A48" s="33" t="s">
        <v>73</v>
      </c>
      <c r="B48" s="22" t="s">
        <v>178</v>
      </c>
      <c r="C48" s="23" t="s">
        <v>98</v>
      </c>
      <c r="D48" s="24" t="s">
        <v>179</v>
      </c>
      <c r="E48" s="35"/>
      <c r="F48" s="35" t="s">
        <v>45</v>
      </c>
      <c r="G48" s="35">
        <v>1</v>
      </c>
      <c r="H48" s="33" t="s">
        <v>46</v>
      </c>
      <c r="I48" s="33" t="s">
        <v>47</v>
      </c>
      <c r="J48" s="33"/>
      <c r="K48" s="37">
        <v>18</v>
      </c>
      <c r="L48" s="16">
        <f t="shared" si="9"/>
        <v>21.599999999999998</v>
      </c>
      <c r="M48" s="37">
        <v>0.3</v>
      </c>
      <c r="N48" s="8">
        <f t="shared" si="10"/>
        <v>0.4285714285714286</v>
      </c>
      <c r="O48" s="17">
        <f t="shared" si="11"/>
        <v>31</v>
      </c>
      <c r="P48" s="17"/>
      <c r="Q48" s="18">
        <f t="shared" si="12"/>
        <v>9.2999999999999989</v>
      </c>
      <c r="R48" s="37">
        <v>8</v>
      </c>
      <c r="S48" s="37">
        <v>14.4</v>
      </c>
      <c r="T48" s="18">
        <f t="shared" si="13"/>
        <v>36.214953271028037</v>
      </c>
      <c r="U48" s="44"/>
      <c r="V48" s="44"/>
      <c r="W48" s="44">
        <f t="shared" si="14"/>
        <v>34.579439252336449</v>
      </c>
      <c r="X48" s="37">
        <v>14.4</v>
      </c>
      <c r="Y48" s="17">
        <v>3</v>
      </c>
      <c r="Z48" s="18">
        <f t="shared" si="15"/>
        <v>39.719626168224302</v>
      </c>
      <c r="AA48" s="17">
        <f t="shared" si="16"/>
        <v>38.084112149532707</v>
      </c>
      <c r="AB48" s="35" t="s">
        <v>112</v>
      </c>
      <c r="AC48" s="35" t="s">
        <v>46</v>
      </c>
      <c r="AD48" s="35"/>
      <c r="AE48" s="35"/>
      <c r="AF48" s="35"/>
      <c r="AG48" s="36"/>
      <c r="AH48" s="36"/>
      <c r="AI48" s="36"/>
      <c r="AJ48" s="38"/>
      <c r="AK48" s="39" t="s">
        <v>180</v>
      </c>
      <c r="AL48" s="39" t="s">
        <v>180</v>
      </c>
      <c r="AM48" s="39" t="s">
        <v>181</v>
      </c>
      <c r="AN48" s="33" t="s">
        <v>182</v>
      </c>
    </row>
    <row r="49" spans="1:40" ht="142.5">
      <c r="A49" s="33" t="s">
        <v>73</v>
      </c>
      <c r="B49" s="22" t="s">
        <v>178</v>
      </c>
      <c r="C49" s="23" t="s">
        <v>98</v>
      </c>
      <c r="D49" s="24" t="s">
        <v>179</v>
      </c>
      <c r="E49" s="35"/>
      <c r="F49" s="35" t="s">
        <v>45</v>
      </c>
      <c r="G49" s="35">
        <v>1</v>
      </c>
      <c r="H49" s="33" t="s">
        <v>46</v>
      </c>
      <c r="I49" s="33" t="s">
        <v>47</v>
      </c>
      <c r="J49" s="33"/>
      <c r="K49" s="37">
        <v>18</v>
      </c>
      <c r="L49" s="16">
        <f t="shared" si="9"/>
        <v>21.599999999999998</v>
      </c>
      <c r="M49" s="37">
        <v>0.3</v>
      </c>
      <c r="N49" s="8">
        <f t="shared" si="10"/>
        <v>0.4285714285714286</v>
      </c>
      <c r="O49" s="17">
        <f t="shared" si="11"/>
        <v>31</v>
      </c>
      <c r="P49" s="17"/>
      <c r="Q49" s="18">
        <f t="shared" si="12"/>
        <v>9.2999999999999989</v>
      </c>
      <c r="R49" s="37">
        <v>8</v>
      </c>
      <c r="S49" s="37">
        <v>14.4</v>
      </c>
      <c r="T49" s="18">
        <f t="shared" si="13"/>
        <v>36.214953271028037</v>
      </c>
      <c r="U49" s="44"/>
      <c r="V49" s="44"/>
      <c r="W49" s="44">
        <f t="shared" si="14"/>
        <v>34.579439252336449</v>
      </c>
      <c r="X49" s="37">
        <v>14.4</v>
      </c>
      <c r="Y49" s="17">
        <v>3</v>
      </c>
      <c r="Z49" s="18">
        <f t="shared" si="15"/>
        <v>39.719626168224302</v>
      </c>
      <c r="AA49" s="17">
        <f t="shared" si="16"/>
        <v>38.084112149532707</v>
      </c>
      <c r="AB49" s="35" t="s">
        <v>112</v>
      </c>
      <c r="AC49" s="35" t="s">
        <v>46</v>
      </c>
      <c r="AD49" s="35"/>
      <c r="AE49" s="35"/>
      <c r="AF49" s="35"/>
      <c r="AG49" s="36"/>
      <c r="AH49" s="36"/>
      <c r="AI49" s="36"/>
      <c r="AJ49" s="38"/>
      <c r="AK49" s="39" t="s">
        <v>180</v>
      </c>
      <c r="AL49" s="39" t="s">
        <v>180</v>
      </c>
      <c r="AM49" s="39" t="s">
        <v>181</v>
      </c>
      <c r="AN49" s="33" t="s">
        <v>182</v>
      </c>
    </row>
    <row r="50" spans="1:40" ht="128.25">
      <c r="A50" s="33" t="s">
        <v>73</v>
      </c>
      <c r="B50" s="41" t="s">
        <v>183</v>
      </c>
      <c r="C50" s="41" t="s">
        <v>98</v>
      </c>
      <c r="D50" s="24" t="s">
        <v>184</v>
      </c>
      <c r="E50" s="35"/>
      <c r="F50" s="35" t="s">
        <v>45</v>
      </c>
      <c r="G50" s="35">
        <v>1</v>
      </c>
      <c r="H50" s="33" t="s">
        <v>46</v>
      </c>
      <c r="I50" s="33" t="s">
        <v>47</v>
      </c>
      <c r="J50" s="33"/>
      <c r="K50" s="37"/>
      <c r="L50" s="37"/>
      <c r="M50" s="37"/>
      <c r="N50" s="37"/>
      <c r="O50" s="37"/>
      <c r="P50" s="37"/>
      <c r="Q50" s="37"/>
      <c r="R50" s="37"/>
      <c r="S50" s="37"/>
      <c r="T50" s="37">
        <v>18</v>
      </c>
      <c r="U50" s="37"/>
      <c r="V50" s="37"/>
      <c r="W50" s="37"/>
      <c r="X50" s="37"/>
      <c r="Y50" s="37">
        <v>3</v>
      </c>
      <c r="Z50" s="37">
        <v>21</v>
      </c>
      <c r="AA50" s="35"/>
      <c r="AB50" s="35" t="s">
        <v>112</v>
      </c>
      <c r="AC50" s="35" t="s">
        <v>46</v>
      </c>
      <c r="AD50" s="35"/>
      <c r="AE50" s="35"/>
      <c r="AF50" s="35"/>
      <c r="AG50" s="36"/>
      <c r="AH50" s="36"/>
      <c r="AI50" s="36"/>
      <c r="AJ50" s="38"/>
      <c r="AK50" s="39" t="s">
        <v>185</v>
      </c>
      <c r="AL50" s="39" t="s">
        <v>185</v>
      </c>
      <c r="AM50" s="39" t="s">
        <v>186</v>
      </c>
      <c r="AN50" s="33"/>
    </row>
    <row r="51" spans="1:40" ht="128.25">
      <c r="A51" s="33" t="s">
        <v>73</v>
      </c>
      <c r="B51" s="41" t="s">
        <v>183</v>
      </c>
      <c r="C51" s="41" t="s">
        <v>98</v>
      </c>
      <c r="D51" s="24" t="s">
        <v>184</v>
      </c>
      <c r="E51" s="35"/>
      <c r="F51" s="35" t="s">
        <v>45</v>
      </c>
      <c r="G51" s="35">
        <v>1</v>
      </c>
      <c r="H51" s="33" t="s">
        <v>46</v>
      </c>
      <c r="I51" s="33" t="s">
        <v>47</v>
      </c>
      <c r="J51" s="33"/>
      <c r="K51" s="37"/>
      <c r="L51" s="37"/>
      <c r="M51" s="37"/>
      <c r="N51" s="37"/>
      <c r="O51" s="37"/>
      <c r="P51" s="37"/>
      <c r="Q51" s="37"/>
      <c r="R51" s="37"/>
      <c r="S51" s="37"/>
      <c r="T51" s="37">
        <v>18</v>
      </c>
      <c r="U51" s="37"/>
      <c r="V51" s="37"/>
      <c r="W51" s="37"/>
      <c r="X51" s="37"/>
      <c r="Y51" s="37">
        <v>3</v>
      </c>
      <c r="Z51" s="37">
        <v>21</v>
      </c>
      <c r="AA51" s="35"/>
      <c r="AB51" s="35" t="s">
        <v>112</v>
      </c>
      <c r="AC51" s="35" t="s">
        <v>46</v>
      </c>
      <c r="AD51" s="35"/>
      <c r="AE51" s="35"/>
      <c r="AF51" s="35"/>
      <c r="AG51" s="36"/>
      <c r="AH51" s="36"/>
      <c r="AI51" s="36"/>
      <c r="AJ51" s="38"/>
      <c r="AK51" s="39" t="s">
        <v>185</v>
      </c>
      <c r="AL51" s="39" t="s">
        <v>185</v>
      </c>
      <c r="AM51" s="39" t="s">
        <v>186</v>
      </c>
      <c r="AN51" s="33"/>
    </row>
    <row r="52" spans="1:40" ht="128.25">
      <c r="A52" s="33" t="s">
        <v>73</v>
      </c>
      <c r="B52" s="41" t="s">
        <v>183</v>
      </c>
      <c r="C52" s="41" t="s">
        <v>98</v>
      </c>
      <c r="D52" s="24" t="s">
        <v>184</v>
      </c>
      <c r="E52" s="35"/>
      <c r="F52" s="35" t="s">
        <v>45</v>
      </c>
      <c r="G52" s="35">
        <v>1</v>
      </c>
      <c r="H52" s="33" t="s">
        <v>46</v>
      </c>
      <c r="I52" s="33" t="s">
        <v>47</v>
      </c>
      <c r="J52" s="33"/>
      <c r="K52" s="37"/>
      <c r="L52" s="37"/>
      <c r="M52" s="37"/>
      <c r="N52" s="37"/>
      <c r="O52" s="37"/>
      <c r="P52" s="37"/>
      <c r="Q52" s="37"/>
      <c r="R52" s="37"/>
      <c r="S52" s="37"/>
      <c r="T52" s="37">
        <v>18</v>
      </c>
      <c r="U52" s="37"/>
      <c r="V52" s="37"/>
      <c r="W52" s="37"/>
      <c r="X52" s="37"/>
      <c r="Y52" s="37">
        <v>3</v>
      </c>
      <c r="Z52" s="37">
        <v>21</v>
      </c>
      <c r="AA52" s="35"/>
      <c r="AB52" s="35" t="s">
        <v>112</v>
      </c>
      <c r="AC52" s="35" t="s">
        <v>46</v>
      </c>
      <c r="AD52" s="35"/>
      <c r="AE52" s="35"/>
      <c r="AF52" s="35"/>
      <c r="AG52" s="36"/>
      <c r="AH52" s="36"/>
      <c r="AI52" s="36"/>
      <c r="AJ52" s="38"/>
      <c r="AK52" s="39" t="s">
        <v>185</v>
      </c>
      <c r="AL52" s="39" t="s">
        <v>185</v>
      </c>
      <c r="AM52" s="39" t="s">
        <v>186</v>
      </c>
      <c r="AN52" s="33"/>
    </row>
    <row r="53" spans="1:40" ht="128.25">
      <c r="A53" s="33" t="s">
        <v>73</v>
      </c>
      <c r="B53" s="41" t="s">
        <v>183</v>
      </c>
      <c r="C53" s="41" t="s">
        <v>98</v>
      </c>
      <c r="D53" s="24" t="s">
        <v>184</v>
      </c>
      <c r="E53" s="35"/>
      <c r="F53" s="35" t="s">
        <v>45</v>
      </c>
      <c r="G53" s="35">
        <v>1</v>
      </c>
      <c r="H53" s="33" t="s">
        <v>46</v>
      </c>
      <c r="I53" s="33" t="s">
        <v>47</v>
      </c>
      <c r="J53" s="33"/>
      <c r="K53" s="37"/>
      <c r="L53" s="37"/>
      <c r="M53" s="37"/>
      <c r="N53" s="37"/>
      <c r="O53" s="37"/>
      <c r="P53" s="37"/>
      <c r="Q53" s="37"/>
      <c r="R53" s="37"/>
      <c r="S53" s="37"/>
      <c r="T53" s="37">
        <v>18</v>
      </c>
      <c r="U53" s="37"/>
      <c r="V53" s="37"/>
      <c r="W53" s="37"/>
      <c r="X53" s="37"/>
      <c r="Y53" s="37">
        <v>3</v>
      </c>
      <c r="Z53" s="37">
        <v>21</v>
      </c>
      <c r="AA53" s="35"/>
      <c r="AB53" s="35" t="s">
        <v>112</v>
      </c>
      <c r="AC53" s="35" t="s">
        <v>46</v>
      </c>
      <c r="AD53" s="35"/>
      <c r="AE53" s="35"/>
      <c r="AF53" s="35"/>
      <c r="AG53" s="36"/>
      <c r="AH53" s="36"/>
      <c r="AI53" s="36"/>
      <c r="AJ53" s="38"/>
      <c r="AK53" s="39" t="s">
        <v>185</v>
      </c>
      <c r="AL53" s="39" t="s">
        <v>185</v>
      </c>
      <c r="AM53" s="39" t="s">
        <v>186</v>
      </c>
      <c r="AN53" s="33"/>
    </row>
    <row r="54" spans="1:40" ht="114">
      <c r="A54" s="33" t="s">
        <v>73</v>
      </c>
      <c r="B54" s="41" t="s">
        <v>187</v>
      </c>
      <c r="C54" s="41" t="s">
        <v>146</v>
      </c>
      <c r="D54" s="24" t="s">
        <v>188</v>
      </c>
      <c r="E54" s="35"/>
      <c r="F54" s="35" t="s">
        <v>45</v>
      </c>
      <c r="G54" s="35">
        <v>1</v>
      </c>
      <c r="H54" s="33" t="s">
        <v>46</v>
      </c>
      <c r="I54" s="33" t="s">
        <v>47</v>
      </c>
      <c r="J54" s="33"/>
      <c r="K54" s="37"/>
      <c r="L54" s="37"/>
      <c r="M54" s="37"/>
      <c r="N54" s="37"/>
      <c r="O54" s="37"/>
      <c r="P54" s="37"/>
      <c r="Q54" s="37"/>
      <c r="R54" s="37"/>
      <c r="S54" s="37"/>
      <c r="T54" s="37">
        <v>22</v>
      </c>
      <c r="U54" s="37"/>
      <c r="V54" s="37"/>
      <c r="W54" s="37"/>
      <c r="X54" s="37"/>
      <c r="Y54" s="37">
        <v>3</v>
      </c>
      <c r="Z54" s="37">
        <v>25</v>
      </c>
      <c r="AA54" s="35"/>
      <c r="AB54" s="35"/>
      <c r="AC54" s="35"/>
      <c r="AD54" s="35"/>
      <c r="AE54" s="35"/>
      <c r="AF54" s="35"/>
      <c r="AG54" s="36"/>
      <c r="AH54" s="36"/>
      <c r="AI54" s="36"/>
      <c r="AJ54" s="38"/>
      <c r="AK54" s="39" t="s">
        <v>189</v>
      </c>
      <c r="AL54" s="39" t="s">
        <v>189</v>
      </c>
      <c r="AM54" s="39" t="s">
        <v>190</v>
      </c>
      <c r="AN54" s="33" t="s">
        <v>191</v>
      </c>
    </row>
    <row r="55" spans="1:40" ht="114">
      <c r="A55" s="33" t="s">
        <v>73</v>
      </c>
      <c r="B55" s="41" t="s">
        <v>187</v>
      </c>
      <c r="C55" s="41" t="s">
        <v>146</v>
      </c>
      <c r="D55" s="24" t="s">
        <v>188</v>
      </c>
      <c r="E55" s="35"/>
      <c r="F55" s="35" t="s">
        <v>45</v>
      </c>
      <c r="G55" s="35">
        <v>1</v>
      </c>
      <c r="H55" s="33" t="s">
        <v>46</v>
      </c>
      <c r="I55" s="33" t="s">
        <v>47</v>
      </c>
      <c r="J55" s="33"/>
      <c r="K55" s="37"/>
      <c r="L55" s="37"/>
      <c r="M55" s="37"/>
      <c r="N55" s="37"/>
      <c r="O55" s="37"/>
      <c r="P55" s="37"/>
      <c r="Q55" s="37"/>
      <c r="R55" s="37"/>
      <c r="S55" s="37"/>
      <c r="T55" s="37">
        <v>22</v>
      </c>
      <c r="U55" s="37"/>
      <c r="V55" s="37"/>
      <c r="W55" s="37"/>
      <c r="X55" s="37"/>
      <c r="Y55" s="37">
        <v>3</v>
      </c>
      <c r="Z55" s="37">
        <v>25</v>
      </c>
      <c r="AA55" s="35"/>
      <c r="AB55" s="35"/>
      <c r="AC55" s="35"/>
      <c r="AD55" s="35"/>
      <c r="AE55" s="35"/>
      <c r="AF55" s="35"/>
      <c r="AG55" s="36"/>
      <c r="AH55" s="36"/>
      <c r="AI55" s="36"/>
      <c r="AJ55" s="38"/>
      <c r="AK55" s="39" t="s">
        <v>189</v>
      </c>
      <c r="AL55" s="39" t="s">
        <v>189</v>
      </c>
      <c r="AM55" s="39" t="s">
        <v>190</v>
      </c>
      <c r="AN55" s="33" t="s">
        <v>191</v>
      </c>
    </row>
    <row r="56" spans="1:40" ht="114">
      <c r="A56" s="33" t="s">
        <v>73</v>
      </c>
      <c r="B56" s="41" t="s">
        <v>187</v>
      </c>
      <c r="C56" s="41" t="s">
        <v>146</v>
      </c>
      <c r="D56" s="24" t="s">
        <v>188</v>
      </c>
      <c r="E56" s="35"/>
      <c r="F56" s="35" t="s">
        <v>45</v>
      </c>
      <c r="G56" s="35">
        <v>1</v>
      </c>
      <c r="H56" s="33" t="s">
        <v>46</v>
      </c>
      <c r="I56" s="33" t="s">
        <v>47</v>
      </c>
      <c r="J56" s="33"/>
      <c r="K56" s="37"/>
      <c r="L56" s="37"/>
      <c r="M56" s="37"/>
      <c r="N56" s="37"/>
      <c r="O56" s="37"/>
      <c r="P56" s="37"/>
      <c r="Q56" s="37"/>
      <c r="R56" s="37"/>
      <c r="S56" s="37"/>
      <c r="T56" s="37">
        <v>22</v>
      </c>
      <c r="U56" s="37"/>
      <c r="V56" s="37"/>
      <c r="W56" s="37"/>
      <c r="X56" s="37"/>
      <c r="Y56" s="37">
        <v>3</v>
      </c>
      <c r="Z56" s="37">
        <v>25</v>
      </c>
      <c r="AA56" s="35"/>
      <c r="AB56" s="35"/>
      <c r="AC56" s="35"/>
      <c r="AD56" s="35"/>
      <c r="AE56" s="35"/>
      <c r="AF56" s="35"/>
      <c r="AG56" s="36"/>
      <c r="AH56" s="36"/>
      <c r="AI56" s="36"/>
      <c r="AJ56" s="38"/>
      <c r="AK56" s="39" t="s">
        <v>189</v>
      </c>
      <c r="AL56" s="39" t="s">
        <v>189</v>
      </c>
      <c r="AM56" s="39" t="s">
        <v>190</v>
      </c>
      <c r="AN56" s="33" t="s">
        <v>191</v>
      </c>
    </row>
    <row r="57" spans="1:40" ht="114">
      <c r="A57" s="33" t="s">
        <v>73</v>
      </c>
      <c r="B57" s="41" t="s">
        <v>187</v>
      </c>
      <c r="C57" s="41" t="s">
        <v>146</v>
      </c>
      <c r="D57" s="24" t="s">
        <v>188</v>
      </c>
      <c r="E57" s="35"/>
      <c r="F57" s="35" t="s">
        <v>45</v>
      </c>
      <c r="G57" s="35">
        <v>1</v>
      </c>
      <c r="H57" s="33" t="s">
        <v>46</v>
      </c>
      <c r="I57" s="33" t="s">
        <v>47</v>
      </c>
      <c r="J57" s="33"/>
      <c r="K57" s="37"/>
      <c r="L57" s="37"/>
      <c r="M57" s="37"/>
      <c r="N57" s="37"/>
      <c r="O57" s="37"/>
      <c r="P57" s="37"/>
      <c r="Q57" s="37"/>
      <c r="R57" s="37"/>
      <c r="S57" s="37"/>
      <c r="T57" s="37">
        <v>22</v>
      </c>
      <c r="U57" s="37"/>
      <c r="V57" s="37"/>
      <c r="W57" s="37"/>
      <c r="X57" s="37"/>
      <c r="Y57" s="37">
        <v>3</v>
      </c>
      <c r="Z57" s="37">
        <v>25</v>
      </c>
      <c r="AA57" s="35"/>
      <c r="AB57" s="35"/>
      <c r="AC57" s="35"/>
      <c r="AD57" s="35"/>
      <c r="AE57" s="35"/>
      <c r="AF57" s="35"/>
      <c r="AG57" s="36"/>
      <c r="AH57" s="36"/>
      <c r="AI57" s="36"/>
      <c r="AJ57" s="38"/>
      <c r="AK57" s="39" t="s">
        <v>189</v>
      </c>
      <c r="AL57" s="39" t="s">
        <v>189</v>
      </c>
      <c r="AM57" s="39" t="s">
        <v>190</v>
      </c>
      <c r="AN57" s="33" t="s">
        <v>191</v>
      </c>
    </row>
    <row r="58" spans="1:40" ht="142.5">
      <c r="A58" s="33" t="s">
        <v>73</v>
      </c>
      <c r="B58" s="41" t="s">
        <v>192</v>
      </c>
      <c r="C58" s="41" t="s">
        <v>146</v>
      </c>
      <c r="D58" s="24" t="s">
        <v>193</v>
      </c>
      <c r="E58" s="35"/>
      <c r="F58" s="35" t="s">
        <v>45</v>
      </c>
      <c r="G58" s="35">
        <v>1</v>
      </c>
      <c r="H58" s="33" t="s">
        <v>46</v>
      </c>
      <c r="I58" s="33" t="s">
        <v>47</v>
      </c>
      <c r="J58" s="33"/>
      <c r="K58" s="37"/>
      <c r="L58" s="37"/>
      <c r="M58" s="37"/>
      <c r="N58" s="37"/>
      <c r="O58" s="37"/>
      <c r="P58" s="37"/>
      <c r="Q58" s="37"/>
      <c r="R58" s="37"/>
      <c r="S58" s="37"/>
      <c r="T58" s="37">
        <v>22</v>
      </c>
      <c r="U58" s="37"/>
      <c r="V58" s="37"/>
      <c r="W58" s="37"/>
      <c r="X58" s="37"/>
      <c r="Y58" s="37">
        <v>3</v>
      </c>
      <c r="Z58" s="37">
        <v>25</v>
      </c>
      <c r="AA58" s="35"/>
      <c r="AB58" s="35"/>
      <c r="AC58" s="35"/>
      <c r="AD58" s="35"/>
      <c r="AE58" s="35"/>
      <c r="AF58" s="35"/>
      <c r="AG58" s="36"/>
      <c r="AH58" s="36"/>
      <c r="AI58" s="36"/>
      <c r="AJ58" s="38"/>
      <c r="AK58" s="39" t="s">
        <v>194</v>
      </c>
      <c r="AL58" s="39" t="s">
        <v>194</v>
      </c>
      <c r="AM58" s="39" t="s">
        <v>195</v>
      </c>
      <c r="AN58" s="33" t="s">
        <v>196</v>
      </c>
    </row>
    <row r="59" spans="1:40" ht="142.5">
      <c r="A59" s="33" t="s">
        <v>73</v>
      </c>
      <c r="B59" s="41" t="s">
        <v>192</v>
      </c>
      <c r="C59" s="41" t="s">
        <v>146</v>
      </c>
      <c r="D59" s="24" t="s">
        <v>193</v>
      </c>
      <c r="E59" s="35"/>
      <c r="F59" s="35" t="s">
        <v>45</v>
      </c>
      <c r="G59" s="35">
        <v>1</v>
      </c>
      <c r="H59" s="33" t="s">
        <v>46</v>
      </c>
      <c r="I59" s="33" t="s">
        <v>47</v>
      </c>
      <c r="J59" s="33"/>
      <c r="K59" s="37"/>
      <c r="L59" s="37"/>
      <c r="M59" s="37"/>
      <c r="N59" s="37"/>
      <c r="O59" s="37"/>
      <c r="P59" s="37"/>
      <c r="Q59" s="37"/>
      <c r="R59" s="37"/>
      <c r="S59" s="37"/>
      <c r="T59" s="37">
        <v>22</v>
      </c>
      <c r="U59" s="37"/>
      <c r="V59" s="37"/>
      <c r="W59" s="37"/>
      <c r="X59" s="37"/>
      <c r="Y59" s="37">
        <v>3</v>
      </c>
      <c r="Z59" s="37">
        <v>25</v>
      </c>
      <c r="AA59" s="35"/>
      <c r="AB59" s="35"/>
      <c r="AC59" s="35"/>
      <c r="AD59" s="35"/>
      <c r="AE59" s="35"/>
      <c r="AF59" s="35"/>
      <c r="AG59" s="36"/>
      <c r="AH59" s="36"/>
      <c r="AI59" s="36"/>
      <c r="AJ59" s="38"/>
      <c r="AK59" s="39" t="s">
        <v>194</v>
      </c>
      <c r="AL59" s="39" t="s">
        <v>194</v>
      </c>
      <c r="AM59" s="39" t="s">
        <v>195</v>
      </c>
      <c r="AN59" s="33" t="s">
        <v>196</v>
      </c>
    </row>
    <row r="60" spans="1:40" ht="142.5">
      <c r="A60" s="33" t="s">
        <v>73</v>
      </c>
      <c r="B60" s="41" t="s">
        <v>192</v>
      </c>
      <c r="C60" s="41" t="s">
        <v>146</v>
      </c>
      <c r="D60" s="24" t="s">
        <v>193</v>
      </c>
      <c r="E60" s="35"/>
      <c r="F60" s="35" t="s">
        <v>45</v>
      </c>
      <c r="G60" s="35">
        <v>1</v>
      </c>
      <c r="H60" s="33" t="s">
        <v>46</v>
      </c>
      <c r="I60" s="33" t="s">
        <v>47</v>
      </c>
      <c r="J60" s="33"/>
      <c r="K60" s="37"/>
      <c r="L60" s="37"/>
      <c r="M60" s="37"/>
      <c r="N60" s="37"/>
      <c r="O60" s="37"/>
      <c r="P60" s="37"/>
      <c r="Q60" s="37"/>
      <c r="R60" s="37"/>
      <c r="S60" s="37"/>
      <c r="T60" s="37">
        <v>22</v>
      </c>
      <c r="U60" s="37"/>
      <c r="V60" s="37"/>
      <c r="W60" s="37"/>
      <c r="X60" s="37"/>
      <c r="Y60" s="37">
        <v>3</v>
      </c>
      <c r="Z60" s="37">
        <v>25</v>
      </c>
      <c r="AA60" s="35"/>
      <c r="AB60" s="35"/>
      <c r="AC60" s="35"/>
      <c r="AD60" s="35"/>
      <c r="AE60" s="35"/>
      <c r="AF60" s="35"/>
      <c r="AG60" s="36"/>
      <c r="AH60" s="36"/>
      <c r="AI60" s="36"/>
      <c r="AJ60" s="38"/>
      <c r="AK60" s="39" t="s">
        <v>194</v>
      </c>
      <c r="AL60" s="39" t="s">
        <v>194</v>
      </c>
      <c r="AM60" s="39" t="s">
        <v>195</v>
      </c>
      <c r="AN60" s="33" t="s">
        <v>196</v>
      </c>
    </row>
    <row r="61" spans="1:40" ht="142.5">
      <c r="A61" s="33" t="s">
        <v>73</v>
      </c>
      <c r="B61" s="41" t="s">
        <v>192</v>
      </c>
      <c r="C61" s="41" t="s">
        <v>146</v>
      </c>
      <c r="D61" s="24" t="s">
        <v>193</v>
      </c>
      <c r="E61" s="35"/>
      <c r="F61" s="35" t="s">
        <v>45</v>
      </c>
      <c r="G61" s="35">
        <v>1</v>
      </c>
      <c r="H61" s="33" t="s">
        <v>46</v>
      </c>
      <c r="I61" s="33" t="s">
        <v>47</v>
      </c>
      <c r="J61" s="33"/>
      <c r="K61" s="37"/>
      <c r="L61" s="37"/>
      <c r="M61" s="37"/>
      <c r="N61" s="37"/>
      <c r="O61" s="37"/>
      <c r="P61" s="37"/>
      <c r="Q61" s="37"/>
      <c r="R61" s="37"/>
      <c r="S61" s="37"/>
      <c r="T61" s="37">
        <v>22</v>
      </c>
      <c r="U61" s="37"/>
      <c r="V61" s="37"/>
      <c r="W61" s="37"/>
      <c r="X61" s="37"/>
      <c r="Y61" s="37">
        <v>3</v>
      </c>
      <c r="Z61" s="37">
        <v>25</v>
      </c>
      <c r="AA61" s="35"/>
      <c r="AB61" s="35"/>
      <c r="AC61" s="35"/>
      <c r="AD61" s="35"/>
      <c r="AE61" s="35"/>
      <c r="AF61" s="35"/>
      <c r="AG61" s="36"/>
      <c r="AH61" s="36"/>
      <c r="AI61" s="36"/>
      <c r="AJ61" s="38"/>
      <c r="AK61" s="39" t="s">
        <v>194</v>
      </c>
      <c r="AL61" s="39" t="s">
        <v>194</v>
      </c>
      <c r="AM61" s="39" t="s">
        <v>195</v>
      </c>
      <c r="AN61" s="33" t="s">
        <v>196</v>
      </c>
    </row>
    <row r="62" spans="1:40" ht="71.25">
      <c r="A62" s="33" t="s">
        <v>73</v>
      </c>
      <c r="B62" s="43" t="s">
        <v>197</v>
      </c>
      <c r="C62" s="41" t="s">
        <v>146</v>
      </c>
      <c r="D62" s="24" t="s">
        <v>198</v>
      </c>
      <c r="E62" s="35"/>
      <c r="F62" s="35" t="s">
        <v>45</v>
      </c>
      <c r="G62" s="35">
        <v>1</v>
      </c>
      <c r="H62" s="33" t="s">
        <v>46</v>
      </c>
      <c r="I62" s="33" t="s">
        <v>47</v>
      </c>
      <c r="J62" s="33"/>
      <c r="K62" s="37"/>
      <c r="L62" s="37"/>
      <c r="M62" s="37"/>
      <c r="N62" s="37"/>
      <c r="O62" s="37"/>
      <c r="P62" s="37"/>
      <c r="Q62" s="37"/>
      <c r="R62" s="37"/>
      <c r="S62" s="37"/>
      <c r="T62" s="37">
        <v>22</v>
      </c>
      <c r="U62" s="37"/>
      <c r="V62" s="37"/>
      <c r="W62" s="37"/>
      <c r="X62" s="37"/>
      <c r="Y62" s="37">
        <v>3</v>
      </c>
      <c r="Z62" s="37">
        <v>25</v>
      </c>
      <c r="AA62" s="35"/>
      <c r="AB62" s="40">
        <v>43313</v>
      </c>
      <c r="AC62" s="35" t="s">
        <v>46</v>
      </c>
      <c r="AD62" s="35"/>
      <c r="AE62" s="35"/>
      <c r="AF62" s="35"/>
      <c r="AG62" s="36"/>
      <c r="AH62" s="36"/>
      <c r="AI62" s="36"/>
      <c r="AJ62" s="38"/>
      <c r="AK62" s="39" t="s">
        <v>199</v>
      </c>
      <c r="AL62" s="39" t="s">
        <v>199</v>
      </c>
      <c r="AM62" s="39" t="s">
        <v>200</v>
      </c>
      <c r="AN62" s="33" t="s">
        <v>201</v>
      </c>
    </row>
    <row r="63" spans="1:40" ht="71.25">
      <c r="A63" s="33" t="s">
        <v>73</v>
      </c>
      <c r="B63" s="43" t="s">
        <v>197</v>
      </c>
      <c r="C63" s="41" t="s">
        <v>146</v>
      </c>
      <c r="D63" s="24" t="s">
        <v>198</v>
      </c>
      <c r="E63" s="35"/>
      <c r="F63" s="35" t="s">
        <v>45</v>
      </c>
      <c r="G63" s="35">
        <v>1</v>
      </c>
      <c r="H63" s="33" t="s">
        <v>46</v>
      </c>
      <c r="I63" s="33" t="s">
        <v>47</v>
      </c>
      <c r="J63" s="33"/>
      <c r="K63" s="37"/>
      <c r="L63" s="37"/>
      <c r="M63" s="37"/>
      <c r="N63" s="37"/>
      <c r="O63" s="37"/>
      <c r="P63" s="37"/>
      <c r="Q63" s="37"/>
      <c r="R63" s="37"/>
      <c r="S63" s="37"/>
      <c r="T63" s="37">
        <v>22</v>
      </c>
      <c r="U63" s="37"/>
      <c r="V63" s="37"/>
      <c r="W63" s="37"/>
      <c r="X63" s="37"/>
      <c r="Y63" s="37">
        <v>3</v>
      </c>
      <c r="Z63" s="37">
        <v>25</v>
      </c>
      <c r="AA63" s="35"/>
      <c r="AB63" s="40">
        <v>43313</v>
      </c>
      <c r="AC63" s="35" t="s">
        <v>46</v>
      </c>
      <c r="AD63" s="35"/>
      <c r="AE63" s="35"/>
      <c r="AF63" s="35"/>
      <c r="AG63" s="36"/>
      <c r="AH63" s="36"/>
      <c r="AI63" s="36"/>
      <c r="AJ63" s="38"/>
      <c r="AK63" s="39" t="s">
        <v>199</v>
      </c>
      <c r="AL63" s="39" t="s">
        <v>199</v>
      </c>
      <c r="AM63" s="39" t="s">
        <v>200</v>
      </c>
      <c r="AN63" s="33" t="s">
        <v>201</v>
      </c>
    </row>
    <row r="64" spans="1:40" ht="71.25">
      <c r="A64" s="33" t="s">
        <v>73</v>
      </c>
      <c r="B64" s="43" t="s">
        <v>197</v>
      </c>
      <c r="C64" s="41" t="s">
        <v>146</v>
      </c>
      <c r="D64" s="24" t="s">
        <v>198</v>
      </c>
      <c r="E64" s="35"/>
      <c r="F64" s="35" t="s">
        <v>45</v>
      </c>
      <c r="G64" s="35">
        <v>1</v>
      </c>
      <c r="H64" s="33" t="s">
        <v>46</v>
      </c>
      <c r="I64" s="33" t="s">
        <v>47</v>
      </c>
      <c r="J64" s="33"/>
      <c r="K64" s="37"/>
      <c r="L64" s="37"/>
      <c r="M64" s="37"/>
      <c r="N64" s="37"/>
      <c r="O64" s="37"/>
      <c r="P64" s="37"/>
      <c r="Q64" s="37"/>
      <c r="R64" s="37"/>
      <c r="S64" s="37"/>
      <c r="T64" s="37">
        <v>22</v>
      </c>
      <c r="U64" s="37"/>
      <c r="V64" s="37"/>
      <c r="W64" s="37"/>
      <c r="X64" s="37"/>
      <c r="Y64" s="37">
        <v>3</v>
      </c>
      <c r="Z64" s="37">
        <v>25</v>
      </c>
      <c r="AA64" s="35"/>
      <c r="AB64" s="40">
        <v>43313</v>
      </c>
      <c r="AC64" s="35" t="s">
        <v>46</v>
      </c>
      <c r="AD64" s="35"/>
      <c r="AE64" s="35"/>
      <c r="AF64" s="35"/>
      <c r="AG64" s="36"/>
      <c r="AH64" s="36"/>
      <c r="AI64" s="36"/>
      <c r="AJ64" s="38"/>
      <c r="AK64" s="39" t="s">
        <v>199</v>
      </c>
      <c r="AL64" s="39" t="s">
        <v>199</v>
      </c>
      <c r="AM64" s="39" t="s">
        <v>200</v>
      </c>
      <c r="AN64" s="33" t="s">
        <v>201</v>
      </c>
    </row>
    <row r="65" spans="1:40" ht="71.25">
      <c r="A65" s="33" t="s">
        <v>73</v>
      </c>
      <c r="B65" s="43" t="s">
        <v>197</v>
      </c>
      <c r="C65" s="41" t="s">
        <v>146</v>
      </c>
      <c r="D65" s="24" t="s">
        <v>198</v>
      </c>
      <c r="E65" s="35"/>
      <c r="F65" s="35" t="s">
        <v>45</v>
      </c>
      <c r="G65" s="35">
        <v>1</v>
      </c>
      <c r="H65" s="33" t="s">
        <v>46</v>
      </c>
      <c r="I65" s="33" t="s">
        <v>47</v>
      </c>
      <c r="J65" s="33"/>
      <c r="K65" s="37"/>
      <c r="L65" s="37"/>
      <c r="M65" s="37"/>
      <c r="N65" s="37"/>
      <c r="O65" s="37"/>
      <c r="P65" s="37"/>
      <c r="Q65" s="37"/>
      <c r="R65" s="37"/>
      <c r="S65" s="37"/>
      <c r="T65" s="37">
        <v>22</v>
      </c>
      <c r="U65" s="37"/>
      <c r="V65" s="37"/>
      <c r="W65" s="37"/>
      <c r="X65" s="37"/>
      <c r="Y65" s="37">
        <v>3</v>
      </c>
      <c r="Z65" s="37">
        <v>25</v>
      </c>
      <c r="AA65" s="35"/>
      <c r="AB65" s="40">
        <v>43313</v>
      </c>
      <c r="AC65" s="35" t="s">
        <v>46</v>
      </c>
      <c r="AD65" s="35"/>
      <c r="AE65" s="35"/>
      <c r="AF65" s="35"/>
      <c r="AG65" s="36"/>
      <c r="AH65" s="36"/>
      <c r="AI65" s="36"/>
      <c r="AJ65" s="38"/>
      <c r="AK65" s="39" t="s">
        <v>199</v>
      </c>
      <c r="AL65" s="39" t="s">
        <v>199</v>
      </c>
      <c r="AM65" s="39" t="s">
        <v>200</v>
      </c>
      <c r="AN65" s="33" t="s">
        <v>201</v>
      </c>
    </row>
    <row r="66" spans="1:40" ht="71.25">
      <c r="A66" s="33" t="s">
        <v>73</v>
      </c>
      <c r="B66" s="43" t="s">
        <v>197</v>
      </c>
      <c r="C66" s="41" t="s">
        <v>146</v>
      </c>
      <c r="D66" s="24" t="s">
        <v>198</v>
      </c>
      <c r="E66" s="35"/>
      <c r="F66" s="35" t="s">
        <v>45</v>
      </c>
      <c r="G66" s="35">
        <v>1</v>
      </c>
      <c r="H66" s="33" t="s">
        <v>46</v>
      </c>
      <c r="I66" s="33" t="s">
        <v>47</v>
      </c>
      <c r="J66" s="33"/>
      <c r="K66" s="37"/>
      <c r="L66" s="37"/>
      <c r="M66" s="37"/>
      <c r="N66" s="37"/>
      <c r="O66" s="37"/>
      <c r="P66" s="37"/>
      <c r="Q66" s="37"/>
      <c r="R66" s="37"/>
      <c r="S66" s="37"/>
      <c r="T66" s="37">
        <v>22</v>
      </c>
      <c r="U66" s="37"/>
      <c r="V66" s="37"/>
      <c r="W66" s="37"/>
      <c r="X66" s="37"/>
      <c r="Y66" s="37">
        <v>3</v>
      </c>
      <c r="Z66" s="37">
        <v>25</v>
      </c>
      <c r="AA66" s="35"/>
      <c r="AB66" s="40">
        <v>43313</v>
      </c>
      <c r="AC66" s="35" t="s">
        <v>46</v>
      </c>
      <c r="AD66" s="35"/>
      <c r="AE66" s="35"/>
      <c r="AF66" s="35"/>
      <c r="AG66" s="36"/>
      <c r="AH66" s="36"/>
      <c r="AI66" s="36"/>
      <c r="AJ66" s="38"/>
      <c r="AK66" s="39" t="s">
        <v>199</v>
      </c>
      <c r="AL66" s="39" t="s">
        <v>199</v>
      </c>
      <c r="AM66" s="39" t="s">
        <v>200</v>
      </c>
      <c r="AN66" s="33" t="s">
        <v>201</v>
      </c>
    </row>
    <row r="67" spans="1:40" ht="142.5">
      <c r="A67" s="33" t="s">
        <v>73</v>
      </c>
      <c r="B67" s="41" t="s">
        <v>202</v>
      </c>
      <c r="C67" s="41" t="s">
        <v>146</v>
      </c>
      <c r="D67" s="24" t="s">
        <v>203</v>
      </c>
      <c r="E67" s="35"/>
      <c r="F67" s="35" t="s">
        <v>45</v>
      </c>
      <c r="G67" s="35">
        <v>1</v>
      </c>
      <c r="H67" s="33" t="s">
        <v>46</v>
      </c>
      <c r="I67" s="33" t="s">
        <v>47</v>
      </c>
      <c r="J67" s="33"/>
      <c r="K67" s="37"/>
      <c r="L67" s="37"/>
      <c r="M67" s="37"/>
      <c r="N67" s="37"/>
      <c r="O67" s="37"/>
      <c r="P67" s="37"/>
      <c r="Q67" s="37"/>
      <c r="R67" s="37"/>
      <c r="S67" s="37"/>
      <c r="T67" s="37">
        <v>22</v>
      </c>
      <c r="U67" s="37"/>
      <c r="V67" s="37"/>
      <c r="W67" s="37"/>
      <c r="X67" s="37"/>
      <c r="Y67" s="37">
        <v>3</v>
      </c>
      <c r="Z67" s="37">
        <v>25</v>
      </c>
      <c r="AA67" s="35"/>
      <c r="AB67" s="40">
        <v>42741</v>
      </c>
      <c r="AC67" s="35" t="s">
        <v>46</v>
      </c>
      <c r="AD67" s="35"/>
      <c r="AE67" s="35"/>
      <c r="AF67" s="35"/>
      <c r="AG67" s="36"/>
      <c r="AH67" s="36"/>
      <c r="AI67" s="36"/>
      <c r="AJ67" s="38"/>
      <c r="AK67" s="39" t="s">
        <v>204</v>
      </c>
      <c r="AL67" s="39" t="s">
        <v>204</v>
      </c>
      <c r="AM67" s="39" t="s">
        <v>205</v>
      </c>
      <c r="AN67" s="33" t="s">
        <v>206</v>
      </c>
    </row>
    <row r="68" spans="1:40" ht="142.5">
      <c r="A68" s="33" t="s">
        <v>73</v>
      </c>
      <c r="B68" s="41" t="s">
        <v>202</v>
      </c>
      <c r="C68" s="41" t="s">
        <v>146</v>
      </c>
      <c r="D68" s="24" t="s">
        <v>203</v>
      </c>
      <c r="E68" s="35"/>
      <c r="F68" s="35" t="s">
        <v>45</v>
      </c>
      <c r="G68" s="35">
        <v>1</v>
      </c>
      <c r="H68" s="33" t="s">
        <v>46</v>
      </c>
      <c r="I68" s="33" t="s">
        <v>47</v>
      </c>
      <c r="J68" s="33"/>
      <c r="K68" s="37"/>
      <c r="L68" s="37"/>
      <c r="M68" s="37"/>
      <c r="N68" s="37"/>
      <c r="O68" s="37"/>
      <c r="P68" s="37"/>
      <c r="Q68" s="37"/>
      <c r="R68" s="37"/>
      <c r="S68" s="37"/>
      <c r="T68" s="37">
        <v>22</v>
      </c>
      <c r="U68" s="37"/>
      <c r="V68" s="37"/>
      <c r="W68" s="37"/>
      <c r="X68" s="37"/>
      <c r="Y68" s="37">
        <v>3</v>
      </c>
      <c r="Z68" s="37">
        <v>25</v>
      </c>
      <c r="AA68" s="35"/>
      <c r="AB68" s="35"/>
      <c r="AC68" s="35"/>
      <c r="AD68" s="35"/>
      <c r="AE68" s="35"/>
      <c r="AF68" s="35"/>
      <c r="AG68" s="36"/>
      <c r="AH68" s="36"/>
      <c r="AI68" s="36"/>
      <c r="AJ68" s="38"/>
      <c r="AK68" s="39" t="s">
        <v>204</v>
      </c>
      <c r="AL68" s="39" t="s">
        <v>204</v>
      </c>
      <c r="AM68" s="39" t="s">
        <v>205</v>
      </c>
      <c r="AN68" s="33" t="s">
        <v>206</v>
      </c>
    </row>
    <row r="69" spans="1:40" ht="142.5">
      <c r="A69" s="33" t="s">
        <v>73</v>
      </c>
      <c r="B69" s="41" t="s">
        <v>202</v>
      </c>
      <c r="C69" s="41" t="s">
        <v>146</v>
      </c>
      <c r="D69" s="24" t="s">
        <v>203</v>
      </c>
      <c r="E69" s="35"/>
      <c r="F69" s="35" t="s">
        <v>45</v>
      </c>
      <c r="G69" s="35">
        <v>1</v>
      </c>
      <c r="H69" s="33" t="s">
        <v>46</v>
      </c>
      <c r="I69" s="33" t="s">
        <v>47</v>
      </c>
      <c r="J69" s="33"/>
      <c r="K69" s="37"/>
      <c r="L69" s="37"/>
      <c r="M69" s="37"/>
      <c r="N69" s="37"/>
      <c r="O69" s="37"/>
      <c r="P69" s="37"/>
      <c r="Q69" s="37"/>
      <c r="R69" s="37"/>
      <c r="S69" s="37"/>
      <c r="T69" s="37">
        <v>22</v>
      </c>
      <c r="U69" s="37"/>
      <c r="V69" s="37"/>
      <c r="W69" s="37"/>
      <c r="X69" s="37"/>
      <c r="Y69" s="37">
        <v>3</v>
      </c>
      <c r="Z69" s="37">
        <v>25</v>
      </c>
      <c r="AA69" s="35"/>
      <c r="AB69" s="35"/>
      <c r="AC69" s="35"/>
      <c r="AD69" s="35"/>
      <c r="AE69" s="35"/>
      <c r="AF69" s="35"/>
      <c r="AG69" s="36"/>
      <c r="AH69" s="36"/>
      <c r="AI69" s="36"/>
      <c r="AJ69" s="38"/>
      <c r="AK69" s="39" t="s">
        <v>204</v>
      </c>
      <c r="AL69" s="39" t="s">
        <v>204</v>
      </c>
      <c r="AM69" s="39" t="s">
        <v>205</v>
      </c>
      <c r="AN69" s="33" t="s">
        <v>206</v>
      </c>
    </row>
    <row r="70" spans="1:40" ht="142.5">
      <c r="A70" s="33" t="s">
        <v>73</v>
      </c>
      <c r="B70" s="41" t="s">
        <v>202</v>
      </c>
      <c r="C70" s="41" t="s">
        <v>146</v>
      </c>
      <c r="D70" s="24" t="s">
        <v>203</v>
      </c>
      <c r="E70" s="35"/>
      <c r="F70" s="35" t="s">
        <v>45</v>
      </c>
      <c r="G70" s="35">
        <v>1</v>
      </c>
      <c r="H70" s="33" t="s">
        <v>46</v>
      </c>
      <c r="I70" s="33" t="s">
        <v>47</v>
      </c>
      <c r="J70" s="33"/>
      <c r="K70" s="37"/>
      <c r="L70" s="37"/>
      <c r="M70" s="37"/>
      <c r="N70" s="37"/>
      <c r="O70" s="37"/>
      <c r="P70" s="37"/>
      <c r="Q70" s="37"/>
      <c r="R70" s="37"/>
      <c r="S70" s="37"/>
      <c r="T70" s="37">
        <v>22</v>
      </c>
      <c r="U70" s="37"/>
      <c r="V70" s="37"/>
      <c r="W70" s="37"/>
      <c r="X70" s="37"/>
      <c r="Y70" s="37">
        <v>3</v>
      </c>
      <c r="Z70" s="37">
        <v>25</v>
      </c>
      <c r="AA70" s="35"/>
      <c r="AB70" s="35"/>
      <c r="AC70" s="35"/>
      <c r="AD70" s="35"/>
      <c r="AE70" s="35"/>
      <c r="AF70" s="35"/>
      <c r="AG70" s="36"/>
      <c r="AH70" s="36"/>
      <c r="AI70" s="36"/>
      <c r="AJ70" s="38"/>
      <c r="AK70" s="39" t="s">
        <v>204</v>
      </c>
      <c r="AL70" s="39" t="s">
        <v>204</v>
      </c>
      <c r="AM70" s="39" t="s">
        <v>205</v>
      </c>
      <c r="AN70" s="33" t="s">
        <v>206</v>
      </c>
    </row>
    <row r="71" spans="1:40" ht="142.5">
      <c r="A71" s="33" t="s">
        <v>73</v>
      </c>
      <c r="B71" s="41" t="s">
        <v>202</v>
      </c>
      <c r="C71" s="41" t="s">
        <v>146</v>
      </c>
      <c r="D71" s="24" t="s">
        <v>203</v>
      </c>
      <c r="E71" s="35"/>
      <c r="F71" s="35" t="s">
        <v>45</v>
      </c>
      <c r="G71" s="35">
        <v>1</v>
      </c>
      <c r="H71" s="33" t="s">
        <v>46</v>
      </c>
      <c r="I71" s="33" t="s">
        <v>47</v>
      </c>
      <c r="J71" s="33"/>
      <c r="K71" s="37"/>
      <c r="L71" s="37"/>
      <c r="M71" s="37"/>
      <c r="N71" s="37"/>
      <c r="O71" s="37"/>
      <c r="P71" s="37"/>
      <c r="Q71" s="37"/>
      <c r="R71" s="37"/>
      <c r="S71" s="37"/>
      <c r="T71" s="37">
        <v>22</v>
      </c>
      <c r="U71" s="37"/>
      <c r="V71" s="37"/>
      <c r="W71" s="37"/>
      <c r="X71" s="37"/>
      <c r="Y71" s="37">
        <v>3</v>
      </c>
      <c r="Z71" s="37">
        <v>25</v>
      </c>
      <c r="AA71" s="35"/>
      <c r="AB71" s="35"/>
      <c r="AC71" s="35"/>
      <c r="AD71" s="35"/>
      <c r="AE71" s="35"/>
      <c r="AF71" s="35"/>
      <c r="AG71" s="36"/>
      <c r="AH71" s="36"/>
      <c r="AI71" s="36"/>
      <c r="AJ71" s="38"/>
      <c r="AK71" s="39" t="s">
        <v>204</v>
      </c>
      <c r="AL71" s="39" t="s">
        <v>204</v>
      </c>
      <c r="AM71" s="39" t="s">
        <v>205</v>
      </c>
      <c r="AN71" s="33" t="s">
        <v>206</v>
      </c>
    </row>
    <row r="72" spans="1:40" ht="142.5">
      <c r="A72" s="33" t="s">
        <v>73</v>
      </c>
      <c r="B72" s="41" t="s">
        <v>207</v>
      </c>
      <c r="C72" s="41" t="s">
        <v>80</v>
      </c>
      <c r="D72" s="24" t="s">
        <v>208</v>
      </c>
      <c r="E72" s="35"/>
      <c r="F72" s="35" t="s">
        <v>45</v>
      </c>
      <c r="G72" s="35">
        <v>1</v>
      </c>
      <c r="H72" s="33" t="s">
        <v>46</v>
      </c>
      <c r="I72" s="33" t="s">
        <v>47</v>
      </c>
      <c r="J72" s="33"/>
      <c r="K72" s="37"/>
      <c r="L72" s="37"/>
      <c r="M72" s="37"/>
      <c r="N72" s="37"/>
      <c r="O72" s="37"/>
      <c r="P72" s="37"/>
      <c r="Q72" s="37"/>
      <c r="R72" s="37"/>
      <c r="S72" s="37"/>
      <c r="T72" s="37">
        <v>25</v>
      </c>
      <c r="U72" s="37"/>
      <c r="V72" s="37"/>
      <c r="W72" s="37"/>
      <c r="X72" s="37"/>
      <c r="Y72" s="37">
        <v>3</v>
      </c>
      <c r="Z72" s="37">
        <v>25</v>
      </c>
      <c r="AA72" s="35"/>
      <c r="AB72" s="35"/>
      <c r="AC72" s="35"/>
      <c r="AD72" s="35"/>
      <c r="AE72" s="35"/>
      <c r="AF72" s="35"/>
      <c r="AG72" s="36"/>
      <c r="AH72" s="36"/>
      <c r="AI72" s="36"/>
      <c r="AJ72" s="38"/>
      <c r="AK72" s="39" t="s">
        <v>209</v>
      </c>
      <c r="AL72" s="39" t="s">
        <v>209</v>
      </c>
      <c r="AM72" s="39" t="s">
        <v>210</v>
      </c>
      <c r="AN72" s="33" t="s">
        <v>211</v>
      </c>
    </row>
    <row r="73" spans="1:40" ht="142.5">
      <c r="A73" s="33" t="s">
        <v>73</v>
      </c>
      <c r="B73" s="41" t="s">
        <v>207</v>
      </c>
      <c r="C73" s="41" t="s">
        <v>80</v>
      </c>
      <c r="D73" s="24" t="s">
        <v>208</v>
      </c>
      <c r="E73" s="35"/>
      <c r="F73" s="35" t="s">
        <v>45</v>
      </c>
      <c r="G73" s="35">
        <v>1</v>
      </c>
      <c r="H73" s="33" t="s">
        <v>46</v>
      </c>
      <c r="I73" s="33" t="s">
        <v>47</v>
      </c>
      <c r="J73" s="33"/>
      <c r="K73" s="37"/>
      <c r="L73" s="37"/>
      <c r="M73" s="37"/>
      <c r="N73" s="37"/>
      <c r="O73" s="37"/>
      <c r="P73" s="37"/>
      <c r="Q73" s="37"/>
      <c r="R73" s="37"/>
      <c r="S73" s="37"/>
      <c r="T73" s="37">
        <v>25</v>
      </c>
      <c r="U73" s="37"/>
      <c r="V73" s="37"/>
      <c r="W73" s="37"/>
      <c r="X73" s="37"/>
      <c r="Y73" s="37">
        <v>3</v>
      </c>
      <c r="Z73" s="37">
        <v>25</v>
      </c>
      <c r="AA73" s="35"/>
      <c r="AB73" s="35"/>
      <c r="AC73" s="35"/>
      <c r="AD73" s="35"/>
      <c r="AE73" s="35"/>
      <c r="AF73" s="35"/>
      <c r="AG73" s="36"/>
      <c r="AH73" s="36"/>
      <c r="AI73" s="36"/>
      <c r="AJ73" s="38"/>
      <c r="AK73" s="39" t="s">
        <v>209</v>
      </c>
      <c r="AL73" s="39" t="s">
        <v>209</v>
      </c>
      <c r="AM73" s="39" t="s">
        <v>210</v>
      </c>
      <c r="AN73" s="33" t="s">
        <v>211</v>
      </c>
    </row>
    <row r="74" spans="1:40" ht="142.5">
      <c r="A74" s="33" t="s">
        <v>73</v>
      </c>
      <c r="B74" s="41" t="s">
        <v>207</v>
      </c>
      <c r="C74" s="41" t="s">
        <v>80</v>
      </c>
      <c r="D74" s="24" t="s">
        <v>208</v>
      </c>
      <c r="E74" s="35"/>
      <c r="F74" s="35" t="s">
        <v>45</v>
      </c>
      <c r="G74" s="35">
        <v>1</v>
      </c>
      <c r="H74" s="33" t="s">
        <v>46</v>
      </c>
      <c r="I74" s="33" t="s">
        <v>47</v>
      </c>
      <c r="J74" s="33"/>
      <c r="K74" s="37"/>
      <c r="L74" s="37"/>
      <c r="M74" s="37"/>
      <c r="N74" s="37"/>
      <c r="O74" s="37"/>
      <c r="P74" s="37"/>
      <c r="Q74" s="37"/>
      <c r="R74" s="37"/>
      <c r="S74" s="37"/>
      <c r="T74" s="37">
        <v>25</v>
      </c>
      <c r="U74" s="37"/>
      <c r="V74" s="37"/>
      <c r="W74" s="37"/>
      <c r="X74" s="37"/>
      <c r="Y74" s="37">
        <v>3</v>
      </c>
      <c r="Z74" s="37">
        <v>25</v>
      </c>
      <c r="AA74" s="35"/>
      <c r="AB74" s="35"/>
      <c r="AC74" s="35"/>
      <c r="AD74" s="35"/>
      <c r="AE74" s="35"/>
      <c r="AF74" s="35"/>
      <c r="AG74" s="36"/>
      <c r="AH74" s="36"/>
      <c r="AI74" s="36"/>
      <c r="AJ74" s="38"/>
      <c r="AK74" s="39" t="s">
        <v>209</v>
      </c>
      <c r="AL74" s="39" t="s">
        <v>209</v>
      </c>
      <c r="AM74" s="39" t="s">
        <v>210</v>
      </c>
      <c r="AN74" s="33" t="s">
        <v>211</v>
      </c>
    </row>
    <row r="75" spans="1:40" ht="142.5">
      <c r="A75" s="33" t="s">
        <v>73</v>
      </c>
      <c r="B75" s="41" t="s">
        <v>207</v>
      </c>
      <c r="C75" s="41" t="s">
        <v>80</v>
      </c>
      <c r="D75" s="24" t="s">
        <v>208</v>
      </c>
      <c r="E75" s="35"/>
      <c r="F75" s="35" t="s">
        <v>45</v>
      </c>
      <c r="G75" s="35">
        <v>1</v>
      </c>
      <c r="H75" s="33" t="s">
        <v>46</v>
      </c>
      <c r="I75" s="33" t="s">
        <v>47</v>
      </c>
      <c r="J75" s="33"/>
      <c r="K75" s="37"/>
      <c r="L75" s="37"/>
      <c r="M75" s="37"/>
      <c r="N75" s="37"/>
      <c r="O75" s="37"/>
      <c r="P75" s="37"/>
      <c r="Q75" s="37"/>
      <c r="R75" s="37"/>
      <c r="S75" s="37"/>
      <c r="T75" s="37">
        <v>25</v>
      </c>
      <c r="U75" s="37"/>
      <c r="V75" s="37"/>
      <c r="W75" s="37"/>
      <c r="X75" s="37"/>
      <c r="Y75" s="37">
        <v>3</v>
      </c>
      <c r="Z75" s="37">
        <v>25</v>
      </c>
      <c r="AA75" s="35"/>
      <c r="AB75" s="35"/>
      <c r="AC75" s="35"/>
      <c r="AD75" s="35"/>
      <c r="AE75" s="35"/>
      <c r="AF75" s="35"/>
      <c r="AG75" s="36"/>
      <c r="AH75" s="36"/>
      <c r="AI75" s="36"/>
      <c r="AJ75" s="38"/>
      <c r="AK75" s="39" t="s">
        <v>209</v>
      </c>
      <c r="AL75" s="39" t="s">
        <v>209</v>
      </c>
      <c r="AM75" s="39" t="s">
        <v>210</v>
      </c>
      <c r="AN75" s="33" t="s">
        <v>211</v>
      </c>
    </row>
    <row r="76" spans="1:40" ht="142.5">
      <c r="A76" s="33" t="s">
        <v>73</v>
      </c>
      <c r="B76" s="41" t="s">
        <v>207</v>
      </c>
      <c r="C76" s="41" t="s">
        <v>80</v>
      </c>
      <c r="D76" s="24" t="s">
        <v>208</v>
      </c>
      <c r="E76" s="35"/>
      <c r="F76" s="35" t="s">
        <v>45</v>
      </c>
      <c r="G76" s="35">
        <v>1</v>
      </c>
      <c r="H76" s="33" t="s">
        <v>46</v>
      </c>
      <c r="I76" s="33" t="s">
        <v>47</v>
      </c>
      <c r="J76" s="33"/>
      <c r="K76" s="37"/>
      <c r="L76" s="37"/>
      <c r="M76" s="37"/>
      <c r="N76" s="37"/>
      <c r="O76" s="37"/>
      <c r="P76" s="37"/>
      <c r="Q76" s="37"/>
      <c r="R76" s="37"/>
      <c r="S76" s="37"/>
      <c r="T76" s="37">
        <v>25</v>
      </c>
      <c r="U76" s="37"/>
      <c r="V76" s="37"/>
      <c r="W76" s="37"/>
      <c r="X76" s="37"/>
      <c r="Y76" s="37">
        <v>3</v>
      </c>
      <c r="Z76" s="37">
        <v>25</v>
      </c>
      <c r="AA76" s="35"/>
      <c r="AB76" s="35"/>
      <c r="AC76" s="35"/>
      <c r="AD76" s="35"/>
      <c r="AE76" s="35"/>
      <c r="AF76" s="35"/>
      <c r="AG76" s="36"/>
      <c r="AH76" s="36"/>
      <c r="AI76" s="36"/>
      <c r="AJ76" s="38"/>
      <c r="AK76" s="39" t="s">
        <v>209</v>
      </c>
      <c r="AL76" s="39" t="s">
        <v>209</v>
      </c>
      <c r="AM76" s="39" t="s">
        <v>210</v>
      </c>
      <c r="AN76" s="33" t="s">
        <v>211</v>
      </c>
    </row>
    <row r="77" spans="1:40" ht="142.5">
      <c r="A77" s="33" t="s">
        <v>73</v>
      </c>
      <c r="B77" s="41" t="s">
        <v>207</v>
      </c>
      <c r="C77" s="41" t="s">
        <v>80</v>
      </c>
      <c r="D77" s="24" t="s">
        <v>208</v>
      </c>
      <c r="E77" s="35"/>
      <c r="F77" s="35" t="s">
        <v>45</v>
      </c>
      <c r="G77" s="35">
        <v>1</v>
      </c>
      <c r="H77" s="33" t="s">
        <v>46</v>
      </c>
      <c r="I77" s="33" t="s">
        <v>47</v>
      </c>
      <c r="J77" s="33"/>
      <c r="K77" s="37"/>
      <c r="L77" s="37"/>
      <c r="M77" s="37"/>
      <c r="N77" s="37"/>
      <c r="O77" s="37"/>
      <c r="P77" s="37"/>
      <c r="Q77" s="37"/>
      <c r="R77" s="37"/>
      <c r="S77" s="37"/>
      <c r="T77" s="37">
        <v>25</v>
      </c>
      <c r="U77" s="37"/>
      <c r="V77" s="37"/>
      <c r="W77" s="37"/>
      <c r="X77" s="37"/>
      <c r="Y77" s="37">
        <v>3</v>
      </c>
      <c r="Z77" s="37">
        <v>25</v>
      </c>
      <c r="AA77" s="35"/>
      <c r="AB77" s="35"/>
      <c r="AC77" s="35"/>
      <c r="AD77" s="35"/>
      <c r="AE77" s="35"/>
      <c r="AF77" s="35"/>
      <c r="AG77" s="36"/>
      <c r="AH77" s="36"/>
      <c r="AI77" s="36"/>
      <c r="AJ77" s="38"/>
      <c r="AK77" s="39" t="s">
        <v>209</v>
      </c>
      <c r="AL77" s="39" t="s">
        <v>209</v>
      </c>
      <c r="AM77" s="39" t="s">
        <v>210</v>
      </c>
      <c r="AN77" s="33" t="s">
        <v>211</v>
      </c>
    </row>
    <row r="78" spans="1:40" ht="171">
      <c r="A78" s="33" t="s">
        <v>73</v>
      </c>
      <c r="B78" s="41" t="s">
        <v>212</v>
      </c>
      <c r="C78" s="41" t="s">
        <v>80</v>
      </c>
      <c r="D78" s="24" t="s">
        <v>213</v>
      </c>
      <c r="E78" s="35"/>
      <c r="F78" s="35" t="s">
        <v>45</v>
      </c>
      <c r="G78" s="35">
        <v>1</v>
      </c>
      <c r="H78" s="33" t="s">
        <v>46</v>
      </c>
      <c r="I78" s="33" t="s">
        <v>47</v>
      </c>
      <c r="J78" s="33"/>
      <c r="K78" s="37"/>
      <c r="L78" s="37"/>
      <c r="M78" s="37"/>
      <c r="N78" s="37"/>
      <c r="O78" s="37"/>
      <c r="P78" s="37"/>
      <c r="Q78" s="37"/>
      <c r="R78" s="37"/>
      <c r="S78" s="37"/>
      <c r="T78" s="37">
        <v>22</v>
      </c>
      <c r="U78" s="37"/>
      <c r="V78" s="37"/>
      <c r="W78" s="37"/>
      <c r="X78" s="37"/>
      <c r="Y78" s="37">
        <v>3</v>
      </c>
      <c r="Z78" s="37">
        <v>25</v>
      </c>
      <c r="AA78" s="35"/>
      <c r="AB78" s="35"/>
      <c r="AC78" s="35"/>
      <c r="AD78" s="35"/>
      <c r="AE78" s="35"/>
      <c r="AF78" s="35"/>
      <c r="AG78" s="36"/>
      <c r="AH78" s="36"/>
      <c r="AI78" s="36"/>
      <c r="AJ78" s="38"/>
      <c r="AK78" s="39" t="s">
        <v>214</v>
      </c>
      <c r="AL78" s="39" t="s">
        <v>214</v>
      </c>
      <c r="AM78" s="39" t="s">
        <v>215</v>
      </c>
      <c r="AN78" s="33" t="s">
        <v>216</v>
      </c>
    </row>
    <row r="79" spans="1:40" ht="171">
      <c r="A79" s="33" t="s">
        <v>73</v>
      </c>
      <c r="B79" s="41" t="s">
        <v>212</v>
      </c>
      <c r="C79" s="41" t="s">
        <v>80</v>
      </c>
      <c r="D79" s="24" t="s">
        <v>213</v>
      </c>
      <c r="E79" s="35"/>
      <c r="F79" s="35" t="s">
        <v>45</v>
      </c>
      <c r="G79" s="35">
        <v>1</v>
      </c>
      <c r="H79" s="33" t="s">
        <v>46</v>
      </c>
      <c r="I79" s="33" t="s">
        <v>47</v>
      </c>
      <c r="J79" s="33"/>
      <c r="K79" s="37"/>
      <c r="L79" s="37"/>
      <c r="M79" s="37"/>
      <c r="N79" s="37"/>
      <c r="O79" s="37"/>
      <c r="P79" s="37"/>
      <c r="Q79" s="37"/>
      <c r="R79" s="37"/>
      <c r="S79" s="37"/>
      <c r="T79" s="37">
        <v>22</v>
      </c>
      <c r="U79" s="37"/>
      <c r="V79" s="37"/>
      <c r="W79" s="37"/>
      <c r="X79" s="37"/>
      <c r="Y79" s="37">
        <v>3</v>
      </c>
      <c r="Z79" s="37">
        <v>25</v>
      </c>
      <c r="AA79" s="35"/>
      <c r="AB79" s="35"/>
      <c r="AC79" s="35"/>
      <c r="AD79" s="35"/>
      <c r="AE79" s="35"/>
      <c r="AF79" s="35"/>
      <c r="AG79" s="36"/>
      <c r="AH79" s="36"/>
      <c r="AI79" s="36"/>
      <c r="AJ79" s="38"/>
      <c r="AK79" s="39" t="s">
        <v>214</v>
      </c>
      <c r="AL79" s="39" t="s">
        <v>214</v>
      </c>
      <c r="AM79" s="39" t="s">
        <v>215</v>
      </c>
      <c r="AN79" s="33" t="s">
        <v>216</v>
      </c>
    </row>
    <row r="80" spans="1:40" ht="171">
      <c r="A80" s="33" t="s">
        <v>73</v>
      </c>
      <c r="B80" s="41" t="s">
        <v>212</v>
      </c>
      <c r="C80" s="41" t="s">
        <v>80</v>
      </c>
      <c r="D80" s="24" t="s">
        <v>213</v>
      </c>
      <c r="E80" s="35"/>
      <c r="F80" s="35" t="s">
        <v>45</v>
      </c>
      <c r="G80" s="35">
        <v>1</v>
      </c>
      <c r="H80" s="33" t="s">
        <v>46</v>
      </c>
      <c r="I80" s="33" t="s">
        <v>47</v>
      </c>
      <c r="J80" s="33"/>
      <c r="K80" s="37"/>
      <c r="L80" s="37"/>
      <c r="M80" s="37"/>
      <c r="N80" s="37"/>
      <c r="O80" s="37"/>
      <c r="P80" s="37"/>
      <c r="Q80" s="37"/>
      <c r="R80" s="37"/>
      <c r="S80" s="37"/>
      <c r="T80" s="37">
        <v>22</v>
      </c>
      <c r="U80" s="37"/>
      <c r="V80" s="37"/>
      <c r="W80" s="37"/>
      <c r="X80" s="37"/>
      <c r="Y80" s="37">
        <v>3</v>
      </c>
      <c r="Z80" s="37">
        <v>25</v>
      </c>
      <c r="AA80" s="35"/>
      <c r="AB80" s="35"/>
      <c r="AC80" s="35"/>
      <c r="AD80" s="35"/>
      <c r="AE80" s="35"/>
      <c r="AF80" s="35"/>
      <c r="AG80" s="36"/>
      <c r="AH80" s="36"/>
      <c r="AI80" s="36"/>
      <c r="AJ80" s="38"/>
      <c r="AK80" s="39" t="s">
        <v>214</v>
      </c>
      <c r="AL80" s="39" t="s">
        <v>214</v>
      </c>
      <c r="AM80" s="39" t="s">
        <v>215</v>
      </c>
      <c r="AN80" s="33" t="s">
        <v>216</v>
      </c>
    </row>
    <row r="81" spans="1:40" ht="171">
      <c r="A81" s="33" t="s">
        <v>73</v>
      </c>
      <c r="B81" s="41" t="s">
        <v>212</v>
      </c>
      <c r="C81" s="41" t="s">
        <v>80</v>
      </c>
      <c r="D81" s="24" t="s">
        <v>213</v>
      </c>
      <c r="E81" s="35"/>
      <c r="F81" s="35" t="s">
        <v>45</v>
      </c>
      <c r="G81" s="35">
        <v>1</v>
      </c>
      <c r="H81" s="33" t="s">
        <v>46</v>
      </c>
      <c r="I81" s="33" t="s">
        <v>47</v>
      </c>
      <c r="J81" s="33"/>
      <c r="K81" s="37"/>
      <c r="L81" s="37"/>
      <c r="M81" s="37"/>
      <c r="N81" s="37"/>
      <c r="O81" s="37"/>
      <c r="P81" s="37"/>
      <c r="Q81" s="37"/>
      <c r="R81" s="37"/>
      <c r="S81" s="37"/>
      <c r="T81" s="37">
        <v>22</v>
      </c>
      <c r="U81" s="37"/>
      <c r="V81" s="37"/>
      <c r="W81" s="37"/>
      <c r="X81" s="37"/>
      <c r="Y81" s="37">
        <v>3</v>
      </c>
      <c r="Z81" s="37">
        <v>25</v>
      </c>
      <c r="AA81" s="35"/>
      <c r="AB81" s="35"/>
      <c r="AC81" s="35"/>
      <c r="AD81" s="35"/>
      <c r="AE81" s="35"/>
      <c r="AF81" s="35"/>
      <c r="AG81" s="36"/>
      <c r="AH81" s="36"/>
      <c r="AI81" s="36"/>
      <c r="AJ81" s="38"/>
      <c r="AK81" s="39" t="s">
        <v>214</v>
      </c>
      <c r="AL81" s="39" t="s">
        <v>214</v>
      </c>
      <c r="AM81" s="39" t="s">
        <v>215</v>
      </c>
      <c r="AN81" s="33" t="s">
        <v>216</v>
      </c>
    </row>
    <row r="82" spans="1:40" ht="171">
      <c r="A82" s="33" t="s">
        <v>73</v>
      </c>
      <c r="B82" s="41" t="s">
        <v>212</v>
      </c>
      <c r="C82" s="41" t="s">
        <v>80</v>
      </c>
      <c r="D82" s="24" t="s">
        <v>213</v>
      </c>
      <c r="E82" s="35"/>
      <c r="F82" s="35" t="s">
        <v>45</v>
      </c>
      <c r="G82" s="35">
        <v>1</v>
      </c>
      <c r="H82" s="33" t="s">
        <v>46</v>
      </c>
      <c r="I82" s="33" t="s">
        <v>47</v>
      </c>
      <c r="J82" s="33"/>
      <c r="K82" s="37"/>
      <c r="L82" s="37"/>
      <c r="M82" s="37"/>
      <c r="N82" s="37"/>
      <c r="O82" s="37"/>
      <c r="P82" s="37"/>
      <c r="Q82" s="37"/>
      <c r="R82" s="37"/>
      <c r="S82" s="37"/>
      <c r="T82" s="37">
        <v>22</v>
      </c>
      <c r="U82" s="37"/>
      <c r="V82" s="37"/>
      <c r="W82" s="37"/>
      <c r="X82" s="37"/>
      <c r="Y82" s="37">
        <v>3</v>
      </c>
      <c r="Z82" s="37">
        <v>25</v>
      </c>
      <c r="AA82" s="35"/>
      <c r="AB82" s="35"/>
      <c r="AC82" s="35"/>
      <c r="AD82" s="35"/>
      <c r="AE82" s="35"/>
      <c r="AF82" s="35"/>
      <c r="AG82" s="36"/>
      <c r="AH82" s="36"/>
      <c r="AI82" s="36"/>
      <c r="AJ82" s="38"/>
      <c r="AK82" s="39" t="s">
        <v>214</v>
      </c>
      <c r="AL82" s="39" t="s">
        <v>214</v>
      </c>
      <c r="AM82" s="39" t="s">
        <v>215</v>
      </c>
      <c r="AN82" s="33" t="s">
        <v>216</v>
      </c>
    </row>
    <row r="83" spans="1:40" ht="171">
      <c r="A83" s="33" t="s">
        <v>73</v>
      </c>
      <c r="B83" s="41" t="s">
        <v>212</v>
      </c>
      <c r="C83" s="41" t="s">
        <v>80</v>
      </c>
      <c r="D83" s="24" t="s">
        <v>213</v>
      </c>
      <c r="E83" s="35"/>
      <c r="F83" s="35" t="s">
        <v>45</v>
      </c>
      <c r="G83" s="35">
        <v>1</v>
      </c>
      <c r="H83" s="33" t="s">
        <v>46</v>
      </c>
      <c r="I83" s="33" t="s">
        <v>47</v>
      </c>
      <c r="J83" s="33"/>
      <c r="K83" s="37"/>
      <c r="L83" s="37"/>
      <c r="M83" s="37"/>
      <c r="N83" s="37"/>
      <c r="O83" s="37"/>
      <c r="P83" s="37"/>
      <c r="Q83" s="37"/>
      <c r="R83" s="37"/>
      <c r="S83" s="37"/>
      <c r="T83" s="37">
        <v>22</v>
      </c>
      <c r="U83" s="37"/>
      <c r="V83" s="37"/>
      <c r="W83" s="37"/>
      <c r="X83" s="37"/>
      <c r="Y83" s="37">
        <v>3</v>
      </c>
      <c r="Z83" s="37">
        <v>25</v>
      </c>
      <c r="AA83" s="35"/>
      <c r="AB83" s="35"/>
      <c r="AC83" s="35"/>
      <c r="AD83" s="35"/>
      <c r="AE83" s="35"/>
      <c r="AF83" s="35"/>
      <c r="AG83" s="36"/>
      <c r="AH83" s="36"/>
      <c r="AI83" s="36"/>
      <c r="AJ83" s="38"/>
      <c r="AK83" s="39" t="s">
        <v>214</v>
      </c>
      <c r="AL83" s="39" t="s">
        <v>214</v>
      </c>
      <c r="AM83" s="39" t="s">
        <v>215</v>
      </c>
      <c r="AN83" s="33" t="s">
        <v>216</v>
      </c>
    </row>
    <row r="84" spans="1:40" ht="99.75">
      <c r="A84" s="33" t="s">
        <v>73</v>
      </c>
      <c r="B84" s="22" t="s">
        <v>217</v>
      </c>
      <c r="C84" s="41" t="s">
        <v>80</v>
      </c>
      <c r="D84" s="24" t="s">
        <v>218</v>
      </c>
      <c r="E84" s="35"/>
      <c r="F84" s="35" t="s">
        <v>45</v>
      </c>
      <c r="G84" s="35">
        <v>1</v>
      </c>
      <c r="H84" s="33" t="s">
        <v>46</v>
      </c>
      <c r="I84" s="33" t="s">
        <v>47</v>
      </c>
      <c r="J84" s="33"/>
      <c r="K84" s="37"/>
      <c r="L84" s="37"/>
      <c r="M84" s="37"/>
      <c r="N84" s="37"/>
      <c r="O84" s="37"/>
      <c r="P84" s="37"/>
      <c r="Q84" s="37"/>
      <c r="R84" s="37"/>
      <c r="S84" s="37"/>
      <c r="T84" s="37">
        <v>22</v>
      </c>
      <c r="U84" s="37"/>
      <c r="V84" s="37"/>
      <c r="W84" s="37"/>
      <c r="X84" s="37"/>
      <c r="Y84" s="37">
        <v>3</v>
      </c>
      <c r="Z84" s="37">
        <v>25</v>
      </c>
      <c r="AA84" s="35"/>
      <c r="AB84" s="35"/>
      <c r="AC84" s="35"/>
      <c r="AD84" s="35"/>
      <c r="AE84" s="35"/>
      <c r="AF84" s="35"/>
      <c r="AG84" s="36"/>
      <c r="AH84" s="36"/>
      <c r="AI84" s="36"/>
      <c r="AJ84" s="38"/>
      <c r="AK84" s="39" t="s">
        <v>219</v>
      </c>
      <c r="AL84" s="39" t="s">
        <v>219</v>
      </c>
      <c r="AM84" s="39" t="s">
        <v>220</v>
      </c>
      <c r="AN84" s="33" t="s">
        <v>221</v>
      </c>
    </row>
    <row r="85" spans="1:40" ht="99.75">
      <c r="A85" s="33" t="s">
        <v>73</v>
      </c>
      <c r="B85" s="22" t="s">
        <v>217</v>
      </c>
      <c r="C85" s="41" t="s">
        <v>80</v>
      </c>
      <c r="D85" s="24" t="s">
        <v>218</v>
      </c>
      <c r="E85" s="35"/>
      <c r="F85" s="35" t="s">
        <v>45</v>
      </c>
      <c r="G85" s="35">
        <v>1</v>
      </c>
      <c r="H85" s="33" t="s">
        <v>46</v>
      </c>
      <c r="I85" s="33" t="s">
        <v>47</v>
      </c>
      <c r="J85" s="33"/>
      <c r="K85" s="37"/>
      <c r="L85" s="37"/>
      <c r="M85" s="37"/>
      <c r="N85" s="37"/>
      <c r="O85" s="37"/>
      <c r="P85" s="37"/>
      <c r="Q85" s="37"/>
      <c r="R85" s="37"/>
      <c r="S85" s="37"/>
      <c r="T85" s="37">
        <v>22</v>
      </c>
      <c r="U85" s="37"/>
      <c r="V85" s="37"/>
      <c r="W85" s="37"/>
      <c r="X85" s="37"/>
      <c r="Y85" s="37">
        <v>3</v>
      </c>
      <c r="Z85" s="37">
        <v>25</v>
      </c>
      <c r="AA85" s="35"/>
      <c r="AB85" s="35"/>
      <c r="AC85" s="35"/>
      <c r="AD85" s="35"/>
      <c r="AE85" s="35"/>
      <c r="AF85" s="35"/>
      <c r="AG85" s="36"/>
      <c r="AH85" s="36"/>
      <c r="AI85" s="36"/>
      <c r="AJ85" s="38"/>
      <c r="AK85" s="39" t="s">
        <v>219</v>
      </c>
      <c r="AL85" s="39" t="s">
        <v>219</v>
      </c>
      <c r="AM85" s="39" t="s">
        <v>220</v>
      </c>
      <c r="AN85" s="33" t="s">
        <v>221</v>
      </c>
    </row>
    <row r="86" spans="1:40" ht="99.75">
      <c r="A86" s="33" t="s">
        <v>73</v>
      </c>
      <c r="B86" s="22" t="s">
        <v>217</v>
      </c>
      <c r="C86" s="41" t="s">
        <v>80</v>
      </c>
      <c r="D86" s="24" t="s">
        <v>218</v>
      </c>
      <c r="E86" s="35"/>
      <c r="F86" s="35" t="s">
        <v>45</v>
      </c>
      <c r="G86" s="35">
        <v>1</v>
      </c>
      <c r="H86" s="33" t="s">
        <v>46</v>
      </c>
      <c r="I86" s="33" t="s">
        <v>47</v>
      </c>
      <c r="J86" s="33"/>
      <c r="K86" s="37"/>
      <c r="L86" s="37"/>
      <c r="M86" s="37"/>
      <c r="N86" s="37"/>
      <c r="O86" s="37"/>
      <c r="P86" s="37"/>
      <c r="Q86" s="37"/>
      <c r="R86" s="37"/>
      <c r="S86" s="37"/>
      <c r="T86" s="37">
        <v>22</v>
      </c>
      <c r="U86" s="37"/>
      <c r="V86" s="37"/>
      <c r="W86" s="37"/>
      <c r="X86" s="37"/>
      <c r="Y86" s="37">
        <v>3</v>
      </c>
      <c r="Z86" s="37">
        <v>25</v>
      </c>
      <c r="AA86" s="35"/>
      <c r="AB86" s="35"/>
      <c r="AC86" s="35"/>
      <c r="AD86" s="35"/>
      <c r="AE86" s="35"/>
      <c r="AF86" s="35"/>
      <c r="AG86" s="36"/>
      <c r="AH86" s="36"/>
      <c r="AI86" s="36"/>
      <c r="AJ86" s="38"/>
      <c r="AK86" s="39" t="s">
        <v>219</v>
      </c>
      <c r="AL86" s="39" t="s">
        <v>219</v>
      </c>
      <c r="AM86" s="39" t="s">
        <v>220</v>
      </c>
      <c r="AN86" s="33" t="s">
        <v>221</v>
      </c>
    </row>
    <row r="87" spans="1:40" ht="99.75">
      <c r="A87" s="33" t="s">
        <v>73</v>
      </c>
      <c r="B87" s="22" t="s">
        <v>217</v>
      </c>
      <c r="C87" s="41" t="s">
        <v>80</v>
      </c>
      <c r="D87" s="24" t="s">
        <v>218</v>
      </c>
      <c r="E87" s="35"/>
      <c r="F87" s="35" t="s">
        <v>45</v>
      </c>
      <c r="G87" s="35">
        <v>1</v>
      </c>
      <c r="H87" s="33" t="s">
        <v>46</v>
      </c>
      <c r="I87" s="33" t="s">
        <v>47</v>
      </c>
      <c r="J87" s="33"/>
      <c r="K87" s="37"/>
      <c r="L87" s="37"/>
      <c r="M87" s="37"/>
      <c r="N87" s="37"/>
      <c r="O87" s="37"/>
      <c r="P87" s="37"/>
      <c r="Q87" s="37"/>
      <c r="R87" s="37"/>
      <c r="S87" s="37"/>
      <c r="T87" s="37">
        <v>22</v>
      </c>
      <c r="U87" s="37"/>
      <c r="V87" s="37"/>
      <c r="W87" s="37"/>
      <c r="X87" s="37"/>
      <c r="Y87" s="37">
        <v>3</v>
      </c>
      <c r="Z87" s="37">
        <v>25</v>
      </c>
      <c r="AA87" s="35"/>
      <c r="AB87" s="35"/>
      <c r="AC87" s="35"/>
      <c r="AD87" s="35"/>
      <c r="AE87" s="35"/>
      <c r="AF87" s="35"/>
      <c r="AG87" s="36"/>
      <c r="AH87" s="36"/>
      <c r="AI87" s="36"/>
      <c r="AJ87" s="38"/>
      <c r="AK87" s="39" t="s">
        <v>219</v>
      </c>
      <c r="AL87" s="39" t="s">
        <v>219</v>
      </c>
      <c r="AM87" s="39" t="s">
        <v>220</v>
      </c>
      <c r="AN87" s="33" t="s">
        <v>221</v>
      </c>
    </row>
    <row r="88" spans="1:40" ht="99.75">
      <c r="A88" s="33" t="s">
        <v>73</v>
      </c>
      <c r="B88" s="22" t="s">
        <v>217</v>
      </c>
      <c r="C88" s="41" t="s">
        <v>80</v>
      </c>
      <c r="D88" s="24" t="s">
        <v>218</v>
      </c>
      <c r="E88" s="35"/>
      <c r="F88" s="35" t="s">
        <v>45</v>
      </c>
      <c r="G88" s="35">
        <v>1</v>
      </c>
      <c r="H88" s="33" t="s">
        <v>46</v>
      </c>
      <c r="I88" s="33" t="s">
        <v>47</v>
      </c>
      <c r="J88" s="33"/>
      <c r="K88" s="37"/>
      <c r="L88" s="37"/>
      <c r="M88" s="37"/>
      <c r="N88" s="37"/>
      <c r="O88" s="37"/>
      <c r="P88" s="37"/>
      <c r="Q88" s="37"/>
      <c r="R88" s="37"/>
      <c r="S88" s="37"/>
      <c r="T88" s="37">
        <v>22</v>
      </c>
      <c r="U88" s="37"/>
      <c r="V88" s="37"/>
      <c r="W88" s="37"/>
      <c r="X88" s="37"/>
      <c r="Y88" s="37">
        <v>3</v>
      </c>
      <c r="Z88" s="37">
        <v>25</v>
      </c>
      <c r="AA88" s="35"/>
      <c r="AB88" s="35"/>
      <c r="AC88" s="35"/>
      <c r="AD88" s="35"/>
      <c r="AE88" s="35"/>
      <c r="AF88" s="35"/>
      <c r="AG88" s="36"/>
      <c r="AH88" s="36"/>
      <c r="AI88" s="36"/>
      <c r="AJ88" s="38"/>
      <c r="AK88" s="39" t="s">
        <v>219</v>
      </c>
      <c r="AL88" s="39" t="s">
        <v>219</v>
      </c>
      <c r="AM88" s="39" t="s">
        <v>220</v>
      </c>
      <c r="AN88" s="33" t="s">
        <v>221</v>
      </c>
    </row>
    <row r="89" spans="1:40" ht="99.75">
      <c r="A89" s="33" t="s">
        <v>73</v>
      </c>
      <c r="B89" s="22" t="s">
        <v>217</v>
      </c>
      <c r="C89" s="41" t="s">
        <v>80</v>
      </c>
      <c r="D89" s="24" t="s">
        <v>218</v>
      </c>
      <c r="E89" s="35"/>
      <c r="F89" s="35" t="s">
        <v>45</v>
      </c>
      <c r="G89" s="35">
        <v>1</v>
      </c>
      <c r="H89" s="33" t="s">
        <v>46</v>
      </c>
      <c r="I89" s="33" t="s">
        <v>47</v>
      </c>
      <c r="J89" s="33"/>
      <c r="K89" s="37"/>
      <c r="L89" s="37"/>
      <c r="M89" s="37"/>
      <c r="N89" s="37"/>
      <c r="O89" s="37"/>
      <c r="P89" s="37"/>
      <c r="Q89" s="37"/>
      <c r="R89" s="37"/>
      <c r="S89" s="37"/>
      <c r="T89" s="37">
        <v>22</v>
      </c>
      <c r="U89" s="37"/>
      <c r="V89" s="37"/>
      <c r="W89" s="37"/>
      <c r="X89" s="37"/>
      <c r="Y89" s="37">
        <v>3</v>
      </c>
      <c r="Z89" s="37">
        <v>25</v>
      </c>
      <c r="AA89" s="35"/>
      <c r="AB89" s="35"/>
      <c r="AC89" s="35"/>
      <c r="AD89" s="35"/>
      <c r="AE89" s="35"/>
      <c r="AF89" s="35"/>
      <c r="AG89" s="36"/>
      <c r="AH89" s="36"/>
      <c r="AI89" s="36"/>
      <c r="AJ89" s="38"/>
      <c r="AK89" s="39" t="s">
        <v>219</v>
      </c>
      <c r="AL89" s="39" t="s">
        <v>219</v>
      </c>
      <c r="AM89" s="39" t="s">
        <v>220</v>
      </c>
      <c r="AN89" s="33" t="s">
        <v>221</v>
      </c>
    </row>
    <row r="90" spans="1:40" ht="99.75">
      <c r="A90" s="33" t="s">
        <v>73</v>
      </c>
      <c r="B90" s="22" t="s">
        <v>217</v>
      </c>
      <c r="C90" s="41" t="s">
        <v>80</v>
      </c>
      <c r="D90" s="24" t="s">
        <v>218</v>
      </c>
      <c r="E90" s="35"/>
      <c r="F90" s="35" t="s">
        <v>45</v>
      </c>
      <c r="G90" s="35">
        <v>1</v>
      </c>
      <c r="H90" s="33" t="s">
        <v>46</v>
      </c>
      <c r="I90" s="33" t="s">
        <v>47</v>
      </c>
      <c r="J90" s="33"/>
      <c r="K90" s="37"/>
      <c r="L90" s="37"/>
      <c r="M90" s="37"/>
      <c r="N90" s="37"/>
      <c r="O90" s="37"/>
      <c r="P90" s="37"/>
      <c r="Q90" s="37"/>
      <c r="R90" s="37"/>
      <c r="S90" s="37"/>
      <c r="T90" s="37">
        <v>22</v>
      </c>
      <c r="U90" s="37"/>
      <c r="V90" s="37"/>
      <c r="W90" s="37"/>
      <c r="X90" s="37"/>
      <c r="Y90" s="37">
        <v>3</v>
      </c>
      <c r="Z90" s="37">
        <v>25</v>
      </c>
      <c r="AA90" s="35"/>
      <c r="AB90" s="35"/>
      <c r="AC90" s="35"/>
      <c r="AD90" s="35"/>
      <c r="AE90" s="35"/>
      <c r="AF90" s="35"/>
      <c r="AG90" s="36"/>
      <c r="AH90" s="36"/>
      <c r="AI90" s="36"/>
      <c r="AJ90" s="38"/>
      <c r="AK90" s="39" t="s">
        <v>219</v>
      </c>
      <c r="AL90" s="39" t="s">
        <v>219</v>
      </c>
      <c r="AM90" s="39" t="s">
        <v>220</v>
      </c>
      <c r="AN90" s="33" t="s">
        <v>221</v>
      </c>
    </row>
    <row r="91" spans="1:40" ht="99.75">
      <c r="A91" s="33" t="s">
        <v>73</v>
      </c>
      <c r="B91" s="22" t="s">
        <v>217</v>
      </c>
      <c r="C91" s="41" t="s">
        <v>80</v>
      </c>
      <c r="D91" s="24" t="s">
        <v>218</v>
      </c>
      <c r="E91" s="35"/>
      <c r="F91" s="35" t="s">
        <v>45</v>
      </c>
      <c r="G91" s="35">
        <v>1</v>
      </c>
      <c r="H91" s="33" t="s">
        <v>46</v>
      </c>
      <c r="I91" s="33" t="s">
        <v>47</v>
      </c>
      <c r="J91" s="33"/>
      <c r="K91" s="37"/>
      <c r="L91" s="37"/>
      <c r="M91" s="37"/>
      <c r="N91" s="37"/>
      <c r="O91" s="37"/>
      <c r="P91" s="37"/>
      <c r="Q91" s="37"/>
      <c r="R91" s="37"/>
      <c r="S91" s="37"/>
      <c r="T91" s="37">
        <v>22</v>
      </c>
      <c r="U91" s="37"/>
      <c r="V91" s="37"/>
      <c r="W91" s="37"/>
      <c r="X91" s="37"/>
      <c r="Y91" s="37">
        <v>3</v>
      </c>
      <c r="Z91" s="37">
        <v>25</v>
      </c>
      <c r="AA91" s="35"/>
      <c r="AB91" s="35"/>
      <c r="AC91" s="35"/>
      <c r="AD91" s="35"/>
      <c r="AE91" s="35"/>
      <c r="AF91" s="35"/>
      <c r="AG91" s="36"/>
      <c r="AH91" s="36"/>
      <c r="AI91" s="36"/>
      <c r="AJ91" s="38"/>
      <c r="AK91" s="39" t="s">
        <v>219</v>
      </c>
      <c r="AL91" s="39" t="s">
        <v>219</v>
      </c>
      <c r="AM91" s="39" t="s">
        <v>220</v>
      </c>
      <c r="AN91" s="33" t="s">
        <v>221</v>
      </c>
    </row>
    <row r="92" spans="1:40" ht="99.75">
      <c r="A92" s="33" t="s">
        <v>73</v>
      </c>
      <c r="B92" s="22" t="s">
        <v>217</v>
      </c>
      <c r="C92" s="41" t="s">
        <v>80</v>
      </c>
      <c r="D92" s="24" t="s">
        <v>218</v>
      </c>
      <c r="E92" s="35"/>
      <c r="F92" s="35" t="s">
        <v>45</v>
      </c>
      <c r="G92" s="35">
        <v>1</v>
      </c>
      <c r="H92" s="33" t="s">
        <v>46</v>
      </c>
      <c r="I92" s="33" t="s">
        <v>47</v>
      </c>
      <c r="J92" s="33"/>
      <c r="K92" s="37"/>
      <c r="L92" s="37"/>
      <c r="M92" s="37"/>
      <c r="N92" s="37"/>
      <c r="O92" s="37"/>
      <c r="P92" s="37"/>
      <c r="Q92" s="37"/>
      <c r="R92" s="37"/>
      <c r="S92" s="37"/>
      <c r="T92" s="37">
        <v>22</v>
      </c>
      <c r="U92" s="37"/>
      <c r="V92" s="37"/>
      <c r="W92" s="37"/>
      <c r="X92" s="37"/>
      <c r="Y92" s="37">
        <v>3</v>
      </c>
      <c r="Z92" s="37">
        <v>25</v>
      </c>
      <c r="AA92" s="35"/>
      <c r="AB92" s="35"/>
      <c r="AC92" s="35"/>
      <c r="AD92" s="35"/>
      <c r="AE92" s="35"/>
      <c r="AF92" s="35"/>
      <c r="AG92" s="36"/>
      <c r="AH92" s="36"/>
      <c r="AI92" s="36"/>
      <c r="AJ92" s="38"/>
      <c r="AK92" s="45" t="s">
        <v>219</v>
      </c>
      <c r="AL92" s="46" t="s">
        <v>219</v>
      </c>
      <c r="AM92" s="46" t="s">
        <v>220</v>
      </c>
      <c r="AN92" s="47" t="s">
        <v>221</v>
      </c>
    </row>
    <row r="93" spans="1:40" ht="99.75">
      <c r="A93" s="33" t="s">
        <v>73</v>
      </c>
      <c r="B93" s="22" t="s">
        <v>217</v>
      </c>
      <c r="C93" s="41" t="s">
        <v>80</v>
      </c>
      <c r="D93" s="24" t="s">
        <v>218</v>
      </c>
      <c r="E93" s="35"/>
      <c r="F93" s="35" t="s">
        <v>45</v>
      </c>
      <c r="G93" s="35">
        <v>1</v>
      </c>
      <c r="H93" s="33" t="s">
        <v>46</v>
      </c>
      <c r="I93" s="33" t="s">
        <v>47</v>
      </c>
      <c r="J93" s="33"/>
      <c r="K93" s="37"/>
      <c r="L93" s="37"/>
      <c r="M93" s="37"/>
      <c r="N93" s="37"/>
      <c r="O93" s="37"/>
      <c r="P93" s="37"/>
      <c r="Q93" s="37"/>
      <c r="R93" s="37"/>
      <c r="S93" s="37"/>
      <c r="T93" s="37">
        <v>22</v>
      </c>
      <c r="U93" s="37"/>
      <c r="V93" s="37"/>
      <c r="W93" s="37"/>
      <c r="X93" s="37"/>
      <c r="Y93" s="37">
        <v>3</v>
      </c>
      <c r="Z93" s="37">
        <v>25</v>
      </c>
      <c r="AA93" s="35"/>
      <c r="AB93" s="35"/>
      <c r="AC93" s="35"/>
      <c r="AD93" s="35"/>
      <c r="AE93" s="35"/>
      <c r="AF93" s="35"/>
      <c r="AG93" s="36"/>
      <c r="AH93" s="36"/>
      <c r="AI93" s="36"/>
      <c r="AJ93" s="38"/>
      <c r="AK93" s="39" t="s">
        <v>219</v>
      </c>
      <c r="AL93" s="39" t="s">
        <v>219</v>
      </c>
      <c r="AM93" s="39" t="s">
        <v>220</v>
      </c>
      <c r="AN93" s="33" t="s">
        <v>221</v>
      </c>
    </row>
    <row r="94" spans="1:40" ht="99.75">
      <c r="A94" s="33" t="s">
        <v>73</v>
      </c>
      <c r="B94" s="43" t="s">
        <v>222</v>
      </c>
      <c r="C94" s="41" t="s">
        <v>80</v>
      </c>
      <c r="D94" s="24" t="s">
        <v>223</v>
      </c>
      <c r="E94" s="35"/>
      <c r="F94" s="35" t="s">
        <v>45</v>
      </c>
      <c r="G94" s="35">
        <v>1</v>
      </c>
      <c r="H94" s="33" t="s">
        <v>46</v>
      </c>
      <c r="I94" s="33" t="s">
        <v>47</v>
      </c>
      <c r="J94" s="33"/>
      <c r="K94" s="37"/>
      <c r="L94" s="37"/>
      <c r="M94" s="37"/>
      <c r="N94" s="37"/>
      <c r="O94" s="37"/>
      <c r="P94" s="37"/>
      <c r="Q94" s="37"/>
      <c r="R94" s="37"/>
      <c r="S94" s="37"/>
      <c r="T94" s="37">
        <v>13</v>
      </c>
      <c r="U94" s="37"/>
      <c r="V94" s="37"/>
      <c r="W94" s="37"/>
      <c r="X94" s="37"/>
      <c r="Y94" s="37">
        <v>3</v>
      </c>
      <c r="Z94" s="37">
        <v>16</v>
      </c>
      <c r="AA94" s="35"/>
      <c r="AB94" s="35" t="s">
        <v>224</v>
      </c>
      <c r="AC94" s="35" t="s">
        <v>46</v>
      </c>
      <c r="AD94" s="35"/>
      <c r="AE94" s="35"/>
      <c r="AF94" s="35"/>
      <c r="AG94" s="36"/>
      <c r="AH94" s="36"/>
      <c r="AI94" s="36"/>
      <c r="AJ94" s="38"/>
      <c r="AK94" s="45" t="s">
        <v>225</v>
      </c>
      <c r="AL94" s="46" t="s">
        <v>225</v>
      </c>
      <c r="AM94" s="48" t="s">
        <v>226</v>
      </c>
      <c r="AN94" s="47" t="s">
        <v>227</v>
      </c>
    </row>
    <row r="95" spans="1:40" ht="99.75">
      <c r="A95" s="33" t="s">
        <v>73</v>
      </c>
      <c r="B95" s="43" t="s">
        <v>222</v>
      </c>
      <c r="C95" s="41" t="s">
        <v>80</v>
      </c>
      <c r="D95" s="24" t="s">
        <v>223</v>
      </c>
      <c r="E95" s="35"/>
      <c r="F95" s="35" t="s">
        <v>45</v>
      </c>
      <c r="G95" s="35">
        <v>1</v>
      </c>
      <c r="H95" s="33" t="s">
        <v>46</v>
      </c>
      <c r="I95" s="33" t="s">
        <v>47</v>
      </c>
      <c r="J95" s="33"/>
      <c r="K95" s="37"/>
      <c r="L95" s="37"/>
      <c r="M95" s="37"/>
      <c r="N95" s="37"/>
      <c r="O95" s="37"/>
      <c r="P95" s="37"/>
      <c r="Q95" s="37"/>
      <c r="R95" s="37"/>
      <c r="S95" s="37"/>
      <c r="T95" s="37">
        <v>13</v>
      </c>
      <c r="U95" s="37"/>
      <c r="V95" s="37"/>
      <c r="W95" s="37"/>
      <c r="X95" s="37"/>
      <c r="Y95" s="37">
        <v>3</v>
      </c>
      <c r="Z95" s="37">
        <v>16</v>
      </c>
      <c r="AA95" s="35"/>
      <c r="AB95" s="35" t="s">
        <v>224</v>
      </c>
      <c r="AC95" s="35" t="s">
        <v>46</v>
      </c>
      <c r="AD95" s="35"/>
      <c r="AE95" s="35"/>
      <c r="AF95" s="35"/>
      <c r="AG95" s="36"/>
      <c r="AH95" s="36"/>
      <c r="AI95" s="36"/>
      <c r="AJ95" s="38"/>
      <c r="AK95" s="39" t="s">
        <v>225</v>
      </c>
      <c r="AL95" s="39" t="s">
        <v>225</v>
      </c>
      <c r="AM95" s="39" t="s">
        <v>226</v>
      </c>
      <c r="AN95" s="33" t="s">
        <v>227</v>
      </c>
    </row>
    <row r="96" spans="1:40" ht="99.75">
      <c r="A96" s="33" t="s">
        <v>73</v>
      </c>
      <c r="B96" s="43" t="s">
        <v>222</v>
      </c>
      <c r="C96" s="41" t="s">
        <v>80</v>
      </c>
      <c r="D96" s="24" t="s">
        <v>223</v>
      </c>
      <c r="E96" s="35"/>
      <c r="F96" s="35" t="s">
        <v>45</v>
      </c>
      <c r="G96" s="35">
        <v>1</v>
      </c>
      <c r="H96" s="33" t="s">
        <v>46</v>
      </c>
      <c r="I96" s="33" t="s">
        <v>47</v>
      </c>
      <c r="J96" s="33"/>
      <c r="K96" s="37"/>
      <c r="L96" s="37"/>
      <c r="M96" s="37"/>
      <c r="N96" s="37"/>
      <c r="O96" s="37"/>
      <c r="P96" s="37"/>
      <c r="Q96" s="37"/>
      <c r="R96" s="37"/>
      <c r="S96" s="37"/>
      <c r="T96" s="37">
        <v>13</v>
      </c>
      <c r="U96" s="37"/>
      <c r="V96" s="37"/>
      <c r="W96" s="37"/>
      <c r="X96" s="37"/>
      <c r="Y96" s="37">
        <v>3</v>
      </c>
      <c r="Z96" s="37">
        <v>16</v>
      </c>
      <c r="AA96" s="35"/>
      <c r="AB96" s="35" t="s">
        <v>224</v>
      </c>
      <c r="AC96" s="35" t="s">
        <v>46</v>
      </c>
      <c r="AD96" s="35"/>
      <c r="AE96" s="35"/>
      <c r="AF96" s="35"/>
      <c r="AG96" s="36"/>
      <c r="AH96" s="36"/>
      <c r="AI96" s="36"/>
      <c r="AJ96" s="38"/>
      <c r="AK96" s="39" t="s">
        <v>225</v>
      </c>
      <c r="AL96" s="39" t="s">
        <v>225</v>
      </c>
      <c r="AM96" s="39" t="s">
        <v>226</v>
      </c>
      <c r="AN96" s="33" t="s">
        <v>227</v>
      </c>
    </row>
    <row r="97" spans="1:40" ht="99.75">
      <c r="A97" s="33" t="s">
        <v>73</v>
      </c>
      <c r="B97" s="43" t="s">
        <v>222</v>
      </c>
      <c r="C97" s="41" t="s">
        <v>80</v>
      </c>
      <c r="D97" s="24" t="s">
        <v>223</v>
      </c>
      <c r="E97" s="35"/>
      <c r="F97" s="35" t="s">
        <v>45</v>
      </c>
      <c r="G97" s="35">
        <v>1</v>
      </c>
      <c r="H97" s="33" t="s">
        <v>46</v>
      </c>
      <c r="I97" s="33" t="s">
        <v>47</v>
      </c>
      <c r="J97" s="33"/>
      <c r="K97" s="37"/>
      <c r="L97" s="37"/>
      <c r="M97" s="37"/>
      <c r="N97" s="37"/>
      <c r="O97" s="37"/>
      <c r="P97" s="37"/>
      <c r="Q97" s="37"/>
      <c r="R97" s="37"/>
      <c r="S97" s="37"/>
      <c r="T97" s="37">
        <v>13</v>
      </c>
      <c r="U97" s="37"/>
      <c r="V97" s="37"/>
      <c r="W97" s="37"/>
      <c r="X97" s="37"/>
      <c r="Y97" s="37">
        <v>3</v>
      </c>
      <c r="Z97" s="37">
        <v>16</v>
      </c>
      <c r="AA97" s="35"/>
      <c r="AB97" s="35" t="s">
        <v>224</v>
      </c>
      <c r="AC97" s="35" t="s">
        <v>46</v>
      </c>
      <c r="AD97" s="35"/>
      <c r="AE97" s="35"/>
      <c r="AF97" s="35"/>
      <c r="AG97" s="36"/>
      <c r="AH97" s="36"/>
      <c r="AI97" s="36"/>
      <c r="AJ97" s="38"/>
      <c r="AK97" s="39" t="s">
        <v>225</v>
      </c>
      <c r="AL97" s="39" t="s">
        <v>225</v>
      </c>
      <c r="AM97" s="39" t="s">
        <v>226</v>
      </c>
      <c r="AN97" s="33" t="s">
        <v>227</v>
      </c>
    </row>
    <row r="98" spans="1:40" ht="99.75">
      <c r="A98" s="33" t="s">
        <v>73</v>
      </c>
      <c r="B98" s="43" t="s">
        <v>222</v>
      </c>
      <c r="C98" s="41" t="s">
        <v>80</v>
      </c>
      <c r="D98" s="24" t="s">
        <v>223</v>
      </c>
      <c r="E98" s="35"/>
      <c r="F98" s="35" t="s">
        <v>45</v>
      </c>
      <c r="G98" s="35">
        <v>1</v>
      </c>
      <c r="H98" s="33" t="s">
        <v>46</v>
      </c>
      <c r="I98" s="33" t="s">
        <v>47</v>
      </c>
      <c r="J98" s="33"/>
      <c r="K98" s="37"/>
      <c r="L98" s="37"/>
      <c r="M98" s="37"/>
      <c r="N98" s="37"/>
      <c r="O98" s="37"/>
      <c r="P98" s="37"/>
      <c r="Q98" s="37"/>
      <c r="R98" s="37"/>
      <c r="S98" s="37"/>
      <c r="T98" s="37">
        <v>13</v>
      </c>
      <c r="U98" s="37"/>
      <c r="V98" s="37"/>
      <c r="W98" s="37"/>
      <c r="X98" s="37"/>
      <c r="Y98" s="37">
        <v>3</v>
      </c>
      <c r="Z98" s="37">
        <v>16</v>
      </c>
      <c r="AA98" s="35"/>
      <c r="AB98" s="35" t="s">
        <v>224</v>
      </c>
      <c r="AC98" s="35" t="s">
        <v>46</v>
      </c>
      <c r="AD98" s="35"/>
      <c r="AE98" s="35"/>
      <c r="AF98" s="35"/>
      <c r="AG98" s="36"/>
      <c r="AH98" s="36"/>
      <c r="AI98" s="36"/>
      <c r="AJ98" s="38"/>
      <c r="AK98" s="39" t="s">
        <v>225</v>
      </c>
      <c r="AL98" s="39" t="s">
        <v>225</v>
      </c>
      <c r="AM98" s="39" t="s">
        <v>226</v>
      </c>
      <c r="AN98" s="33" t="s">
        <v>227</v>
      </c>
    </row>
    <row r="99" spans="1:40" ht="99.75">
      <c r="A99" s="33" t="s">
        <v>73</v>
      </c>
      <c r="B99" s="43" t="s">
        <v>222</v>
      </c>
      <c r="C99" s="41" t="s">
        <v>80</v>
      </c>
      <c r="D99" s="24" t="s">
        <v>223</v>
      </c>
      <c r="E99" s="35"/>
      <c r="F99" s="35" t="s">
        <v>45</v>
      </c>
      <c r="G99" s="35">
        <v>1</v>
      </c>
      <c r="H99" s="33" t="s">
        <v>46</v>
      </c>
      <c r="I99" s="33" t="s">
        <v>47</v>
      </c>
      <c r="J99" s="33"/>
      <c r="K99" s="37"/>
      <c r="L99" s="37"/>
      <c r="M99" s="37"/>
      <c r="N99" s="37"/>
      <c r="O99" s="37"/>
      <c r="P99" s="37"/>
      <c r="Q99" s="37"/>
      <c r="R99" s="37"/>
      <c r="S99" s="37"/>
      <c r="T99" s="37">
        <v>13</v>
      </c>
      <c r="U99" s="37"/>
      <c r="V99" s="37"/>
      <c r="W99" s="37"/>
      <c r="X99" s="37"/>
      <c r="Y99" s="37">
        <v>3</v>
      </c>
      <c r="Z99" s="37">
        <v>16</v>
      </c>
      <c r="AA99" s="35"/>
      <c r="AB99" s="35" t="s">
        <v>224</v>
      </c>
      <c r="AC99" s="35" t="s">
        <v>46</v>
      </c>
      <c r="AD99" s="35"/>
      <c r="AE99" s="35"/>
      <c r="AF99" s="35"/>
      <c r="AG99" s="36"/>
      <c r="AH99" s="36"/>
      <c r="AI99" s="36"/>
      <c r="AJ99" s="38"/>
      <c r="AK99" s="39" t="s">
        <v>225</v>
      </c>
      <c r="AL99" s="39" t="s">
        <v>225</v>
      </c>
      <c r="AM99" s="39" t="s">
        <v>226</v>
      </c>
      <c r="AN99" s="33" t="s">
        <v>227</v>
      </c>
    </row>
    <row r="100" spans="1:40" ht="99.75">
      <c r="A100" s="33" t="s">
        <v>73</v>
      </c>
      <c r="B100" s="43" t="s">
        <v>222</v>
      </c>
      <c r="C100" s="41" t="s">
        <v>80</v>
      </c>
      <c r="D100" s="24" t="s">
        <v>223</v>
      </c>
      <c r="E100" s="35"/>
      <c r="F100" s="35" t="s">
        <v>45</v>
      </c>
      <c r="G100" s="35">
        <v>1</v>
      </c>
      <c r="H100" s="33" t="s">
        <v>46</v>
      </c>
      <c r="I100" s="33" t="s">
        <v>47</v>
      </c>
      <c r="J100" s="33"/>
      <c r="K100" s="37"/>
      <c r="L100" s="37"/>
      <c r="M100" s="37"/>
      <c r="N100" s="37"/>
      <c r="O100" s="37"/>
      <c r="P100" s="37"/>
      <c r="Q100" s="37"/>
      <c r="R100" s="37"/>
      <c r="S100" s="37"/>
      <c r="T100" s="37">
        <v>13</v>
      </c>
      <c r="U100" s="37"/>
      <c r="V100" s="37"/>
      <c r="W100" s="37"/>
      <c r="X100" s="37"/>
      <c r="Y100" s="37">
        <v>3</v>
      </c>
      <c r="Z100" s="37">
        <v>16</v>
      </c>
      <c r="AA100" s="35"/>
      <c r="AB100" s="35" t="s">
        <v>224</v>
      </c>
      <c r="AC100" s="35" t="s">
        <v>46</v>
      </c>
      <c r="AD100" s="35"/>
      <c r="AE100" s="35"/>
      <c r="AF100" s="35"/>
      <c r="AG100" s="36"/>
      <c r="AH100" s="36"/>
      <c r="AI100" s="36"/>
      <c r="AJ100" s="38"/>
      <c r="AK100" s="39" t="s">
        <v>225</v>
      </c>
      <c r="AL100" s="39" t="s">
        <v>225</v>
      </c>
      <c r="AM100" s="39" t="s">
        <v>226</v>
      </c>
      <c r="AN100" s="33" t="s">
        <v>227</v>
      </c>
    </row>
    <row r="101" spans="1:40" ht="99.75">
      <c r="A101" s="33" t="s">
        <v>73</v>
      </c>
      <c r="B101" s="43" t="s">
        <v>222</v>
      </c>
      <c r="C101" s="41" t="s">
        <v>80</v>
      </c>
      <c r="D101" s="24" t="s">
        <v>223</v>
      </c>
      <c r="E101" s="35"/>
      <c r="F101" s="35" t="s">
        <v>45</v>
      </c>
      <c r="G101" s="35">
        <v>1</v>
      </c>
      <c r="H101" s="33" t="s">
        <v>46</v>
      </c>
      <c r="I101" s="33" t="s">
        <v>47</v>
      </c>
      <c r="J101" s="33"/>
      <c r="K101" s="37"/>
      <c r="L101" s="37"/>
      <c r="M101" s="37"/>
      <c r="N101" s="37"/>
      <c r="O101" s="37"/>
      <c r="P101" s="37"/>
      <c r="Q101" s="37"/>
      <c r="R101" s="37"/>
      <c r="S101" s="37"/>
      <c r="T101" s="37">
        <v>13</v>
      </c>
      <c r="U101" s="37"/>
      <c r="V101" s="37"/>
      <c r="W101" s="37"/>
      <c r="X101" s="37"/>
      <c r="Y101" s="37">
        <v>3</v>
      </c>
      <c r="Z101" s="37">
        <v>16</v>
      </c>
      <c r="AA101" s="35"/>
      <c r="AB101" s="35" t="s">
        <v>224</v>
      </c>
      <c r="AC101" s="35" t="s">
        <v>46</v>
      </c>
      <c r="AD101" s="35"/>
      <c r="AE101" s="35"/>
      <c r="AF101" s="35"/>
      <c r="AG101" s="36"/>
      <c r="AH101" s="36"/>
      <c r="AI101" s="36"/>
      <c r="AJ101" s="38"/>
      <c r="AK101" s="39" t="s">
        <v>225</v>
      </c>
      <c r="AL101" s="39" t="s">
        <v>225</v>
      </c>
      <c r="AM101" s="39" t="s">
        <v>226</v>
      </c>
      <c r="AN101" s="33" t="s">
        <v>227</v>
      </c>
    </row>
    <row r="102" spans="1:40" ht="99.75">
      <c r="A102" s="33" t="s">
        <v>73</v>
      </c>
      <c r="B102" s="43" t="s">
        <v>222</v>
      </c>
      <c r="C102" s="41" t="s">
        <v>80</v>
      </c>
      <c r="D102" s="24" t="s">
        <v>223</v>
      </c>
      <c r="E102" s="35"/>
      <c r="F102" s="35" t="s">
        <v>45</v>
      </c>
      <c r="G102" s="35">
        <v>1</v>
      </c>
      <c r="H102" s="33" t="s">
        <v>46</v>
      </c>
      <c r="I102" s="33" t="s">
        <v>47</v>
      </c>
      <c r="J102" s="33"/>
      <c r="K102" s="37"/>
      <c r="L102" s="37"/>
      <c r="M102" s="37"/>
      <c r="N102" s="37"/>
      <c r="O102" s="37"/>
      <c r="P102" s="37"/>
      <c r="Q102" s="37"/>
      <c r="R102" s="37"/>
      <c r="S102" s="37"/>
      <c r="T102" s="37">
        <v>13</v>
      </c>
      <c r="U102" s="37"/>
      <c r="V102" s="37"/>
      <c r="W102" s="37"/>
      <c r="X102" s="37"/>
      <c r="Y102" s="37">
        <v>3</v>
      </c>
      <c r="Z102" s="37">
        <v>16</v>
      </c>
      <c r="AA102" s="35"/>
      <c r="AB102" s="35" t="s">
        <v>224</v>
      </c>
      <c r="AC102" s="35" t="s">
        <v>46</v>
      </c>
      <c r="AD102" s="35"/>
      <c r="AE102" s="35"/>
      <c r="AF102" s="35"/>
      <c r="AG102" s="36"/>
      <c r="AH102" s="36"/>
      <c r="AI102" s="36"/>
      <c r="AJ102" s="38"/>
      <c r="AK102" s="39" t="s">
        <v>225</v>
      </c>
      <c r="AL102" s="39" t="s">
        <v>225</v>
      </c>
      <c r="AM102" s="39" t="s">
        <v>226</v>
      </c>
      <c r="AN102" s="33" t="s">
        <v>227</v>
      </c>
    </row>
    <row r="103" spans="1:40" ht="99.75">
      <c r="A103" s="33" t="s">
        <v>73</v>
      </c>
      <c r="B103" s="43" t="s">
        <v>222</v>
      </c>
      <c r="C103" s="41" t="s">
        <v>80</v>
      </c>
      <c r="D103" s="24" t="s">
        <v>223</v>
      </c>
      <c r="E103" s="35"/>
      <c r="F103" s="35" t="s">
        <v>45</v>
      </c>
      <c r="G103" s="35">
        <v>1</v>
      </c>
      <c r="H103" s="33" t="s">
        <v>46</v>
      </c>
      <c r="I103" s="33" t="s">
        <v>47</v>
      </c>
      <c r="J103" s="33"/>
      <c r="K103" s="37"/>
      <c r="L103" s="37"/>
      <c r="M103" s="37"/>
      <c r="N103" s="37"/>
      <c r="O103" s="37"/>
      <c r="P103" s="37"/>
      <c r="Q103" s="37"/>
      <c r="R103" s="37"/>
      <c r="S103" s="37"/>
      <c r="T103" s="37">
        <v>13</v>
      </c>
      <c r="U103" s="37"/>
      <c r="V103" s="37"/>
      <c r="W103" s="37"/>
      <c r="X103" s="37"/>
      <c r="Y103" s="37">
        <v>3</v>
      </c>
      <c r="Z103" s="37">
        <v>16</v>
      </c>
      <c r="AA103" s="35"/>
      <c r="AB103" s="35" t="s">
        <v>224</v>
      </c>
      <c r="AC103" s="35" t="s">
        <v>46</v>
      </c>
      <c r="AD103" s="35"/>
      <c r="AE103" s="35"/>
      <c r="AF103" s="35"/>
      <c r="AG103" s="36"/>
      <c r="AH103" s="36"/>
      <c r="AI103" s="36"/>
      <c r="AJ103" s="38"/>
      <c r="AK103" s="39" t="s">
        <v>225</v>
      </c>
      <c r="AL103" s="39" t="s">
        <v>225</v>
      </c>
      <c r="AM103" s="39" t="s">
        <v>226</v>
      </c>
      <c r="AN103" s="33" t="s">
        <v>227</v>
      </c>
    </row>
    <row r="104" spans="1:40" ht="99.75">
      <c r="A104" s="33" t="s">
        <v>73</v>
      </c>
      <c r="B104" s="22" t="s">
        <v>228</v>
      </c>
      <c r="C104" s="23" t="s">
        <v>146</v>
      </c>
      <c r="D104" s="24" t="s">
        <v>229</v>
      </c>
      <c r="E104" s="35"/>
      <c r="F104" s="35" t="s">
        <v>45</v>
      </c>
      <c r="G104" s="35">
        <v>1</v>
      </c>
      <c r="H104" s="33" t="s">
        <v>46</v>
      </c>
      <c r="I104" s="33" t="s">
        <v>47</v>
      </c>
      <c r="J104" s="33"/>
      <c r="K104" s="37"/>
      <c r="L104" s="37"/>
      <c r="M104" s="37"/>
      <c r="N104" s="37"/>
      <c r="O104" s="37"/>
      <c r="P104" s="37"/>
      <c r="Q104" s="37"/>
      <c r="R104" s="37"/>
      <c r="S104" s="37"/>
      <c r="T104" s="37">
        <v>29</v>
      </c>
      <c r="U104" s="37"/>
      <c r="V104" s="37"/>
      <c r="W104" s="37"/>
      <c r="X104" s="37"/>
      <c r="Y104" s="37">
        <v>3</v>
      </c>
      <c r="Z104" s="37">
        <v>29</v>
      </c>
      <c r="AA104" s="35"/>
      <c r="AB104" s="35" t="s">
        <v>224</v>
      </c>
      <c r="AC104" s="35" t="s">
        <v>46</v>
      </c>
      <c r="AD104" s="35"/>
      <c r="AE104" s="35"/>
      <c r="AF104" s="35"/>
      <c r="AG104" s="36"/>
      <c r="AH104" s="36"/>
      <c r="AI104" s="36"/>
      <c r="AJ104" s="38"/>
      <c r="AK104" s="39" t="s">
        <v>230</v>
      </c>
      <c r="AL104" s="39" t="s">
        <v>230</v>
      </c>
      <c r="AM104" s="39" t="s">
        <v>231</v>
      </c>
      <c r="AN104" s="33" t="s">
        <v>232</v>
      </c>
    </row>
    <row r="105" spans="1:40" ht="85.5">
      <c r="A105" s="33" t="s">
        <v>73</v>
      </c>
      <c r="B105" s="22" t="s">
        <v>233</v>
      </c>
      <c r="C105" s="41" t="s">
        <v>146</v>
      </c>
      <c r="D105" s="24" t="s">
        <v>234</v>
      </c>
      <c r="E105" s="35"/>
      <c r="F105" s="35" t="s">
        <v>45</v>
      </c>
      <c r="G105" s="35">
        <v>1</v>
      </c>
      <c r="H105" s="33" t="s">
        <v>46</v>
      </c>
      <c r="I105" s="33" t="s">
        <v>47</v>
      </c>
      <c r="J105" s="33"/>
      <c r="K105" s="37"/>
      <c r="L105" s="37"/>
      <c r="M105" s="37"/>
      <c r="N105" s="37"/>
      <c r="O105" s="37"/>
      <c r="P105" s="37"/>
      <c r="Q105" s="37"/>
      <c r="R105" s="37"/>
      <c r="S105" s="37"/>
      <c r="T105" s="37">
        <v>14</v>
      </c>
      <c r="U105" s="37"/>
      <c r="V105" s="37"/>
      <c r="W105" s="37"/>
      <c r="X105" s="37"/>
      <c r="Y105" s="37">
        <v>3</v>
      </c>
      <c r="Z105" s="37">
        <v>17</v>
      </c>
      <c r="AA105" s="35"/>
      <c r="AB105" s="35"/>
      <c r="AC105" s="35"/>
      <c r="AD105" s="35"/>
      <c r="AE105" s="35"/>
      <c r="AF105" s="35"/>
      <c r="AG105" s="36"/>
      <c r="AH105" s="36"/>
      <c r="AI105" s="36"/>
      <c r="AJ105" s="38"/>
      <c r="AK105" s="39" t="s">
        <v>235</v>
      </c>
      <c r="AL105" s="39" t="s">
        <v>235</v>
      </c>
      <c r="AM105" s="39" t="s">
        <v>236</v>
      </c>
      <c r="AN105" s="33" t="s">
        <v>237</v>
      </c>
    </row>
    <row r="106" spans="1:40" ht="213.75">
      <c r="A106" s="33" t="s">
        <v>73</v>
      </c>
      <c r="B106" s="22" t="s">
        <v>238</v>
      </c>
      <c r="C106" s="41" t="s">
        <v>146</v>
      </c>
      <c r="D106" s="24" t="s">
        <v>239</v>
      </c>
      <c r="E106" s="35"/>
      <c r="F106" s="35" t="s">
        <v>45</v>
      </c>
      <c r="G106" s="35">
        <v>1</v>
      </c>
      <c r="H106" s="33" t="s">
        <v>46</v>
      </c>
      <c r="I106" s="33" t="s">
        <v>47</v>
      </c>
      <c r="J106" s="33"/>
      <c r="K106" s="37"/>
      <c r="L106" s="37"/>
      <c r="M106" s="37"/>
      <c r="N106" s="37"/>
      <c r="O106" s="37"/>
      <c r="P106" s="37"/>
      <c r="Q106" s="37"/>
      <c r="R106" s="37"/>
      <c r="S106" s="37"/>
      <c r="T106" s="37">
        <v>19</v>
      </c>
      <c r="U106" s="37"/>
      <c r="V106" s="37"/>
      <c r="W106" s="37"/>
      <c r="X106" s="37"/>
      <c r="Y106" s="37">
        <v>3</v>
      </c>
      <c r="Z106" s="37">
        <v>21</v>
      </c>
      <c r="AA106" s="35"/>
      <c r="AB106" s="35"/>
      <c r="AC106" s="35"/>
      <c r="AD106" s="35"/>
      <c r="AE106" s="35"/>
      <c r="AF106" s="35"/>
      <c r="AG106" s="36"/>
      <c r="AH106" s="36"/>
      <c r="AI106" s="36"/>
      <c r="AJ106" s="38"/>
      <c r="AK106" s="39" t="s">
        <v>240</v>
      </c>
      <c r="AL106" s="39" t="s">
        <v>240</v>
      </c>
      <c r="AM106" s="39" t="s">
        <v>241</v>
      </c>
      <c r="AN106" s="33" t="s">
        <v>242</v>
      </c>
    </row>
    <row r="107" spans="1:40" ht="57">
      <c r="A107" s="33" t="s">
        <v>73</v>
      </c>
      <c r="B107" s="22" t="s">
        <v>243</v>
      </c>
      <c r="C107" s="23" t="s">
        <v>244</v>
      </c>
      <c r="D107" s="24" t="s">
        <v>245</v>
      </c>
      <c r="E107" s="35"/>
      <c r="F107" s="35" t="s">
        <v>45</v>
      </c>
      <c r="G107" s="35">
        <v>1</v>
      </c>
      <c r="H107" s="33" t="s">
        <v>46</v>
      </c>
      <c r="I107" s="33" t="s">
        <v>47</v>
      </c>
      <c r="J107" s="33"/>
      <c r="K107" s="37"/>
      <c r="L107" s="37"/>
      <c r="M107" s="37"/>
      <c r="N107" s="37"/>
      <c r="O107" s="37"/>
      <c r="P107" s="37"/>
      <c r="Q107" s="37"/>
      <c r="R107" s="37"/>
      <c r="S107" s="37"/>
      <c r="T107" s="37">
        <v>19</v>
      </c>
      <c r="U107" s="37"/>
      <c r="V107" s="37"/>
      <c r="W107" s="37"/>
      <c r="X107" s="37"/>
      <c r="Y107" s="37"/>
      <c r="Z107" s="37">
        <v>21</v>
      </c>
      <c r="AA107" s="35"/>
      <c r="AB107" s="40">
        <v>42953</v>
      </c>
      <c r="AC107" s="35" t="s">
        <v>58</v>
      </c>
      <c r="AD107" s="35" t="s">
        <v>246</v>
      </c>
      <c r="AE107" s="35" t="s">
        <v>247</v>
      </c>
      <c r="AF107" s="35">
        <v>6.55</v>
      </c>
      <c r="AG107" s="36"/>
      <c r="AH107" s="36"/>
      <c r="AI107" s="36"/>
      <c r="AJ107" s="38"/>
      <c r="AK107" s="49" t="s">
        <v>248</v>
      </c>
      <c r="AL107" s="49" t="s">
        <v>248</v>
      </c>
      <c r="AM107" s="49" t="s">
        <v>249</v>
      </c>
      <c r="AN107" s="49" t="s">
        <v>250</v>
      </c>
    </row>
    <row r="108" spans="1:40" ht="57">
      <c r="A108" s="33" t="s">
        <v>73</v>
      </c>
      <c r="B108" s="22" t="s">
        <v>243</v>
      </c>
      <c r="C108" s="23" t="s">
        <v>244</v>
      </c>
      <c r="D108" s="24" t="s">
        <v>245</v>
      </c>
      <c r="E108" s="35"/>
      <c r="F108" s="35" t="s">
        <v>45</v>
      </c>
      <c r="G108" s="35">
        <v>1</v>
      </c>
      <c r="H108" s="33" t="s">
        <v>46</v>
      </c>
      <c r="I108" s="33" t="s">
        <v>47</v>
      </c>
      <c r="J108" s="33"/>
      <c r="K108" s="37"/>
      <c r="L108" s="37"/>
      <c r="M108" s="37"/>
      <c r="N108" s="37"/>
      <c r="O108" s="37"/>
      <c r="P108" s="37"/>
      <c r="Q108" s="37"/>
      <c r="R108" s="37"/>
      <c r="S108" s="37"/>
      <c r="T108" s="37">
        <v>19</v>
      </c>
      <c r="U108" s="37"/>
      <c r="V108" s="37"/>
      <c r="W108" s="37"/>
      <c r="X108" s="37"/>
      <c r="Y108" s="37"/>
      <c r="Z108" s="37">
        <v>21</v>
      </c>
      <c r="AA108" s="35"/>
      <c r="AB108" s="40">
        <v>43045</v>
      </c>
      <c r="AC108" s="35" t="s">
        <v>48</v>
      </c>
      <c r="AD108" s="35" t="s">
        <v>251</v>
      </c>
      <c r="AE108" s="35" t="s">
        <v>247</v>
      </c>
      <c r="AF108" s="35">
        <v>6.55</v>
      </c>
      <c r="AG108" s="36"/>
      <c r="AH108" s="36"/>
      <c r="AI108" s="36"/>
      <c r="AJ108" s="38"/>
      <c r="AK108" s="49" t="s">
        <v>248</v>
      </c>
      <c r="AL108" s="49" t="s">
        <v>248</v>
      </c>
      <c r="AM108" s="49" t="s">
        <v>249</v>
      </c>
      <c r="AN108" s="49" t="s">
        <v>250</v>
      </c>
    </row>
    <row r="109" spans="1:40" ht="57">
      <c r="A109" s="33" t="s">
        <v>73</v>
      </c>
      <c r="B109" s="22" t="s">
        <v>243</v>
      </c>
      <c r="C109" s="23" t="s">
        <v>244</v>
      </c>
      <c r="D109" s="24" t="s">
        <v>245</v>
      </c>
      <c r="E109" s="35"/>
      <c r="F109" s="35" t="s">
        <v>45</v>
      </c>
      <c r="G109" s="35">
        <v>1</v>
      </c>
      <c r="H109" s="33" t="s">
        <v>46</v>
      </c>
      <c r="I109" s="33" t="s">
        <v>47</v>
      </c>
      <c r="J109" s="33"/>
      <c r="K109" s="37"/>
      <c r="L109" s="37"/>
      <c r="M109" s="37"/>
      <c r="N109" s="37"/>
      <c r="O109" s="37"/>
      <c r="P109" s="37"/>
      <c r="Q109" s="37"/>
      <c r="R109" s="37"/>
      <c r="S109" s="37"/>
      <c r="T109" s="37">
        <v>19</v>
      </c>
      <c r="U109" s="37"/>
      <c r="V109" s="37"/>
      <c r="W109" s="37"/>
      <c r="X109" s="37"/>
      <c r="Y109" s="37"/>
      <c r="Z109" s="37">
        <v>21</v>
      </c>
      <c r="AA109" s="35"/>
      <c r="AB109" s="35" t="s">
        <v>252</v>
      </c>
      <c r="AC109" s="35" t="s">
        <v>58</v>
      </c>
      <c r="AD109" s="35" t="s">
        <v>253</v>
      </c>
      <c r="AE109" s="35" t="s">
        <v>247</v>
      </c>
      <c r="AF109" s="35">
        <v>6.55</v>
      </c>
      <c r="AG109" s="36"/>
      <c r="AH109" s="36"/>
      <c r="AI109" s="36"/>
      <c r="AJ109" s="38"/>
      <c r="AK109" s="49" t="s">
        <v>248</v>
      </c>
      <c r="AL109" s="49" t="s">
        <v>248</v>
      </c>
      <c r="AM109" s="49" t="s">
        <v>249</v>
      </c>
      <c r="AN109" s="49" t="s">
        <v>250</v>
      </c>
    </row>
    <row r="110" spans="1:40" ht="57">
      <c r="A110" s="33" t="s">
        <v>73</v>
      </c>
      <c r="B110" s="22" t="s">
        <v>243</v>
      </c>
      <c r="C110" s="23" t="s">
        <v>244</v>
      </c>
      <c r="D110" s="24" t="s">
        <v>245</v>
      </c>
      <c r="E110" s="35"/>
      <c r="F110" s="35" t="s">
        <v>45</v>
      </c>
      <c r="G110" s="35">
        <v>1</v>
      </c>
      <c r="H110" s="33" t="s">
        <v>46</v>
      </c>
      <c r="I110" s="33" t="s">
        <v>47</v>
      </c>
      <c r="J110" s="33"/>
      <c r="K110" s="37">
        <v>13</v>
      </c>
      <c r="L110" s="16">
        <f>K110*1.2</f>
        <v>15.6</v>
      </c>
      <c r="M110" s="16">
        <v>0.1</v>
      </c>
      <c r="N110" s="8">
        <f>M110/(1-M110)</f>
        <v>0.11111111111111112</v>
      </c>
      <c r="O110" s="17">
        <f>INT(K110/(1-M110))+1</f>
        <v>15</v>
      </c>
      <c r="P110" s="17">
        <f>1.2*O110</f>
        <v>18</v>
      </c>
      <c r="Q110" s="18">
        <f>O110*M110</f>
        <v>1.5</v>
      </c>
      <c r="R110" s="8">
        <v>6</v>
      </c>
      <c r="S110" s="8">
        <v>6</v>
      </c>
      <c r="T110" s="18">
        <f>(P110+R110)/(1-S110/100)</f>
        <v>25.531914893617024</v>
      </c>
      <c r="U110" s="44"/>
      <c r="V110" s="44"/>
      <c r="W110" s="44">
        <f>(L110+R110)/(1-S110/100)</f>
        <v>22.978723404255323</v>
      </c>
      <c r="X110" s="8">
        <v>8.4</v>
      </c>
      <c r="Y110" s="17">
        <v>3</v>
      </c>
      <c r="Z110" s="18">
        <f>(P110+R110+Y110)/(1-X110/100)</f>
        <v>29.47598253275109</v>
      </c>
      <c r="AA110" s="17">
        <f>(L110+R110+Y110)/(1-X110/100)</f>
        <v>26.855895196506552</v>
      </c>
      <c r="AB110" s="35" t="s">
        <v>254</v>
      </c>
      <c r="AC110" s="35" t="s">
        <v>58</v>
      </c>
      <c r="AD110" s="35" t="s">
        <v>255</v>
      </c>
      <c r="AE110" s="35" t="s">
        <v>256</v>
      </c>
      <c r="AF110" s="35" t="s">
        <v>257</v>
      </c>
      <c r="AG110" s="36"/>
      <c r="AH110" s="36"/>
      <c r="AI110" s="36"/>
      <c r="AJ110" s="38"/>
      <c r="AK110" s="49" t="s">
        <v>248</v>
      </c>
      <c r="AL110" s="49" t="s">
        <v>248</v>
      </c>
      <c r="AM110" s="49" t="s">
        <v>249</v>
      </c>
      <c r="AN110" s="49" t="s">
        <v>250</v>
      </c>
    </row>
    <row r="111" spans="1:40" ht="142.5">
      <c r="A111" s="33" t="s">
        <v>73</v>
      </c>
      <c r="B111" s="22" t="s">
        <v>63</v>
      </c>
      <c r="C111" s="23" t="s">
        <v>258</v>
      </c>
      <c r="D111" s="24" t="s">
        <v>259</v>
      </c>
      <c r="E111" s="35"/>
      <c r="F111" s="35" t="s">
        <v>45</v>
      </c>
      <c r="G111" s="35">
        <v>1</v>
      </c>
      <c r="H111" s="33" t="s">
        <v>46</v>
      </c>
      <c r="I111" s="33" t="s">
        <v>47</v>
      </c>
      <c r="J111" s="33"/>
      <c r="K111" s="37"/>
      <c r="L111" s="37"/>
      <c r="M111" s="37"/>
      <c r="N111" s="37"/>
      <c r="O111" s="37"/>
      <c r="P111" s="37"/>
      <c r="Q111" s="37"/>
      <c r="R111" s="37"/>
      <c r="S111" s="37"/>
      <c r="T111" s="37">
        <v>72</v>
      </c>
      <c r="U111" s="37"/>
      <c r="V111" s="37"/>
      <c r="W111" s="37"/>
      <c r="X111" s="37"/>
      <c r="Y111" s="37">
        <v>4</v>
      </c>
      <c r="Z111" s="37">
        <v>76</v>
      </c>
      <c r="AA111" s="35"/>
      <c r="AB111" s="35"/>
      <c r="AC111" s="35"/>
      <c r="AD111" s="35"/>
      <c r="AE111" s="35"/>
      <c r="AF111" s="35"/>
      <c r="AG111" s="36"/>
      <c r="AH111" s="36"/>
      <c r="AI111" s="36"/>
      <c r="AJ111" s="38"/>
      <c r="AK111" s="49" t="s">
        <v>260</v>
      </c>
      <c r="AL111" s="49" t="s">
        <v>260</v>
      </c>
      <c r="AM111" s="49" t="s">
        <v>261</v>
      </c>
      <c r="AN111" s="49" t="s">
        <v>262</v>
      </c>
    </row>
    <row r="112" spans="1:40" ht="71.25">
      <c r="A112" s="33" t="s">
        <v>73</v>
      </c>
      <c r="B112" s="22" t="s">
        <v>263</v>
      </c>
      <c r="C112" s="23" t="s">
        <v>264</v>
      </c>
      <c r="D112" s="24" t="s">
        <v>265</v>
      </c>
      <c r="E112" s="35"/>
      <c r="F112" s="35" t="s">
        <v>45</v>
      </c>
      <c r="G112" s="35">
        <v>1</v>
      </c>
      <c r="H112" s="33" t="s">
        <v>46</v>
      </c>
      <c r="I112" s="33" t="s">
        <v>47</v>
      </c>
      <c r="J112" s="33"/>
      <c r="K112" s="37"/>
      <c r="L112" s="37"/>
      <c r="M112" s="37"/>
      <c r="N112" s="37"/>
      <c r="O112" s="37"/>
      <c r="P112" s="37"/>
      <c r="Q112" s="37"/>
      <c r="R112" s="37"/>
      <c r="S112" s="37"/>
      <c r="T112" s="37"/>
      <c r="U112" s="37"/>
      <c r="V112" s="37"/>
      <c r="W112" s="37"/>
      <c r="X112" s="37"/>
      <c r="Y112" s="37">
        <v>3</v>
      </c>
      <c r="Z112" s="37">
        <v>42</v>
      </c>
      <c r="AA112" s="35"/>
      <c r="AB112" s="35"/>
      <c r="AC112" s="35"/>
      <c r="AD112" s="35"/>
      <c r="AE112" s="35"/>
      <c r="AF112" s="35"/>
      <c r="AG112" s="36"/>
      <c r="AH112" s="36"/>
      <c r="AI112" s="36"/>
      <c r="AJ112" s="38"/>
      <c r="AK112" s="49" t="s">
        <v>266</v>
      </c>
      <c r="AL112" s="50"/>
      <c r="AM112" s="50"/>
      <c r="AN112" s="49" t="s">
        <v>267</v>
      </c>
    </row>
    <row r="113" spans="1:40" ht="299.25">
      <c r="A113" s="33" t="s">
        <v>73</v>
      </c>
      <c r="B113" s="22" t="s">
        <v>268</v>
      </c>
      <c r="C113" s="23" t="s">
        <v>146</v>
      </c>
      <c r="D113" s="22" t="s">
        <v>269</v>
      </c>
      <c r="E113" s="35"/>
      <c r="F113" s="35" t="s">
        <v>45</v>
      </c>
      <c r="G113" s="35">
        <v>1</v>
      </c>
      <c r="H113" s="33" t="s">
        <v>46</v>
      </c>
      <c r="I113" s="33" t="s">
        <v>47</v>
      </c>
      <c r="J113" s="33"/>
      <c r="K113" s="37"/>
      <c r="L113" s="37"/>
      <c r="M113" s="37"/>
      <c r="N113" s="37"/>
      <c r="O113" s="37"/>
      <c r="P113" s="37"/>
      <c r="Q113" s="37"/>
      <c r="R113" s="37"/>
      <c r="S113" s="37"/>
      <c r="T113" s="37">
        <v>29</v>
      </c>
      <c r="U113" s="37"/>
      <c r="V113" s="37"/>
      <c r="W113" s="37"/>
      <c r="X113" s="37"/>
      <c r="Y113" s="37"/>
      <c r="Z113" s="37">
        <v>29</v>
      </c>
      <c r="AA113" s="35"/>
      <c r="AB113" s="35"/>
      <c r="AC113" s="35"/>
      <c r="AD113" s="35"/>
      <c r="AE113" s="35"/>
      <c r="AF113" s="35"/>
      <c r="AG113" s="36"/>
      <c r="AH113" s="36"/>
      <c r="AI113" s="36"/>
      <c r="AJ113" s="38"/>
      <c r="AK113" s="39" t="s">
        <v>270</v>
      </c>
      <c r="AL113" s="39" t="s">
        <v>270</v>
      </c>
      <c r="AM113" s="39" t="s">
        <v>271</v>
      </c>
      <c r="AN113" s="33" t="s">
        <v>272</v>
      </c>
    </row>
    <row r="114" spans="1:40" ht="299.25">
      <c r="A114" s="33" t="s">
        <v>73</v>
      </c>
      <c r="B114" s="22" t="s">
        <v>268</v>
      </c>
      <c r="C114" s="23" t="s">
        <v>146</v>
      </c>
      <c r="D114" s="22" t="s">
        <v>269</v>
      </c>
      <c r="E114" s="35"/>
      <c r="F114" s="35" t="s">
        <v>45</v>
      </c>
      <c r="G114" s="35">
        <v>1</v>
      </c>
      <c r="H114" s="33" t="s">
        <v>46</v>
      </c>
      <c r="I114" s="33" t="s">
        <v>47</v>
      </c>
      <c r="J114" s="33"/>
      <c r="K114" s="37"/>
      <c r="L114" s="37"/>
      <c r="M114" s="37"/>
      <c r="N114" s="37"/>
      <c r="O114" s="37"/>
      <c r="P114" s="37"/>
      <c r="Q114" s="37"/>
      <c r="R114" s="37"/>
      <c r="S114" s="37"/>
      <c r="T114" s="37">
        <v>29</v>
      </c>
      <c r="U114" s="37"/>
      <c r="V114" s="37"/>
      <c r="W114" s="37"/>
      <c r="X114" s="37"/>
      <c r="Y114" s="37">
        <v>5</v>
      </c>
      <c r="Z114" s="37">
        <v>34</v>
      </c>
      <c r="AA114" s="35"/>
      <c r="AB114" s="35"/>
      <c r="AC114" s="35"/>
      <c r="AD114" s="35"/>
      <c r="AE114" s="35"/>
      <c r="AF114" s="35"/>
      <c r="AG114" s="36"/>
      <c r="AH114" s="36"/>
      <c r="AI114" s="36"/>
      <c r="AJ114" s="38"/>
      <c r="AK114" s="39" t="s">
        <v>270</v>
      </c>
      <c r="AL114" s="39" t="s">
        <v>270</v>
      </c>
      <c r="AM114" s="39" t="s">
        <v>271</v>
      </c>
      <c r="AN114" s="33" t="s">
        <v>272</v>
      </c>
    </row>
    <row r="115" spans="1:40" ht="99.75">
      <c r="A115" s="33" t="s">
        <v>73</v>
      </c>
      <c r="B115" s="22" t="s">
        <v>273</v>
      </c>
      <c r="C115" s="41" t="s">
        <v>146</v>
      </c>
      <c r="D115" s="24" t="s">
        <v>274</v>
      </c>
      <c r="E115" s="35"/>
      <c r="F115" s="35" t="s">
        <v>45</v>
      </c>
      <c r="G115" s="35">
        <v>1</v>
      </c>
      <c r="H115" s="33" t="s">
        <v>46</v>
      </c>
      <c r="I115" s="33" t="s">
        <v>47</v>
      </c>
      <c r="J115" s="33"/>
      <c r="K115" s="37"/>
      <c r="L115" s="37"/>
      <c r="M115" s="37"/>
      <c r="N115" s="37"/>
      <c r="O115" s="37"/>
      <c r="P115" s="37"/>
      <c r="Q115" s="37"/>
      <c r="R115" s="37"/>
      <c r="S115" s="37"/>
      <c r="T115" s="37">
        <v>13</v>
      </c>
      <c r="U115" s="37"/>
      <c r="V115" s="37"/>
      <c r="W115" s="37"/>
      <c r="X115" s="37"/>
      <c r="Y115" s="37">
        <v>5</v>
      </c>
      <c r="Z115" s="37">
        <v>18</v>
      </c>
      <c r="AA115" s="40"/>
      <c r="AB115" s="40">
        <v>42796</v>
      </c>
      <c r="AC115" s="35" t="s">
        <v>46</v>
      </c>
      <c r="AD115" s="35"/>
      <c r="AE115" s="35"/>
      <c r="AF115" s="35"/>
      <c r="AG115" s="36"/>
      <c r="AH115" s="36"/>
      <c r="AI115" s="36"/>
      <c r="AJ115" s="38"/>
      <c r="AK115" s="39" t="s">
        <v>275</v>
      </c>
      <c r="AL115" s="39" t="s">
        <v>275</v>
      </c>
      <c r="AM115" s="39" t="s">
        <v>276</v>
      </c>
      <c r="AN115" s="33" t="s">
        <v>277</v>
      </c>
    </row>
    <row r="116" spans="1:40" ht="99.75">
      <c r="A116" s="33" t="s">
        <v>73</v>
      </c>
      <c r="B116" s="22" t="s">
        <v>273</v>
      </c>
      <c r="C116" s="41" t="s">
        <v>146</v>
      </c>
      <c r="D116" s="24" t="s">
        <v>274</v>
      </c>
      <c r="E116" s="35"/>
      <c r="F116" s="35" t="s">
        <v>45</v>
      </c>
      <c r="G116" s="35">
        <v>1</v>
      </c>
      <c r="H116" s="33" t="s">
        <v>46</v>
      </c>
      <c r="I116" s="33" t="s">
        <v>47</v>
      </c>
      <c r="J116" s="33"/>
      <c r="K116" s="37"/>
      <c r="L116" s="37"/>
      <c r="M116" s="37"/>
      <c r="N116" s="37"/>
      <c r="O116" s="37"/>
      <c r="P116" s="37"/>
      <c r="Q116" s="37"/>
      <c r="R116" s="37"/>
      <c r="S116" s="37"/>
      <c r="T116" s="37">
        <v>13</v>
      </c>
      <c r="U116" s="37"/>
      <c r="V116" s="37"/>
      <c r="W116" s="37"/>
      <c r="X116" s="37"/>
      <c r="Y116" s="37">
        <v>5</v>
      </c>
      <c r="Z116" s="37">
        <v>18</v>
      </c>
      <c r="AA116" s="40"/>
      <c r="AB116" s="40">
        <v>42796</v>
      </c>
      <c r="AC116" s="35" t="s">
        <v>46</v>
      </c>
      <c r="AD116" s="35"/>
      <c r="AE116" s="35"/>
      <c r="AF116" s="35"/>
      <c r="AG116" s="36"/>
      <c r="AH116" s="36"/>
      <c r="AI116" s="36"/>
      <c r="AJ116" s="38"/>
      <c r="AK116" s="39" t="s">
        <v>275</v>
      </c>
      <c r="AL116" s="39" t="s">
        <v>275</v>
      </c>
      <c r="AM116" s="39" t="s">
        <v>276</v>
      </c>
      <c r="AN116" s="33" t="s">
        <v>277</v>
      </c>
    </row>
    <row r="117" spans="1:40" ht="71.25">
      <c r="A117" s="33" t="s">
        <v>73</v>
      </c>
      <c r="B117" s="22" t="s">
        <v>278</v>
      </c>
      <c r="C117" s="41" t="s">
        <v>146</v>
      </c>
      <c r="D117" s="24" t="s">
        <v>279</v>
      </c>
      <c r="E117" s="35"/>
      <c r="F117" s="35" t="s">
        <v>45</v>
      </c>
      <c r="G117" s="35">
        <v>1</v>
      </c>
      <c r="H117" s="33" t="s">
        <v>46</v>
      </c>
      <c r="I117" s="33" t="s">
        <v>47</v>
      </c>
      <c r="J117" s="33"/>
      <c r="K117" s="37"/>
      <c r="L117" s="37"/>
      <c r="M117" s="37"/>
      <c r="N117" s="37"/>
      <c r="O117" s="37"/>
      <c r="P117" s="37"/>
      <c r="Q117" s="37"/>
      <c r="R117" s="37"/>
      <c r="S117" s="37"/>
      <c r="T117" s="37">
        <v>35</v>
      </c>
      <c r="U117" s="37"/>
      <c r="V117" s="37"/>
      <c r="W117" s="37"/>
      <c r="X117" s="37"/>
      <c r="Y117" s="37"/>
      <c r="Z117" s="37">
        <v>35</v>
      </c>
      <c r="AA117" s="40"/>
      <c r="AB117" s="40">
        <v>42919</v>
      </c>
      <c r="AC117" s="35" t="s">
        <v>46</v>
      </c>
      <c r="AD117" s="35"/>
      <c r="AE117" s="35"/>
      <c r="AF117" s="35"/>
      <c r="AG117" s="36"/>
      <c r="AH117" s="36"/>
      <c r="AI117" s="36"/>
      <c r="AJ117" s="38"/>
      <c r="AK117" s="39" t="s">
        <v>280</v>
      </c>
      <c r="AL117" s="39" t="s">
        <v>280</v>
      </c>
      <c r="AM117" s="39" t="s">
        <v>281</v>
      </c>
      <c r="AN117" s="49" t="s">
        <v>282</v>
      </c>
    </row>
    <row r="118" spans="1:40" ht="71.25">
      <c r="A118" s="33" t="s">
        <v>73</v>
      </c>
      <c r="B118" s="22" t="s">
        <v>278</v>
      </c>
      <c r="C118" s="41" t="s">
        <v>146</v>
      </c>
      <c r="D118" s="24" t="s">
        <v>279</v>
      </c>
      <c r="E118" s="35"/>
      <c r="F118" s="35" t="s">
        <v>45</v>
      </c>
      <c r="G118" s="35">
        <v>1</v>
      </c>
      <c r="H118" s="33" t="s">
        <v>46</v>
      </c>
      <c r="I118" s="33" t="s">
        <v>47</v>
      </c>
      <c r="J118" s="33"/>
      <c r="K118" s="37"/>
      <c r="L118" s="37"/>
      <c r="M118" s="37"/>
      <c r="N118" s="37"/>
      <c r="O118" s="37"/>
      <c r="P118" s="37"/>
      <c r="Q118" s="37"/>
      <c r="R118" s="37"/>
      <c r="S118" s="37"/>
      <c r="T118" s="37">
        <v>35</v>
      </c>
      <c r="U118" s="37"/>
      <c r="V118" s="37"/>
      <c r="W118" s="37"/>
      <c r="X118" s="37"/>
      <c r="Y118" s="37"/>
      <c r="Z118" s="37">
        <v>35</v>
      </c>
      <c r="AA118" s="35"/>
      <c r="AB118" s="35" t="s">
        <v>283</v>
      </c>
      <c r="AC118" s="35" t="s">
        <v>46</v>
      </c>
      <c r="AD118" s="35"/>
      <c r="AE118" s="35"/>
      <c r="AF118" s="35"/>
      <c r="AG118" s="36"/>
      <c r="AH118" s="36"/>
      <c r="AI118" s="36"/>
      <c r="AJ118" s="38"/>
      <c r="AK118" s="39" t="s">
        <v>280</v>
      </c>
      <c r="AL118" s="39" t="s">
        <v>280</v>
      </c>
      <c r="AM118" s="39" t="s">
        <v>281</v>
      </c>
      <c r="AN118" s="49" t="s">
        <v>282</v>
      </c>
    </row>
    <row r="119" spans="1:40" ht="127.5">
      <c r="A119" s="33" t="s">
        <v>73</v>
      </c>
      <c r="B119" s="22" t="s">
        <v>284</v>
      </c>
      <c r="C119" s="41" t="s">
        <v>146</v>
      </c>
      <c r="D119" s="24" t="s">
        <v>285</v>
      </c>
      <c r="E119" s="35"/>
      <c r="F119" s="35" t="s">
        <v>45</v>
      </c>
      <c r="G119" s="35">
        <v>1</v>
      </c>
      <c r="H119" s="33" t="s">
        <v>46</v>
      </c>
      <c r="I119" s="33" t="s">
        <v>47</v>
      </c>
      <c r="J119" s="33"/>
      <c r="K119" s="37"/>
      <c r="L119" s="37"/>
      <c r="M119" s="37"/>
      <c r="N119" s="37"/>
      <c r="O119" s="37"/>
      <c r="P119" s="37"/>
      <c r="Q119" s="37"/>
      <c r="R119" s="37"/>
      <c r="S119" s="37"/>
      <c r="T119" s="37">
        <v>19</v>
      </c>
      <c r="U119" s="37"/>
      <c r="V119" s="37"/>
      <c r="W119" s="37"/>
      <c r="X119" s="37"/>
      <c r="Y119" s="37">
        <v>5</v>
      </c>
      <c r="Z119" s="37">
        <v>24</v>
      </c>
      <c r="AA119" s="35"/>
      <c r="AB119" s="35"/>
      <c r="AC119" s="35"/>
      <c r="AD119" s="21"/>
      <c r="AE119" s="35"/>
      <c r="AF119" s="35"/>
      <c r="AG119" s="36"/>
      <c r="AH119" s="36"/>
      <c r="AI119" s="51" t="s">
        <v>286</v>
      </c>
      <c r="AJ119" s="38"/>
      <c r="AK119" s="39" t="s">
        <v>287</v>
      </c>
      <c r="AL119" s="39" t="s">
        <v>287</v>
      </c>
      <c r="AM119" s="39" t="s">
        <v>288</v>
      </c>
      <c r="AN119" s="49" t="s">
        <v>289</v>
      </c>
    </row>
    <row r="120" spans="1:40" ht="85.5">
      <c r="A120" s="33" t="s">
        <v>73</v>
      </c>
      <c r="B120" s="22" t="s">
        <v>284</v>
      </c>
      <c r="C120" s="41" t="s">
        <v>146</v>
      </c>
      <c r="D120" s="24" t="s">
        <v>285</v>
      </c>
      <c r="E120" s="35"/>
      <c r="F120" s="35" t="s">
        <v>45</v>
      </c>
      <c r="G120" s="35">
        <v>1</v>
      </c>
      <c r="H120" s="33" t="s">
        <v>46</v>
      </c>
      <c r="I120" s="33" t="s">
        <v>47</v>
      </c>
      <c r="J120" s="33"/>
      <c r="K120" s="37"/>
      <c r="L120" s="37"/>
      <c r="M120" s="37"/>
      <c r="N120" s="37"/>
      <c r="O120" s="37"/>
      <c r="P120" s="37"/>
      <c r="Q120" s="37"/>
      <c r="R120" s="37"/>
      <c r="S120" s="37"/>
      <c r="T120" s="37">
        <v>19</v>
      </c>
      <c r="U120" s="37"/>
      <c r="V120" s="37"/>
      <c r="W120" s="37"/>
      <c r="X120" s="37"/>
      <c r="Y120" s="37">
        <v>5</v>
      </c>
      <c r="Z120" s="37">
        <v>24</v>
      </c>
      <c r="AA120" s="35"/>
      <c r="AB120" s="35"/>
      <c r="AC120" s="35"/>
      <c r="AD120" s="35"/>
      <c r="AE120" s="35"/>
      <c r="AF120" s="35"/>
      <c r="AG120" s="36"/>
      <c r="AH120" s="36"/>
      <c r="AI120" s="36"/>
      <c r="AJ120" s="38"/>
      <c r="AK120" s="39" t="s">
        <v>287</v>
      </c>
      <c r="AL120" s="39" t="s">
        <v>287</v>
      </c>
      <c r="AM120" s="39" t="s">
        <v>288</v>
      </c>
      <c r="AN120" s="49" t="s">
        <v>289</v>
      </c>
    </row>
    <row r="121" spans="1:40" ht="171">
      <c r="A121" s="33" t="s">
        <v>73</v>
      </c>
      <c r="B121" s="22" t="s">
        <v>290</v>
      </c>
      <c r="C121" s="23" t="s">
        <v>146</v>
      </c>
      <c r="D121" s="24" t="s">
        <v>291</v>
      </c>
      <c r="E121" s="35"/>
      <c r="F121" s="35" t="s">
        <v>45</v>
      </c>
      <c r="G121" s="35">
        <v>1</v>
      </c>
      <c r="H121" s="33" t="s">
        <v>46</v>
      </c>
      <c r="I121" s="33" t="s">
        <v>47</v>
      </c>
      <c r="J121" s="33"/>
      <c r="K121" s="37"/>
      <c r="L121" s="37"/>
      <c r="M121" s="37"/>
      <c r="N121" s="37"/>
      <c r="O121" s="37"/>
      <c r="P121" s="37"/>
      <c r="Q121" s="37"/>
      <c r="R121" s="37"/>
      <c r="S121" s="37"/>
      <c r="T121" s="37">
        <v>19</v>
      </c>
      <c r="U121" s="37"/>
      <c r="V121" s="37"/>
      <c r="W121" s="37"/>
      <c r="X121" s="37"/>
      <c r="Y121" s="37">
        <v>5</v>
      </c>
      <c r="Z121" s="37">
        <v>24</v>
      </c>
      <c r="AA121" s="35"/>
      <c r="AB121" s="35"/>
      <c r="AC121" s="35"/>
      <c r="AD121" s="35"/>
      <c r="AE121" s="35"/>
      <c r="AF121" s="35"/>
      <c r="AG121" s="36"/>
      <c r="AH121" s="36"/>
      <c r="AI121" s="36"/>
      <c r="AJ121" s="38"/>
      <c r="AK121" s="49" t="s">
        <v>292</v>
      </c>
      <c r="AL121" s="49" t="s">
        <v>292</v>
      </c>
      <c r="AM121" s="49" t="s">
        <v>293</v>
      </c>
      <c r="AN121" s="49" t="s">
        <v>294</v>
      </c>
    </row>
    <row r="122" spans="1:40" ht="171">
      <c r="A122" s="33" t="s">
        <v>73</v>
      </c>
      <c r="B122" s="22" t="s">
        <v>290</v>
      </c>
      <c r="C122" s="23" t="s">
        <v>146</v>
      </c>
      <c r="D122" s="24" t="s">
        <v>291</v>
      </c>
      <c r="E122" s="35"/>
      <c r="F122" s="35" t="s">
        <v>45</v>
      </c>
      <c r="G122" s="35">
        <v>1</v>
      </c>
      <c r="H122" s="33" t="s">
        <v>46</v>
      </c>
      <c r="I122" s="33" t="s">
        <v>47</v>
      </c>
      <c r="J122" s="33"/>
      <c r="K122" s="37"/>
      <c r="L122" s="37"/>
      <c r="M122" s="37"/>
      <c r="N122" s="37"/>
      <c r="O122" s="37"/>
      <c r="P122" s="37"/>
      <c r="Q122" s="37"/>
      <c r="R122" s="37"/>
      <c r="S122" s="37"/>
      <c r="T122" s="37">
        <v>19</v>
      </c>
      <c r="U122" s="37"/>
      <c r="V122" s="37"/>
      <c r="W122" s="37"/>
      <c r="X122" s="37"/>
      <c r="Y122" s="37">
        <v>5</v>
      </c>
      <c r="Z122" s="37">
        <v>24</v>
      </c>
      <c r="AA122" s="35"/>
      <c r="AB122" s="35"/>
      <c r="AC122" s="35"/>
      <c r="AD122" s="35"/>
      <c r="AE122" s="35"/>
      <c r="AF122" s="35"/>
      <c r="AG122" s="36"/>
      <c r="AH122" s="36"/>
      <c r="AI122" s="36"/>
      <c r="AJ122" s="38"/>
      <c r="AK122" s="49" t="s">
        <v>292</v>
      </c>
      <c r="AL122" s="49" t="s">
        <v>292</v>
      </c>
      <c r="AM122" s="49" t="s">
        <v>293</v>
      </c>
      <c r="AN122" s="49" t="s">
        <v>294</v>
      </c>
    </row>
    <row r="123" spans="1:40" ht="71.25">
      <c r="A123" s="33" t="s">
        <v>73</v>
      </c>
      <c r="B123" s="33" t="s">
        <v>295</v>
      </c>
      <c r="C123" s="41" t="s">
        <v>296</v>
      </c>
      <c r="D123" s="24" t="s">
        <v>297</v>
      </c>
      <c r="E123" s="35"/>
      <c r="F123" s="35" t="s">
        <v>45</v>
      </c>
      <c r="G123" s="35">
        <v>1</v>
      </c>
      <c r="H123" s="33" t="s">
        <v>46</v>
      </c>
      <c r="I123" s="33" t="s">
        <v>47</v>
      </c>
      <c r="J123" s="33"/>
      <c r="K123" s="37"/>
      <c r="L123" s="37"/>
      <c r="M123" s="37"/>
      <c r="N123" s="37"/>
      <c r="O123" s="37"/>
      <c r="P123" s="37"/>
      <c r="Q123" s="37"/>
      <c r="R123" s="37"/>
      <c r="S123" s="37"/>
      <c r="T123" s="37">
        <v>45</v>
      </c>
      <c r="U123" s="37"/>
      <c r="V123" s="37"/>
      <c r="W123" s="37"/>
      <c r="X123" s="37"/>
      <c r="Y123" s="37">
        <v>4</v>
      </c>
      <c r="Z123" s="37">
        <v>49</v>
      </c>
      <c r="AA123" s="40"/>
      <c r="AB123" s="40">
        <v>43010</v>
      </c>
      <c r="AC123" s="35" t="s">
        <v>46</v>
      </c>
      <c r="AD123" s="35"/>
      <c r="AE123" s="35"/>
      <c r="AF123" s="35"/>
      <c r="AG123" s="36"/>
      <c r="AH123" s="36"/>
      <c r="AI123" s="36"/>
      <c r="AJ123" s="38"/>
      <c r="AK123" s="39" t="s">
        <v>298</v>
      </c>
      <c r="AL123" s="39" t="s">
        <v>298</v>
      </c>
      <c r="AM123" s="39" t="s">
        <v>299</v>
      </c>
      <c r="AN123" s="33" t="s">
        <v>300</v>
      </c>
    </row>
    <row r="124" spans="1:40" ht="71.25">
      <c r="A124" s="33" t="s">
        <v>73</v>
      </c>
      <c r="B124" s="33"/>
      <c r="C124" s="41" t="s">
        <v>296</v>
      </c>
      <c r="D124" s="24" t="s">
        <v>297</v>
      </c>
      <c r="E124" s="35"/>
      <c r="F124" s="35" t="s">
        <v>45</v>
      </c>
      <c r="G124" s="35">
        <v>1</v>
      </c>
      <c r="H124" s="33" t="s">
        <v>46</v>
      </c>
      <c r="I124" s="33" t="s">
        <v>47</v>
      </c>
      <c r="J124" s="33"/>
      <c r="K124" s="37"/>
      <c r="L124" s="37"/>
      <c r="M124" s="37"/>
      <c r="N124" s="37"/>
      <c r="O124" s="37"/>
      <c r="P124" s="37"/>
      <c r="Q124" s="37"/>
      <c r="R124" s="37"/>
      <c r="S124" s="37"/>
      <c r="T124" s="37">
        <v>45</v>
      </c>
      <c r="U124" s="37"/>
      <c r="V124" s="37"/>
      <c r="W124" s="37"/>
      <c r="X124" s="37"/>
      <c r="Y124" s="37">
        <v>4</v>
      </c>
      <c r="Z124" s="37">
        <v>49</v>
      </c>
      <c r="AA124" s="40"/>
      <c r="AB124" s="40">
        <v>43010</v>
      </c>
      <c r="AC124" s="35" t="s">
        <v>46</v>
      </c>
      <c r="AD124" s="35"/>
      <c r="AE124" s="35"/>
      <c r="AF124" s="35"/>
      <c r="AG124" s="36"/>
      <c r="AH124" s="36"/>
      <c r="AI124" s="36"/>
      <c r="AJ124" s="38"/>
      <c r="AK124" s="39" t="s">
        <v>298</v>
      </c>
      <c r="AL124" s="39" t="s">
        <v>298</v>
      </c>
      <c r="AM124" s="39" t="s">
        <v>299</v>
      </c>
      <c r="AN124" s="33" t="s">
        <v>300</v>
      </c>
    </row>
    <row r="125" spans="1:40" ht="114">
      <c r="A125" s="33" t="s">
        <v>73</v>
      </c>
      <c r="B125" s="52" t="s">
        <v>301</v>
      </c>
      <c r="C125" s="41" t="s">
        <v>296</v>
      </c>
      <c r="D125" s="24" t="s">
        <v>302</v>
      </c>
      <c r="E125" s="35"/>
      <c r="F125" s="35" t="s">
        <v>45</v>
      </c>
      <c r="G125" s="35">
        <v>1</v>
      </c>
      <c r="H125" s="33" t="s">
        <v>46</v>
      </c>
      <c r="I125" s="33" t="s">
        <v>47</v>
      </c>
      <c r="J125" s="33"/>
      <c r="K125" s="37">
        <v>10</v>
      </c>
      <c r="L125" s="16">
        <f t="shared" ref="L125:L126" si="17">K125*1.2</f>
        <v>12</v>
      </c>
      <c r="M125" s="16">
        <v>0.47</v>
      </c>
      <c r="N125" s="8">
        <f t="shared" ref="N125:N126" si="18">M125/(1-M125)</f>
        <v>0.88679245283018859</v>
      </c>
      <c r="O125" s="17">
        <f t="shared" ref="O125:O126" si="19">INT(K125/(1-M125))+1</f>
        <v>19</v>
      </c>
      <c r="P125" s="17">
        <f t="shared" ref="P125:P126" si="20">1.2*O125</f>
        <v>22.8</v>
      </c>
      <c r="Q125" s="18">
        <f t="shared" ref="Q125:Q126" si="21">O125*M125</f>
        <v>8.93</v>
      </c>
      <c r="R125" s="8">
        <v>12</v>
      </c>
      <c r="S125" s="8">
        <v>14.4</v>
      </c>
      <c r="T125" s="18">
        <f t="shared" ref="T125:T126" si="22">(P125+(S125/100)*R125)/(1-S125/100)</f>
        <v>28.654205607476637</v>
      </c>
      <c r="U125" s="44"/>
      <c r="V125" s="44"/>
      <c r="W125" s="44">
        <f t="shared" ref="W125:W126" si="23">(L125+R125)/(1-S125/100)</f>
        <v>28.037383177570096</v>
      </c>
      <c r="X125" s="8">
        <v>14.4</v>
      </c>
      <c r="Y125" s="17">
        <v>0</v>
      </c>
      <c r="Z125" s="18">
        <f t="shared" ref="Z125:Z126" si="24">(P125+(X125/100)*R125+Y125)/(1-X125/100)</f>
        <v>28.654205607476637</v>
      </c>
      <c r="AA125" s="17">
        <f t="shared" ref="AA125:AA126" si="25">(L125+R125+Y125)/(1-X125/100)</f>
        <v>28.037383177570096</v>
      </c>
      <c r="AB125" s="35"/>
      <c r="AC125" s="35"/>
      <c r="AD125" s="35"/>
      <c r="AE125" s="35"/>
      <c r="AF125" s="35"/>
      <c r="AG125" s="36"/>
      <c r="AH125" s="36"/>
      <c r="AI125" s="36"/>
      <c r="AJ125" s="38"/>
      <c r="AK125" s="39" t="s">
        <v>303</v>
      </c>
      <c r="AL125" s="39" t="s">
        <v>303</v>
      </c>
      <c r="AM125" s="39" t="s">
        <v>304</v>
      </c>
      <c r="AN125" s="33" t="s">
        <v>305</v>
      </c>
    </row>
    <row r="126" spans="1:40" ht="114">
      <c r="A126" s="33" t="s">
        <v>73</v>
      </c>
      <c r="B126" s="52" t="s">
        <v>301</v>
      </c>
      <c r="C126" s="41" t="s">
        <v>296</v>
      </c>
      <c r="D126" s="24" t="s">
        <v>302</v>
      </c>
      <c r="E126" s="35"/>
      <c r="F126" s="35" t="s">
        <v>45</v>
      </c>
      <c r="G126" s="35">
        <v>1</v>
      </c>
      <c r="H126" s="33" t="s">
        <v>46</v>
      </c>
      <c r="I126" s="33" t="s">
        <v>47</v>
      </c>
      <c r="J126" s="33"/>
      <c r="K126" s="37">
        <v>10</v>
      </c>
      <c r="L126" s="16">
        <f t="shared" si="17"/>
        <v>12</v>
      </c>
      <c r="M126" s="16">
        <v>0.47</v>
      </c>
      <c r="N126" s="8">
        <f t="shared" si="18"/>
        <v>0.88679245283018859</v>
      </c>
      <c r="O126" s="17">
        <f t="shared" si="19"/>
        <v>19</v>
      </c>
      <c r="P126" s="17">
        <f t="shared" si="20"/>
        <v>22.8</v>
      </c>
      <c r="Q126" s="18">
        <f t="shared" si="21"/>
        <v>8.93</v>
      </c>
      <c r="R126" s="8">
        <v>12</v>
      </c>
      <c r="S126" s="8">
        <v>14.4</v>
      </c>
      <c r="T126" s="18">
        <f t="shared" si="22"/>
        <v>28.654205607476637</v>
      </c>
      <c r="U126" s="44"/>
      <c r="V126" s="44"/>
      <c r="W126" s="44">
        <f t="shared" si="23"/>
        <v>28.037383177570096</v>
      </c>
      <c r="X126" s="8">
        <v>14.4</v>
      </c>
      <c r="Y126" s="17">
        <v>0</v>
      </c>
      <c r="Z126" s="18">
        <f t="shared" si="24"/>
        <v>28.654205607476637</v>
      </c>
      <c r="AA126" s="17">
        <f t="shared" si="25"/>
        <v>28.037383177570096</v>
      </c>
      <c r="AB126" s="35"/>
      <c r="AC126" s="35"/>
      <c r="AD126" s="35"/>
      <c r="AE126" s="35"/>
      <c r="AF126" s="35"/>
      <c r="AG126" s="36"/>
      <c r="AH126" s="36"/>
      <c r="AI126" s="36"/>
      <c r="AJ126" s="38"/>
      <c r="AK126" s="39" t="s">
        <v>303</v>
      </c>
      <c r="AL126" s="39" t="s">
        <v>303</v>
      </c>
      <c r="AM126" s="39" t="s">
        <v>304</v>
      </c>
      <c r="AN126" s="33" t="s">
        <v>305</v>
      </c>
    </row>
    <row r="127" spans="1:40" ht="99.75">
      <c r="A127" s="33" t="s">
        <v>73</v>
      </c>
      <c r="B127" s="22" t="s">
        <v>306</v>
      </c>
      <c r="C127" s="23" t="s">
        <v>146</v>
      </c>
      <c r="D127" s="24" t="s">
        <v>307</v>
      </c>
      <c r="E127" s="35"/>
      <c r="F127" s="35" t="s">
        <v>45</v>
      </c>
      <c r="G127" s="35">
        <v>1</v>
      </c>
      <c r="H127" s="33" t="s">
        <v>46</v>
      </c>
      <c r="I127" s="33" t="s">
        <v>47</v>
      </c>
      <c r="J127" s="33"/>
      <c r="K127" s="37"/>
      <c r="L127" s="37"/>
      <c r="M127" s="37"/>
      <c r="N127" s="37"/>
      <c r="O127" s="37"/>
      <c r="P127" s="37"/>
      <c r="Q127" s="37"/>
      <c r="R127" s="37"/>
      <c r="S127" s="37"/>
      <c r="T127" s="37">
        <v>19</v>
      </c>
      <c r="U127" s="37"/>
      <c r="V127" s="37"/>
      <c r="W127" s="37"/>
      <c r="X127" s="37"/>
      <c r="Y127" s="37">
        <v>5</v>
      </c>
      <c r="Z127" s="37">
        <v>24</v>
      </c>
      <c r="AA127" s="35"/>
      <c r="AB127" s="35"/>
      <c r="AC127" s="35"/>
      <c r="AD127" s="35"/>
      <c r="AE127" s="35"/>
      <c r="AF127" s="35"/>
      <c r="AG127" s="36"/>
      <c r="AH127" s="36"/>
      <c r="AI127" s="36"/>
      <c r="AJ127" s="38"/>
      <c r="AK127" s="39" t="s">
        <v>308</v>
      </c>
      <c r="AL127" s="39" t="s">
        <v>308</v>
      </c>
      <c r="AM127" s="39" t="s">
        <v>309</v>
      </c>
      <c r="AN127" s="33" t="s">
        <v>310</v>
      </c>
    </row>
    <row r="128" spans="1:40" ht="99.75">
      <c r="A128" s="33" t="s">
        <v>73</v>
      </c>
      <c r="B128" s="22" t="s">
        <v>306</v>
      </c>
      <c r="C128" s="23" t="s">
        <v>146</v>
      </c>
      <c r="D128" s="24" t="s">
        <v>307</v>
      </c>
      <c r="E128" s="35"/>
      <c r="F128" s="35" t="s">
        <v>45</v>
      </c>
      <c r="G128" s="35">
        <v>1</v>
      </c>
      <c r="H128" s="33" t="s">
        <v>46</v>
      </c>
      <c r="I128" s="33" t="s">
        <v>47</v>
      </c>
      <c r="J128" s="33"/>
      <c r="K128" s="37"/>
      <c r="L128" s="37"/>
      <c r="M128" s="37"/>
      <c r="N128" s="37"/>
      <c r="O128" s="37"/>
      <c r="P128" s="37"/>
      <c r="Q128" s="37"/>
      <c r="R128" s="37"/>
      <c r="S128" s="37"/>
      <c r="T128" s="37">
        <v>19</v>
      </c>
      <c r="U128" s="37"/>
      <c r="V128" s="37"/>
      <c r="W128" s="37"/>
      <c r="X128" s="37"/>
      <c r="Y128" s="37">
        <v>5</v>
      </c>
      <c r="Z128" s="37">
        <v>24</v>
      </c>
      <c r="AA128" s="35"/>
      <c r="AB128" s="35"/>
      <c r="AC128" s="35"/>
      <c r="AD128" s="35"/>
      <c r="AE128" s="35"/>
      <c r="AF128" s="35"/>
      <c r="AG128" s="36"/>
      <c r="AH128" s="36"/>
      <c r="AI128" s="36"/>
      <c r="AJ128" s="38"/>
      <c r="AK128" s="39" t="s">
        <v>308</v>
      </c>
      <c r="AL128" s="39" t="s">
        <v>308</v>
      </c>
      <c r="AM128" s="39" t="s">
        <v>309</v>
      </c>
      <c r="AN128" s="33" t="s">
        <v>310</v>
      </c>
    </row>
    <row r="129" spans="1:40" ht="99.75">
      <c r="A129" s="33" t="s">
        <v>73</v>
      </c>
      <c r="B129" s="22" t="s">
        <v>306</v>
      </c>
      <c r="C129" s="23" t="s">
        <v>146</v>
      </c>
      <c r="D129" s="24" t="s">
        <v>307</v>
      </c>
      <c r="E129" s="35"/>
      <c r="F129" s="35" t="s">
        <v>45</v>
      </c>
      <c r="G129" s="35">
        <v>1</v>
      </c>
      <c r="H129" s="33" t="s">
        <v>46</v>
      </c>
      <c r="I129" s="33" t="s">
        <v>47</v>
      </c>
      <c r="J129" s="33"/>
      <c r="K129" s="37"/>
      <c r="L129" s="37"/>
      <c r="M129" s="37"/>
      <c r="N129" s="37"/>
      <c r="O129" s="37"/>
      <c r="P129" s="37"/>
      <c r="Q129" s="37"/>
      <c r="R129" s="37"/>
      <c r="S129" s="37"/>
      <c r="T129" s="37">
        <v>19</v>
      </c>
      <c r="U129" s="37"/>
      <c r="V129" s="37"/>
      <c r="W129" s="37"/>
      <c r="X129" s="37"/>
      <c r="Y129" s="37">
        <v>5</v>
      </c>
      <c r="Z129" s="37">
        <v>24</v>
      </c>
      <c r="AA129" s="35"/>
      <c r="AB129" s="35"/>
      <c r="AC129" s="35"/>
      <c r="AD129" s="35"/>
      <c r="AE129" s="35"/>
      <c r="AF129" s="35"/>
      <c r="AG129" s="36"/>
      <c r="AH129" s="36"/>
      <c r="AI129" s="36"/>
      <c r="AJ129" s="38"/>
      <c r="AK129" s="39" t="s">
        <v>308</v>
      </c>
      <c r="AL129" s="39" t="s">
        <v>308</v>
      </c>
      <c r="AM129" s="39" t="s">
        <v>309</v>
      </c>
      <c r="AN129" s="33" t="s">
        <v>310</v>
      </c>
    </row>
    <row r="130" spans="1:40" ht="85.5">
      <c r="A130" s="33" t="s">
        <v>73</v>
      </c>
      <c r="B130" s="22" t="s">
        <v>311</v>
      </c>
      <c r="C130" s="41" t="s">
        <v>146</v>
      </c>
      <c r="D130" s="24" t="s">
        <v>312</v>
      </c>
      <c r="E130" s="35"/>
      <c r="F130" s="35" t="s">
        <v>45</v>
      </c>
      <c r="G130" s="35">
        <v>1</v>
      </c>
      <c r="H130" s="33" t="s">
        <v>46</v>
      </c>
      <c r="I130" s="33" t="s">
        <v>47</v>
      </c>
      <c r="J130" s="33"/>
      <c r="K130" s="37"/>
      <c r="L130" s="37"/>
      <c r="M130" s="37"/>
      <c r="N130" s="37"/>
      <c r="O130" s="37"/>
      <c r="P130" s="37"/>
      <c r="Q130" s="37"/>
      <c r="R130" s="37"/>
      <c r="S130" s="37"/>
      <c r="T130" s="37">
        <v>25</v>
      </c>
      <c r="U130" s="37"/>
      <c r="V130" s="37"/>
      <c r="W130" s="37"/>
      <c r="X130" s="37"/>
      <c r="Y130" s="37">
        <v>5</v>
      </c>
      <c r="Z130" s="37">
        <v>30</v>
      </c>
      <c r="AA130" s="35"/>
      <c r="AB130" s="35"/>
      <c r="AC130" s="35"/>
      <c r="AD130" s="35"/>
      <c r="AE130" s="35"/>
      <c r="AF130" s="35"/>
      <c r="AG130" s="36"/>
      <c r="AH130" s="36"/>
      <c r="AI130" s="36"/>
      <c r="AJ130" s="38"/>
      <c r="AK130" s="39" t="s">
        <v>313</v>
      </c>
      <c r="AL130" s="39" t="s">
        <v>313</v>
      </c>
      <c r="AM130" s="39" t="s">
        <v>314</v>
      </c>
      <c r="AN130" s="33" t="s">
        <v>315</v>
      </c>
    </row>
    <row r="131" spans="1:40" ht="85.5">
      <c r="A131" s="33" t="s">
        <v>73</v>
      </c>
      <c r="B131" s="22" t="s">
        <v>311</v>
      </c>
      <c r="C131" s="41" t="s">
        <v>146</v>
      </c>
      <c r="D131" s="24" t="s">
        <v>312</v>
      </c>
      <c r="E131" s="35"/>
      <c r="F131" s="35" t="s">
        <v>45</v>
      </c>
      <c r="G131" s="35">
        <v>1</v>
      </c>
      <c r="H131" s="33" t="s">
        <v>46</v>
      </c>
      <c r="I131" s="33" t="s">
        <v>47</v>
      </c>
      <c r="J131" s="33"/>
      <c r="K131" s="37"/>
      <c r="L131" s="37"/>
      <c r="M131" s="37"/>
      <c r="N131" s="37"/>
      <c r="O131" s="37"/>
      <c r="P131" s="37"/>
      <c r="Q131" s="37"/>
      <c r="R131" s="37"/>
      <c r="S131" s="37"/>
      <c r="T131" s="37">
        <v>25</v>
      </c>
      <c r="U131" s="37"/>
      <c r="V131" s="37"/>
      <c r="W131" s="37"/>
      <c r="X131" s="37"/>
      <c r="Y131" s="37">
        <v>5</v>
      </c>
      <c r="Z131" s="37">
        <v>30</v>
      </c>
      <c r="AA131" s="35"/>
      <c r="AB131" s="35"/>
      <c r="AC131" s="35"/>
      <c r="AD131" s="35"/>
      <c r="AE131" s="35"/>
      <c r="AF131" s="35"/>
      <c r="AG131" s="36"/>
      <c r="AH131" s="36"/>
      <c r="AI131" s="36"/>
      <c r="AJ131" s="38"/>
      <c r="AK131" s="39" t="s">
        <v>313</v>
      </c>
      <c r="AL131" s="39" t="s">
        <v>313</v>
      </c>
      <c r="AM131" s="39" t="s">
        <v>314</v>
      </c>
      <c r="AN131" s="33" t="s">
        <v>315</v>
      </c>
    </row>
    <row r="132" spans="1:40" ht="85.5">
      <c r="A132" s="33" t="s">
        <v>73</v>
      </c>
      <c r="B132" s="22" t="s">
        <v>311</v>
      </c>
      <c r="C132" s="41" t="s">
        <v>146</v>
      </c>
      <c r="D132" s="24" t="s">
        <v>312</v>
      </c>
      <c r="E132" s="35"/>
      <c r="F132" s="35" t="s">
        <v>45</v>
      </c>
      <c r="G132" s="35">
        <v>1</v>
      </c>
      <c r="H132" s="33" t="s">
        <v>46</v>
      </c>
      <c r="I132" s="33" t="s">
        <v>47</v>
      </c>
      <c r="J132" s="33"/>
      <c r="K132" s="37"/>
      <c r="L132" s="37"/>
      <c r="M132" s="37"/>
      <c r="N132" s="37"/>
      <c r="O132" s="37"/>
      <c r="P132" s="37"/>
      <c r="Q132" s="37"/>
      <c r="R132" s="37"/>
      <c r="S132" s="37"/>
      <c r="T132" s="37">
        <v>25</v>
      </c>
      <c r="U132" s="37"/>
      <c r="V132" s="37"/>
      <c r="W132" s="37"/>
      <c r="X132" s="37"/>
      <c r="Y132" s="37">
        <v>5</v>
      </c>
      <c r="Z132" s="37">
        <v>30</v>
      </c>
      <c r="AA132" s="35"/>
      <c r="AB132" s="35"/>
      <c r="AC132" s="35"/>
      <c r="AD132" s="35"/>
      <c r="AE132" s="35"/>
      <c r="AF132" s="35"/>
      <c r="AG132" s="36"/>
      <c r="AH132" s="36"/>
      <c r="AI132" s="36"/>
      <c r="AJ132" s="38"/>
      <c r="AK132" s="39" t="s">
        <v>313</v>
      </c>
      <c r="AL132" s="39" t="s">
        <v>313</v>
      </c>
      <c r="AM132" s="39" t="s">
        <v>314</v>
      </c>
      <c r="AN132" s="33" t="s">
        <v>315</v>
      </c>
    </row>
    <row r="133" spans="1:40" ht="128.25">
      <c r="A133" s="33" t="s">
        <v>73</v>
      </c>
      <c r="B133" s="22" t="s">
        <v>316</v>
      </c>
      <c r="C133" s="41" t="s">
        <v>80</v>
      </c>
      <c r="D133" s="24" t="s">
        <v>317</v>
      </c>
      <c r="E133" s="35"/>
      <c r="F133" s="35" t="s">
        <v>45</v>
      </c>
      <c r="G133" s="35">
        <v>1</v>
      </c>
      <c r="H133" s="33" t="s">
        <v>46</v>
      </c>
      <c r="I133" s="33" t="s">
        <v>47</v>
      </c>
      <c r="J133" s="33"/>
      <c r="K133" s="37"/>
      <c r="L133" s="37"/>
      <c r="M133" s="37"/>
      <c r="N133" s="37"/>
      <c r="O133" s="37"/>
      <c r="P133" s="37"/>
      <c r="Q133" s="37"/>
      <c r="R133" s="37"/>
      <c r="S133" s="37"/>
      <c r="T133" s="37">
        <v>16</v>
      </c>
      <c r="U133" s="37"/>
      <c r="V133" s="37"/>
      <c r="W133" s="37"/>
      <c r="X133" s="37"/>
      <c r="Y133" s="37">
        <v>5</v>
      </c>
      <c r="Z133" s="37">
        <v>21</v>
      </c>
      <c r="AA133" s="35"/>
      <c r="AB133" s="35"/>
      <c r="AC133" s="35"/>
      <c r="AD133" s="35"/>
      <c r="AE133" s="35"/>
      <c r="AF133" s="35"/>
      <c r="AG133" s="36"/>
      <c r="AH133" s="36"/>
      <c r="AI133" s="36"/>
      <c r="AJ133" s="38"/>
      <c r="AK133" s="49" t="s">
        <v>318</v>
      </c>
      <c r="AL133" s="49" t="s">
        <v>318</v>
      </c>
      <c r="AM133" s="49" t="s">
        <v>319</v>
      </c>
      <c r="AN133" s="49" t="s">
        <v>320</v>
      </c>
    </row>
    <row r="134" spans="1:40" ht="128.25">
      <c r="A134" s="33" t="s">
        <v>73</v>
      </c>
      <c r="B134" s="22" t="s">
        <v>316</v>
      </c>
      <c r="C134" s="41" t="s">
        <v>80</v>
      </c>
      <c r="D134" s="24" t="s">
        <v>317</v>
      </c>
      <c r="E134" s="35"/>
      <c r="F134" s="35" t="s">
        <v>45</v>
      </c>
      <c r="G134" s="35">
        <v>1</v>
      </c>
      <c r="H134" s="33" t="s">
        <v>46</v>
      </c>
      <c r="I134" s="33" t="s">
        <v>47</v>
      </c>
      <c r="J134" s="33"/>
      <c r="K134" s="37"/>
      <c r="L134" s="37"/>
      <c r="M134" s="37"/>
      <c r="N134" s="37"/>
      <c r="O134" s="37"/>
      <c r="P134" s="37"/>
      <c r="Q134" s="37"/>
      <c r="R134" s="37"/>
      <c r="S134" s="37"/>
      <c r="T134" s="37">
        <v>16</v>
      </c>
      <c r="U134" s="37"/>
      <c r="V134" s="37"/>
      <c r="W134" s="37"/>
      <c r="X134" s="37"/>
      <c r="Y134" s="37">
        <v>5</v>
      </c>
      <c r="Z134" s="37">
        <v>21</v>
      </c>
      <c r="AA134" s="35"/>
      <c r="AB134" s="35"/>
      <c r="AC134" s="35"/>
      <c r="AD134" s="35"/>
      <c r="AE134" s="35"/>
      <c r="AF134" s="35"/>
      <c r="AG134" s="36"/>
      <c r="AH134" s="36"/>
      <c r="AI134" s="36"/>
      <c r="AJ134" s="38"/>
      <c r="AK134" s="49" t="s">
        <v>318</v>
      </c>
      <c r="AL134" s="49" t="s">
        <v>318</v>
      </c>
      <c r="AM134" s="49" t="s">
        <v>319</v>
      </c>
      <c r="AN134" s="49" t="s">
        <v>320</v>
      </c>
    </row>
    <row r="135" spans="1:40" ht="128.25">
      <c r="A135" s="33" t="s">
        <v>73</v>
      </c>
      <c r="B135" s="22" t="s">
        <v>316</v>
      </c>
      <c r="C135" s="41" t="s">
        <v>80</v>
      </c>
      <c r="D135" s="24" t="s">
        <v>317</v>
      </c>
      <c r="E135" s="35"/>
      <c r="F135" s="35" t="s">
        <v>45</v>
      </c>
      <c r="G135" s="35">
        <v>1</v>
      </c>
      <c r="H135" s="33" t="s">
        <v>46</v>
      </c>
      <c r="I135" s="33" t="s">
        <v>47</v>
      </c>
      <c r="J135" s="33"/>
      <c r="K135" s="37"/>
      <c r="L135" s="37"/>
      <c r="M135" s="37"/>
      <c r="N135" s="37"/>
      <c r="O135" s="37"/>
      <c r="P135" s="37"/>
      <c r="Q135" s="37"/>
      <c r="R135" s="37"/>
      <c r="S135" s="37"/>
      <c r="T135" s="37">
        <v>16</v>
      </c>
      <c r="U135" s="37"/>
      <c r="V135" s="37"/>
      <c r="W135" s="37"/>
      <c r="X135" s="37"/>
      <c r="Y135" s="37">
        <v>5</v>
      </c>
      <c r="Z135" s="37">
        <v>21</v>
      </c>
      <c r="AA135" s="35"/>
      <c r="AB135" s="35"/>
      <c r="AC135" s="35"/>
      <c r="AD135" s="35"/>
      <c r="AE135" s="35"/>
      <c r="AF135" s="35"/>
      <c r="AG135" s="36"/>
      <c r="AH135" s="36"/>
      <c r="AI135" s="36"/>
      <c r="AJ135" s="38"/>
      <c r="AK135" s="49" t="s">
        <v>318</v>
      </c>
      <c r="AL135" s="49" t="s">
        <v>318</v>
      </c>
      <c r="AM135" s="49" t="s">
        <v>319</v>
      </c>
      <c r="AN135" s="49" t="s">
        <v>320</v>
      </c>
    </row>
    <row r="136" spans="1:40" ht="128.25">
      <c r="A136" s="33" t="s">
        <v>73</v>
      </c>
      <c r="B136" s="22" t="s">
        <v>321</v>
      </c>
      <c r="C136" s="23" t="s">
        <v>146</v>
      </c>
      <c r="D136" s="24" t="s">
        <v>322</v>
      </c>
      <c r="E136" s="35"/>
      <c r="F136" s="35" t="s">
        <v>45</v>
      </c>
      <c r="G136" s="35">
        <v>1</v>
      </c>
      <c r="H136" s="33" t="s">
        <v>46</v>
      </c>
      <c r="I136" s="33" t="s">
        <v>47</v>
      </c>
      <c r="J136" s="33"/>
      <c r="K136" s="37"/>
      <c r="L136" s="37"/>
      <c r="M136" s="37"/>
      <c r="N136" s="37"/>
      <c r="O136" s="37"/>
      <c r="P136" s="37"/>
      <c r="Q136" s="37"/>
      <c r="R136" s="37"/>
      <c r="S136" s="37"/>
      <c r="T136" s="37">
        <v>49</v>
      </c>
      <c r="U136" s="37"/>
      <c r="V136" s="37"/>
      <c r="W136" s="37"/>
      <c r="X136" s="37"/>
      <c r="Y136" s="37">
        <v>5</v>
      </c>
      <c r="Z136" s="37">
        <v>54</v>
      </c>
      <c r="AA136" s="35"/>
      <c r="AB136" s="35" t="s">
        <v>224</v>
      </c>
      <c r="AC136" s="35" t="s">
        <v>46</v>
      </c>
      <c r="AD136" s="35"/>
      <c r="AE136" s="35"/>
      <c r="AF136" s="35"/>
      <c r="AG136" s="36"/>
      <c r="AH136" s="36"/>
      <c r="AI136" s="36"/>
      <c r="AJ136" s="38"/>
      <c r="AK136" s="39" t="s">
        <v>323</v>
      </c>
      <c r="AL136" s="39" t="s">
        <v>323</v>
      </c>
      <c r="AM136" s="39" t="s">
        <v>324</v>
      </c>
      <c r="AN136" s="33" t="s">
        <v>325</v>
      </c>
    </row>
    <row r="137" spans="1:40" ht="128.25">
      <c r="A137" s="33" t="s">
        <v>73</v>
      </c>
      <c r="B137" s="22" t="s">
        <v>321</v>
      </c>
      <c r="C137" s="23" t="s">
        <v>146</v>
      </c>
      <c r="D137" s="24" t="s">
        <v>322</v>
      </c>
      <c r="E137" s="35"/>
      <c r="F137" s="35" t="s">
        <v>45</v>
      </c>
      <c r="G137" s="35">
        <v>1</v>
      </c>
      <c r="H137" s="33" t="s">
        <v>46</v>
      </c>
      <c r="I137" s="33" t="s">
        <v>47</v>
      </c>
      <c r="J137" s="33"/>
      <c r="K137" s="37"/>
      <c r="L137" s="37"/>
      <c r="M137" s="37"/>
      <c r="N137" s="37"/>
      <c r="O137" s="37"/>
      <c r="P137" s="37"/>
      <c r="Q137" s="37"/>
      <c r="R137" s="37"/>
      <c r="S137" s="37"/>
      <c r="T137" s="37">
        <v>49</v>
      </c>
      <c r="U137" s="37"/>
      <c r="V137" s="37"/>
      <c r="W137" s="37"/>
      <c r="X137" s="37"/>
      <c r="Y137" s="37">
        <v>5</v>
      </c>
      <c r="Z137" s="37">
        <v>54</v>
      </c>
      <c r="AA137" s="35"/>
      <c r="AB137" s="35"/>
      <c r="AC137" s="35"/>
      <c r="AD137" s="35"/>
      <c r="AE137" s="35"/>
      <c r="AF137" s="35"/>
      <c r="AG137" s="36"/>
      <c r="AH137" s="36"/>
      <c r="AI137" s="36"/>
      <c r="AJ137" s="38"/>
      <c r="AK137" s="39" t="s">
        <v>323</v>
      </c>
      <c r="AL137" s="39" t="s">
        <v>323</v>
      </c>
      <c r="AM137" s="39" t="s">
        <v>324</v>
      </c>
      <c r="AN137" s="33" t="s">
        <v>325</v>
      </c>
    </row>
    <row r="138" spans="1:40" ht="128.25">
      <c r="A138" s="33" t="s">
        <v>73</v>
      </c>
      <c r="B138" s="22" t="s">
        <v>321</v>
      </c>
      <c r="C138" s="23" t="s">
        <v>146</v>
      </c>
      <c r="D138" s="24" t="s">
        <v>322</v>
      </c>
      <c r="E138" s="35"/>
      <c r="F138" s="35" t="s">
        <v>45</v>
      </c>
      <c r="G138" s="35">
        <v>1</v>
      </c>
      <c r="H138" s="33" t="s">
        <v>46</v>
      </c>
      <c r="I138" s="33" t="s">
        <v>47</v>
      </c>
      <c r="J138" s="33"/>
      <c r="K138" s="37"/>
      <c r="L138" s="37"/>
      <c r="M138" s="37"/>
      <c r="N138" s="37"/>
      <c r="O138" s="37"/>
      <c r="P138" s="37"/>
      <c r="Q138" s="37"/>
      <c r="R138" s="37"/>
      <c r="S138" s="37"/>
      <c r="T138" s="37">
        <v>49</v>
      </c>
      <c r="U138" s="37"/>
      <c r="V138" s="37"/>
      <c r="W138" s="37"/>
      <c r="X138" s="37"/>
      <c r="Y138" s="37">
        <v>5</v>
      </c>
      <c r="Z138" s="37">
        <v>54</v>
      </c>
      <c r="AA138" s="35"/>
      <c r="AB138" s="35"/>
      <c r="AC138" s="35"/>
      <c r="AD138" s="35"/>
      <c r="AE138" s="35"/>
      <c r="AF138" s="35"/>
      <c r="AG138" s="36"/>
      <c r="AH138" s="36"/>
      <c r="AI138" s="36"/>
      <c r="AJ138" s="38"/>
      <c r="AK138" s="39" t="s">
        <v>323</v>
      </c>
      <c r="AL138" s="39" t="s">
        <v>323</v>
      </c>
      <c r="AM138" s="39" t="s">
        <v>324</v>
      </c>
      <c r="AN138" s="33" t="s">
        <v>325</v>
      </c>
    </row>
    <row r="139" spans="1:40" ht="85.5">
      <c r="A139" s="33" t="s">
        <v>73</v>
      </c>
      <c r="B139" s="22" t="s">
        <v>326</v>
      </c>
      <c r="C139" s="41" t="s">
        <v>146</v>
      </c>
      <c r="D139" s="24" t="s">
        <v>234</v>
      </c>
      <c r="E139" s="35"/>
      <c r="F139" s="35" t="s">
        <v>45</v>
      </c>
      <c r="G139" s="35">
        <v>1</v>
      </c>
      <c r="H139" s="33" t="s">
        <v>46</v>
      </c>
      <c r="I139" s="33" t="s">
        <v>47</v>
      </c>
      <c r="J139" s="33"/>
      <c r="K139" s="37"/>
      <c r="L139" s="37"/>
      <c r="M139" s="37"/>
      <c r="N139" s="37"/>
      <c r="O139" s="37"/>
      <c r="P139" s="37"/>
      <c r="Q139" s="37"/>
      <c r="R139" s="37"/>
      <c r="S139" s="37"/>
      <c r="T139" s="37">
        <v>13</v>
      </c>
      <c r="U139" s="37"/>
      <c r="V139" s="37"/>
      <c r="W139" s="37"/>
      <c r="X139" s="37"/>
      <c r="Y139" s="37">
        <v>5</v>
      </c>
      <c r="Z139" s="37">
        <v>18</v>
      </c>
      <c r="AA139" s="35"/>
      <c r="AB139" s="35" t="s">
        <v>224</v>
      </c>
      <c r="AC139" s="35" t="s">
        <v>46</v>
      </c>
      <c r="AD139" s="35"/>
      <c r="AE139" s="35"/>
      <c r="AF139" s="35"/>
      <c r="AG139" s="36"/>
      <c r="AH139" s="36"/>
      <c r="AI139" s="36"/>
      <c r="AJ139" s="38"/>
      <c r="AK139" s="39" t="s">
        <v>327</v>
      </c>
      <c r="AL139" s="39" t="s">
        <v>327</v>
      </c>
      <c r="AM139" s="39" t="s">
        <v>328</v>
      </c>
      <c r="AN139" s="49" t="s">
        <v>329</v>
      </c>
    </row>
    <row r="140" spans="1:40" ht="85.5">
      <c r="A140" s="33" t="s">
        <v>73</v>
      </c>
      <c r="B140" s="22" t="s">
        <v>326</v>
      </c>
      <c r="C140" s="41" t="s">
        <v>146</v>
      </c>
      <c r="D140" s="24" t="s">
        <v>234</v>
      </c>
      <c r="E140" s="35"/>
      <c r="F140" s="35" t="s">
        <v>45</v>
      </c>
      <c r="G140" s="35">
        <v>1</v>
      </c>
      <c r="H140" s="33" t="s">
        <v>46</v>
      </c>
      <c r="I140" s="33" t="s">
        <v>47</v>
      </c>
      <c r="J140" s="33"/>
      <c r="K140" s="37"/>
      <c r="L140" s="37"/>
      <c r="M140" s="37"/>
      <c r="N140" s="37"/>
      <c r="O140" s="37"/>
      <c r="P140" s="37"/>
      <c r="Q140" s="37"/>
      <c r="R140" s="37"/>
      <c r="S140" s="37"/>
      <c r="T140" s="37">
        <v>13</v>
      </c>
      <c r="U140" s="37"/>
      <c r="V140" s="37"/>
      <c r="W140" s="37"/>
      <c r="X140" s="37"/>
      <c r="Y140" s="37">
        <v>5</v>
      </c>
      <c r="Z140" s="37">
        <v>18</v>
      </c>
      <c r="AA140" s="35"/>
      <c r="AB140" s="35" t="s">
        <v>224</v>
      </c>
      <c r="AC140" s="35" t="s">
        <v>46</v>
      </c>
      <c r="AD140" s="35"/>
      <c r="AE140" s="35"/>
      <c r="AF140" s="35"/>
      <c r="AG140" s="36"/>
      <c r="AH140" s="36"/>
      <c r="AI140" s="36"/>
      <c r="AJ140" s="38"/>
      <c r="AK140" s="39" t="s">
        <v>327</v>
      </c>
      <c r="AL140" s="39" t="s">
        <v>327</v>
      </c>
      <c r="AM140" s="39" t="s">
        <v>328</v>
      </c>
      <c r="AN140" s="49" t="s">
        <v>329</v>
      </c>
    </row>
    <row r="141" spans="1:40" ht="85.5">
      <c r="A141" s="33" t="s">
        <v>73</v>
      </c>
      <c r="B141" s="22" t="s">
        <v>326</v>
      </c>
      <c r="C141" s="41" t="s">
        <v>146</v>
      </c>
      <c r="D141" s="24" t="s">
        <v>234</v>
      </c>
      <c r="E141" s="35"/>
      <c r="F141" s="35" t="s">
        <v>45</v>
      </c>
      <c r="G141" s="35">
        <v>1</v>
      </c>
      <c r="H141" s="33" t="s">
        <v>46</v>
      </c>
      <c r="I141" s="33" t="s">
        <v>47</v>
      </c>
      <c r="J141" s="33"/>
      <c r="K141" s="37"/>
      <c r="L141" s="37"/>
      <c r="M141" s="37"/>
      <c r="N141" s="37"/>
      <c r="O141" s="37"/>
      <c r="P141" s="37"/>
      <c r="Q141" s="37"/>
      <c r="R141" s="37"/>
      <c r="S141" s="37"/>
      <c r="T141" s="37">
        <v>13</v>
      </c>
      <c r="U141" s="37"/>
      <c r="V141" s="37"/>
      <c r="W141" s="37"/>
      <c r="X141" s="37"/>
      <c r="Y141" s="37">
        <v>5</v>
      </c>
      <c r="Z141" s="37">
        <v>18</v>
      </c>
      <c r="AA141" s="35"/>
      <c r="AB141" s="35" t="s">
        <v>330</v>
      </c>
      <c r="AC141" s="35" t="s">
        <v>331</v>
      </c>
      <c r="AD141" s="35"/>
      <c r="AE141" s="35"/>
      <c r="AF141" s="35"/>
      <c r="AG141" s="36"/>
      <c r="AH141" s="36"/>
      <c r="AI141" s="36"/>
      <c r="AJ141" s="38"/>
      <c r="AK141" s="39" t="s">
        <v>327</v>
      </c>
      <c r="AL141" s="39" t="s">
        <v>327</v>
      </c>
      <c r="AM141" s="39" t="s">
        <v>328</v>
      </c>
      <c r="AN141" s="49" t="s">
        <v>329</v>
      </c>
    </row>
    <row r="142" spans="1:40" ht="85.5">
      <c r="A142" s="33" t="s">
        <v>73</v>
      </c>
      <c r="B142" s="22" t="s">
        <v>326</v>
      </c>
      <c r="C142" s="41" t="s">
        <v>146</v>
      </c>
      <c r="D142" s="24" t="s">
        <v>234</v>
      </c>
      <c r="E142" s="35"/>
      <c r="F142" s="35" t="s">
        <v>45</v>
      </c>
      <c r="G142" s="35">
        <v>1</v>
      </c>
      <c r="H142" s="33" t="s">
        <v>46</v>
      </c>
      <c r="I142" s="33" t="s">
        <v>47</v>
      </c>
      <c r="J142" s="33"/>
      <c r="K142" s="37"/>
      <c r="L142" s="37"/>
      <c r="M142" s="37"/>
      <c r="N142" s="37"/>
      <c r="O142" s="37"/>
      <c r="P142" s="37"/>
      <c r="Q142" s="37"/>
      <c r="R142" s="37"/>
      <c r="S142" s="37"/>
      <c r="T142" s="37">
        <v>13</v>
      </c>
      <c r="U142" s="37"/>
      <c r="V142" s="37"/>
      <c r="W142" s="37"/>
      <c r="X142" s="37"/>
      <c r="Y142" s="37">
        <v>5</v>
      </c>
      <c r="Z142" s="37">
        <v>18</v>
      </c>
      <c r="AA142" s="35"/>
      <c r="AB142" s="53">
        <v>43050</v>
      </c>
      <c r="AC142" s="35" t="s">
        <v>48</v>
      </c>
      <c r="AD142" s="35" t="s">
        <v>332</v>
      </c>
      <c r="AE142" s="35" t="s">
        <v>333</v>
      </c>
      <c r="AF142" s="35" t="s">
        <v>334</v>
      </c>
      <c r="AG142" s="36"/>
      <c r="AH142" s="36"/>
      <c r="AI142" s="36"/>
      <c r="AJ142" s="38"/>
      <c r="AK142" s="39" t="s">
        <v>327</v>
      </c>
      <c r="AL142" s="39" t="s">
        <v>327</v>
      </c>
      <c r="AM142" s="39" t="s">
        <v>328</v>
      </c>
      <c r="AN142" s="49" t="s">
        <v>329</v>
      </c>
    </row>
    <row r="143" spans="1:40" ht="85.5">
      <c r="A143" s="33" t="s">
        <v>73</v>
      </c>
      <c r="B143" s="22" t="s">
        <v>326</v>
      </c>
      <c r="C143" s="41" t="s">
        <v>146</v>
      </c>
      <c r="D143" s="24" t="s">
        <v>234</v>
      </c>
      <c r="E143" s="35"/>
      <c r="F143" s="35" t="s">
        <v>45</v>
      </c>
      <c r="G143" s="35">
        <v>1</v>
      </c>
      <c r="H143" s="33" t="s">
        <v>46</v>
      </c>
      <c r="I143" s="33" t="s">
        <v>47</v>
      </c>
      <c r="J143" s="33"/>
      <c r="K143" s="37"/>
      <c r="L143" s="37"/>
      <c r="M143" s="37"/>
      <c r="N143" s="37"/>
      <c r="O143" s="37"/>
      <c r="P143" s="37"/>
      <c r="Q143" s="37"/>
      <c r="R143" s="37"/>
      <c r="S143" s="37"/>
      <c r="T143" s="37">
        <v>13</v>
      </c>
      <c r="U143" s="37"/>
      <c r="V143" s="37"/>
      <c r="W143" s="37"/>
      <c r="X143" s="37"/>
      <c r="Y143" s="37">
        <v>5</v>
      </c>
      <c r="Z143" s="37">
        <v>18</v>
      </c>
      <c r="AA143" s="35"/>
      <c r="AB143" s="53">
        <v>43050</v>
      </c>
      <c r="AC143" s="35" t="s">
        <v>48</v>
      </c>
      <c r="AD143" s="35" t="s">
        <v>332</v>
      </c>
      <c r="AE143" s="35" t="s">
        <v>333</v>
      </c>
      <c r="AF143" s="35"/>
      <c r="AG143" s="36"/>
      <c r="AH143" s="36"/>
      <c r="AI143" s="36"/>
      <c r="AJ143" s="38"/>
      <c r="AK143" s="39" t="s">
        <v>327</v>
      </c>
      <c r="AL143" s="39" t="s">
        <v>327</v>
      </c>
      <c r="AM143" s="39" t="s">
        <v>328</v>
      </c>
      <c r="AN143" s="49" t="s">
        <v>329</v>
      </c>
    </row>
    <row r="144" spans="1:40" ht="114">
      <c r="A144" s="33" t="s">
        <v>73</v>
      </c>
      <c r="B144" s="22" t="s">
        <v>335</v>
      </c>
      <c r="C144" s="41" t="s">
        <v>146</v>
      </c>
      <c r="D144" s="24" t="s">
        <v>336</v>
      </c>
      <c r="E144" s="35"/>
      <c r="F144" s="35" t="s">
        <v>45</v>
      </c>
      <c r="G144" s="35">
        <v>1</v>
      </c>
      <c r="H144" s="33" t="s">
        <v>46</v>
      </c>
      <c r="I144" s="33" t="s">
        <v>47</v>
      </c>
      <c r="J144" s="33"/>
      <c r="K144" s="37"/>
      <c r="L144" s="37"/>
      <c r="M144" s="37"/>
      <c r="N144" s="37"/>
      <c r="O144" s="37"/>
      <c r="P144" s="37"/>
      <c r="Q144" s="37"/>
      <c r="R144" s="37"/>
      <c r="S144" s="37"/>
      <c r="T144" s="37">
        <v>14</v>
      </c>
      <c r="U144" s="37"/>
      <c r="V144" s="37"/>
      <c r="W144" s="37"/>
      <c r="X144" s="37"/>
      <c r="Y144" s="37">
        <v>5</v>
      </c>
      <c r="Z144" s="37">
        <v>19</v>
      </c>
      <c r="AA144" s="35"/>
      <c r="AB144" s="35"/>
      <c r="AC144" s="35"/>
      <c r="AD144" s="35"/>
      <c r="AE144" s="35"/>
      <c r="AF144" s="35"/>
      <c r="AG144" s="36"/>
      <c r="AH144" s="36"/>
      <c r="AI144" s="36"/>
      <c r="AJ144" s="38"/>
      <c r="AK144" s="39" t="s">
        <v>337</v>
      </c>
      <c r="AL144" s="39" t="s">
        <v>337</v>
      </c>
      <c r="AM144" s="39" t="s">
        <v>338</v>
      </c>
      <c r="AN144" s="33" t="s">
        <v>339</v>
      </c>
    </row>
    <row r="145" spans="1:40" ht="114">
      <c r="A145" s="33" t="s">
        <v>73</v>
      </c>
      <c r="B145" s="22" t="s">
        <v>335</v>
      </c>
      <c r="C145" s="41" t="s">
        <v>146</v>
      </c>
      <c r="D145" s="24" t="s">
        <v>336</v>
      </c>
      <c r="E145" s="35"/>
      <c r="F145" s="35" t="s">
        <v>45</v>
      </c>
      <c r="G145" s="35">
        <v>1</v>
      </c>
      <c r="H145" s="33" t="s">
        <v>46</v>
      </c>
      <c r="I145" s="33" t="s">
        <v>47</v>
      </c>
      <c r="J145" s="33"/>
      <c r="K145" s="37"/>
      <c r="L145" s="37"/>
      <c r="M145" s="37"/>
      <c r="N145" s="37"/>
      <c r="O145" s="37"/>
      <c r="P145" s="37"/>
      <c r="Q145" s="37"/>
      <c r="R145" s="37"/>
      <c r="S145" s="37"/>
      <c r="T145" s="37">
        <v>14</v>
      </c>
      <c r="U145" s="37"/>
      <c r="V145" s="37"/>
      <c r="W145" s="37"/>
      <c r="X145" s="37"/>
      <c r="Y145" s="37">
        <v>5</v>
      </c>
      <c r="Z145" s="37">
        <v>19</v>
      </c>
      <c r="AA145" s="35"/>
      <c r="AB145" s="35"/>
      <c r="AC145" s="35"/>
      <c r="AD145" s="35"/>
      <c r="AE145" s="35"/>
      <c r="AF145" s="35"/>
      <c r="AG145" s="36"/>
      <c r="AH145" s="36"/>
      <c r="AI145" s="36"/>
      <c r="AJ145" s="38"/>
      <c r="AK145" s="39" t="s">
        <v>337</v>
      </c>
      <c r="AL145" s="39" t="s">
        <v>337</v>
      </c>
      <c r="AM145" s="39" t="s">
        <v>338</v>
      </c>
      <c r="AN145" s="33" t="s">
        <v>339</v>
      </c>
    </row>
    <row r="146" spans="1:40" ht="114">
      <c r="A146" s="33" t="s">
        <v>73</v>
      </c>
      <c r="B146" s="22" t="s">
        <v>335</v>
      </c>
      <c r="C146" s="41" t="s">
        <v>146</v>
      </c>
      <c r="D146" s="24" t="s">
        <v>336</v>
      </c>
      <c r="E146" s="35"/>
      <c r="F146" s="35" t="s">
        <v>45</v>
      </c>
      <c r="G146" s="35">
        <v>1</v>
      </c>
      <c r="H146" s="33" t="s">
        <v>46</v>
      </c>
      <c r="I146" s="33" t="s">
        <v>47</v>
      </c>
      <c r="J146" s="33"/>
      <c r="K146" s="37"/>
      <c r="L146" s="37"/>
      <c r="M146" s="37"/>
      <c r="N146" s="37"/>
      <c r="O146" s="37"/>
      <c r="P146" s="37"/>
      <c r="Q146" s="37"/>
      <c r="R146" s="37"/>
      <c r="S146" s="37"/>
      <c r="T146" s="37">
        <v>14</v>
      </c>
      <c r="U146" s="37"/>
      <c r="V146" s="37"/>
      <c r="W146" s="37"/>
      <c r="X146" s="37"/>
      <c r="Y146" s="37">
        <v>5</v>
      </c>
      <c r="Z146" s="37">
        <v>19</v>
      </c>
      <c r="AA146" s="35"/>
      <c r="AB146" s="35"/>
      <c r="AC146" s="35"/>
      <c r="AD146" s="35"/>
      <c r="AE146" s="35"/>
      <c r="AF146" s="35"/>
      <c r="AG146" s="36"/>
      <c r="AH146" s="36"/>
      <c r="AI146" s="36"/>
      <c r="AJ146" s="38"/>
      <c r="AK146" s="39" t="s">
        <v>337</v>
      </c>
      <c r="AL146" s="39" t="s">
        <v>337</v>
      </c>
      <c r="AM146" s="39" t="s">
        <v>338</v>
      </c>
      <c r="AN146" s="33" t="s">
        <v>339</v>
      </c>
    </row>
    <row r="147" spans="1:40" ht="114">
      <c r="A147" s="33" t="s">
        <v>73</v>
      </c>
      <c r="B147" s="22" t="s">
        <v>335</v>
      </c>
      <c r="C147" s="41" t="s">
        <v>146</v>
      </c>
      <c r="D147" s="24" t="s">
        <v>336</v>
      </c>
      <c r="E147" s="35"/>
      <c r="F147" s="35" t="s">
        <v>45</v>
      </c>
      <c r="G147" s="35">
        <v>1</v>
      </c>
      <c r="H147" s="33" t="s">
        <v>46</v>
      </c>
      <c r="I147" s="33" t="s">
        <v>47</v>
      </c>
      <c r="J147" s="33"/>
      <c r="K147" s="37"/>
      <c r="L147" s="37"/>
      <c r="M147" s="37"/>
      <c r="N147" s="37"/>
      <c r="O147" s="37"/>
      <c r="P147" s="37"/>
      <c r="Q147" s="37"/>
      <c r="R147" s="37"/>
      <c r="S147" s="37"/>
      <c r="T147" s="37">
        <v>14</v>
      </c>
      <c r="U147" s="37"/>
      <c r="V147" s="37"/>
      <c r="W147" s="37"/>
      <c r="X147" s="37"/>
      <c r="Y147" s="37">
        <v>5</v>
      </c>
      <c r="Z147" s="37">
        <v>19</v>
      </c>
      <c r="AA147" s="35"/>
      <c r="AB147" s="35"/>
      <c r="AC147" s="35"/>
      <c r="AD147" s="35"/>
      <c r="AE147" s="35"/>
      <c r="AF147" s="35"/>
      <c r="AG147" s="36"/>
      <c r="AH147" s="36"/>
      <c r="AI147" s="36"/>
      <c r="AJ147" s="38"/>
      <c r="AK147" s="39" t="s">
        <v>337</v>
      </c>
      <c r="AL147" s="39" t="s">
        <v>337</v>
      </c>
      <c r="AM147" s="39" t="s">
        <v>338</v>
      </c>
      <c r="AN147" s="33" t="s">
        <v>339</v>
      </c>
    </row>
    <row r="148" spans="1:40" ht="114">
      <c r="A148" s="33" t="s">
        <v>73</v>
      </c>
      <c r="B148" s="22" t="s">
        <v>335</v>
      </c>
      <c r="C148" s="41" t="s">
        <v>146</v>
      </c>
      <c r="D148" s="24" t="s">
        <v>336</v>
      </c>
      <c r="E148" s="35"/>
      <c r="F148" s="35" t="s">
        <v>45</v>
      </c>
      <c r="G148" s="35">
        <v>1</v>
      </c>
      <c r="H148" s="33" t="s">
        <v>46</v>
      </c>
      <c r="I148" s="33" t="s">
        <v>47</v>
      </c>
      <c r="J148" s="33"/>
      <c r="K148" s="37"/>
      <c r="L148" s="37"/>
      <c r="M148" s="37"/>
      <c r="N148" s="37"/>
      <c r="O148" s="37"/>
      <c r="P148" s="37"/>
      <c r="Q148" s="37"/>
      <c r="R148" s="37"/>
      <c r="S148" s="37"/>
      <c r="T148" s="37">
        <v>14</v>
      </c>
      <c r="U148" s="37"/>
      <c r="V148" s="37"/>
      <c r="W148" s="37"/>
      <c r="X148" s="37"/>
      <c r="Y148" s="37">
        <v>5</v>
      </c>
      <c r="Z148" s="37">
        <v>19</v>
      </c>
      <c r="AA148" s="35"/>
      <c r="AB148" s="35"/>
      <c r="AC148" s="35"/>
      <c r="AD148" s="35"/>
      <c r="AE148" s="35"/>
      <c r="AF148" s="35"/>
      <c r="AG148" s="36"/>
      <c r="AH148" s="36"/>
      <c r="AI148" s="36"/>
      <c r="AJ148" s="38"/>
      <c r="AK148" s="39" t="s">
        <v>337</v>
      </c>
      <c r="AL148" s="39" t="s">
        <v>337</v>
      </c>
      <c r="AM148" s="39" t="s">
        <v>338</v>
      </c>
      <c r="AN148" s="33" t="s">
        <v>339</v>
      </c>
    </row>
    <row r="149" spans="1:40" ht="114">
      <c r="A149" s="33" t="s">
        <v>73</v>
      </c>
      <c r="B149" s="22" t="s">
        <v>335</v>
      </c>
      <c r="C149" s="41" t="s">
        <v>146</v>
      </c>
      <c r="D149" s="24" t="s">
        <v>336</v>
      </c>
      <c r="E149" s="35"/>
      <c r="F149" s="35" t="s">
        <v>45</v>
      </c>
      <c r="G149" s="35">
        <v>1</v>
      </c>
      <c r="H149" s="33" t="s">
        <v>46</v>
      </c>
      <c r="I149" s="33" t="s">
        <v>47</v>
      </c>
      <c r="J149" s="33"/>
      <c r="K149" s="37"/>
      <c r="L149" s="37"/>
      <c r="M149" s="37"/>
      <c r="N149" s="37"/>
      <c r="O149" s="37"/>
      <c r="P149" s="37"/>
      <c r="Q149" s="37"/>
      <c r="R149" s="37"/>
      <c r="S149" s="37"/>
      <c r="T149" s="37">
        <v>14</v>
      </c>
      <c r="U149" s="37"/>
      <c r="V149" s="37"/>
      <c r="W149" s="37"/>
      <c r="X149" s="37"/>
      <c r="Y149" s="37">
        <v>5</v>
      </c>
      <c r="Z149" s="37">
        <v>19</v>
      </c>
      <c r="AA149" s="35"/>
      <c r="AB149" s="35"/>
      <c r="AC149" s="35"/>
      <c r="AD149" s="35"/>
      <c r="AE149" s="35"/>
      <c r="AF149" s="35"/>
      <c r="AG149" s="36"/>
      <c r="AH149" s="36"/>
      <c r="AI149" s="36"/>
      <c r="AJ149" s="38"/>
      <c r="AK149" s="39" t="s">
        <v>337</v>
      </c>
      <c r="AL149" s="39" t="s">
        <v>337</v>
      </c>
      <c r="AM149" s="39" t="s">
        <v>338</v>
      </c>
      <c r="AN149" s="33" t="s">
        <v>339</v>
      </c>
    </row>
    <row r="150" spans="1:40" ht="156.75">
      <c r="A150" s="33" t="s">
        <v>73</v>
      </c>
      <c r="B150" s="22" t="s">
        <v>340</v>
      </c>
      <c r="C150" s="41" t="s">
        <v>98</v>
      </c>
      <c r="D150" s="24" t="s">
        <v>341</v>
      </c>
      <c r="E150" s="35"/>
      <c r="F150" s="35" t="s">
        <v>45</v>
      </c>
      <c r="G150" s="35">
        <v>1</v>
      </c>
      <c r="H150" s="33" t="s">
        <v>46</v>
      </c>
      <c r="I150" s="33" t="s">
        <v>47</v>
      </c>
      <c r="J150" s="33"/>
      <c r="K150" s="37"/>
      <c r="L150" s="37"/>
      <c r="M150" s="37"/>
      <c r="N150" s="37"/>
      <c r="O150" s="37"/>
      <c r="P150" s="37"/>
      <c r="Q150" s="37"/>
      <c r="R150" s="37"/>
      <c r="S150" s="37"/>
      <c r="T150" s="37">
        <v>18</v>
      </c>
      <c r="U150" s="37"/>
      <c r="V150" s="37"/>
      <c r="W150" s="37"/>
      <c r="X150" s="37"/>
      <c r="Y150" s="37">
        <v>5</v>
      </c>
      <c r="Z150" s="37">
        <v>23</v>
      </c>
      <c r="AA150" s="35"/>
      <c r="AB150" s="35" t="s">
        <v>342</v>
      </c>
      <c r="AC150" s="35" t="s">
        <v>343</v>
      </c>
      <c r="AD150" s="35"/>
      <c r="AE150" s="35"/>
      <c r="AF150" s="35"/>
      <c r="AG150" s="36"/>
      <c r="AH150" s="36"/>
      <c r="AI150" s="36"/>
      <c r="AJ150" s="38"/>
      <c r="AK150" s="39" t="s">
        <v>344</v>
      </c>
      <c r="AL150" s="39" t="s">
        <v>344</v>
      </c>
      <c r="AM150" s="39" t="s">
        <v>345</v>
      </c>
      <c r="AN150" s="49" t="s">
        <v>346</v>
      </c>
    </row>
    <row r="151" spans="1:40" ht="156.75">
      <c r="A151" s="33" t="s">
        <v>73</v>
      </c>
      <c r="B151" s="22" t="s">
        <v>340</v>
      </c>
      <c r="C151" s="41" t="s">
        <v>98</v>
      </c>
      <c r="D151" s="24" t="s">
        <v>341</v>
      </c>
      <c r="E151" s="35"/>
      <c r="F151" s="35" t="s">
        <v>45</v>
      </c>
      <c r="G151" s="35">
        <v>1</v>
      </c>
      <c r="H151" s="33" t="s">
        <v>46</v>
      </c>
      <c r="I151" s="33" t="s">
        <v>47</v>
      </c>
      <c r="J151" s="33"/>
      <c r="K151" s="37"/>
      <c r="L151" s="37"/>
      <c r="M151" s="37"/>
      <c r="N151" s="37"/>
      <c r="O151" s="37"/>
      <c r="P151" s="37"/>
      <c r="Q151" s="37"/>
      <c r="R151" s="37"/>
      <c r="S151" s="37"/>
      <c r="T151" s="37">
        <v>18</v>
      </c>
      <c r="U151" s="37"/>
      <c r="V151" s="37"/>
      <c r="W151" s="37"/>
      <c r="X151" s="37"/>
      <c r="Y151" s="37">
        <v>5</v>
      </c>
      <c r="Z151" s="37">
        <v>23</v>
      </c>
      <c r="AA151" s="35"/>
      <c r="AB151" s="35" t="s">
        <v>112</v>
      </c>
      <c r="AC151" s="35" t="s">
        <v>46</v>
      </c>
      <c r="AD151" s="35"/>
      <c r="AE151" s="35"/>
      <c r="AF151" s="35"/>
      <c r="AG151" s="36"/>
      <c r="AH151" s="36"/>
      <c r="AI151" s="36"/>
      <c r="AJ151" s="38"/>
      <c r="AK151" s="39" t="s">
        <v>344</v>
      </c>
      <c r="AL151" s="39" t="s">
        <v>344</v>
      </c>
      <c r="AM151" s="39" t="s">
        <v>345</v>
      </c>
      <c r="AN151" s="49" t="s">
        <v>346</v>
      </c>
    </row>
    <row r="152" spans="1:40" ht="156.75">
      <c r="A152" s="33" t="s">
        <v>73</v>
      </c>
      <c r="B152" s="22" t="s">
        <v>340</v>
      </c>
      <c r="C152" s="41" t="s">
        <v>98</v>
      </c>
      <c r="D152" s="24" t="s">
        <v>341</v>
      </c>
      <c r="E152" s="35"/>
      <c r="F152" s="35" t="s">
        <v>45</v>
      </c>
      <c r="G152" s="35">
        <v>1</v>
      </c>
      <c r="H152" s="33" t="s">
        <v>46</v>
      </c>
      <c r="I152" s="33" t="s">
        <v>47</v>
      </c>
      <c r="J152" s="33"/>
      <c r="K152" s="37"/>
      <c r="L152" s="37"/>
      <c r="M152" s="37"/>
      <c r="N152" s="37"/>
      <c r="O152" s="37"/>
      <c r="P152" s="37"/>
      <c r="Q152" s="37"/>
      <c r="R152" s="37"/>
      <c r="S152" s="37"/>
      <c r="T152" s="37">
        <v>18</v>
      </c>
      <c r="U152" s="37"/>
      <c r="V152" s="37"/>
      <c r="W152" s="37"/>
      <c r="X152" s="37"/>
      <c r="Y152" s="37">
        <v>5</v>
      </c>
      <c r="Z152" s="37">
        <v>23</v>
      </c>
      <c r="AA152" s="35"/>
      <c r="AB152" s="35" t="s">
        <v>112</v>
      </c>
      <c r="AC152" s="35" t="s">
        <v>46</v>
      </c>
      <c r="AD152" s="35"/>
      <c r="AE152" s="35"/>
      <c r="AF152" s="35"/>
      <c r="AG152" s="36"/>
      <c r="AH152" s="36"/>
      <c r="AI152" s="36"/>
      <c r="AJ152" s="38"/>
      <c r="AK152" s="39" t="s">
        <v>344</v>
      </c>
      <c r="AL152" s="39" t="s">
        <v>344</v>
      </c>
      <c r="AM152" s="39" t="s">
        <v>345</v>
      </c>
      <c r="AN152" s="49" t="s">
        <v>346</v>
      </c>
    </row>
    <row r="153" spans="1:40" ht="156.75">
      <c r="A153" s="33" t="s">
        <v>73</v>
      </c>
      <c r="B153" s="22" t="s">
        <v>340</v>
      </c>
      <c r="C153" s="41" t="s">
        <v>98</v>
      </c>
      <c r="D153" s="24" t="s">
        <v>341</v>
      </c>
      <c r="E153" s="35"/>
      <c r="F153" s="35" t="s">
        <v>45</v>
      </c>
      <c r="G153" s="35">
        <v>1</v>
      </c>
      <c r="H153" s="33" t="s">
        <v>46</v>
      </c>
      <c r="I153" s="33" t="s">
        <v>47</v>
      </c>
      <c r="J153" s="33"/>
      <c r="K153" s="37"/>
      <c r="L153" s="37"/>
      <c r="M153" s="37"/>
      <c r="N153" s="37"/>
      <c r="O153" s="37"/>
      <c r="P153" s="37"/>
      <c r="Q153" s="37"/>
      <c r="R153" s="37"/>
      <c r="S153" s="37"/>
      <c r="T153" s="37">
        <v>18</v>
      </c>
      <c r="U153" s="37"/>
      <c r="V153" s="37"/>
      <c r="W153" s="37"/>
      <c r="X153" s="37"/>
      <c r="Y153" s="37">
        <v>5</v>
      </c>
      <c r="Z153" s="37">
        <v>23</v>
      </c>
      <c r="AA153" s="35"/>
      <c r="AB153" s="35" t="s">
        <v>112</v>
      </c>
      <c r="AC153" s="35" t="s">
        <v>46</v>
      </c>
      <c r="AD153" s="35"/>
      <c r="AE153" s="35"/>
      <c r="AF153" s="35"/>
      <c r="AG153" s="36"/>
      <c r="AH153" s="36"/>
      <c r="AI153" s="36"/>
      <c r="AJ153" s="38"/>
      <c r="AK153" s="39" t="s">
        <v>344</v>
      </c>
      <c r="AL153" s="39" t="s">
        <v>344</v>
      </c>
      <c r="AM153" s="39" t="s">
        <v>345</v>
      </c>
      <c r="AN153" s="49" t="s">
        <v>346</v>
      </c>
    </row>
    <row r="154" spans="1:40" ht="156.75">
      <c r="A154" s="33" t="s">
        <v>73</v>
      </c>
      <c r="B154" s="22" t="s">
        <v>340</v>
      </c>
      <c r="C154" s="41" t="s">
        <v>98</v>
      </c>
      <c r="D154" s="24" t="s">
        <v>341</v>
      </c>
      <c r="E154" s="35"/>
      <c r="F154" s="35" t="s">
        <v>45</v>
      </c>
      <c r="G154" s="35">
        <v>1</v>
      </c>
      <c r="H154" s="33" t="s">
        <v>46</v>
      </c>
      <c r="I154" s="33" t="s">
        <v>47</v>
      </c>
      <c r="J154" s="33"/>
      <c r="K154" s="37"/>
      <c r="L154" s="37"/>
      <c r="M154" s="37"/>
      <c r="N154" s="37"/>
      <c r="O154" s="37"/>
      <c r="P154" s="37"/>
      <c r="Q154" s="37"/>
      <c r="R154" s="37"/>
      <c r="S154" s="37"/>
      <c r="T154" s="37">
        <v>18</v>
      </c>
      <c r="U154" s="37"/>
      <c r="V154" s="37"/>
      <c r="W154" s="37"/>
      <c r="X154" s="37"/>
      <c r="Y154" s="37">
        <v>5</v>
      </c>
      <c r="Z154" s="37">
        <v>23</v>
      </c>
      <c r="AA154" s="35"/>
      <c r="AB154" s="35" t="s">
        <v>112</v>
      </c>
      <c r="AC154" s="35" t="s">
        <v>46</v>
      </c>
      <c r="AD154" s="35"/>
      <c r="AE154" s="35"/>
      <c r="AF154" s="35"/>
      <c r="AG154" s="36"/>
      <c r="AH154" s="36"/>
      <c r="AI154" s="36"/>
      <c r="AJ154" s="38"/>
      <c r="AK154" s="39" t="s">
        <v>344</v>
      </c>
      <c r="AL154" s="39" t="s">
        <v>344</v>
      </c>
      <c r="AM154" s="39" t="s">
        <v>345</v>
      </c>
      <c r="AN154" s="49" t="s">
        <v>346</v>
      </c>
    </row>
    <row r="155" spans="1:40" ht="156.75">
      <c r="A155" s="33" t="s">
        <v>73</v>
      </c>
      <c r="B155" s="22" t="s">
        <v>340</v>
      </c>
      <c r="C155" s="41" t="s">
        <v>98</v>
      </c>
      <c r="D155" s="24" t="s">
        <v>341</v>
      </c>
      <c r="E155" s="35"/>
      <c r="F155" s="35" t="s">
        <v>45</v>
      </c>
      <c r="G155" s="35">
        <v>1</v>
      </c>
      <c r="H155" s="33" t="s">
        <v>46</v>
      </c>
      <c r="I155" s="33" t="s">
        <v>47</v>
      </c>
      <c r="J155" s="33"/>
      <c r="K155" s="37"/>
      <c r="L155" s="37"/>
      <c r="M155" s="37"/>
      <c r="N155" s="37"/>
      <c r="O155" s="37"/>
      <c r="P155" s="37"/>
      <c r="Q155" s="37"/>
      <c r="R155" s="37"/>
      <c r="S155" s="37"/>
      <c r="T155" s="37">
        <v>18</v>
      </c>
      <c r="U155" s="37"/>
      <c r="V155" s="37"/>
      <c r="W155" s="37"/>
      <c r="X155" s="37"/>
      <c r="Y155" s="37">
        <v>5</v>
      </c>
      <c r="Z155" s="37">
        <v>23</v>
      </c>
      <c r="AA155" s="35"/>
      <c r="AB155" s="35" t="s">
        <v>112</v>
      </c>
      <c r="AC155" s="35" t="s">
        <v>46</v>
      </c>
      <c r="AD155" s="35"/>
      <c r="AE155" s="35"/>
      <c r="AF155" s="35"/>
      <c r="AG155" s="36"/>
      <c r="AH155" s="36"/>
      <c r="AI155" s="36"/>
      <c r="AJ155" s="38"/>
      <c r="AK155" s="39" t="s">
        <v>344</v>
      </c>
      <c r="AL155" s="39" t="s">
        <v>344</v>
      </c>
      <c r="AM155" s="39" t="s">
        <v>345</v>
      </c>
      <c r="AN155" s="49" t="s">
        <v>346</v>
      </c>
    </row>
    <row r="156" spans="1:40" ht="140.25">
      <c r="A156" s="33" t="s">
        <v>73</v>
      </c>
      <c r="B156" s="33"/>
      <c r="C156" s="34" t="s">
        <v>347</v>
      </c>
      <c r="D156" s="33" t="s">
        <v>348</v>
      </c>
      <c r="E156" s="35"/>
      <c r="F156" s="35" t="s">
        <v>45</v>
      </c>
      <c r="G156" s="35">
        <v>1</v>
      </c>
      <c r="H156" s="33" t="s">
        <v>46</v>
      </c>
      <c r="I156" s="33" t="s">
        <v>47</v>
      </c>
      <c r="J156" s="33"/>
      <c r="K156" s="37">
        <v>9</v>
      </c>
      <c r="L156" s="16">
        <f t="shared" ref="L156:L267" si="26">K156*1.2</f>
        <v>10.799999999999999</v>
      </c>
      <c r="M156" s="16">
        <v>0.67</v>
      </c>
      <c r="N156" s="8">
        <f t="shared" ref="N156:N410" si="27">M156/(1-M156)</f>
        <v>2.0303030303030307</v>
      </c>
      <c r="O156" s="17">
        <f t="shared" ref="O156:O198" si="28">INT(L156/(1-M156))+1</f>
        <v>33</v>
      </c>
      <c r="P156" s="17"/>
      <c r="Q156" s="18">
        <f t="shared" ref="Q156:Q252" si="29">O156*M156</f>
        <v>22.110000000000003</v>
      </c>
      <c r="R156" s="37"/>
      <c r="S156" s="37">
        <v>14.4</v>
      </c>
      <c r="T156" s="18">
        <f t="shared" ref="T156:T198" si="30">O156/(1-S156/100)</f>
        <v>38.55140186915888</v>
      </c>
      <c r="U156" s="37"/>
      <c r="V156" s="37"/>
      <c r="W156" s="37"/>
      <c r="X156" s="37">
        <v>14.4</v>
      </c>
      <c r="Y156" s="37">
        <v>5</v>
      </c>
      <c r="Z156" s="18">
        <f t="shared" ref="Z156:Z198" si="31">(O156+Y156)/(1-X156/100)</f>
        <v>44.392523364485982</v>
      </c>
      <c r="AA156" s="35"/>
      <c r="AB156" s="35" t="s">
        <v>224</v>
      </c>
      <c r="AC156" s="35" t="s">
        <v>58</v>
      </c>
      <c r="AD156" s="35" t="s">
        <v>349</v>
      </c>
      <c r="AE156" s="35"/>
      <c r="AF156" s="35"/>
      <c r="AG156" s="36"/>
      <c r="AH156" s="36"/>
      <c r="AI156" s="36"/>
      <c r="AJ156" s="38"/>
      <c r="AK156" s="33" t="s">
        <v>350</v>
      </c>
      <c r="AL156" s="33" t="s">
        <v>350</v>
      </c>
      <c r="AM156" s="33" t="s">
        <v>351</v>
      </c>
      <c r="AN156" s="33" t="s">
        <v>352</v>
      </c>
    </row>
    <row r="157" spans="1:40" ht="140.25">
      <c r="A157" s="33" t="s">
        <v>73</v>
      </c>
      <c r="B157" s="33"/>
      <c r="C157" s="34" t="s">
        <v>347</v>
      </c>
      <c r="D157" s="33" t="s">
        <v>348</v>
      </c>
      <c r="E157" s="35"/>
      <c r="F157" s="35" t="s">
        <v>45</v>
      </c>
      <c r="G157" s="35">
        <v>1</v>
      </c>
      <c r="H157" s="33" t="s">
        <v>46</v>
      </c>
      <c r="I157" s="33" t="s">
        <v>47</v>
      </c>
      <c r="J157" s="33"/>
      <c r="K157" s="37">
        <v>9</v>
      </c>
      <c r="L157" s="16">
        <f t="shared" si="26"/>
        <v>10.799999999999999</v>
      </c>
      <c r="M157" s="16">
        <v>0.67</v>
      </c>
      <c r="N157" s="8">
        <f t="shared" si="27"/>
        <v>2.0303030303030307</v>
      </c>
      <c r="O157" s="17">
        <f t="shared" si="28"/>
        <v>33</v>
      </c>
      <c r="P157" s="17"/>
      <c r="Q157" s="18">
        <f t="shared" si="29"/>
        <v>22.110000000000003</v>
      </c>
      <c r="R157" s="37"/>
      <c r="S157" s="37">
        <v>14.4</v>
      </c>
      <c r="T157" s="18">
        <f t="shared" si="30"/>
        <v>38.55140186915888</v>
      </c>
      <c r="U157" s="37"/>
      <c r="V157" s="37"/>
      <c r="W157" s="37"/>
      <c r="X157" s="37">
        <v>14.4</v>
      </c>
      <c r="Y157" s="37">
        <v>5</v>
      </c>
      <c r="Z157" s="18">
        <f t="shared" si="31"/>
        <v>44.392523364485982</v>
      </c>
      <c r="AA157" s="40"/>
      <c r="AB157" s="40">
        <v>42768</v>
      </c>
      <c r="AC157" s="35" t="s">
        <v>58</v>
      </c>
      <c r="AD157" s="35" t="s">
        <v>353</v>
      </c>
      <c r="AE157" s="35"/>
      <c r="AF157" s="35"/>
      <c r="AG157" s="36"/>
      <c r="AH157" s="36"/>
      <c r="AI157" s="36"/>
      <c r="AJ157" s="38"/>
      <c r="AK157" s="33" t="s">
        <v>350</v>
      </c>
      <c r="AL157" s="33" t="s">
        <v>350</v>
      </c>
      <c r="AM157" s="33" t="s">
        <v>351</v>
      </c>
      <c r="AN157" s="33" t="s">
        <v>352</v>
      </c>
    </row>
    <row r="158" spans="1:40" ht="140.25">
      <c r="A158" s="33" t="s">
        <v>73</v>
      </c>
      <c r="B158" s="33"/>
      <c r="C158" s="34" t="s">
        <v>347</v>
      </c>
      <c r="D158" s="33" t="s">
        <v>348</v>
      </c>
      <c r="E158" s="35"/>
      <c r="F158" s="35" t="s">
        <v>45</v>
      </c>
      <c r="G158" s="35">
        <v>1</v>
      </c>
      <c r="H158" s="33" t="s">
        <v>46</v>
      </c>
      <c r="I158" s="33" t="s">
        <v>47</v>
      </c>
      <c r="J158" s="33"/>
      <c r="K158" s="37">
        <v>9</v>
      </c>
      <c r="L158" s="16">
        <f t="shared" si="26"/>
        <v>10.799999999999999</v>
      </c>
      <c r="M158" s="16">
        <v>0.67</v>
      </c>
      <c r="N158" s="8">
        <f t="shared" si="27"/>
        <v>2.0303030303030307</v>
      </c>
      <c r="O158" s="17">
        <f t="shared" si="28"/>
        <v>33</v>
      </c>
      <c r="P158" s="17"/>
      <c r="Q158" s="18">
        <f t="shared" si="29"/>
        <v>22.110000000000003</v>
      </c>
      <c r="R158" s="37"/>
      <c r="S158" s="37">
        <v>14.4</v>
      </c>
      <c r="T158" s="18">
        <f t="shared" si="30"/>
        <v>38.55140186915888</v>
      </c>
      <c r="U158" s="37"/>
      <c r="V158" s="37"/>
      <c r="W158" s="37"/>
      <c r="X158" s="37">
        <v>14.4</v>
      </c>
      <c r="Y158" s="37">
        <v>5</v>
      </c>
      <c r="Z158" s="18">
        <f t="shared" si="31"/>
        <v>44.392523364485982</v>
      </c>
      <c r="AA158" s="11"/>
      <c r="AB158" s="11">
        <v>42949</v>
      </c>
      <c r="AC158" s="12" t="s">
        <v>58</v>
      </c>
      <c r="AD158" s="12" t="s">
        <v>354</v>
      </c>
      <c r="AE158" s="4" t="s">
        <v>69</v>
      </c>
      <c r="AF158" s="4">
        <v>9.0299999999999994</v>
      </c>
      <c r="AG158" s="36"/>
      <c r="AH158" s="36"/>
      <c r="AI158" s="36"/>
      <c r="AJ158" s="38"/>
      <c r="AK158" s="33" t="s">
        <v>350</v>
      </c>
      <c r="AL158" s="33" t="s">
        <v>350</v>
      </c>
      <c r="AM158" s="33" t="s">
        <v>351</v>
      </c>
      <c r="AN158" s="33" t="s">
        <v>352</v>
      </c>
    </row>
    <row r="159" spans="1:40" ht="140.25">
      <c r="A159" s="33" t="s">
        <v>73</v>
      </c>
      <c r="B159" s="33"/>
      <c r="C159" s="34" t="s">
        <v>347</v>
      </c>
      <c r="D159" s="33" t="s">
        <v>348</v>
      </c>
      <c r="E159" s="35"/>
      <c r="F159" s="35" t="s">
        <v>45</v>
      </c>
      <c r="G159" s="35">
        <v>1</v>
      </c>
      <c r="H159" s="33" t="s">
        <v>46</v>
      </c>
      <c r="I159" s="33" t="s">
        <v>47</v>
      </c>
      <c r="J159" s="33"/>
      <c r="K159" s="37">
        <v>9</v>
      </c>
      <c r="L159" s="16">
        <f t="shared" si="26"/>
        <v>10.799999999999999</v>
      </c>
      <c r="M159" s="16">
        <v>0.67</v>
      </c>
      <c r="N159" s="8">
        <f t="shared" si="27"/>
        <v>2.0303030303030307</v>
      </c>
      <c r="O159" s="17">
        <f t="shared" si="28"/>
        <v>33</v>
      </c>
      <c r="P159" s="17"/>
      <c r="Q159" s="18">
        <f t="shared" si="29"/>
        <v>22.110000000000003</v>
      </c>
      <c r="R159" s="37"/>
      <c r="S159" s="37">
        <v>14.4</v>
      </c>
      <c r="T159" s="18">
        <f t="shared" si="30"/>
        <v>38.55140186915888</v>
      </c>
      <c r="U159" s="37"/>
      <c r="V159" s="37"/>
      <c r="W159" s="37"/>
      <c r="X159" s="37">
        <v>14.4</v>
      </c>
      <c r="Y159" s="37">
        <v>5</v>
      </c>
      <c r="Z159" s="18">
        <f t="shared" si="31"/>
        <v>44.392523364485982</v>
      </c>
      <c r="AA159" s="12"/>
      <c r="AB159" s="12" t="s">
        <v>342</v>
      </c>
      <c r="AC159" s="12" t="s">
        <v>58</v>
      </c>
      <c r="AD159" s="12" t="s">
        <v>355</v>
      </c>
      <c r="AE159" s="4" t="s">
        <v>69</v>
      </c>
      <c r="AF159" s="4">
        <v>11.16</v>
      </c>
      <c r="AG159" s="36"/>
      <c r="AH159" s="36"/>
      <c r="AI159" s="36"/>
      <c r="AJ159" s="38"/>
      <c r="AK159" s="33" t="s">
        <v>350</v>
      </c>
      <c r="AL159" s="33" t="s">
        <v>350</v>
      </c>
      <c r="AM159" s="33" t="s">
        <v>351</v>
      </c>
      <c r="AN159" s="33" t="s">
        <v>352</v>
      </c>
    </row>
    <row r="160" spans="1:40" ht="140.25">
      <c r="A160" s="33" t="s">
        <v>73</v>
      </c>
      <c r="B160" s="33"/>
      <c r="C160" s="34" t="s">
        <v>347</v>
      </c>
      <c r="D160" s="33" t="s">
        <v>348</v>
      </c>
      <c r="E160" s="35"/>
      <c r="F160" s="35" t="s">
        <v>45</v>
      </c>
      <c r="G160" s="35">
        <v>1</v>
      </c>
      <c r="H160" s="33" t="s">
        <v>46</v>
      </c>
      <c r="I160" s="33" t="s">
        <v>47</v>
      </c>
      <c r="J160" s="33"/>
      <c r="K160" s="37">
        <v>9</v>
      </c>
      <c r="L160" s="16">
        <f t="shared" si="26"/>
        <v>10.799999999999999</v>
      </c>
      <c r="M160" s="16">
        <v>0.67</v>
      </c>
      <c r="N160" s="8">
        <f t="shared" si="27"/>
        <v>2.0303030303030307</v>
      </c>
      <c r="O160" s="17">
        <f t="shared" si="28"/>
        <v>33</v>
      </c>
      <c r="P160" s="17"/>
      <c r="Q160" s="18">
        <f t="shared" si="29"/>
        <v>22.110000000000003</v>
      </c>
      <c r="R160" s="37"/>
      <c r="S160" s="37">
        <v>14.4</v>
      </c>
      <c r="T160" s="18">
        <f t="shared" si="30"/>
        <v>38.55140186915888</v>
      </c>
      <c r="U160" s="37"/>
      <c r="V160" s="37"/>
      <c r="W160" s="37"/>
      <c r="X160" s="37">
        <v>14.4</v>
      </c>
      <c r="Y160" s="37">
        <v>5</v>
      </c>
      <c r="Z160" s="18">
        <f t="shared" si="31"/>
        <v>44.392523364485982</v>
      </c>
      <c r="AA160" s="12"/>
      <c r="AB160" s="12" t="s">
        <v>356</v>
      </c>
      <c r="AC160" s="12" t="s">
        <v>58</v>
      </c>
      <c r="AD160" s="12" t="s">
        <v>357</v>
      </c>
      <c r="AE160" s="4" t="s">
        <v>69</v>
      </c>
      <c r="AF160" s="35" t="s">
        <v>358</v>
      </c>
      <c r="AG160" s="36"/>
      <c r="AH160" s="36"/>
      <c r="AI160" s="36"/>
      <c r="AJ160" s="38"/>
      <c r="AK160" s="33" t="s">
        <v>350</v>
      </c>
      <c r="AL160" s="33" t="s">
        <v>350</v>
      </c>
      <c r="AM160" s="33" t="s">
        <v>351</v>
      </c>
      <c r="AN160" s="33" t="s">
        <v>352</v>
      </c>
    </row>
    <row r="161" spans="1:40" ht="140.25">
      <c r="A161" s="33" t="s">
        <v>73</v>
      </c>
      <c r="B161" s="33"/>
      <c r="C161" s="34" t="s">
        <v>347</v>
      </c>
      <c r="D161" s="33" t="s">
        <v>348</v>
      </c>
      <c r="E161" s="35"/>
      <c r="F161" s="35" t="s">
        <v>45</v>
      </c>
      <c r="G161" s="35">
        <v>1</v>
      </c>
      <c r="H161" s="33" t="s">
        <v>46</v>
      </c>
      <c r="I161" s="33" t="s">
        <v>47</v>
      </c>
      <c r="J161" s="33"/>
      <c r="K161" s="37">
        <v>9</v>
      </c>
      <c r="L161" s="16">
        <f t="shared" si="26"/>
        <v>10.799999999999999</v>
      </c>
      <c r="M161" s="16">
        <v>0.67</v>
      </c>
      <c r="N161" s="8">
        <f t="shared" si="27"/>
        <v>2.0303030303030307</v>
      </c>
      <c r="O161" s="17">
        <f t="shared" si="28"/>
        <v>33</v>
      </c>
      <c r="P161" s="17"/>
      <c r="Q161" s="18">
        <f t="shared" si="29"/>
        <v>22.110000000000003</v>
      </c>
      <c r="R161" s="37"/>
      <c r="S161" s="37">
        <v>14.4</v>
      </c>
      <c r="T161" s="18">
        <f t="shared" si="30"/>
        <v>38.55140186915888</v>
      </c>
      <c r="U161" s="37"/>
      <c r="V161" s="37"/>
      <c r="W161" s="37"/>
      <c r="X161" s="37">
        <v>14.4</v>
      </c>
      <c r="Y161" s="37">
        <v>5</v>
      </c>
      <c r="Z161" s="18">
        <f t="shared" si="31"/>
        <v>44.392523364485982</v>
      </c>
      <c r="AA161" s="12"/>
      <c r="AB161" s="12" t="s">
        <v>356</v>
      </c>
      <c r="AC161" s="12" t="s">
        <v>58</v>
      </c>
      <c r="AD161" s="12" t="s">
        <v>357</v>
      </c>
      <c r="AE161" s="4" t="s">
        <v>359</v>
      </c>
      <c r="AF161" s="35" t="s">
        <v>359</v>
      </c>
      <c r="AG161" s="36"/>
      <c r="AH161" s="36"/>
      <c r="AI161" s="36"/>
      <c r="AJ161" s="38"/>
      <c r="AK161" s="33" t="s">
        <v>350</v>
      </c>
      <c r="AL161" s="33" t="s">
        <v>350</v>
      </c>
      <c r="AM161" s="33" t="s">
        <v>351</v>
      </c>
      <c r="AN161" s="33" t="s">
        <v>352</v>
      </c>
    </row>
    <row r="162" spans="1:40" ht="140.25">
      <c r="A162" s="33" t="s">
        <v>73</v>
      </c>
      <c r="B162" s="33"/>
      <c r="C162" s="34" t="s">
        <v>347</v>
      </c>
      <c r="D162" s="33" t="s">
        <v>348</v>
      </c>
      <c r="E162" s="35"/>
      <c r="F162" s="35" t="s">
        <v>45</v>
      </c>
      <c r="G162" s="35">
        <v>1</v>
      </c>
      <c r="H162" s="33" t="s">
        <v>46</v>
      </c>
      <c r="I162" s="33" t="s">
        <v>47</v>
      </c>
      <c r="J162" s="33"/>
      <c r="K162" s="37">
        <v>9</v>
      </c>
      <c r="L162" s="16">
        <f t="shared" si="26"/>
        <v>10.799999999999999</v>
      </c>
      <c r="M162" s="16">
        <v>0.67</v>
      </c>
      <c r="N162" s="8">
        <f t="shared" si="27"/>
        <v>2.0303030303030307</v>
      </c>
      <c r="O162" s="17">
        <f t="shared" si="28"/>
        <v>33</v>
      </c>
      <c r="P162" s="17"/>
      <c r="Q162" s="18">
        <f t="shared" si="29"/>
        <v>22.110000000000003</v>
      </c>
      <c r="R162" s="37"/>
      <c r="S162" s="37">
        <v>14.4</v>
      </c>
      <c r="T162" s="18">
        <f t="shared" si="30"/>
        <v>38.55140186915888</v>
      </c>
      <c r="U162" s="37"/>
      <c r="V162" s="37"/>
      <c r="W162" s="37"/>
      <c r="X162" s="37">
        <v>14.4</v>
      </c>
      <c r="Y162" s="37">
        <v>5</v>
      </c>
      <c r="Z162" s="18">
        <f t="shared" si="31"/>
        <v>44.392523364485982</v>
      </c>
      <c r="AA162" s="12"/>
      <c r="AB162" s="12" t="s">
        <v>356</v>
      </c>
      <c r="AC162" s="12" t="s">
        <v>58</v>
      </c>
      <c r="AD162" s="12" t="s">
        <v>357</v>
      </c>
      <c r="AE162" s="4" t="s">
        <v>359</v>
      </c>
      <c r="AF162" s="35" t="s">
        <v>359</v>
      </c>
      <c r="AG162" s="36"/>
      <c r="AH162" s="36"/>
      <c r="AI162" s="36"/>
      <c r="AJ162" s="38"/>
      <c r="AK162" s="33" t="s">
        <v>350</v>
      </c>
      <c r="AL162" s="33" t="s">
        <v>350</v>
      </c>
      <c r="AM162" s="33" t="s">
        <v>351</v>
      </c>
      <c r="AN162" s="33" t="s">
        <v>352</v>
      </c>
    </row>
    <row r="163" spans="1:40" ht="140.25">
      <c r="A163" s="33" t="s">
        <v>73</v>
      </c>
      <c r="B163" s="33"/>
      <c r="C163" s="34" t="s">
        <v>347</v>
      </c>
      <c r="D163" s="33" t="s">
        <v>348</v>
      </c>
      <c r="E163" s="35"/>
      <c r="F163" s="35" t="s">
        <v>45</v>
      </c>
      <c r="G163" s="35">
        <v>1</v>
      </c>
      <c r="H163" s="33" t="s">
        <v>46</v>
      </c>
      <c r="I163" s="33" t="s">
        <v>47</v>
      </c>
      <c r="J163" s="33"/>
      <c r="K163" s="37">
        <v>9</v>
      </c>
      <c r="L163" s="16">
        <f t="shared" si="26"/>
        <v>10.799999999999999</v>
      </c>
      <c r="M163" s="16">
        <v>0.67</v>
      </c>
      <c r="N163" s="8">
        <f t="shared" si="27"/>
        <v>2.0303030303030307</v>
      </c>
      <c r="O163" s="17">
        <f t="shared" si="28"/>
        <v>33</v>
      </c>
      <c r="P163" s="17"/>
      <c r="Q163" s="18">
        <f t="shared" si="29"/>
        <v>22.110000000000003</v>
      </c>
      <c r="R163" s="37"/>
      <c r="S163" s="37">
        <v>14.4</v>
      </c>
      <c r="T163" s="18">
        <f t="shared" si="30"/>
        <v>38.55140186915888</v>
      </c>
      <c r="U163" s="37"/>
      <c r="V163" s="37"/>
      <c r="W163" s="37"/>
      <c r="X163" s="37">
        <v>14.4</v>
      </c>
      <c r="Y163" s="37">
        <v>5</v>
      </c>
      <c r="Z163" s="18">
        <f t="shared" si="31"/>
        <v>44.392523364485982</v>
      </c>
      <c r="AA163" s="12"/>
      <c r="AB163" s="12" t="s">
        <v>356</v>
      </c>
      <c r="AC163" s="12" t="s">
        <v>58</v>
      </c>
      <c r="AD163" s="12" t="s">
        <v>357</v>
      </c>
      <c r="AE163" s="4" t="s">
        <v>359</v>
      </c>
      <c r="AF163" s="35" t="s">
        <v>359</v>
      </c>
      <c r="AG163" s="36"/>
      <c r="AH163" s="36"/>
      <c r="AI163" s="36"/>
      <c r="AJ163" s="38"/>
      <c r="AK163" s="33" t="s">
        <v>350</v>
      </c>
      <c r="AL163" s="33" t="s">
        <v>350</v>
      </c>
      <c r="AM163" s="33" t="s">
        <v>351</v>
      </c>
      <c r="AN163" s="33" t="s">
        <v>352</v>
      </c>
    </row>
    <row r="164" spans="1:40" ht="140.25">
      <c r="A164" s="33" t="s">
        <v>73</v>
      </c>
      <c r="B164" s="33"/>
      <c r="C164" s="34" t="s">
        <v>347</v>
      </c>
      <c r="D164" s="33" t="s">
        <v>348</v>
      </c>
      <c r="E164" s="35"/>
      <c r="F164" s="35" t="s">
        <v>45</v>
      </c>
      <c r="G164" s="35">
        <v>1</v>
      </c>
      <c r="H164" s="33" t="s">
        <v>46</v>
      </c>
      <c r="I164" s="33" t="s">
        <v>47</v>
      </c>
      <c r="J164" s="33"/>
      <c r="K164" s="37">
        <v>9</v>
      </c>
      <c r="L164" s="16">
        <f t="shared" si="26"/>
        <v>10.799999999999999</v>
      </c>
      <c r="M164" s="16">
        <v>0.67</v>
      </c>
      <c r="N164" s="8">
        <f t="shared" si="27"/>
        <v>2.0303030303030307</v>
      </c>
      <c r="O164" s="17">
        <f t="shared" si="28"/>
        <v>33</v>
      </c>
      <c r="P164" s="17"/>
      <c r="Q164" s="18">
        <f t="shared" si="29"/>
        <v>22.110000000000003</v>
      </c>
      <c r="R164" s="37"/>
      <c r="S164" s="37">
        <v>14.4</v>
      </c>
      <c r="T164" s="18">
        <f t="shared" si="30"/>
        <v>38.55140186915888</v>
      </c>
      <c r="U164" s="37"/>
      <c r="V164" s="37"/>
      <c r="W164" s="37"/>
      <c r="X164" s="37">
        <v>14.4</v>
      </c>
      <c r="Y164" s="37">
        <v>5</v>
      </c>
      <c r="Z164" s="18">
        <f t="shared" si="31"/>
        <v>44.392523364485982</v>
      </c>
      <c r="AA164" s="12"/>
      <c r="AB164" s="12" t="s">
        <v>356</v>
      </c>
      <c r="AC164" s="12" t="s">
        <v>58</v>
      </c>
      <c r="AD164" s="12" t="s">
        <v>360</v>
      </c>
      <c r="AE164" s="4" t="s">
        <v>69</v>
      </c>
      <c r="AF164" s="35">
        <v>8.91</v>
      </c>
      <c r="AG164" s="36"/>
      <c r="AH164" s="36"/>
      <c r="AI164" s="36"/>
      <c r="AJ164" s="38"/>
      <c r="AK164" s="33" t="s">
        <v>350</v>
      </c>
      <c r="AL164" s="33" t="s">
        <v>350</v>
      </c>
      <c r="AM164" s="33" t="s">
        <v>351</v>
      </c>
      <c r="AN164" s="33" t="s">
        <v>352</v>
      </c>
    </row>
    <row r="165" spans="1:40" ht="140.25">
      <c r="A165" s="33" t="s">
        <v>73</v>
      </c>
      <c r="B165" s="33"/>
      <c r="C165" s="34" t="s">
        <v>347</v>
      </c>
      <c r="D165" s="33" t="s">
        <v>348</v>
      </c>
      <c r="E165" s="35"/>
      <c r="F165" s="35" t="s">
        <v>45</v>
      </c>
      <c r="G165" s="35">
        <v>1</v>
      </c>
      <c r="H165" s="33" t="s">
        <v>46</v>
      </c>
      <c r="I165" s="33" t="s">
        <v>47</v>
      </c>
      <c r="J165" s="33"/>
      <c r="K165" s="37">
        <v>9</v>
      </c>
      <c r="L165" s="16">
        <f t="shared" si="26"/>
        <v>10.799999999999999</v>
      </c>
      <c r="M165" s="16">
        <v>0.67</v>
      </c>
      <c r="N165" s="8">
        <f t="shared" si="27"/>
        <v>2.0303030303030307</v>
      </c>
      <c r="O165" s="17">
        <f t="shared" si="28"/>
        <v>33</v>
      </c>
      <c r="P165" s="17"/>
      <c r="Q165" s="18">
        <f t="shared" si="29"/>
        <v>22.110000000000003</v>
      </c>
      <c r="R165" s="37"/>
      <c r="S165" s="37">
        <v>14.4</v>
      </c>
      <c r="T165" s="18">
        <f t="shared" si="30"/>
        <v>38.55140186915888</v>
      </c>
      <c r="U165" s="37"/>
      <c r="V165" s="37"/>
      <c r="W165" s="37"/>
      <c r="X165" s="37">
        <v>14.4</v>
      </c>
      <c r="Y165" s="37">
        <v>5</v>
      </c>
      <c r="Z165" s="18">
        <f t="shared" si="31"/>
        <v>44.392523364485982</v>
      </c>
      <c r="AA165" s="12"/>
      <c r="AB165" s="12" t="s">
        <v>106</v>
      </c>
      <c r="AC165" s="12" t="s">
        <v>58</v>
      </c>
      <c r="AD165" s="12" t="s">
        <v>361</v>
      </c>
      <c r="AE165" s="4" t="s">
        <v>69</v>
      </c>
      <c r="AF165" s="35">
        <v>8.91</v>
      </c>
      <c r="AG165" s="36"/>
      <c r="AH165" s="36"/>
      <c r="AI165" s="36"/>
      <c r="AJ165" s="38"/>
      <c r="AK165" s="33" t="s">
        <v>350</v>
      </c>
      <c r="AL165" s="33" t="s">
        <v>350</v>
      </c>
      <c r="AM165" s="33" t="s">
        <v>351</v>
      </c>
      <c r="AN165" s="33" t="s">
        <v>352</v>
      </c>
    </row>
    <row r="166" spans="1:40" ht="140.25">
      <c r="A166" s="33" t="s">
        <v>73</v>
      </c>
      <c r="B166" s="33"/>
      <c r="C166" s="34" t="s">
        <v>347</v>
      </c>
      <c r="D166" s="33" t="s">
        <v>348</v>
      </c>
      <c r="E166" s="35"/>
      <c r="F166" s="35" t="s">
        <v>45</v>
      </c>
      <c r="G166" s="35">
        <v>1</v>
      </c>
      <c r="H166" s="33" t="s">
        <v>46</v>
      </c>
      <c r="I166" s="33" t="s">
        <v>47</v>
      </c>
      <c r="J166" s="33"/>
      <c r="K166" s="37">
        <v>9</v>
      </c>
      <c r="L166" s="16">
        <f t="shared" si="26"/>
        <v>10.799999999999999</v>
      </c>
      <c r="M166" s="16">
        <v>0.67</v>
      </c>
      <c r="N166" s="8">
        <f t="shared" si="27"/>
        <v>2.0303030303030307</v>
      </c>
      <c r="O166" s="17">
        <f t="shared" si="28"/>
        <v>33</v>
      </c>
      <c r="P166" s="17"/>
      <c r="Q166" s="18">
        <f t="shared" si="29"/>
        <v>22.110000000000003</v>
      </c>
      <c r="R166" s="37"/>
      <c r="S166" s="37">
        <v>14.4</v>
      </c>
      <c r="T166" s="18">
        <f t="shared" si="30"/>
        <v>38.55140186915888</v>
      </c>
      <c r="U166" s="37"/>
      <c r="V166" s="37"/>
      <c r="W166" s="37"/>
      <c r="X166" s="37">
        <v>14.4</v>
      </c>
      <c r="Y166" s="37">
        <v>5</v>
      </c>
      <c r="Z166" s="18">
        <f t="shared" si="31"/>
        <v>44.392523364485982</v>
      </c>
      <c r="AA166" s="12"/>
      <c r="AB166" s="12" t="s">
        <v>362</v>
      </c>
      <c r="AC166" s="12" t="s">
        <v>58</v>
      </c>
      <c r="AD166" s="12" t="s">
        <v>363</v>
      </c>
      <c r="AE166" s="4" t="s">
        <v>69</v>
      </c>
      <c r="AF166" s="35">
        <v>8.91</v>
      </c>
      <c r="AG166" s="36"/>
      <c r="AH166" s="36"/>
      <c r="AI166" s="36"/>
      <c r="AJ166" s="38"/>
      <c r="AK166" s="33" t="s">
        <v>350</v>
      </c>
      <c r="AL166" s="33" t="s">
        <v>350</v>
      </c>
      <c r="AM166" s="33" t="s">
        <v>351</v>
      </c>
      <c r="AN166" s="33" t="s">
        <v>352</v>
      </c>
    </row>
    <row r="167" spans="1:40" ht="140.25">
      <c r="A167" s="33" t="s">
        <v>73</v>
      </c>
      <c r="B167" s="33"/>
      <c r="C167" s="34" t="s">
        <v>347</v>
      </c>
      <c r="D167" s="33" t="s">
        <v>348</v>
      </c>
      <c r="E167" s="35"/>
      <c r="F167" s="35" t="s">
        <v>45</v>
      </c>
      <c r="G167" s="35">
        <v>1</v>
      </c>
      <c r="H167" s="33" t="s">
        <v>46</v>
      </c>
      <c r="I167" s="33" t="s">
        <v>47</v>
      </c>
      <c r="J167" s="33"/>
      <c r="K167" s="37">
        <v>9</v>
      </c>
      <c r="L167" s="16">
        <f t="shared" si="26"/>
        <v>10.799999999999999</v>
      </c>
      <c r="M167" s="16">
        <v>0.67</v>
      </c>
      <c r="N167" s="8">
        <f t="shared" si="27"/>
        <v>2.0303030303030307</v>
      </c>
      <c r="O167" s="17">
        <f t="shared" si="28"/>
        <v>33</v>
      </c>
      <c r="P167" s="17"/>
      <c r="Q167" s="18">
        <f t="shared" si="29"/>
        <v>22.110000000000003</v>
      </c>
      <c r="R167" s="37"/>
      <c r="S167" s="37">
        <v>14.4</v>
      </c>
      <c r="T167" s="18">
        <f t="shared" si="30"/>
        <v>38.55140186915888</v>
      </c>
      <c r="U167" s="37"/>
      <c r="V167" s="37"/>
      <c r="W167" s="37"/>
      <c r="X167" s="37">
        <v>14.4</v>
      </c>
      <c r="Y167" s="37">
        <v>5</v>
      </c>
      <c r="Z167" s="18">
        <f t="shared" si="31"/>
        <v>44.392523364485982</v>
      </c>
      <c r="AA167" s="12"/>
      <c r="AB167" s="12" t="s">
        <v>362</v>
      </c>
      <c r="AC167" s="12" t="s">
        <v>58</v>
      </c>
      <c r="AD167" s="12" t="s">
        <v>364</v>
      </c>
      <c r="AE167" s="4" t="s">
        <v>69</v>
      </c>
      <c r="AF167" s="35">
        <v>8.91</v>
      </c>
      <c r="AG167" s="36"/>
      <c r="AH167" s="36"/>
      <c r="AI167" s="36"/>
      <c r="AJ167" s="38"/>
      <c r="AK167" s="33" t="s">
        <v>350</v>
      </c>
      <c r="AL167" s="33" t="s">
        <v>350</v>
      </c>
      <c r="AM167" s="33" t="s">
        <v>351</v>
      </c>
      <c r="AN167" s="33" t="s">
        <v>352</v>
      </c>
    </row>
    <row r="168" spans="1:40" ht="140.25">
      <c r="A168" s="33" t="s">
        <v>73</v>
      </c>
      <c r="B168" s="33"/>
      <c r="C168" s="34" t="s">
        <v>347</v>
      </c>
      <c r="D168" s="33" t="s">
        <v>348</v>
      </c>
      <c r="E168" s="35"/>
      <c r="F168" s="35" t="s">
        <v>45</v>
      </c>
      <c r="G168" s="35">
        <v>1</v>
      </c>
      <c r="H168" s="33" t="s">
        <v>46</v>
      </c>
      <c r="I168" s="33" t="s">
        <v>47</v>
      </c>
      <c r="J168" s="33"/>
      <c r="K168" s="37">
        <v>9</v>
      </c>
      <c r="L168" s="16">
        <f t="shared" si="26"/>
        <v>10.799999999999999</v>
      </c>
      <c r="M168" s="16">
        <v>0.67</v>
      </c>
      <c r="N168" s="8">
        <f t="shared" si="27"/>
        <v>2.0303030303030307</v>
      </c>
      <c r="O168" s="17">
        <f t="shared" si="28"/>
        <v>33</v>
      </c>
      <c r="P168" s="17"/>
      <c r="Q168" s="18">
        <f t="shared" si="29"/>
        <v>22.110000000000003</v>
      </c>
      <c r="R168" s="37"/>
      <c r="S168" s="37">
        <v>14.4</v>
      </c>
      <c r="T168" s="18">
        <f t="shared" si="30"/>
        <v>38.55140186915888</v>
      </c>
      <c r="U168" s="37"/>
      <c r="V168" s="37"/>
      <c r="W168" s="37"/>
      <c r="X168" s="37">
        <v>14.4</v>
      </c>
      <c r="Y168" s="37">
        <v>5</v>
      </c>
      <c r="Z168" s="18">
        <f t="shared" si="31"/>
        <v>44.392523364485982</v>
      </c>
      <c r="AA168" s="12"/>
      <c r="AB168" s="12" t="s">
        <v>362</v>
      </c>
      <c r="AC168" s="12" t="s">
        <v>58</v>
      </c>
      <c r="AD168" s="12" t="s">
        <v>365</v>
      </c>
      <c r="AE168" s="4" t="s">
        <v>69</v>
      </c>
      <c r="AF168" s="35">
        <v>7.02</v>
      </c>
      <c r="AG168" s="36"/>
      <c r="AH168" s="36"/>
      <c r="AI168" s="36"/>
      <c r="AJ168" s="38"/>
      <c r="AK168" s="33" t="s">
        <v>350</v>
      </c>
      <c r="AL168" s="33" t="s">
        <v>350</v>
      </c>
      <c r="AM168" s="33" t="s">
        <v>351</v>
      </c>
      <c r="AN168" s="33" t="s">
        <v>352</v>
      </c>
    </row>
    <row r="169" spans="1:40" ht="140.25">
      <c r="A169" s="33" t="s">
        <v>73</v>
      </c>
      <c r="B169" s="33"/>
      <c r="C169" s="34" t="s">
        <v>347</v>
      </c>
      <c r="D169" s="33" t="s">
        <v>348</v>
      </c>
      <c r="E169" s="35"/>
      <c r="F169" s="35" t="s">
        <v>45</v>
      </c>
      <c r="G169" s="35">
        <v>1</v>
      </c>
      <c r="H169" s="33" t="s">
        <v>46</v>
      </c>
      <c r="I169" s="33" t="s">
        <v>47</v>
      </c>
      <c r="J169" s="33"/>
      <c r="K169" s="37">
        <v>9</v>
      </c>
      <c r="L169" s="16">
        <f t="shared" si="26"/>
        <v>10.799999999999999</v>
      </c>
      <c r="M169" s="16">
        <v>0.67</v>
      </c>
      <c r="N169" s="8">
        <f t="shared" si="27"/>
        <v>2.0303030303030307</v>
      </c>
      <c r="O169" s="17">
        <f t="shared" si="28"/>
        <v>33</v>
      </c>
      <c r="P169" s="17"/>
      <c r="Q169" s="18">
        <f t="shared" si="29"/>
        <v>22.110000000000003</v>
      </c>
      <c r="R169" s="37"/>
      <c r="S169" s="37">
        <v>14.4</v>
      </c>
      <c r="T169" s="18">
        <f t="shared" si="30"/>
        <v>38.55140186915888</v>
      </c>
      <c r="U169" s="37"/>
      <c r="V169" s="37"/>
      <c r="W169" s="37"/>
      <c r="X169" s="37">
        <v>14.4</v>
      </c>
      <c r="Y169" s="37">
        <v>5</v>
      </c>
      <c r="Z169" s="18">
        <f t="shared" si="31"/>
        <v>44.392523364485982</v>
      </c>
      <c r="AA169" s="12"/>
      <c r="AB169" s="12" t="s">
        <v>362</v>
      </c>
      <c r="AC169" s="12" t="s">
        <v>58</v>
      </c>
      <c r="AD169" s="12" t="s">
        <v>366</v>
      </c>
      <c r="AE169" s="4" t="s">
        <v>69</v>
      </c>
      <c r="AF169" s="35">
        <v>8.91</v>
      </c>
      <c r="AG169" s="36"/>
      <c r="AH169" s="36"/>
      <c r="AI169" s="36"/>
      <c r="AJ169" s="38"/>
      <c r="AK169" s="33" t="s">
        <v>350</v>
      </c>
      <c r="AL169" s="33" t="s">
        <v>350</v>
      </c>
      <c r="AM169" s="33" t="s">
        <v>351</v>
      </c>
      <c r="AN169" s="33" t="s">
        <v>352</v>
      </c>
    </row>
    <row r="170" spans="1:40" ht="140.25">
      <c r="A170" s="33" t="s">
        <v>73</v>
      </c>
      <c r="B170" s="33"/>
      <c r="C170" s="34" t="s">
        <v>347</v>
      </c>
      <c r="D170" s="33" t="s">
        <v>348</v>
      </c>
      <c r="E170" s="35"/>
      <c r="F170" s="35" t="s">
        <v>45</v>
      </c>
      <c r="G170" s="35">
        <v>1</v>
      </c>
      <c r="H170" s="33" t="s">
        <v>46</v>
      </c>
      <c r="I170" s="33" t="s">
        <v>47</v>
      </c>
      <c r="J170" s="33"/>
      <c r="K170" s="37">
        <v>9</v>
      </c>
      <c r="L170" s="16">
        <f t="shared" si="26"/>
        <v>10.799999999999999</v>
      </c>
      <c r="M170" s="16">
        <v>0.67</v>
      </c>
      <c r="N170" s="8">
        <f t="shared" si="27"/>
        <v>2.0303030303030307</v>
      </c>
      <c r="O170" s="17">
        <f t="shared" si="28"/>
        <v>33</v>
      </c>
      <c r="P170" s="17"/>
      <c r="Q170" s="18">
        <f t="shared" si="29"/>
        <v>22.110000000000003</v>
      </c>
      <c r="R170" s="37"/>
      <c r="S170" s="37">
        <v>14.4</v>
      </c>
      <c r="T170" s="18">
        <f t="shared" si="30"/>
        <v>38.55140186915888</v>
      </c>
      <c r="U170" s="37"/>
      <c r="V170" s="37"/>
      <c r="W170" s="37"/>
      <c r="X170" s="37">
        <v>14.4</v>
      </c>
      <c r="Y170" s="37">
        <v>5</v>
      </c>
      <c r="Z170" s="18">
        <f t="shared" si="31"/>
        <v>44.392523364485982</v>
      </c>
      <c r="AA170" s="12"/>
      <c r="AB170" s="12" t="s">
        <v>367</v>
      </c>
      <c r="AC170" s="12" t="s">
        <v>58</v>
      </c>
      <c r="AD170" s="12" t="s">
        <v>368</v>
      </c>
      <c r="AE170" s="4" t="s">
        <v>69</v>
      </c>
      <c r="AF170" s="35">
        <v>9.06</v>
      </c>
      <c r="AG170" s="36"/>
      <c r="AH170" s="36"/>
      <c r="AI170" s="36"/>
      <c r="AJ170" s="38"/>
      <c r="AK170" s="33" t="s">
        <v>350</v>
      </c>
      <c r="AL170" s="33" t="s">
        <v>350</v>
      </c>
      <c r="AM170" s="33" t="s">
        <v>351</v>
      </c>
      <c r="AN170" s="33" t="s">
        <v>352</v>
      </c>
    </row>
    <row r="171" spans="1:40" ht="140.25">
      <c r="A171" s="33" t="s">
        <v>73</v>
      </c>
      <c r="B171" s="33"/>
      <c r="C171" s="34" t="s">
        <v>347</v>
      </c>
      <c r="D171" s="33" t="s">
        <v>348</v>
      </c>
      <c r="E171" s="35"/>
      <c r="F171" s="35" t="s">
        <v>45</v>
      </c>
      <c r="G171" s="35">
        <v>1</v>
      </c>
      <c r="H171" s="33" t="s">
        <v>46</v>
      </c>
      <c r="I171" s="33" t="s">
        <v>47</v>
      </c>
      <c r="J171" s="33"/>
      <c r="K171" s="37">
        <v>9</v>
      </c>
      <c r="L171" s="16">
        <f t="shared" si="26"/>
        <v>10.799999999999999</v>
      </c>
      <c r="M171" s="16">
        <v>0.67</v>
      </c>
      <c r="N171" s="8">
        <f t="shared" si="27"/>
        <v>2.0303030303030307</v>
      </c>
      <c r="O171" s="17">
        <f t="shared" si="28"/>
        <v>33</v>
      </c>
      <c r="P171" s="17"/>
      <c r="Q171" s="18">
        <f t="shared" si="29"/>
        <v>22.110000000000003</v>
      </c>
      <c r="R171" s="37"/>
      <c r="S171" s="37">
        <v>14.4</v>
      </c>
      <c r="T171" s="18">
        <f t="shared" si="30"/>
        <v>38.55140186915888</v>
      </c>
      <c r="U171" s="37"/>
      <c r="V171" s="37"/>
      <c r="W171" s="37"/>
      <c r="X171" s="37">
        <v>14.4</v>
      </c>
      <c r="Y171" s="37">
        <v>5</v>
      </c>
      <c r="Z171" s="18">
        <f t="shared" si="31"/>
        <v>44.392523364485982</v>
      </c>
      <c r="AA171" s="12"/>
      <c r="AB171" s="12" t="s">
        <v>367</v>
      </c>
      <c r="AC171" s="12" t="s">
        <v>58</v>
      </c>
      <c r="AD171" s="12" t="s">
        <v>368</v>
      </c>
      <c r="AE171" s="4" t="s">
        <v>69</v>
      </c>
      <c r="AF171" s="35" t="s">
        <v>359</v>
      </c>
      <c r="AG171" s="36"/>
      <c r="AH171" s="36"/>
      <c r="AI171" s="36"/>
      <c r="AJ171" s="38"/>
      <c r="AK171" s="33" t="s">
        <v>350</v>
      </c>
      <c r="AL171" s="33" t="s">
        <v>350</v>
      </c>
      <c r="AM171" s="33" t="s">
        <v>351</v>
      </c>
      <c r="AN171" s="33" t="s">
        <v>352</v>
      </c>
    </row>
    <row r="172" spans="1:40" ht="140.25">
      <c r="A172" s="33" t="s">
        <v>73</v>
      </c>
      <c r="B172" s="33"/>
      <c r="C172" s="34" t="s">
        <v>347</v>
      </c>
      <c r="D172" s="33" t="s">
        <v>348</v>
      </c>
      <c r="E172" s="35"/>
      <c r="F172" s="35" t="s">
        <v>45</v>
      </c>
      <c r="G172" s="35">
        <v>1</v>
      </c>
      <c r="H172" s="33" t="s">
        <v>46</v>
      </c>
      <c r="I172" s="33" t="s">
        <v>47</v>
      </c>
      <c r="J172" s="33"/>
      <c r="K172" s="37">
        <v>9</v>
      </c>
      <c r="L172" s="16">
        <f t="shared" si="26"/>
        <v>10.799999999999999</v>
      </c>
      <c r="M172" s="16">
        <v>0.67</v>
      </c>
      <c r="N172" s="8">
        <f t="shared" si="27"/>
        <v>2.0303030303030307</v>
      </c>
      <c r="O172" s="17">
        <f t="shared" si="28"/>
        <v>33</v>
      </c>
      <c r="P172" s="17"/>
      <c r="Q172" s="18">
        <f t="shared" si="29"/>
        <v>22.110000000000003</v>
      </c>
      <c r="R172" s="37"/>
      <c r="S172" s="37">
        <v>14.4</v>
      </c>
      <c r="T172" s="18">
        <f t="shared" si="30"/>
        <v>38.55140186915888</v>
      </c>
      <c r="U172" s="37"/>
      <c r="V172" s="37"/>
      <c r="W172" s="37"/>
      <c r="X172" s="37">
        <v>14.4</v>
      </c>
      <c r="Y172" s="37">
        <v>5</v>
      </c>
      <c r="Z172" s="18">
        <f t="shared" si="31"/>
        <v>44.392523364485982</v>
      </c>
      <c r="AA172" s="12"/>
      <c r="AB172" s="12" t="s">
        <v>367</v>
      </c>
      <c r="AC172" s="12" t="s">
        <v>58</v>
      </c>
      <c r="AD172" s="12" t="s">
        <v>369</v>
      </c>
      <c r="AE172" s="4" t="s">
        <v>69</v>
      </c>
      <c r="AF172" s="35">
        <v>8.91</v>
      </c>
      <c r="AG172" s="36"/>
      <c r="AH172" s="36"/>
      <c r="AI172" s="36"/>
      <c r="AJ172" s="38"/>
      <c r="AK172" s="33" t="s">
        <v>350</v>
      </c>
      <c r="AL172" s="33" t="s">
        <v>350</v>
      </c>
      <c r="AM172" s="33" t="s">
        <v>351</v>
      </c>
      <c r="AN172" s="33" t="s">
        <v>352</v>
      </c>
    </row>
    <row r="173" spans="1:40" ht="140.25">
      <c r="A173" s="33" t="s">
        <v>73</v>
      </c>
      <c r="B173" s="33"/>
      <c r="C173" s="34" t="s">
        <v>347</v>
      </c>
      <c r="D173" s="33" t="s">
        <v>348</v>
      </c>
      <c r="E173" s="35"/>
      <c r="F173" s="35" t="s">
        <v>45</v>
      </c>
      <c r="G173" s="35">
        <v>1</v>
      </c>
      <c r="H173" s="33" t="s">
        <v>46</v>
      </c>
      <c r="I173" s="33" t="s">
        <v>47</v>
      </c>
      <c r="J173" s="33"/>
      <c r="K173" s="37">
        <v>9</v>
      </c>
      <c r="L173" s="16">
        <f t="shared" si="26"/>
        <v>10.799999999999999</v>
      </c>
      <c r="M173" s="16">
        <v>0.67</v>
      </c>
      <c r="N173" s="8">
        <f t="shared" si="27"/>
        <v>2.0303030303030307</v>
      </c>
      <c r="O173" s="17">
        <f t="shared" si="28"/>
        <v>33</v>
      </c>
      <c r="P173" s="17"/>
      <c r="Q173" s="18">
        <f t="shared" si="29"/>
        <v>22.110000000000003</v>
      </c>
      <c r="R173" s="37"/>
      <c r="S173" s="37">
        <v>14.4</v>
      </c>
      <c r="T173" s="18">
        <f t="shared" si="30"/>
        <v>38.55140186915888</v>
      </c>
      <c r="U173" s="37"/>
      <c r="V173" s="37"/>
      <c r="W173" s="37"/>
      <c r="X173" s="37">
        <v>14.4</v>
      </c>
      <c r="Y173" s="37">
        <v>5</v>
      </c>
      <c r="Z173" s="18">
        <f t="shared" si="31"/>
        <v>44.392523364485982</v>
      </c>
      <c r="AA173" s="12"/>
      <c r="AB173" s="12" t="s">
        <v>370</v>
      </c>
      <c r="AC173" s="12" t="s">
        <v>58</v>
      </c>
      <c r="AD173" s="12" t="s">
        <v>371</v>
      </c>
      <c r="AE173" s="4" t="s">
        <v>69</v>
      </c>
      <c r="AF173" s="35">
        <v>7.02</v>
      </c>
      <c r="AG173" s="36"/>
      <c r="AH173" s="36"/>
      <c r="AI173" s="36"/>
      <c r="AJ173" s="38"/>
      <c r="AK173" s="33" t="s">
        <v>350</v>
      </c>
      <c r="AL173" s="33" t="s">
        <v>350</v>
      </c>
      <c r="AM173" s="33" t="s">
        <v>351</v>
      </c>
      <c r="AN173" s="33" t="s">
        <v>352</v>
      </c>
    </row>
    <row r="174" spans="1:40" ht="140.25">
      <c r="A174" s="33" t="s">
        <v>73</v>
      </c>
      <c r="B174" s="33"/>
      <c r="C174" s="34" t="s">
        <v>347</v>
      </c>
      <c r="D174" s="33" t="s">
        <v>348</v>
      </c>
      <c r="E174" s="35"/>
      <c r="F174" s="35" t="s">
        <v>45</v>
      </c>
      <c r="G174" s="35">
        <v>1</v>
      </c>
      <c r="H174" s="33" t="s">
        <v>46</v>
      </c>
      <c r="I174" s="33" t="s">
        <v>47</v>
      </c>
      <c r="J174" s="33"/>
      <c r="K174" s="37">
        <v>9</v>
      </c>
      <c r="L174" s="16">
        <f t="shared" si="26"/>
        <v>10.799999999999999</v>
      </c>
      <c r="M174" s="16">
        <v>0.67</v>
      </c>
      <c r="N174" s="8">
        <f t="shared" si="27"/>
        <v>2.0303030303030307</v>
      </c>
      <c r="O174" s="17">
        <f t="shared" si="28"/>
        <v>33</v>
      </c>
      <c r="P174" s="17"/>
      <c r="Q174" s="18">
        <f t="shared" si="29"/>
        <v>22.110000000000003</v>
      </c>
      <c r="R174" s="37"/>
      <c r="S174" s="37">
        <v>14.4</v>
      </c>
      <c r="T174" s="18">
        <f t="shared" si="30"/>
        <v>38.55140186915888</v>
      </c>
      <c r="U174" s="37"/>
      <c r="V174" s="37"/>
      <c r="W174" s="37"/>
      <c r="X174" s="37">
        <v>14.4</v>
      </c>
      <c r="Y174" s="37">
        <v>5</v>
      </c>
      <c r="Z174" s="18">
        <f t="shared" si="31"/>
        <v>44.392523364485982</v>
      </c>
      <c r="AA174" s="12"/>
      <c r="AB174" s="12" t="s">
        <v>372</v>
      </c>
      <c r="AC174" s="12" t="s">
        <v>58</v>
      </c>
      <c r="AD174" s="12" t="s">
        <v>373</v>
      </c>
      <c r="AE174" s="4" t="s">
        <v>69</v>
      </c>
      <c r="AF174" s="35">
        <v>9.06</v>
      </c>
      <c r="AG174" s="36"/>
      <c r="AH174" s="36"/>
      <c r="AI174" s="36"/>
      <c r="AJ174" s="38"/>
      <c r="AK174" s="33" t="s">
        <v>350</v>
      </c>
      <c r="AL174" s="33" t="s">
        <v>350</v>
      </c>
      <c r="AM174" s="33" t="s">
        <v>351</v>
      </c>
      <c r="AN174" s="33" t="s">
        <v>352</v>
      </c>
    </row>
    <row r="175" spans="1:40" ht="140.25">
      <c r="A175" s="33" t="s">
        <v>73</v>
      </c>
      <c r="B175" s="33"/>
      <c r="C175" s="34" t="s">
        <v>347</v>
      </c>
      <c r="D175" s="33" t="s">
        <v>348</v>
      </c>
      <c r="E175" s="35"/>
      <c r="F175" s="35" t="s">
        <v>45</v>
      </c>
      <c r="G175" s="35">
        <v>1</v>
      </c>
      <c r="H175" s="33" t="s">
        <v>46</v>
      </c>
      <c r="I175" s="33" t="s">
        <v>47</v>
      </c>
      <c r="J175" s="33"/>
      <c r="K175" s="37">
        <v>9</v>
      </c>
      <c r="L175" s="16">
        <f t="shared" si="26"/>
        <v>10.799999999999999</v>
      </c>
      <c r="M175" s="16">
        <v>0.67</v>
      </c>
      <c r="N175" s="8">
        <f t="shared" si="27"/>
        <v>2.0303030303030307</v>
      </c>
      <c r="O175" s="17">
        <f t="shared" si="28"/>
        <v>33</v>
      </c>
      <c r="P175" s="17"/>
      <c r="Q175" s="18">
        <f t="shared" si="29"/>
        <v>22.110000000000003</v>
      </c>
      <c r="R175" s="37"/>
      <c r="S175" s="37">
        <v>14.4</v>
      </c>
      <c r="T175" s="18">
        <f t="shared" si="30"/>
        <v>38.55140186915888</v>
      </c>
      <c r="U175" s="37"/>
      <c r="V175" s="37"/>
      <c r="W175" s="37"/>
      <c r="X175" s="37">
        <v>14.4</v>
      </c>
      <c r="Y175" s="37">
        <v>5</v>
      </c>
      <c r="Z175" s="18">
        <f t="shared" si="31"/>
        <v>44.392523364485982</v>
      </c>
      <c r="AA175" s="12"/>
      <c r="AB175" s="12" t="s">
        <v>372</v>
      </c>
      <c r="AC175" s="12" t="s">
        <v>58</v>
      </c>
      <c r="AD175" s="12" t="s">
        <v>373</v>
      </c>
      <c r="AE175" s="4" t="s">
        <v>69</v>
      </c>
      <c r="AF175" s="35" t="s">
        <v>359</v>
      </c>
      <c r="AG175" s="36"/>
      <c r="AH175" s="36"/>
      <c r="AI175" s="36"/>
      <c r="AJ175" s="38"/>
      <c r="AK175" s="33" t="s">
        <v>350</v>
      </c>
      <c r="AL175" s="33" t="s">
        <v>350</v>
      </c>
      <c r="AM175" s="33" t="s">
        <v>351</v>
      </c>
      <c r="AN175" s="33" t="s">
        <v>352</v>
      </c>
    </row>
    <row r="176" spans="1:40" ht="140.25">
      <c r="A176" s="33" t="s">
        <v>73</v>
      </c>
      <c r="B176" s="33"/>
      <c r="C176" s="34" t="s">
        <v>347</v>
      </c>
      <c r="D176" s="33" t="s">
        <v>348</v>
      </c>
      <c r="E176" s="35"/>
      <c r="F176" s="35" t="s">
        <v>45</v>
      </c>
      <c r="G176" s="35">
        <v>1</v>
      </c>
      <c r="H176" s="33" t="s">
        <v>46</v>
      </c>
      <c r="I176" s="33" t="s">
        <v>47</v>
      </c>
      <c r="J176" s="33"/>
      <c r="K176" s="37">
        <v>9</v>
      </c>
      <c r="L176" s="16">
        <f t="shared" si="26"/>
        <v>10.799999999999999</v>
      </c>
      <c r="M176" s="16">
        <v>0.67</v>
      </c>
      <c r="N176" s="8">
        <f t="shared" si="27"/>
        <v>2.0303030303030307</v>
      </c>
      <c r="O176" s="17">
        <f t="shared" si="28"/>
        <v>33</v>
      </c>
      <c r="P176" s="17"/>
      <c r="Q176" s="18">
        <f t="shared" si="29"/>
        <v>22.110000000000003</v>
      </c>
      <c r="R176" s="37"/>
      <c r="S176" s="37">
        <v>14.4</v>
      </c>
      <c r="T176" s="18">
        <f t="shared" si="30"/>
        <v>38.55140186915888</v>
      </c>
      <c r="U176" s="37"/>
      <c r="V176" s="37"/>
      <c r="W176" s="37"/>
      <c r="X176" s="37">
        <v>14.4</v>
      </c>
      <c r="Y176" s="37">
        <v>5</v>
      </c>
      <c r="Z176" s="18">
        <f t="shared" si="31"/>
        <v>44.392523364485982</v>
      </c>
      <c r="AA176" s="11"/>
      <c r="AB176" s="11">
        <v>42738</v>
      </c>
      <c r="AC176" s="12" t="s">
        <v>58</v>
      </c>
      <c r="AD176" s="12" t="s">
        <v>374</v>
      </c>
      <c r="AE176" s="4" t="s">
        <v>69</v>
      </c>
      <c r="AF176" s="35"/>
      <c r="AG176" s="36"/>
      <c r="AH176" s="36"/>
      <c r="AI176" s="36"/>
      <c r="AJ176" s="38"/>
      <c r="AK176" s="33" t="s">
        <v>350</v>
      </c>
      <c r="AL176" s="33" t="s">
        <v>350</v>
      </c>
      <c r="AM176" s="33" t="s">
        <v>351</v>
      </c>
      <c r="AN176" s="33" t="s">
        <v>352</v>
      </c>
    </row>
    <row r="177" spans="1:40" ht="140.25">
      <c r="A177" s="33" t="s">
        <v>73</v>
      </c>
      <c r="B177" s="33"/>
      <c r="C177" s="34" t="s">
        <v>347</v>
      </c>
      <c r="D177" s="33" t="s">
        <v>348</v>
      </c>
      <c r="E177" s="35"/>
      <c r="F177" s="35" t="s">
        <v>45</v>
      </c>
      <c r="G177" s="35">
        <v>1</v>
      </c>
      <c r="H177" s="33" t="s">
        <v>46</v>
      </c>
      <c r="I177" s="33" t="s">
        <v>47</v>
      </c>
      <c r="J177" s="33"/>
      <c r="K177" s="37">
        <v>9</v>
      </c>
      <c r="L177" s="16">
        <f t="shared" si="26"/>
        <v>10.799999999999999</v>
      </c>
      <c r="M177" s="16">
        <v>0.67</v>
      </c>
      <c r="N177" s="8">
        <f t="shared" si="27"/>
        <v>2.0303030303030307</v>
      </c>
      <c r="O177" s="17">
        <f t="shared" si="28"/>
        <v>33</v>
      </c>
      <c r="P177" s="17"/>
      <c r="Q177" s="18">
        <f t="shared" si="29"/>
        <v>22.110000000000003</v>
      </c>
      <c r="R177" s="37"/>
      <c r="S177" s="37">
        <v>14.4</v>
      </c>
      <c r="T177" s="18">
        <f t="shared" si="30"/>
        <v>38.55140186915888</v>
      </c>
      <c r="U177" s="37"/>
      <c r="V177" s="37"/>
      <c r="W177" s="37"/>
      <c r="X177" s="37">
        <v>14.4</v>
      </c>
      <c r="Y177" s="37">
        <v>5</v>
      </c>
      <c r="Z177" s="18">
        <f t="shared" si="31"/>
        <v>44.392523364485982</v>
      </c>
      <c r="AA177" s="11"/>
      <c r="AB177" s="11">
        <v>42738</v>
      </c>
      <c r="AC177" s="12" t="s">
        <v>58</v>
      </c>
      <c r="AD177" s="12" t="s">
        <v>374</v>
      </c>
      <c r="AE177" s="4" t="s">
        <v>69</v>
      </c>
      <c r="AF177" s="35"/>
      <c r="AG177" s="36"/>
      <c r="AH177" s="36"/>
      <c r="AI177" s="36"/>
      <c r="AJ177" s="38"/>
      <c r="AK177" s="33" t="s">
        <v>350</v>
      </c>
      <c r="AL177" s="33" t="s">
        <v>350</v>
      </c>
      <c r="AM177" s="33" t="s">
        <v>351</v>
      </c>
      <c r="AN177" s="33" t="s">
        <v>352</v>
      </c>
    </row>
    <row r="178" spans="1:40" ht="140.25">
      <c r="A178" s="33" t="s">
        <v>73</v>
      </c>
      <c r="B178" s="33"/>
      <c r="C178" s="34" t="s">
        <v>347</v>
      </c>
      <c r="D178" s="33" t="s">
        <v>348</v>
      </c>
      <c r="E178" s="35"/>
      <c r="F178" s="35" t="s">
        <v>45</v>
      </c>
      <c r="G178" s="35">
        <v>1</v>
      </c>
      <c r="H178" s="33" t="s">
        <v>46</v>
      </c>
      <c r="I178" s="33" t="s">
        <v>47</v>
      </c>
      <c r="J178" s="33"/>
      <c r="K178" s="37">
        <v>9</v>
      </c>
      <c r="L178" s="16">
        <f t="shared" si="26"/>
        <v>10.799999999999999</v>
      </c>
      <c r="M178" s="16">
        <v>0.67</v>
      </c>
      <c r="N178" s="8">
        <f t="shared" si="27"/>
        <v>2.0303030303030307</v>
      </c>
      <c r="O178" s="17">
        <f t="shared" si="28"/>
        <v>33</v>
      </c>
      <c r="P178" s="17"/>
      <c r="Q178" s="18">
        <f t="shared" si="29"/>
        <v>22.110000000000003</v>
      </c>
      <c r="R178" s="37"/>
      <c r="S178" s="37">
        <v>14.4</v>
      </c>
      <c r="T178" s="18">
        <f t="shared" si="30"/>
        <v>38.55140186915888</v>
      </c>
      <c r="U178" s="37"/>
      <c r="V178" s="37"/>
      <c r="W178" s="37"/>
      <c r="X178" s="37">
        <v>14.4</v>
      </c>
      <c r="Y178" s="37">
        <v>5</v>
      </c>
      <c r="Z178" s="18">
        <f t="shared" si="31"/>
        <v>44.392523364485982</v>
      </c>
      <c r="AA178" s="11"/>
      <c r="AB178" s="11">
        <v>42738</v>
      </c>
      <c r="AC178" s="12" t="s">
        <v>58</v>
      </c>
      <c r="AD178" s="12" t="s">
        <v>375</v>
      </c>
      <c r="AE178" s="4" t="s">
        <v>69</v>
      </c>
      <c r="AF178" s="35"/>
      <c r="AG178" s="36"/>
      <c r="AH178" s="36"/>
      <c r="AI178" s="36"/>
      <c r="AJ178" s="38"/>
      <c r="AK178" s="33" t="s">
        <v>350</v>
      </c>
      <c r="AL178" s="33" t="s">
        <v>350</v>
      </c>
      <c r="AM178" s="33" t="s">
        <v>351</v>
      </c>
      <c r="AN178" s="33" t="s">
        <v>352</v>
      </c>
    </row>
    <row r="179" spans="1:40" ht="140.25">
      <c r="A179" s="33" t="s">
        <v>73</v>
      </c>
      <c r="B179" s="33"/>
      <c r="C179" s="34" t="s">
        <v>347</v>
      </c>
      <c r="D179" s="33" t="s">
        <v>348</v>
      </c>
      <c r="E179" s="35"/>
      <c r="F179" s="35" t="s">
        <v>45</v>
      </c>
      <c r="G179" s="35">
        <v>1</v>
      </c>
      <c r="H179" s="33" t="s">
        <v>46</v>
      </c>
      <c r="I179" s="33" t="s">
        <v>47</v>
      </c>
      <c r="J179" s="33"/>
      <c r="K179" s="37">
        <v>9</v>
      </c>
      <c r="L179" s="16">
        <f t="shared" si="26"/>
        <v>10.799999999999999</v>
      </c>
      <c r="M179" s="16">
        <v>0.67</v>
      </c>
      <c r="N179" s="8">
        <f t="shared" si="27"/>
        <v>2.0303030303030307</v>
      </c>
      <c r="O179" s="17">
        <f t="shared" si="28"/>
        <v>33</v>
      </c>
      <c r="P179" s="17"/>
      <c r="Q179" s="18">
        <f t="shared" si="29"/>
        <v>22.110000000000003</v>
      </c>
      <c r="R179" s="37"/>
      <c r="S179" s="37">
        <v>14.4</v>
      </c>
      <c r="T179" s="18">
        <f t="shared" si="30"/>
        <v>38.55140186915888</v>
      </c>
      <c r="U179" s="37"/>
      <c r="V179" s="37"/>
      <c r="W179" s="37"/>
      <c r="X179" s="37">
        <v>14.4</v>
      </c>
      <c r="Y179" s="37">
        <v>5</v>
      </c>
      <c r="Z179" s="18">
        <f t="shared" si="31"/>
        <v>44.392523364485982</v>
      </c>
      <c r="AA179" s="11"/>
      <c r="AB179" s="11">
        <v>42738</v>
      </c>
      <c r="AC179" s="12" t="s">
        <v>58</v>
      </c>
      <c r="AD179" s="12" t="s">
        <v>375</v>
      </c>
      <c r="AE179" s="4" t="s">
        <v>69</v>
      </c>
      <c r="AF179" s="35"/>
      <c r="AG179" s="36"/>
      <c r="AH179" s="36"/>
      <c r="AI179" s="36"/>
      <c r="AJ179" s="38"/>
      <c r="AK179" s="33" t="s">
        <v>350</v>
      </c>
      <c r="AL179" s="33" t="s">
        <v>350</v>
      </c>
      <c r="AM179" s="33" t="s">
        <v>351</v>
      </c>
      <c r="AN179" s="33" t="s">
        <v>352</v>
      </c>
    </row>
    <row r="180" spans="1:40" ht="140.25">
      <c r="A180" s="33" t="s">
        <v>73</v>
      </c>
      <c r="B180" s="33"/>
      <c r="C180" s="34" t="s">
        <v>347</v>
      </c>
      <c r="D180" s="33" t="s">
        <v>348</v>
      </c>
      <c r="E180" s="35"/>
      <c r="F180" s="35" t="s">
        <v>45</v>
      </c>
      <c r="G180" s="35">
        <v>1</v>
      </c>
      <c r="H180" s="33" t="s">
        <v>46</v>
      </c>
      <c r="I180" s="33" t="s">
        <v>47</v>
      </c>
      <c r="J180" s="33"/>
      <c r="K180" s="37">
        <v>9</v>
      </c>
      <c r="L180" s="16">
        <f t="shared" si="26"/>
        <v>10.799999999999999</v>
      </c>
      <c r="M180" s="16">
        <v>0.67</v>
      </c>
      <c r="N180" s="8">
        <f t="shared" si="27"/>
        <v>2.0303030303030307</v>
      </c>
      <c r="O180" s="17">
        <f t="shared" si="28"/>
        <v>33</v>
      </c>
      <c r="P180" s="17"/>
      <c r="Q180" s="18">
        <f t="shared" si="29"/>
        <v>22.110000000000003</v>
      </c>
      <c r="R180" s="37"/>
      <c r="S180" s="37">
        <v>14.4</v>
      </c>
      <c r="T180" s="18">
        <f t="shared" si="30"/>
        <v>38.55140186915888</v>
      </c>
      <c r="U180" s="37"/>
      <c r="V180" s="37"/>
      <c r="W180" s="37"/>
      <c r="X180" s="37">
        <v>14.4</v>
      </c>
      <c r="Y180" s="37">
        <v>5</v>
      </c>
      <c r="Z180" s="18">
        <f t="shared" si="31"/>
        <v>44.392523364485982</v>
      </c>
      <c r="AA180" s="11"/>
      <c r="AB180" s="11">
        <v>42738</v>
      </c>
      <c r="AC180" s="12" t="s">
        <v>58</v>
      </c>
      <c r="AD180" s="12" t="s">
        <v>375</v>
      </c>
      <c r="AE180" s="4" t="s">
        <v>69</v>
      </c>
      <c r="AF180" s="35"/>
      <c r="AG180" s="36"/>
      <c r="AH180" s="36"/>
      <c r="AI180" s="36"/>
      <c r="AJ180" s="38"/>
      <c r="AK180" s="33" t="s">
        <v>350</v>
      </c>
      <c r="AL180" s="33" t="s">
        <v>350</v>
      </c>
      <c r="AM180" s="33" t="s">
        <v>351</v>
      </c>
      <c r="AN180" s="33" t="s">
        <v>352</v>
      </c>
    </row>
    <row r="181" spans="1:40" ht="140.25">
      <c r="A181" s="33" t="s">
        <v>73</v>
      </c>
      <c r="B181" s="33"/>
      <c r="C181" s="34" t="s">
        <v>347</v>
      </c>
      <c r="D181" s="33" t="s">
        <v>348</v>
      </c>
      <c r="E181" s="35"/>
      <c r="F181" s="35" t="s">
        <v>45</v>
      </c>
      <c r="G181" s="35">
        <v>1</v>
      </c>
      <c r="H181" s="33" t="s">
        <v>46</v>
      </c>
      <c r="I181" s="33" t="s">
        <v>47</v>
      </c>
      <c r="J181" s="33"/>
      <c r="K181" s="37">
        <v>9</v>
      </c>
      <c r="L181" s="16">
        <f t="shared" si="26"/>
        <v>10.799999999999999</v>
      </c>
      <c r="M181" s="16">
        <v>0.67</v>
      </c>
      <c r="N181" s="8">
        <f t="shared" si="27"/>
        <v>2.0303030303030307</v>
      </c>
      <c r="O181" s="17">
        <f t="shared" si="28"/>
        <v>33</v>
      </c>
      <c r="P181" s="17"/>
      <c r="Q181" s="18">
        <f t="shared" si="29"/>
        <v>22.110000000000003</v>
      </c>
      <c r="R181" s="37"/>
      <c r="S181" s="37">
        <v>14.4</v>
      </c>
      <c r="T181" s="18">
        <f t="shared" si="30"/>
        <v>38.55140186915888</v>
      </c>
      <c r="U181" s="37"/>
      <c r="V181" s="37"/>
      <c r="W181" s="37"/>
      <c r="X181" s="37">
        <v>14.4</v>
      </c>
      <c r="Y181" s="37">
        <v>5</v>
      </c>
      <c r="Z181" s="18">
        <f t="shared" si="31"/>
        <v>44.392523364485982</v>
      </c>
      <c r="AA181" s="11"/>
      <c r="AB181" s="11">
        <v>42738</v>
      </c>
      <c r="AC181" s="12" t="s">
        <v>58</v>
      </c>
      <c r="AD181" s="12" t="s">
        <v>375</v>
      </c>
      <c r="AE181" s="4" t="s">
        <v>69</v>
      </c>
      <c r="AF181" s="35"/>
      <c r="AG181" s="36"/>
      <c r="AH181" s="36"/>
      <c r="AI181" s="36"/>
      <c r="AJ181" s="38"/>
      <c r="AK181" s="33" t="s">
        <v>350</v>
      </c>
      <c r="AL181" s="33" t="s">
        <v>350</v>
      </c>
      <c r="AM181" s="33" t="s">
        <v>351</v>
      </c>
      <c r="AN181" s="33" t="s">
        <v>352</v>
      </c>
    </row>
    <row r="182" spans="1:40" ht="140.25">
      <c r="A182" s="33" t="s">
        <v>73</v>
      </c>
      <c r="B182" s="33"/>
      <c r="C182" s="34" t="s">
        <v>347</v>
      </c>
      <c r="D182" s="33" t="s">
        <v>348</v>
      </c>
      <c r="E182" s="35"/>
      <c r="F182" s="35" t="s">
        <v>45</v>
      </c>
      <c r="G182" s="35">
        <v>1</v>
      </c>
      <c r="H182" s="33" t="s">
        <v>46</v>
      </c>
      <c r="I182" s="33" t="s">
        <v>47</v>
      </c>
      <c r="J182" s="33"/>
      <c r="K182" s="37">
        <v>9</v>
      </c>
      <c r="L182" s="16">
        <f t="shared" si="26"/>
        <v>10.799999999999999</v>
      </c>
      <c r="M182" s="16">
        <v>0.67</v>
      </c>
      <c r="N182" s="8">
        <f t="shared" si="27"/>
        <v>2.0303030303030307</v>
      </c>
      <c r="O182" s="17">
        <f t="shared" si="28"/>
        <v>33</v>
      </c>
      <c r="P182" s="17"/>
      <c r="Q182" s="18">
        <f t="shared" si="29"/>
        <v>22.110000000000003</v>
      </c>
      <c r="R182" s="37"/>
      <c r="S182" s="37">
        <v>14.4</v>
      </c>
      <c r="T182" s="18">
        <f t="shared" si="30"/>
        <v>38.55140186915888</v>
      </c>
      <c r="U182" s="37"/>
      <c r="V182" s="37"/>
      <c r="W182" s="37"/>
      <c r="X182" s="37">
        <v>14.4</v>
      </c>
      <c r="Y182" s="37">
        <v>5</v>
      </c>
      <c r="Z182" s="18">
        <f t="shared" si="31"/>
        <v>44.392523364485982</v>
      </c>
      <c r="AA182" s="11"/>
      <c r="AB182" s="11">
        <v>42738</v>
      </c>
      <c r="AC182" s="12" t="s">
        <v>58</v>
      </c>
      <c r="AD182" s="12" t="s">
        <v>376</v>
      </c>
      <c r="AE182" s="4" t="s">
        <v>69</v>
      </c>
      <c r="AF182" s="35"/>
      <c r="AG182" s="36"/>
      <c r="AH182" s="36"/>
      <c r="AI182" s="36"/>
      <c r="AJ182" s="38"/>
      <c r="AK182" s="33" t="s">
        <v>350</v>
      </c>
      <c r="AL182" s="33" t="s">
        <v>350</v>
      </c>
      <c r="AM182" s="33" t="s">
        <v>351</v>
      </c>
      <c r="AN182" s="33" t="s">
        <v>352</v>
      </c>
    </row>
    <row r="183" spans="1:40" ht="140.25">
      <c r="A183" s="33" t="s">
        <v>73</v>
      </c>
      <c r="B183" s="33"/>
      <c r="C183" s="34" t="s">
        <v>347</v>
      </c>
      <c r="D183" s="33" t="s">
        <v>348</v>
      </c>
      <c r="E183" s="35"/>
      <c r="F183" s="35" t="s">
        <v>45</v>
      </c>
      <c r="G183" s="35">
        <v>1</v>
      </c>
      <c r="H183" s="33" t="s">
        <v>46</v>
      </c>
      <c r="I183" s="33" t="s">
        <v>47</v>
      </c>
      <c r="J183" s="33"/>
      <c r="K183" s="37">
        <v>9</v>
      </c>
      <c r="L183" s="16">
        <f t="shared" si="26"/>
        <v>10.799999999999999</v>
      </c>
      <c r="M183" s="16">
        <v>0.67</v>
      </c>
      <c r="N183" s="8">
        <f t="shared" si="27"/>
        <v>2.0303030303030307</v>
      </c>
      <c r="O183" s="17">
        <f t="shared" si="28"/>
        <v>33</v>
      </c>
      <c r="P183" s="17"/>
      <c r="Q183" s="18">
        <f t="shared" si="29"/>
        <v>22.110000000000003</v>
      </c>
      <c r="R183" s="37"/>
      <c r="S183" s="37">
        <v>14.4</v>
      </c>
      <c r="T183" s="18">
        <f t="shared" si="30"/>
        <v>38.55140186915888</v>
      </c>
      <c r="U183" s="37"/>
      <c r="V183" s="37"/>
      <c r="W183" s="37"/>
      <c r="X183" s="37">
        <v>14.4</v>
      </c>
      <c r="Y183" s="37">
        <v>5</v>
      </c>
      <c r="Z183" s="18">
        <f t="shared" si="31"/>
        <v>44.392523364485982</v>
      </c>
      <c r="AA183" s="11"/>
      <c r="AB183" s="11">
        <v>43011</v>
      </c>
      <c r="AC183" s="12" t="s">
        <v>58</v>
      </c>
      <c r="AD183" s="12" t="s">
        <v>377</v>
      </c>
      <c r="AE183" s="4" t="s">
        <v>69</v>
      </c>
      <c r="AF183" s="35">
        <v>9.06</v>
      </c>
      <c r="AG183" s="36"/>
      <c r="AH183" s="36"/>
      <c r="AI183" s="36"/>
      <c r="AJ183" s="38"/>
      <c r="AK183" s="33" t="s">
        <v>350</v>
      </c>
      <c r="AL183" s="33" t="s">
        <v>350</v>
      </c>
      <c r="AM183" s="33" t="s">
        <v>351</v>
      </c>
      <c r="AN183" s="33" t="s">
        <v>352</v>
      </c>
    </row>
    <row r="184" spans="1:40" ht="140.25">
      <c r="A184" s="33" t="s">
        <v>73</v>
      </c>
      <c r="B184" s="33"/>
      <c r="C184" s="34" t="s">
        <v>347</v>
      </c>
      <c r="D184" s="33" t="s">
        <v>348</v>
      </c>
      <c r="E184" s="35"/>
      <c r="F184" s="35" t="s">
        <v>45</v>
      </c>
      <c r="G184" s="35">
        <v>1</v>
      </c>
      <c r="H184" s="33" t="s">
        <v>46</v>
      </c>
      <c r="I184" s="33" t="s">
        <v>47</v>
      </c>
      <c r="J184" s="33"/>
      <c r="K184" s="37">
        <v>9</v>
      </c>
      <c r="L184" s="16">
        <f t="shared" si="26"/>
        <v>10.799999999999999</v>
      </c>
      <c r="M184" s="16">
        <v>0.67</v>
      </c>
      <c r="N184" s="8">
        <f t="shared" si="27"/>
        <v>2.0303030303030307</v>
      </c>
      <c r="O184" s="17">
        <f t="shared" si="28"/>
        <v>33</v>
      </c>
      <c r="P184" s="17"/>
      <c r="Q184" s="18">
        <f t="shared" si="29"/>
        <v>22.110000000000003</v>
      </c>
      <c r="R184" s="37"/>
      <c r="S184" s="37">
        <v>14.4</v>
      </c>
      <c r="T184" s="18">
        <f t="shared" si="30"/>
        <v>38.55140186915888</v>
      </c>
      <c r="U184" s="37"/>
      <c r="V184" s="37"/>
      <c r="W184" s="37"/>
      <c r="X184" s="37">
        <v>14.4</v>
      </c>
      <c r="Y184" s="37">
        <v>5</v>
      </c>
      <c r="Z184" s="18">
        <f t="shared" si="31"/>
        <v>44.392523364485982</v>
      </c>
      <c r="AA184" s="11"/>
      <c r="AB184" s="11">
        <v>43011</v>
      </c>
      <c r="AC184" s="12" t="s">
        <v>58</v>
      </c>
      <c r="AD184" s="12" t="s">
        <v>377</v>
      </c>
      <c r="AE184" s="4" t="s">
        <v>69</v>
      </c>
      <c r="AF184" s="35" t="s">
        <v>359</v>
      </c>
      <c r="AG184" s="36"/>
      <c r="AH184" s="36"/>
      <c r="AI184" s="36"/>
      <c r="AJ184" s="38"/>
      <c r="AK184" s="33" t="s">
        <v>350</v>
      </c>
      <c r="AL184" s="33" t="s">
        <v>350</v>
      </c>
      <c r="AM184" s="33" t="s">
        <v>351</v>
      </c>
      <c r="AN184" s="33" t="s">
        <v>352</v>
      </c>
    </row>
    <row r="185" spans="1:40" ht="63.75">
      <c r="A185" s="33" t="s">
        <v>73</v>
      </c>
      <c r="B185" s="33" t="s">
        <v>378</v>
      </c>
      <c r="C185" s="33" t="s">
        <v>296</v>
      </c>
      <c r="D185" s="33" t="s">
        <v>379</v>
      </c>
      <c r="E185" s="35"/>
      <c r="F185" s="35" t="s">
        <v>45</v>
      </c>
      <c r="G185" s="35">
        <v>1</v>
      </c>
      <c r="H185" s="33" t="s">
        <v>46</v>
      </c>
      <c r="I185" s="33" t="s">
        <v>47</v>
      </c>
      <c r="J185" s="33"/>
      <c r="K185" s="37">
        <v>27.5</v>
      </c>
      <c r="L185" s="16">
        <f t="shared" si="26"/>
        <v>33</v>
      </c>
      <c r="M185" s="37">
        <v>0.21</v>
      </c>
      <c r="N185" s="8">
        <f t="shared" si="27"/>
        <v>0.26582278481012656</v>
      </c>
      <c r="O185" s="17">
        <f t="shared" si="28"/>
        <v>42</v>
      </c>
      <c r="P185" s="17"/>
      <c r="Q185" s="18">
        <f t="shared" si="29"/>
        <v>8.82</v>
      </c>
      <c r="R185" s="37"/>
      <c r="S185" s="37">
        <v>14.4</v>
      </c>
      <c r="T185" s="18">
        <f t="shared" si="30"/>
        <v>49.065420560747661</v>
      </c>
      <c r="U185" s="37"/>
      <c r="V185" s="37"/>
      <c r="W185" s="37"/>
      <c r="X185" s="37">
        <v>14.4</v>
      </c>
      <c r="Y185" s="17">
        <v>5</v>
      </c>
      <c r="Z185" s="18">
        <f t="shared" si="31"/>
        <v>54.90654205607477</v>
      </c>
      <c r="AA185" s="35"/>
      <c r="AB185" s="35" t="s">
        <v>380</v>
      </c>
      <c r="AC185" s="35" t="s">
        <v>46</v>
      </c>
      <c r="AD185" s="35"/>
      <c r="AE185" s="35"/>
      <c r="AF185" s="35"/>
      <c r="AG185" s="36"/>
      <c r="AH185" s="36"/>
      <c r="AI185" s="36"/>
      <c r="AJ185" s="38"/>
      <c r="AK185" s="39" t="s">
        <v>381</v>
      </c>
      <c r="AL185" s="39" t="s">
        <v>382</v>
      </c>
      <c r="AM185" s="39" t="s">
        <v>383</v>
      </c>
      <c r="AN185" s="33" t="s">
        <v>384</v>
      </c>
    </row>
    <row r="186" spans="1:40" ht="63.75">
      <c r="A186" s="33" t="s">
        <v>73</v>
      </c>
      <c r="B186" s="33" t="s">
        <v>378</v>
      </c>
      <c r="C186" s="33" t="s">
        <v>296</v>
      </c>
      <c r="D186" s="33" t="s">
        <v>379</v>
      </c>
      <c r="E186" s="35"/>
      <c r="F186" s="35" t="s">
        <v>45</v>
      </c>
      <c r="G186" s="35">
        <v>1</v>
      </c>
      <c r="H186" s="33" t="s">
        <v>46</v>
      </c>
      <c r="I186" s="33" t="s">
        <v>47</v>
      </c>
      <c r="J186" s="33"/>
      <c r="K186" s="37">
        <v>27.5</v>
      </c>
      <c r="L186" s="16">
        <f t="shared" si="26"/>
        <v>33</v>
      </c>
      <c r="M186" s="37">
        <v>0.21</v>
      </c>
      <c r="N186" s="8">
        <f t="shared" si="27"/>
        <v>0.26582278481012656</v>
      </c>
      <c r="O186" s="17">
        <f t="shared" si="28"/>
        <v>42</v>
      </c>
      <c r="P186" s="17"/>
      <c r="Q186" s="18">
        <f t="shared" si="29"/>
        <v>8.82</v>
      </c>
      <c r="R186" s="37"/>
      <c r="S186" s="37">
        <v>14.4</v>
      </c>
      <c r="T186" s="18">
        <f t="shared" si="30"/>
        <v>49.065420560747661</v>
      </c>
      <c r="U186" s="37"/>
      <c r="V186" s="37"/>
      <c r="W186" s="37"/>
      <c r="X186" s="37">
        <v>14.4</v>
      </c>
      <c r="Y186" s="17">
        <v>5</v>
      </c>
      <c r="Z186" s="18">
        <f t="shared" si="31"/>
        <v>54.90654205607477</v>
      </c>
      <c r="AA186" s="35"/>
      <c r="AB186" s="35" t="s">
        <v>380</v>
      </c>
      <c r="AC186" s="35" t="s">
        <v>46</v>
      </c>
      <c r="AD186" s="35"/>
      <c r="AE186" s="35"/>
      <c r="AF186" s="35"/>
      <c r="AG186" s="36"/>
      <c r="AH186" s="36"/>
      <c r="AI186" s="36"/>
      <c r="AJ186" s="38"/>
      <c r="AK186" s="39" t="s">
        <v>381</v>
      </c>
      <c r="AL186" s="39" t="s">
        <v>382</v>
      </c>
      <c r="AM186" s="39" t="s">
        <v>383</v>
      </c>
      <c r="AN186" s="33" t="s">
        <v>384</v>
      </c>
    </row>
    <row r="187" spans="1:40" ht="63.75">
      <c r="A187" s="33" t="s">
        <v>73</v>
      </c>
      <c r="B187" s="33" t="s">
        <v>378</v>
      </c>
      <c r="C187" s="33" t="s">
        <v>296</v>
      </c>
      <c r="D187" s="33" t="s">
        <v>379</v>
      </c>
      <c r="E187" s="35"/>
      <c r="F187" s="35" t="s">
        <v>45</v>
      </c>
      <c r="G187" s="35">
        <v>1</v>
      </c>
      <c r="H187" s="33" t="s">
        <v>46</v>
      </c>
      <c r="I187" s="33" t="s">
        <v>47</v>
      </c>
      <c r="J187" s="33"/>
      <c r="K187" s="37">
        <v>27.5</v>
      </c>
      <c r="L187" s="16">
        <f t="shared" si="26"/>
        <v>33</v>
      </c>
      <c r="M187" s="37">
        <v>0.21</v>
      </c>
      <c r="N187" s="8">
        <f t="shared" si="27"/>
        <v>0.26582278481012656</v>
      </c>
      <c r="O187" s="17">
        <f t="shared" si="28"/>
        <v>42</v>
      </c>
      <c r="P187" s="17"/>
      <c r="Q187" s="18">
        <f t="shared" si="29"/>
        <v>8.82</v>
      </c>
      <c r="R187" s="37"/>
      <c r="S187" s="37">
        <v>14.4</v>
      </c>
      <c r="T187" s="18">
        <f t="shared" si="30"/>
        <v>49.065420560747661</v>
      </c>
      <c r="U187" s="37"/>
      <c r="V187" s="37"/>
      <c r="W187" s="37"/>
      <c r="X187" s="37">
        <v>14.4</v>
      </c>
      <c r="Y187" s="17">
        <v>5</v>
      </c>
      <c r="Z187" s="18">
        <f t="shared" si="31"/>
        <v>54.90654205607477</v>
      </c>
      <c r="AA187" s="35"/>
      <c r="AB187" s="35" t="s">
        <v>380</v>
      </c>
      <c r="AC187" s="35" t="s">
        <v>46</v>
      </c>
      <c r="AD187" s="35"/>
      <c r="AE187" s="35"/>
      <c r="AF187" s="35"/>
      <c r="AG187" s="36"/>
      <c r="AH187" s="36"/>
      <c r="AI187" s="36"/>
      <c r="AJ187" s="38"/>
      <c r="AK187" s="39" t="s">
        <v>381</v>
      </c>
      <c r="AL187" s="39" t="s">
        <v>382</v>
      </c>
      <c r="AM187" s="39" t="s">
        <v>383</v>
      </c>
      <c r="AN187" s="33" t="s">
        <v>384</v>
      </c>
    </row>
    <row r="188" spans="1:40" ht="114.75">
      <c r="A188" s="33" t="s">
        <v>73</v>
      </c>
      <c r="B188" s="33" t="s">
        <v>385</v>
      </c>
      <c r="C188" s="34" t="s">
        <v>244</v>
      </c>
      <c r="D188" s="33" t="s">
        <v>386</v>
      </c>
      <c r="E188" s="35"/>
      <c r="F188" s="35" t="s">
        <v>45</v>
      </c>
      <c r="G188" s="35">
        <v>1</v>
      </c>
      <c r="H188" s="33" t="s">
        <v>46</v>
      </c>
      <c r="I188" s="33" t="s">
        <v>47</v>
      </c>
      <c r="J188" s="33"/>
      <c r="K188" s="37">
        <v>20</v>
      </c>
      <c r="L188" s="16">
        <f t="shared" si="26"/>
        <v>24</v>
      </c>
      <c r="M188" s="16">
        <v>0.25</v>
      </c>
      <c r="N188" s="8">
        <f t="shared" si="27"/>
        <v>0.33333333333333331</v>
      </c>
      <c r="O188" s="17">
        <f t="shared" si="28"/>
        <v>33</v>
      </c>
      <c r="P188" s="17"/>
      <c r="Q188" s="18">
        <f t="shared" si="29"/>
        <v>8.25</v>
      </c>
      <c r="R188" s="8"/>
      <c r="S188" s="8">
        <v>14.4</v>
      </c>
      <c r="T188" s="18">
        <f t="shared" si="30"/>
        <v>38.55140186915888</v>
      </c>
      <c r="U188" s="8"/>
      <c r="V188" s="8"/>
      <c r="W188" s="8"/>
      <c r="X188" s="8">
        <v>14.4</v>
      </c>
      <c r="Y188" s="17">
        <v>5</v>
      </c>
      <c r="Z188" s="18">
        <f t="shared" si="31"/>
        <v>44.392523364485982</v>
      </c>
      <c r="AA188" s="35"/>
      <c r="AB188" s="35" t="s">
        <v>367</v>
      </c>
      <c r="AC188" s="35" t="s">
        <v>58</v>
      </c>
      <c r="AD188" s="35" t="s">
        <v>387</v>
      </c>
      <c r="AE188" s="35" t="s">
        <v>69</v>
      </c>
      <c r="AF188" s="35">
        <v>7.02</v>
      </c>
      <c r="AG188" s="36"/>
      <c r="AH188" s="36"/>
      <c r="AI188" s="36"/>
      <c r="AJ188" s="38"/>
      <c r="AK188" s="54" t="s">
        <v>388</v>
      </c>
      <c r="AL188" s="54" t="s">
        <v>388</v>
      </c>
      <c r="AM188" s="54" t="s">
        <v>389</v>
      </c>
      <c r="AN188" s="54" t="s">
        <v>390</v>
      </c>
    </row>
    <row r="189" spans="1:40" ht="114.75">
      <c r="A189" s="33" t="s">
        <v>73</v>
      </c>
      <c r="B189" s="33" t="s">
        <v>385</v>
      </c>
      <c r="C189" s="34" t="s">
        <v>244</v>
      </c>
      <c r="D189" s="33" t="s">
        <v>386</v>
      </c>
      <c r="E189" s="35"/>
      <c r="F189" s="35" t="s">
        <v>45</v>
      </c>
      <c r="G189" s="35">
        <v>1</v>
      </c>
      <c r="H189" s="33" t="s">
        <v>46</v>
      </c>
      <c r="I189" s="33" t="s">
        <v>47</v>
      </c>
      <c r="J189" s="33"/>
      <c r="K189" s="37">
        <v>20</v>
      </c>
      <c r="L189" s="16">
        <f t="shared" si="26"/>
        <v>24</v>
      </c>
      <c r="M189" s="16">
        <v>0.25</v>
      </c>
      <c r="N189" s="8">
        <f t="shared" si="27"/>
        <v>0.33333333333333331</v>
      </c>
      <c r="O189" s="17">
        <f t="shared" si="28"/>
        <v>33</v>
      </c>
      <c r="P189" s="17"/>
      <c r="Q189" s="18">
        <f t="shared" si="29"/>
        <v>8.25</v>
      </c>
      <c r="R189" s="8"/>
      <c r="S189" s="8">
        <v>14.4</v>
      </c>
      <c r="T189" s="18">
        <f t="shared" si="30"/>
        <v>38.55140186915888</v>
      </c>
      <c r="U189" s="8"/>
      <c r="V189" s="8"/>
      <c r="W189" s="8"/>
      <c r="X189" s="8">
        <v>14.4</v>
      </c>
      <c r="Y189" s="17">
        <v>5</v>
      </c>
      <c r="Z189" s="18">
        <f t="shared" si="31"/>
        <v>44.392523364485982</v>
      </c>
      <c r="AA189" s="35"/>
      <c r="AB189" s="35" t="s">
        <v>370</v>
      </c>
      <c r="AC189" s="35" t="s">
        <v>58</v>
      </c>
      <c r="AD189" s="35" t="s">
        <v>391</v>
      </c>
      <c r="AE189" s="35" t="s">
        <v>69</v>
      </c>
      <c r="AF189" s="35">
        <v>7.02</v>
      </c>
      <c r="AG189" s="36"/>
      <c r="AH189" s="36"/>
      <c r="AI189" s="36"/>
      <c r="AJ189" s="38"/>
      <c r="AK189" s="54" t="s">
        <v>388</v>
      </c>
      <c r="AL189" s="54" t="s">
        <v>388</v>
      </c>
      <c r="AM189" s="54" t="s">
        <v>389</v>
      </c>
      <c r="AN189" s="54" t="s">
        <v>390</v>
      </c>
    </row>
    <row r="190" spans="1:40" ht="114.75">
      <c r="A190" s="33" t="s">
        <v>73</v>
      </c>
      <c r="B190" s="33" t="s">
        <v>385</v>
      </c>
      <c r="C190" s="34" t="s">
        <v>244</v>
      </c>
      <c r="D190" s="33" t="s">
        <v>386</v>
      </c>
      <c r="E190" s="35"/>
      <c r="F190" s="35" t="s">
        <v>45</v>
      </c>
      <c r="G190" s="35">
        <v>1</v>
      </c>
      <c r="H190" s="33" t="s">
        <v>46</v>
      </c>
      <c r="I190" s="33" t="s">
        <v>47</v>
      </c>
      <c r="J190" s="33"/>
      <c r="K190" s="37">
        <v>20</v>
      </c>
      <c r="L190" s="16">
        <f t="shared" si="26"/>
        <v>24</v>
      </c>
      <c r="M190" s="16">
        <v>0.25</v>
      </c>
      <c r="N190" s="8">
        <f t="shared" si="27"/>
        <v>0.33333333333333331</v>
      </c>
      <c r="O190" s="17">
        <f t="shared" si="28"/>
        <v>33</v>
      </c>
      <c r="P190" s="17"/>
      <c r="Q190" s="18">
        <f t="shared" si="29"/>
        <v>8.25</v>
      </c>
      <c r="R190" s="8"/>
      <c r="S190" s="8">
        <v>14.4</v>
      </c>
      <c r="T190" s="18">
        <f t="shared" si="30"/>
        <v>38.55140186915888</v>
      </c>
      <c r="U190" s="8"/>
      <c r="V190" s="8"/>
      <c r="W190" s="8"/>
      <c r="X190" s="8">
        <v>14.4</v>
      </c>
      <c r="Y190" s="17">
        <v>5</v>
      </c>
      <c r="Z190" s="18">
        <f t="shared" si="31"/>
        <v>44.392523364485982</v>
      </c>
      <c r="AA190" s="35"/>
      <c r="AB190" s="35" t="s">
        <v>392</v>
      </c>
      <c r="AC190" s="35" t="s">
        <v>58</v>
      </c>
      <c r="AD190" s="35" t="s">
        <v>393</v>
      </c>
      <c r="AE190" s="35" t="s">
        <v>69</v>
      </c>
      <c r="AF190" s="35">
        <v>7.02</v>
      </c>
      <c r="AG190" s="36"/>
      <c r="AH190" s="36"/>
      <c r="AI190" s="36"/>
      <c r="AJ190" s="38"/>
      <c r="AK190" s="54" t="s">
        <v>388</v>
      </c>
      <c r="AL190" s="54" t="s">
        <v>388</v>
      </c>
      <c r="AM190" s="54" t="s">
        <v>389</v>
      </c>
      <c r="AN190" s="54" t="s">
        <v>390</v>
      </c>
    </row>
    <row r="191" spans="1:40" ht="114.75">
      <c r="A191" s="33" t="s">
        <v>73</v>
      </c>
      <c r="B191" s="33" t="s">
        <v>385</v>
      </c>
      <c r="C191" s="34" t="s">
        <v>244</v>
      </c>
      <c r="D191" s="33" t="s">
        <v>386</v>
      </c>
      <c r="E191" s="35"/>
      <c r="F191" s="35" t="s">
        <v>45</v>
      </c>
      <c r="G191" s="35">
        <v>1</v>
      </c>
      <c r="H191" s="33" t="s">
        <v>46</v>
      </c>
      <c r="I191" s="33" t="s">
        <v>47</v>
      </c>
      <c r="J191" s="33"/>
      <c r="K191" s="37">
        <v>20</v>
      </c>
      <c r="L191" s="16">
        <f t="shared" si="26"/>
        <v>24</v>
      </c>
      <c r="M191" s="16">
        <v>0.25</v>
      </c>
      <c r="N191" s="8">
        <f t="shared" si="27"/>
        <v>0.33333333333333331</v>
      </c>
      <c r="O191" s="17">
        <f t="shared" si="28"/>
        <v>33</v>
      </c>
      <c r="P191" s="17"/>
      <c r="Q191" s="18">
        <f t="shared" si="29"/>
        <v>8.25</v>
      </c>
      <c r="R191" s="8"/>
      <c r="S191" s="8">
        <v>14.4</v>
      </c>
      <c r="T191" s="18">
        <f t="shared" si="30"/>
        <v>38.55140186915888</v>
      </c>
      <c r="U191" s="8"/>
      <c r="V191" s="8"/>
      <c r="W191" s="8"/>
      <c r="X191" s="8">
        <v>14.4</v>
      </c>
      <c r="Y191" s="17">
        <v>5</v>
      </c>
      <c r="Z191" s="18">
        <f t="shared" si="31"/>
        <v>44.392523364485982</v>
      </c>
      <c r="AA191" s="40"/>
      <c r="AB191" s="40">
        <v>42798</v>
      </c>
      <c r="AC191" s="35" t="s">
        <v>394</v>
      </c>
      <c r="AD191" s="35" t="s">
        <v>395</v>
      </c>
      <c r="AE191" s="35" t="s">
        <v>69</v>
      </c>
      <c r="AF191" s="35">
        <v>7.02</v>
      </c>
      <c r="AG191" s="36"/>
      <c r="AH191" s="36"/>
      <c r="AI191" s="36"/>
      <c r="AJ191" s="38"/>
      <c r="AK191" s="54" t="s">
        <v>388</v>
      </c>
      <c r="AL191" s="54" t="s">
        <v>388</v>
      </c>
      <c r="AM191" s="54" t="s">
        <v>389</v>
      </c>
      <c r="AN191" s="54" t="s">
        <v>390</v>
      </c>
    </row>
    <row r="192" spans="1:40" ht="114.75">
      <c r="A192" s="33" t="s">
        <v>73</v>
      </c>
      <c r="B192" s="33" t="s">
        <v>385</v>
      </c>
      <c r="C192" s="34" t="s">
        <v>244</v>
      </c>
      <c r="D192" s="33" t="s">
        <v>386</v>
      </c>
      <c r="E192" s="35"/>
      <c r="F192" s="35" t="s">
        <v>45</v>
      </c>
      <c r="G192" s="35">
        <v>1</v>
      </c>
      <c r="H192" s="33" t="s">
        <v>46</v>
      </c>
      <c r="I192" s="33" t="s">
        <v>47</v>
      </c>
      <c r="J192" s="33"/>
      <c r="K192" s="37">
        <v>20</v>
      </c>
      <c r="L192" s="16">
        <f t="shared" si="26"/>
        <v>24</v>
      </c>
      <c r="M192" s="16">
        <v>0.25</v>
      </c>
      <c r="N192" s="8">
        <f t="shared" si="27"/>
        <v>0.33333333333333331</v>
      </c>
      <c r="O192" s="17">
        <f t="shared" si="28"/>
        <v>33</v>
      </c>
      <c r="P192" s="17"/>
      <c r="Q192" s="18">
        <f t="shared" si="29"/>
        <v>8.25</v>
      </c>
      <c r="R192" s="8"/>
      <c r="S192" s="8">
        <v>14.4</v>
      </c>
      <c r="T192" s="18">
        <f t="shared" si="30"/>
        <v>38.55140186915888</v>
      </c>
      <c r="U192" s="8"/>
      <c r="V192" s="8"/>
      <c r="W192" s="8"/>
      <c r="X192" s="8">
        <v>14.4</v>
      </c>
      <c r="Y192" s="17">
        <v>5</v>
      </c>
      <c r="Z192" s="18">
        <f t="shared" si="31"/>
        <v>44.392523364485982</v>
      </c>
      <c r="AA192" s="40"/>
      <c r="AB192" s="40">
        <v>42890</v>
      </c>
      <c r="AC192" s="35" t="s">
        <v>58</v>
      </c>
      <c r="AD192" s="35" t="s">
        <v>396</v>
      </c>
      <c r="AE192" s="35" t="s">
        <v>69</v>
      </c>
      <c r="AF192" s="35">
        <v>7.02</v>
      </c>
      <c r="AG192" s="36"/>
      <c r="AH192" s="36"/>
      <c r="AI192" s="36"/>
      <c r="AJ192" s="38"/>
      <c r="AK192" s="54" t="s">
        <v>388</v>
      </c>
      <c r="AL192" s="54" t="s">
        <v>388</v>
      </c>
      <c r="AM192" s="54" t="s">
        <v>389</v>
      </c>
      <c r="AN192" s="54" t="s">
        <v>390</v>
      </c>
    </row>
    <row r="193" spans="1:40" ht="114.75">
      <c r="A193" s="33" t="s">
        <v>73</v>
      </c>
      <c r="B193" s="33" t="s">
        <v>385</v>
      </c>
      <c r="C193" s="34" t="s">
        <v>244</v>
      </c>
      <c r="D193" s="33" t="s">
        <v>386</v>
      </c>
      <c r="E193" s="35">
        <v>5099206023765</v>
      </c>
      <c r="F193" s="35" t="s">
        <v>45</v>
      </c>
      <c r="G193" s="35">
        <v>1</v>
      </c>
      <c r="H193" s="33" t="s">
        <v>46</v>
      </c>
      <c r="I193" s="33" t="s">
        <v>47</v>
      </c>
      <c r="J193" s="33"/>
      <c r="K193" s="37">
        <v>20</v>
      </c>
      <c r="L193" s="16">
        <f t="shared" si="26"/>
        <v>24</v>
      </c>
      <c r="M193" s="16">
        <v>0.25</v>
      </c>
      <c r="N193" s="8">
        <f t="shared" si="27"/>
        <v>0.33333333333333331</v>
      </c>
      <c r="O193" s="17">
        <f t="shared" si="28"/>
        <v>33</v>
      </c>
      <c r="P193" s="17"/>
      <c r="Q193" s="18">
        <f t="shared" si="29"/>
        <v>8.25</v>
      </c>
      <c r="R193" s="8"/>
      <c r="S193" s="8">
        <v>14.4</v>
      </c>
      <c r="T193" s="18">
        <f t="shared" si="30"/>
        <v>38.55140186915888</v>
      </c>
      <c r="U193" s="8"/>
      <c r="V193" s="8"/>
      <c r="W193" s="8"/>
      <c r="X193" s="8">
        <v>14.4</v>
      </c>
      <c r="Y193" s="17">
        <v>5</v>
      </c>
      <c r="Z193" s="18">
        <f t="shared" si="31"/>
        <v>44.392523364485982</v>
      </c>
      <c r="AA193" s="40"/>
      <c r="AB193" s="40">
        <v>42771</v>
      </c>
      <c r="AC193" s="35" t="s">
        <v>394</v>
      </c>
      <c r="AD193" s="35" t="s">
        <v>397</v>
      </c>
      <c r="AE193" s="35" t="s">
        <v>398</v>
      </c>
      <c r="AF193" s="35">
        <v>6.1</v>
      </c>
      <c r="AG193" s="36"/>
      <c r="AH193" s="36"/>
      <c r="AI193" s="36"/>
      <c r="AJ193" s="38"/>
      <c r="AK193" s="54" t="s">
        <v>388</v>
      </c>
      <c r="AL193" s="54" t="s">
        <v>388</v>
      </c>
      <c r="AM193" s="54" t="s">
        <v>389</v>
      </c>
      <c r="AN193" s="54" t="s">
        <v>390</v>
      </c>
    </row>
    <row r="194" spans="1:40" ht="114.75">
      <c r="A194" s="33" t="s">
        <v>73</v>
      </c>
      <c r="B194" s="33" t="s">
        <v>385</v>
      </c>
      <c r="C194" s="34" t="s">
        <v>244</v>
      </c>
      <c r="D194" s="33" t="s">
        <v>386</v>
      </c>
      <c r="E194" s="35"/>
      <c r="F194" s="35" t="s">
        <v>45</v>
      </c>
      <c r="G194" s="35">
        <v>1</v>
      </c>
      <c r="H194" s="33" t="s">
        <v>46</v>
      </c>
      <c r="I194" s="33" t="s">
        <v>47</v>
      </c>
      <c r="J194" s="33"/>
      <c r="K194" s="37">
        <v>20</v>
      </c>
      <c r="L194" s="16">
        <f t="shared" si="26"/>
        <v>24</v>
      </c>
      <c r="M194" s="16">
        <v>0.25</v>
      </c>
      <c r="N194" s="8">
        <f t="shared" si="27"/>
        <v>0.33333333333333331</v>
      </c>
      <c r="O194" s="17">
        <f t="shared" si="28"/>
        <v>33</v>
      </c>
      <c r="P194" s="17"/>
      <c r="Q194" s="18">
        <f t="shared" si="29"/>
        <v>8.25</v>
      </c>
      <c r="R194" s="8"/>
      <c r="S194" s="8">
        <v>14.4</v>
      </c>
      <c r="T194" s="18">
        <f t="shared" si="30"/>
        <v>38.55140186915888</v>
      </c>
      <c r="U194" s="8"/>
      <c r="V194" s="8"/>
      <c r="W194" s="8"/>
      <c r="X194" s="8">
        <v>14.4</v>
      </c>
      <c r="Y194" s="17">
        <v>5</v>
      </c>
      <c r="Z194" s="18">
        <f t="shared" si="31"/>
        <v>44.392523364485982</v>
      </c>
      <c r="AA194" s="35"/>
      <c r="AB194" s="35" t="s">
        <v>399</v>
      </c>
      <c r="AC194" s="35" t="s">
        <v>58</v>
      </c>
      <c r="AD194" s="35" t="s">
        <v>400</v>
      </c>
      <c r="AE194" s="35" t="s">
        <v>69</v>
      </c>
      <c r="AF194" s="35" t="s">
        <v>401</v>
      </c>
      <c r="AG194" s="36"/>
      <c r="AH194" s="36"/>
      <c r="AI194" s="36"/>
      <c r="AJ194" s="38"/>
      <c r="AK194" s="54" t="s">
        <v>388</v>
      </c>
      <c r="AL194" s="54" t="s">
        <v>388</v>
      </c>
      <c r="AM194" s="54" t="s">
        <v>389</v>
      </c>
      <c r="AN194" s="54" t="s">
        <v>390</v>
      </c>
    </row>
    <row r="195" spans="1:40" ht="114.75">
      <c r="A195" s="33" t="s">
        <v>73</v>
      </c>
      <c r="B195" s="33" t="s">
        <v>385</v>
      </c>
      <c r="C195" s="34" t="s">
        <v>244</v>
      </c>
      <c r="D195" s="33" t="s">
        <v>386</v>
      </c>
      <c r="E195" s="35"/>
      <c r="F195" s="35" t="s">
        <v>45</v>
      </c>
      <c r="G195" s="35">
        <v>1</v>
      </c>
      <c r="H195" s="33" t="s">
        <v>46</v>
      </c>
      <c r="I195" s="33" t="s">
        <v>47</v>
      </c>
      <c r="J195" s="33"/>
      <c r="K195" s="37">
        <v>20</v>
      </c>
      <c r="L195" s="16">
        <f t="shared" si="26"/>
        <v>24</v>
      </c>
      <c r="M195" s="16">
        <v>0.25</v>
      </c>
      <c r="N195" s="8">
        <f t="shared" si="27"/>
        <v>0.33333333333333331</v>
      </c>
      <c r="O195" s="17">
        <f t="shared" si="28"/>
        <v>33</v>
      </c>
      <c r="P195" s="17"/>
      <c r="Q195" s="18">
        <f t="shared" si="29"/>
        <v>8.25</v>
      </c>
      <c r="R195" s="8"/>
      <c r="S195" s="8">
        <v>14.4</v>
      </c>
      <c r="T195" s="18">
        <f t="shared" si="30"/>
        <v>38.55140186915888</v>
      </c>
      <c r="U195" s="8"/>
      <c r="V195" s="8"/>
      <c r="W195" s="8"/>
      <c r="X195" s="8">
        <v>14.4</v>
      </c>
      <c r="Y195" s="17">
        <v>5</v>
      </c>
      <c r="Z195" s="18">
        <f t="shared" si="31"/>
        <v>44.392523364485982</v>
      </c>
      <c r="AA195" s="35"/>
      <c r="AB195" s="35" t="s">
        <v>402</v>
      </c>
      <c r="AC195" s="35" t="s">
        <v>58</v>
      </c>
      <c r="AD195" s="35" t="s">
        <v>403</v>
      </c>
      <c r="AE195" s="35" t="s">
        <v>69</v>
      </c>
      <c r="AF195" s="35" t="s">
        <v>401</v>
      </c>
      <c r="AG195" s="36"/>
      <c r="AH195" s="36"/>
      <c r="AI195" s="36"/>
      <c r="AJ195" s="38"/>
      <c r="AK195" s="54" t="s">
        <v>388</v>
      </c>
      <c r="AL195" s="54" t="s">
        <v>388</v>
      </c>
      <c r="AM195" s="54" t="s">
        <v>389</v>
      </c>
      <c r="AN195" s="54" t="s">
        <v>390</v>
      </c>
    </row>
    <row r="196" spans="1:40" ht="114.75">
      <c r="A196" s="33" t="s">
        <v>73</v>
      </c>
      <c r="B196" s="33" t="s">
        <v>385</v>
      </c>
      <c r="C196" s="34" t="s">
        <v>244</v>
      </c>
      <c r="D196" s="33" t="s">
        <v>386</v>
      </c>
      <c r="E196" s="35"/>
      <c r="F196" s="35" t="s">
        <v>45</v>
      </c>
      <c r="G196" s="35">
        <v>1</v>
      </c>
      <c r="H196" s="33" t="s">
        <v>46</v>
      </c>
      <c r="I196" s="33" t="s">
        <v>47</v>
      </c>
      <c r="J196" s="33"/>
      <c r="K196" s="37">
        <v>20</v>
      </c>
      <c r="L196" s="16">
        <f t="shared" si="26"/>
        <v>24</v>
      </c>
      <c r="M196" s="16">
        <v>0.25</v>
      </c>
      <c r="N196" s="8">
        <f t="shared" si="27"/>
        <v>0.33333333333333331</v>
      </c>
      <c r="O196" s="17">
        <f t="shared" si="28"/>
        <v>33</v>
      </c>
      <c r="P196" s="17"/>
      <c r="Q196" s="18">
        <f t="shared" si="29"/>
        <v>8.25</v>
      </c>
      <c r="R196" s="8"/>
      <c r="S196" s="8">
        <v>14.4</v>
      </c>
      <c r="T196" s="18">
        <f t="shared" si="30"/>
        <v>38.55140186915888</v>
      </c>
      <c r="U196" s="8"/>
      <c r="V196" s="8"/>
      <c r="W196" s="8"/>
      <c r="X196" s="8">
        <v>14.4</v>
      </c>
      <c r="Y196" s="17">
        <v>5</v>
      </c>
      <c r="Z196" s="18">
        <f t="shared" si="31"/>
        <v>44.392523364485982</v>
      </c>
      <c r="AA196" s="40"/>
      <c r="AB196" s="35" t="s">
        <v>404</v>
      </c>
      <c r="AC196" s="35" t="s">
        <v>58</v>
      </c>
      <c r="AD196" s="35" t="s">
        <v>405</v>
      </c>
      <c r="AE196" s="35" t="s">
        <v>69</v>
      </c>
      <c r="AF196" s="35" t="s">
        <v>401</v>
      </c>
      <c r="AG196" s="36"/>
      <c r="AH196" s="36"/>
      <c r="AI196" s="36"/>
      <c r="AJ196" s="38"/>
      <c r="AK196" s="54" t="s">
        <v>388</v>
      </c>
      <c r="AL196" s="54" t="s">
        <v>388</v>
      </c>
      <c r="AM196" s="54" t="s">
        <v>389</v>
      </c>
      <c r="AN196" s="54" t="s">
        <v>390</v>
      </c>
    </row>
    <row r="197" spans="1:40" ht="114.75">
      <c r="A197" s="33" t="s">
        <v>73</v>
      </c>
      <c r="B197" s="33" t="s">
        <v>385</v>
      </c>
      <c r="C197" s="34" t="s">
        <v>244</v>
      </c>
      <c r="D197" s="33" t="s">
        <v>386</v>
      </c>
      <c r="E197" s="35"/>
      <c r="F197" s="35" t="s">
        <v>45</v>
      </c>
      <c r="G197" s="35">
        <v>2</v>
      </c>
      <c r="H197" s="33" t="s">
        <v>46</v>
      </c>
      <c r="I197" s="33" t="s">
        <v>47</v>
      </c>
      <c r="J197" s="33"/>
      <c r="K197" s="37">
        <v>20</v>
      </c>
      <c r="L197" s="16">
        <f t="shared" si="26"/>
        <v>24</v>
      </c>
      <c r="M197" s="16">
        <v>0.25</v>
      </c>
      <c r="N197" s="8">
        <f t="shared" si="27"/>
        <v>0.33333333333333331</v>
      </c>
      <c r="O197" s="17">
        <f t="shared" si="28"/>
        <v>33</v>
      </c>
      <c r="P197" s="17"/>
      <c r="Q197" s="18">
        <f t="shared" si="29"/>
        <v>8.25</v>
      </c>
      <c r="R197" s="8"/>
      <c r="S197" s="8">
        <v>14.4</v>
      </c>
      <c r="T197" s="18">
        <f t="shared" si="30"/>
        <v>38.55140186915888</v>
      </c>
      <c r="U197" s="8"/>
      <c r="V197" s="8"/>
      <c r="W197" s="8"/>
      <c r="X197" s="8">
        <v>14.4</v>
      </c>
      <c r="Y197" s="17">
        <v>5</v>
      </c>
      <c r="Z197" s="18">
        <f t="shared" si="31"/>
        <v>44.392523364485982</v>
      </c>
      <c r="AA197" s="40"/>
      <c r="AB197" s="40">
        <v>42799</v>
      </c>
      <c r="AC197" s="35" t="s">
        <v>58</v>
      </c>
      <c r="AD197" s="35" t="s">
        <v>406</v>
      </c>
      <c r="AE197" s="35" t="s">
        <v>398</v>
      </c>
      <c r="AF197" s="35">
        <v>6.1</v>
      </c>
      <c r="AG197" s="36"/>
      <c r="AH197" s="36"/>
      <c r="AI197" s="36"/>
      <c r="AJ197" s="38"/>
      <c r="AK197" s="54" t="s">
        <v>388</v>
      </c>
      <c r="AL197" s="54" t="s">
        <v>388</v>
      </c>
      <c r="AM197" s="54" t="s">
        <v>389</v>
      </c>
      <c r="AN197" s="54" t="s">
        <v>390</v>
      </c>
    </row>
    <row r="198" spans="1:40" ht="114.75">
      <c r="A198" s="33" t="s">
        <v>73</v>
      </c>
      <c r="B198" s="33" t="s">
        <v>385</v>
      </c>
      <c r="C198" s="34" t="s">
        <v>244</v>
      </c>
      <c r="D198" s="33" t="s">
        <v>386</v>
      </c>
      <c r="E198" s="35"/>
      <c r="F198" s="35" t="s">
        <v>45</v>
      </c>
      <c r="G198" s="35">
        <v>2</v>
      </c>
      <c r="H198" s="33" t="s">
        <v>46</v>
      </c>
      <c r="I198" s="33" t="s">
        <v>47</v>
      </c>
      <c r="J198" s="33"/>
      <c r="K198" s="37">
        <v>20</v>
      </c>
      <c r="L198" s="16">
        <f t="shared" si="26"/>
        <v>24</v>
      </c>
      <c r="M198" s="16">
        <v>0.25</v>
      </c>
      <c r="N198" s="8">
        <f t="shared" si="27"/>
        <v>0.33333333333333331</v>
      </c>
      <c r="O198" s="17">
        <f t="shared" si="28"/>
        <v>33</v>
      </c>
      <c r="P198" s="17"/>
      <c r="Q198" s="18">
        <f t="shared" si="29"/>
        <v>8.25</v>
      </c>
      <c r="R198" s="8"/>
      <c r="S198" s="8">
        <v>14.4</v>
      </c>
      <c r="T198" s="18">
        <f t="shared" si="30"/>
        <v>38.55140186915888</v>
      </c>
      <c r="U198" s="8"/>
      <c r="V198" s="8"/>
      <c r="W198" s="8"/>
      <c r="X198" s="8">
        <v>14.4</v>
      </c>
      <c r="Y198" s="17">
        <v>5</v>
      </c>
      <c r="Z198" s="18">
        <f t="shared" si="31"/>
        <v>44.392523364485982</v>
      </c>
      <c r="AA198" s="40"/>
      <c r="AB198" s="35" t="s">
        <v>407</v>
      </c>
      <c r="AC198" s="35" t="s">
        <v>58</v>
      </c>
      <c r="AD198" s="35" t="s">
        <v>408</v>
      </c>
      <c r="AE198" s="35" t="s">
        <v>398</v>
      </c>
      <c r="AF198" s="35">
        <v>6.1</v>
      </c>
      <c r="AG198" s="36"/>
      <c r="AH198" s="36"/>
      <c r="AI198" s="36"/>
      <c r="AJ198" s="38"/>
      <c r="AK198" s="54" t="s">
        <v>388</v>
      </c>
      <c r="AL198" s="54" t="s">
        <v>388</v>
      </c>
      <c r="AM198" s="54" t="s">
        <v>389</v>
      </c>
      <c r="AN198" s="54" t="s">
        <v>390</v>
      </c>
    </row>
    <row r="199" spans="1:40" ht="76.5">
      <c r="A199" s="33" t="s">
        <v>73</v>
      </c>
      <c r="B199" s="33" t="s">
        <v>409</v>
      </c>
      <c r="C199" s="34" t="s">
        <v>410</v>
      </c>
      <c r="D199" s="33" t="s">
        <v>411</v>
      </c>
      <c r="E199" s="35" t="s">
        <v>412</v>
      </c>
      <c r="F199" s="12" t="s">
        <v>45</v>
      </c>
      <c r="G199" s="12">
        <v>1</v>
      </c>
      <c r="H199" s="14" t="s">
        <v>46</v>
      </c>
      <c r="I199" s="14" t="s">
        <v>47</v>
      </c>
      <c r="J199" s="33"/>
      <c r="K199" s="37">
        <v>53</v>
      </c>
      <c r="L199" s="16">
        <f t="shared" si="26"/>
        <v>63.599999999999994</v>
      </c>
      <c r="M199" s="16">
        <v>0.23</v>
      </c>
      <c r="N199" s="8">
        <f t="shared" si="27"/>
        <v>0.29870129870129869</v>
      </c>
      <c r="O199" s="17">
        <f t="shared" ref="O199:O210" si="32">INT(K199/(1-M199))+1</f>
        <v>69</v>
      </c>
      <c r="P199" s="17">
        <f t="shared" ref="P199:P210" si="33">1.2*O199</f>
        <v>82.8</v>
      </c>
      <c r="Q199" s="18">
        <f t="shared" si="29"/>
        <v>15.870000000000001</v>
      </c>
      <c r="R199" s="8">
        <v>12</v>
      </c>
      <c r="S199" s="8">
        <v>14.4</v>
      </c>
      <c r="T199" s="18">
        <f>(P199+(S199/100)*R199)/(1-S199/100)</f>
        <v>98.747663551401857</v>
      </c>
      <c r="U199" s="44"/>
      <c r="V199" s="44"/>
      <c r="W199" s="44">
        <f t="shared" ref="W199:W210" si="34">(L199+R199)/(1-S199/100)</f>
        <v>88.317757009345783</v>
      </c>
      <c r="X199" s="8">
        <v>14.4</v>
      </c>
      <c r="Y199" s="17">
        <v>0</v>
      </c>
      <c r="Z199" s="18">
        <f>(P199+(X199/100)*R199+Y199)/(1-X199/100)</f>
        <v>98.747663551401857</v>
      </c>
      <c r="AA199" s="17">
        <f t="shared" ref="AA199:AA210" si="35">(L199+R199+Y199)/(1-X199/100)</f>
        <v>88.317757009345783</v>
      </c>
      <c r="AB199" s="35"/>
      <c r="AC199" s="35"/>
      <c r="AD199" s="35"/>
      <c r="AE199" s="35" t="s">
        <v>413</v>
      </c>
      <c r="AF199" s="35">
        <v>7.6</v>
      </c>
      <c r="AG199" s="36"/>
      <c r="AH199" s="36"/>
      <c r="AI199" s="36"/>
      <c r="AJ199" s="51" t="s">
        <v>414</v>
      </c>
      <c r="AK199" s="33" t="s">
        <v>415</v>
      </c>
      <c r="AL199" s="33" t="s">
        <v>415</v>
      </c>
      <c r="AM199" s="33" t="s">
        <v>416</v>
      </c>
      <c r="AN199" s="33" t="s">
        <v>417</v>
      </c>
    </row>
    <row r="200" spans="1:40" ht="178.5">
      <c r="A200" s="33" t="s">
        <v>73</v>
      </c>
      <c r="B200" s="33" t="s">
        <v>418</v>
      </c>
      <c r="C200" s="34" t="s">
        <v>410</v>
      </c>
      <c r="D200" s="33" t="s">
        <v>419</v>
      </c>
      <c r="E200" s="35" t="s">
        <v>420</v>
      </c>
      <c r="F200" s="12" t="s">
        <v>45</v>
      </c>
      <c r="G200" s="12">
        <v>1</v>
      </c>
      <c r="H200" s="14" t="s">
        <v>46</v>
      </c>
      <c r="I200" s="14" t="s">
        <v>421</v>
      </c>
      <c r="J200" s="33"/>
      <c r="K200" s="37">
        <v>79</v>
      </c>
      <c r="L200" s="16">
        <f t="shared" si="26"/>
        <v>94.8</v>
      </c>
      <c r="M200" s="16">
        <v>0.1</v>
      </c>
      <c r="N200" s="8">
        <f t="shared" si="27"/>
        <v>0.11111111111111112</v>
      </c>
      <c r="O200" s="17">
        <f t="shared" si="32"/>
        <v>88</v>
      </c>
      <c r="P200" s="17">
        <f t="shared" si="33"/>
        <v>105.6</v>
      </c>
      <c r="Q200" s="18">
        <f t="shared" si="29"/>
        <v>8.8000000000000007</v>
      </c>
      <c r="R200" s="8">
        <v>12</v>
      </c>
      <c r="S200" s="8">
        <v>14.4</v>
      </c>
      <c r="T200" s="18">
        <f t="shared" ref="T200:T201" si="36">(P200+R200)/(1-S200/100)</f>
        <v>137.38317757009347</v>
      </c>
      <c r="U200" s="44"/>
      <c r="V200" s="44"/>
      <c r="W200" s="44">
        <f t="shared" si="34"/>
        <v>124.76635514018692</v>
      </c>
      <c r="X200" s="8">
        <v>14.4</v>
      </c>
      <c r="Y200" s="17">
        <v>0</v>
      </c>
      <c r="Z200" s="18">
        <f t="shared" ref="Z200:Z201" si="37">(P200+R200+Y200)/(1-X200/100)</f>
        <v>137.38317757009347</v>
      </c>
      <c r="AA200" s="17">
        <f t="shared" si="35"/>
        <v>124.76635514018692</v>
      </c>
      <c r="AB200" s="35" t="s">
        <v>422</v>
      </c>
      <c r="AC200" s="35" t="s">
        <v>48</v>
      </c>
      <c r="AD200" s="35" t="s">
        <v>423</v>
      </c>
      <c r="AE200" s="35" t="s">
        <v>130</v>
      </c>
      <c r="AF200" s="35">
        <v>12.89</v>
      </c>
      <c r="AG200" s="36"/>
      <c r="AH200" s="36"/>
      <c r="AI200" s="36"/>
      <c r="AJ200" s="38"/>
      <c r="AK200" s="33" t="s">
        <v>424</v>
      </c>
      <c r="AL200" s="33" t="s">
        <v>424</v>
      </c>
      <c r="AM200" s="33" t="s">
        <v>425</v>
      </c>
      <c r="AN200" s="33" t="s">
        <v>426</v>
      </c>
    </row>
    <row r="201" spans="1:40" ht="178.5">
      <c r="A201" s="33" t="s">
        <v>73</v>
      </c>
      <c r="B201" s="33" t="s">
        <v>418</v>
      </c>
      <c r="C201" s="34" t="s">
        <v>410</v>
      </c>
      <c r="D201" s="33" t="s">
        <v>419</v>
      </c>
      <c r="E201" s="35" t="s">
        <v>427</v>
      </c>
      <c r="F201" s="12" t="s">
        <v>45</v>
      </c>
      <c r="G201" s="12">
        <v>1</v>
      </c>
      <c r="H201" s="14" t="s">
        <v>46</v>
      </c>
      <c r="I201" s="14" t="s">
        <v>421</v>
      </c>
      <c r="J201" s="33"/>
      <c r="K201" s="37">
        <v>79</v>
      </c>
      <c r="L201" s="16">
        <f t="shared" si="26"/>
        <v>94.8</v>
      </c>
      <c r="M201" s="16">
        <v>0.1</v>
      </c>
      <c r="N201" s="8">
        <f t="shared" si="27"/>
        <v>0.11111111111111112</v>
      </c>
      <c r="O201" s="17">
        <f t="shared" si="32"/>
        <v>88</v>
      </c>
      <c r="P201" s="17">
        <f t="shared" si="33"/>
        <v>105.6</v>
      </c>
      <c r="Q201" s="18">
        <f t="shared" si="29"/>
        <v>8.8000000000000007</v>
      </c>
      <c r="R201" s="8">
        <v>12</v>
      </c>
      <c r="S201" s="8">
        <v>14.4</v>
      </c>
      <c r="T201" s="18">
        <f t="shared" si="36"/>
        <v>137.38317757009347</v>
      </c>
      <c r="U201" s="44"/>
      <c r="V201" s="44"/>
      <c r="W201" s="44">
        <f t="shared" si="34"/>
        <v>124.76635514018692</v>
      </c>
      <c r="X201" s="8">
        <v>14.4</v>
      </c>
      <c r="Y201" s="17">
        <v>0</v>
      </c>
      <c r="Z201" s="18">
        <f t="shared" si="37"/>
        <v>137.38317757009347</v>
      </c>
      <c r="AA201" s="17">
        <f t="shared" si="35"/>
        <v>124.76635514018692</v>
      </c>
      <c r="AB201" s="35" t="s">
        <v>428</v>
      </c>
      <c r="AC201" s="35" t="s">
        <v>48</v>
      </c>
      <c r="AD201" s="35" t="s">
        <v>429</v>
      </c>
      <c r="AE201" s="35" t="s">
        <v>130</v>
      </c>
      <c r="AF201" s="35">
        <v>12.89</v>
      </c>
      <c r="AG201" s="36"/>
      <c r="AH201" s="36"/>
      <c r="AI201" s="36"/>
      <c r="AJ201" s="38"/>
      <c r="AK201" s="33" t="s">
        <v>424</v>
      </c>
      <c r="AL201" s="33" t="s">
        <v>424</v>
      </c>
      <c r="AM201" s="33" t="s">
        <v>425</v>
      </c>
      <c r="AN201" s="33" t="s">
        <v>426</v>
      </c>
    </row>
    <row r="202" spans="1:40" ht="63.75">
      <c r="A202" s="33" t="s">
        <v>73</v>
      </c>
      <c r="B202" s="33" t="s">
        <v>430</v>
      </c>
      <c r="C202" s="33" t="s">
        <v>244</v>
      </c>
      <c r="D202" s="33" t="s">
        <v>431</v>
      </c>
      <c r="E202" s="35" t="s">
        <v>432</v>
      </c>
      <c r="F202" s="55" t="s">
        <v>45</v>
      </c>
      <c r="G202" s="55">
        <v>1</v>
      </c>
      <c r="H202" s="24" t="s">
        <v>46</v>
      </c>
      <c r="I202" s="24" t="s">
        <v>47</v>
      </c>
      <c r="J202" s="56">
        <v>42989</v>
      </c>
      <c r="K202" s="37">
        <v>10</v>
      </c>
      <c r="L202" s="16">
        <f t="shared" si="26"/>
        <v>12</v>
      </c>
      <c r="M202" s="16">
        <v>0.5</v>
      </c>
      <c r="N202" s="8">
        <f t="shared" si="27"/>
        <v>1</v>
      </c>
      <c r="O202" s="17">
        <f t="shared" si="32"/>
        <v>21</v>
      </c>
      <c r="P202" s="17">
        <f t="shared" si="33"/>
        <v>25.2</v>
      </c>
      <c r="Q202" s="18">
        <f t="shared" si="29"/>
        <v>10.5</v>
      </c>
      <c r="R202" s="8">
        <v>12</v>
      </c>
      <c r="S202" s="8">
        <v>8.4</v>
      </c>
      <c r="T202" s="18">
        <f t="shared" ref="T202:T210" si="38">(P202+(S202/100)*R202)/(1-S202/100)</f>
        <v>28.61135371179039</v>
      </c>
      <c r="U202" s="44"/>
      <c r="V202" s="44"/>
      <c r="W202" s="44">
        <f t="shared" si="34"/>
        <v>26.200873362445414</v>
      </c>
      <c r="X202" s="8">
        <v>8.4</v>
      </c>
      <c r="Y202" s="17">
        <v>0</v>
      </c>
      <c r="Z202" s="18">
        <f t="shared" ref="Z202:Z210" si="39">(P202+(X202/100)*R202+Y202)/(1-X202/100)</f>
        <v>28.61135371179039</v>
      </c>
      <c r="AA202" s="17">
        <f t="shared" si="35"/>
        <v>26.200873362445414</v>
      </c>
      <c r="AB202" s="35" t="s">
        <v>433</v>
      </c>
      <c r="AC202" s="35" t="s">
        <v>58</v>
      </c>
      <c r="AD202" s="35" t="s">
        <v>434</v>
      </c>
      <c r="AE202" s="35" t="s">
        <v>435</v>
      </c>
      <c r="AF202" s="35">
        <v>14.06</v>
      </c>
      <c r="AG202" s="36"/>
      <c r="AH202" s="36"/>
      <c r="AI202" s="36"/>
      <c r="AJ202" s="38"/>
      <c r="AK202" s="33" t="s">
        <v>436</v>
      </c>
      <c r="AL202" s="33" t="s">
        <v>436</v>
      </c>
      <c r="AM202" s="33" t="s">
        <v>437</v>
      </c>
      <c r="AN202" s="33" t="s">
        <v>438</v>
      </c>
    </row>
    <row r="203" spans="1:40" ht="63.75">
      <c r="A203" s="33" t="s">
        <v>73</v>
      </c>
      <c r="B203" s="33" t="s">
        <v>430</v>
      </c>
      <c r="C203" s="33" t="s">
        <v>244</v>
      </c>
      <c r="D203" s="33" t="s">
        <v>431</v>
      </c>
      <c r="E203" s="35" t="s">
        <v>439</v>
      </c>
      <c r="F203" s="55" t="s">
        <v>45</v>
      </c>
      <c r="G203" s="55">
        <v>1</v>
      </c>
      <c r="H203" s="24" t="s">
        <v>46</v>
      </c>
      <c r="I203" s="24" t="s">
        <v>47</v>
      </c>
      <c r="J203" s="56">
        <v>42989</v>
      </c>
      <c r="K203" s="37">
        <v>10</v>
      </c>
      <c r="L203" s="16">
        <f t="shared" si="26"/>
        <v>12</v>
      </c>
      <c r="M203" s="16">
        <v>0.5</v>
      </c>
      <c r="N203" s="8">
        <f t="shared" si="27"/>
        <v>1</v>
      </c>
      <c r="O203" s="17">
        <f t="shared" si="32"/>
        <v>21</v>
      </c>
      <c r="P203" s="17">
        <f t="shared" si="33"/>
        <v>25.2</v>
      </c>
      <c r="Q203" s="18">
        <f t="shared" si="29"/>
        <v>10.5</v>
      </c>
      <c r="R203" s="8">
        <v>12</v>
      </c>
      <c r="S203" s="8">
        <v>8.4</v>
      </c>
      <c r="T203" s="18">
        <f t="shared" si="38"/>
        <v>28.61135371179039</v>
      </c>
      <c r="U203" s="44"/>
      <c r="V203" s="44"/>
      <c r="W203" s="44">
        <f t="shared" si="34"/>
        <v>26.200873362445414</v>
      </c>
      <c r="X203" s="8">
        <v>8.4</v>
      </c>
      <c r="Y203" s="17">
        <v>0</v>
      </c>
      <c r="Z203" s="18">
        <f t="shared" si="39"/>
        <v>28.61135371179039</v>
      </c>
      <c r="AA203" s="17">
        <f t="shared" si="35"/>
        <v>26.200873362445414</v>
      </c>
      <c r="AB203" s="35" t="s">
        <v>433</v>
      </c>
      <c r="AC203" s="35" t="s">
        <v>58</v>
      </c>
      <c r="AD203" s="35" t="s">
        <v>440</v>
      </c>
      <c r="AE203" s="35" t="s">
        <v>441</v>
      </c>
      <c r="AF203" s="35">
        <v>9.0299999999999994</v>
      </c>
      <c r="AG203" s="36"/>
      <c r="AH203" s="36"/>
      <c r="AI203" s="36"/>
      <c r="AJ203" s="38"/>
      <c r="AK203" s="33" t="s">
        <v>436</v>
      </c>
      <c r="AL203" s="33" t="s">
        <v>436</v>
      </c>
      <c r="AM203" s="33" t="s">
        <v>437</v>
      </c>
      <c r="AN203" s="33" t="s">
        <v>438</v>
      </c>
    </row>
    <row r="204" spans="1:40" ht="63.75">
      <c r="A204" s="33" t="s">
        <v>73</v>
      </c>
      <c r="B204" s="33" t="s">
        <v>430</v>
      </c>
      <c r="C204" s="33" t="s">
        <v>244</v>
      </c>
      <c r="D204" s="33" t="s">
        <v>431</v>
      </c>
      <c r="E204" s="35"/>
      <c r="F204" s="55" t="s">
        <v>45</v>
      </c>
      <c r="G204" s="55">
        <v>1</v>
      </c>
      <c r="H204" s="24" t="s">
        <v>46</v>
      </c>
      <c r="I204" s="24" t="s">
        <v>47</v>
      </c>
      <c r="J204" s="56">
        <v>42989</v>
      </c>
      <c r="K204" s="37">
        <v>10</v>
      </c>
      <c r="L204" s="16">
        <f t="shared" si="26"/>
        <v>12</v>
      </c>
      <c r="M204" s="16">
        <v>0.5</v>
      </c>
      <c r="N204" s="8">
        <f t="shared" si="27"/>
        <v>1</v>
      </c>
      <c r="O204" s="17">
        <f t="shared" si="32"/>
        <v>21</v>
      </c>
      <c r="P204" s="17">
        <f t="shared" si="33"/>
        <v>25.2</v>
      </c>
      <c r="Q204" s="18">
        <f t="shared" si="29"/>
        <v>10.5</v>
      </c>
      <c r="R204" s="8">
        <v>12</v>
      </c>
      <c r="S204" s="8">
        <v>8.4</v>
      </c>
      <c r="T204" s="18">
        <f t="shared" si="38"/>
        <v>28.61135371179039</v>
      </c>
      <c r="U204" s="44"/>
      <c r="V204" s="44"/>
      <c r="W204" s="44">
        <f t="shared" si="34"/>
        <v>26.200873362445414</v>
      </c>
      <c r="X204" s="8">
        <v>8.4</v>
      </c>
      <c r="Y204" s="17">
        <v>0</v>
      </c>
      <c r="Z204" s="18">
        <f t="shared" si="39"/>
        <v>28.61135371179039</v>
      </c>
      <c r="AA204" s="17">
        <f t="shared" si="35"/>
        <v>26.200873362445414</v>
      </c>
      <c r="AB204" s="35" t="s">
        <v>442</v>
      </c>
      <c r="AC204" s="35" t="s">
        <v>58</v>
      </c>
      <c r="AD204" s="35" t="s">
        <v>440</v>
      </c>
      <c r="AE204" s="35" t="s">
        <v>441</v>
      </c>
      <c r="AF204" s="35">
        <v>9.0299999999999994</v>
      </c>
      <c r="AG204" s="36"/>
      <c r="AH204" s="36"/>
      <c r="AI204" s="36"/>
      <c r="AJ204" s="38"/>
      <c r="AK204" s="33" t="s">
        <v>436</v>
      </c>
      <c r="AL204" s="33" t="s">
        <v>436</v>
      </c>
      <c r="AM204" s="33" t="s">
        <v>437</v>
      </c>
      <c r="AN204" s="33" t="s">
        <v>438</v>
      </c>
    </row>
    <row r="205" spans="1:40" ht="63.75">
      <c r="A205" s="33" t="s">
        <v>73</v>
      </c>
      <c r="B205" s="33" t="s">
        <v>430</v>
      </c>
      <c r="C205" s="33" t="s">
        <v>244</v>
      </c>
      <c r="D205" s="33" t="s">
        <v>431</v>
      </c>
      <c r="E205" s="35" t="s">
        <v>443</v>
      </c>
      <c r="F205" s="55" t="s">
        <v>45</v>
      </c>
      <c r="G205" s="55">
        <v>1</v>
      </c>
      <c r="H205" s="24" t="s">
        <v>46</v>
      </c>
      <c r="I205" s="24" t="s">
        <v>47</v>
      </c>
      <c r="J205" s="56">
        <v>42989</v>
      </c>
      <c r="K205" s="37">
        <v>10</v>
      </c>
      <c r="L205" s="16">
        <f t="shared" si="26"/>
        <v>12</v>
      </c>
      <c r="M205" s="16">
        <v>0.5</v>
      </c>
      <c r="N205" s="8">
        <f t="shared" si="27"/>
        <v>1</v>
      </c>
      <c r="O205" s="17">
        <f t="shared" si="32"/>
        <v>21</v>
      </c>
      <c r="P205" s="17">
        <f t="shared" si="33"/>
        <v>25.2</v>
      </c>
      <c r="Q205" s="18">
        <f t="shared" si="29"/>
        <v>10.5</v>
      </c>
      <c r="R205" s="8">
        <v>12</v>
      </c>
      <c r="S205" s="8">
        <v>8.4</v>
      </c>
      <c r="T205" s="18">
        <f t="shared" si="38"/>
        <v>28.61135371179039</v>
      </c>
      <c r="U205" s="44"/>
      <c r="V205" s="44"/>
      <c r="W205" s="44">
        <f t="shared" si="34"/>
        <v>26.200873362445414</v>
      </c>
      <c r="X205" s="8">
        <v>8.4</v>
      </c>
      <c r="Y205" s="17">
        <v>0</v>
      </c>
      <c r="Z205" s="18">
        <f t="shared" si="39"/>
        <v>28.61135371179039</v>
      </c>
      <c r="AA205" s="17">
        <f t="shared" si="35"/>
        <v>26.200873362445414</v>
      </c>
      <c r="AB205" s="35"/>
      <c r="AC205" s="35"/>
      <c r="AD205" s="35"/>
      <c r="AE205" s="35"/>
      <c r="AF205" s="35"/>
      <c r="AG205" s="36"/>
      <c r="AH205" s="36"/>
      <c r="AI205" s="36"/>
      <c r="AJ205" s="38"/>
      <c r="AK205" s="33" t="s">
        <v>436</v>
      </c>
      <c r="AL205" s="33" t="s">
        <v>436</v>
      </c>
      <c r="AM205" s="33" t="s">
        <v>437</v>
      </c>
      <c r="AN205" s="33" t="s">
        <v>438</v>
      </c>
    </row>
    <row r="206" spans="1:40" ht="63.75">
      <c r="A206" s="33" t="s">
        <v>73</v>
      </c>
      <c r="B206" s="33" t="s">
        <v>444</v>
      </c>
      <c r="C206" s="33" t="s">
        <v>244</v>
      </c>
      <c r="D206" s="33" t="s">
        <v>445</v>
      </c>
      <c r="E206" s="35" t="s">
        <v>53</v>
      </c>
      <c r="F206" s="55" t="s">
        <v>45</v>
      </c>
      <c r="G206" s="55">
        <v>1</v>
      </c>
      <c r="H206" s="24" t="s">
        <v>46</v>
      </c>
      <c r="I206" s="24" t="s">
        <v>47</v>
      </c>
      <c r="J206" s="56">
        <v>42989</v>
      </c>
      <c r="K206" s="37">
        <v>12.5</v>
      </c>
      <c r="L206" s="16">
        <f t="shared" si="26"/>
        <v>15</v>
      </c>
      <c r="M206" s="16">
        <v>0.5</v>
      </c>
      <c r="N206" s="8">
        <f t="shared" si="27"/>
        <v>1</v>
      </c>
      <c r="O206" s="17">
        <f t="shared" si="32"/>
        <v>26</v>
      </c>
      <c r="P206" s="17">
        <f t="shared" si="33"/>
        <v>31.2</v>
      </c>
      <c r="Q206" s="18">
        <f t="shared" si="29"/>
        <v>13</v>
      </c>
      <c r="R206" s="8">
        <v>12</v>
      </c>
      <c r="S206" s="8">
        <v>8.4</v>
      </c>
      <c r="T206" s="18">
        <f t="shared" si="38"/>
        <v>35.161572052401745</v>
      </c>
      <c r="U206" s="44"/>
      <c r="V206" s="44"/>
      <c r="W206" s="44">
        <f t="shared" si="34"/>
        <v>29.47598253275109</v>
      </c>
      <c r="X206" s="8">
        <v>8.4</v>
      </c>
      <c r="Y206" s="17">
        <v>0</v>
      </c>
      <c r="Z206" s="18">
        <f t="shared" si="39"/>
        <v>35.161572052401745</v>
      </c>
      <c r="AA206" s="17">
        <f t="shared" si="35"/>
        <v>29.47598253275109</v>
      </c>
      <c r="AB206" s="35" t="s">
        <v>446</v>
      </c>
      <c r="AC206" s="35" t="s">
        <v>58</v>
      </c>
      <c r="AD206" s="35" t="s">
        <v>447</v>
      </c>
      <c r="AE206" s="35" t="s">
        <v>333</v>
      </c>
      <c r="AF206" s="35">
        <v>7.39</v>
      </c>
      <c r="AG206" s="36"/>
      <c r="AH206" s="36"/>
      <c r="AI206" s="36"/>
      <c r="AJ206" s="38"/>
      <c r="AK206" s="33" t="s">
        <v>448</v>
      </c>
      <c r="AL206" s="33" t="s">
        <v>448</v>
      </c>
      <c r="AM206" s="33" t="s">
        <v>449</v>
      </c>
      <c r="AN206" s="33" t="s">
        <v>450</v>
      </c>
    </row>
    <row r="207" spans="1:40" ht="63.75">
      <c r="A207" s="33" t="s">
        <v>73</v>
      </c>
      <c r="B207" s="33" t="s">
        <v>444</v>
      </c>
      <c r="C207" s="33" t="s">
        <v>244</v>
      </c>
      <c r="D207" s="33" t="s">
        <v>445</v>
      </c>
      <c r="E207" s="35"/>
      <c r="F207" s="55" t="s">
        <v>45</v>
      </c>
      <c r="G207" s="55">
        <v>1</v>
      </c>
      <c r="H207" s="24" t="s">
        <v>46</v>
      </c>
      <c r="I207" s="24" t="s">
        <v>47</v>
      </c>
      <c r="J207" s="56">
        <v>42989</v>
      </c>
      <c r="K207" s="37">
        <v>12.5</v>
      </c>
      <c r="L207" s="16">
        <f t="shared" si="26"/>
        <v>15</v>
      </c>
      <c r="M207" s="16">
        <v>0.5</v>
      </c>
      <c r="N207" s="8">
        <f t="shared" si="27"/>
        <v>1</v>
      </c>
      <c r="O207" s="17">
        <f t="shared" si="32"/>
        <v>26</v>
      </c>
      <c r="P207" s="17">
        <f t="shared" si="33"/>
        <v>31.2</v>
      </c>
      <c r="Q207" s="18">
        <f t="shared" si="29"/>
        <v>13</v>
      </c>
      <c r="R207" s="8">
        <v>12</v>
      </c>
      <c r="S207" s="8">
        <v>8.4</v>
      </c>
      <c r="T207" s="18">
        <f t="shared" si="38"/>
        <v>35.161572052401745</v>
      </c>
      <c r="U207" s="44"/>
      <c r="V207" s="44"/>
      <c r="W207" s="44">
        <f t="shared" si="34"/>
        <v>29.47598253275109</v>
      </c>
      <c r="X207" s="8">
        <v>8.4</v>
      </c>
      <c r="Y207" s="17">
        <v>0</v>
      </c>
      <c r="Z207" s="18">
        <f t="shared" si="39"/>
        <v>35.161572052401745</v>
      </c>
      <c r="AA207" s="17">
        <f t="shared" si="35"/>
        <v>29.47598253275109</v>
      </c>
      <c r="AB207" s="35" t="s">
        <v>451</v>
      </c>
      <c r="AC207" s="35" t="s">
        <v>48</v>
      </c>
      <c r="AD207" s="35" t="s">
        <v>452</v>
      </c>
      <c r="AE207" s="35" t="s">
        <v>162</v>
      </c>
      <c r="AF207" s="35"/>
      <c r="AG207" s="36"/>
      <c r="AH207" s="36"/>
      <c r="AI207" s="36"/>
      <c r="AJ207" s="38"/>
      <c r="AK207" s="33" t="s">
        <v>448</v>
      </c>
      <c r="AL207" s="33" t="s">
        <v>448</v>
      </c>
      <c r="AM207" s="33" t="s">
        <v>449</v>
      </c>
      <c r="AN207" s="33" t="s">
        <v>450</v>
      </c>
    </row>
    <row r="208" spans="1:40" ht="63.75">
      <c r="A208" s="33" t="s">
        <v>73</v>
      </c>
      <c r="B208" s="33" t="s">
        <v>444</v>
      </c>
      <c r="C208" s="33" t="s">
        <v>244</v>
      </c>
      <c r="D208" s="33" t="s">
        <v>445</v>
      </c>
      <c r="E208" s="35"/>
      <c r="F208" s="55" t="s">
        <v>45</v>
      </c>
      <c r="G208" s="55">
        <v>1</v>
      </c>
      <c r="H208" s="24" t="s">
        <v>46</v>
      </c>
      <c r="I208" s="24" t="s">
        <v>47</v>
      </c>
      <c r="J208" s="56">
        <v>42989</v>
      </c>
      <c r="K208" s="37">
        <v>12.5</v>
      </c>
      <c r="L208" s="16">
        <f t="shared" si="26"/>
        <v>15</v>
      </c>
      <c r="M208" s="16">
        <v>0.5</v>
      </c>
      <c r="N208" s="8">
        <f t="shared" si="27"/>
        <v>1</v>
      </c>
      <c r="O208" s="17">
        <f t="shared" si="32"/>
        <v>26</v>
      </c>
      <c r="P208" s="17">
        <f t="shared" si="33"/>
        <v>31.2</v>
      </c>
      <c r="Q208" s="18">
        <f t="shared" si="29"/>
        <v>13</v>
      </c>
      <c r="R208" s="8">
        <v>12</v>
      </c>
      <c r="S208" s="8">
        <v>8.4</v>
      </c>
      <c r="T208" s="18">
        <f t="shared" si="38"/>
        <v>35.161572052401745</v>
      </c>
      <c r="U208" s="44"/>
      <c r="V208" s="44"/>
      <c r="W208" s="44">
        <f t="shared" si="34"/>
        <v>29.47598253275109</v>
      </c>
      <c r="X208" s="8">
        <v>8.4</v>
      </c>
      <c r="Y208" s="17">
        <v>0</v>
      </c>
      <c r="Z208" s="18">
        <f t="shared" si="39"/>
        <v>35.161572052401745</v>
      </c>
      <c r="AA208" s="17">
        <f t="shared" si="35"/>
        <v>29.47598253275109</v>
      </c>
      <c r="AB208" s="35"/>
      <c r="AC208" s="35"/>
      <c r="AD208" s="35"/>
      <c r="AE208" s="35"/>
      <c r="AF208" s="35"/>
      <c r="AG208" s="36"/>
      <c r="AH208" s="36"/>
      <c r="AI208" s="36"/>
      <c r="AJ208" s="38"/>
      <c r="AK208" s="33" t="s">
        <v>448</v>
      </c>
      <c r="AL208" s="33" t="s">
        <v>448</v>
      </c>
      <c r="AM208" s="33" t="s">
        <v>449</v>
      </c>
      <c r="AN208" s="33" t="s">
        <v>450</v>
      </c>
    </row>
    <row r="209" spans="1:40" ht="57">
      <c r="A209" s="33" t="s">
        <v>453</v>
      </c>
      <c r="B209" s="22" t="s">
        <v>454</v>
      </c>
      <c r="C209" s="57"/>
      <c r="D209" s="22" t="s">
        <v>455</v>
      </c>
      <c r="E209" s="35" t="s">
        <v>53</v>
      </c>
      <c r="F209" s="35" t="s">
        <v>45</v>
      </c>
      <c r="G209" s="35">
        <v>1</v>
      </c>
      <c r="H209" s="33" t="s">
        <v>46</v>
      </c>
      <c r="I209" s="33" t="s">
        <v>47</v>
      </c>
      <c r="J209" s="33"/>
      <c r="K209" s="37">
        <v>46.5</v>
      </c>
      <c r="L209" s="16">
        <f t="shared" si="26"/>
        <v>55.8</v>
      </c>
      <c r="M209" s="37">
        <v>0.17</v>
      </c>
      <c r="N209" s="8">
        <f t="shared" si="27"/>
        <v>0.20481927710843376</v>
      </c>
      <c r="O209" s="17">
        <f t="shared" si="32"/>
        <v>57</v>
      </c>
      <c r="P209" s="17">
        <f t="shared" si="33"/>
        <v>68.399999999999991</v>
      </c>
      <c r="Q209" s="18">
        <f t="shared" si="29"/>
        <v>9.6900000000000013</v>
      </c>
      <c r="R209" s="8">
        <v>12</v>
      </c>
      <c r="S209" s="8">
        <v>8.4</v>
      </c>
      <c r="T209" s="18">
        <f t="shared" si="38"/>
        <v>75.772925764192124</v>
      </c>
      <c r="U209" s="44"/>
      <c r="V209" s="44"/>
      <c r="W209" s="44">
        <f t="shared" si="34"/>
        <v>74.017467248908289</v>
      </c>
      <c r="X209" s="8">
        <v>8.4</v>
      </c>
      <c r="Y209" s="17">
        <v>10</v>
      </c>
      <c r="Z209" s="18">
        <f t="shared" si="39"/>
        <v>86.68995633187771</v>
      </c>
      <c r="AA209" s="17">
        <f t="shared" si="35"/>
        <v>84.934497816593876</v>
      </c>
      <c r="AB209" s="53">
        <v>43049</v>
      </c>
      <c r="AC209" s="35" t="s">
        <v>58</v>
      </c>
      <c r="AD209" s="35" t="s">
        <v>456</v>
      </c>
      <c r="AE209" s="35" t="s">
        <v>138</v>
      </c>
      <c r="AF209" s="35">
        <v>8.16</v>
      </c>
      <c r="AG209" s="36"/>
      <c r="AH209" s="36"/>
      <c r="AI209" s="36"/>
      <c r="AJ209" s="38"/>
      <c r="AK209" s="58" t="s">
        <v>457</v>
      </c>
      <c r="AL209" s="58" t="s">
        <v>458</v>
      </c>
      <c r="AM209" s="58" t="s">
        <v>459</v>
      </c>
      <c r="AN209" s="33"/>
    </row>
    <row r="210" spans="1:40" ht="57">
      <c r="A210" s="33" t="s">
        <v>453</v>
      </c>
      <c r="B210" s="22" t="s">
        <v>454</v>
      </c>
      <c r="C210" s="57"/>
      <c r="D210" s="22" t="s">
        <v>455</v>
      </c>
      <c r="E210" s="35"/>
      <c r="F210" s="35" t="s">
        <v>45</v>
      </c>
      <c r="G210" s="35">
        <v>1</v>
      </c>
      <c r="H210" s="33" t="s">
        <v>46</v>
      </c>
      <c r="I210" s="33" t="s">
        <v>47</v>
      </c>
      <c r="J210" s="33"/>
      <c r="K210" s="37">
        <v>46.5</v>
      </c>
      <c r="L210" s="16">
        <f t="shared" si="26"/>
        <v>55.8</v>
      </c>
      <c r="M210" s="37">
        <v>0.17</v>
      </c>
      <c r="N210" s="8">
        <f t="shared" si="27"/>
        <v>0.20481927710843376</v>
      </c>
      <c r="O210" s="17">
        <f t="shared" si="32"/>
        <v>57</v>
      </c>
      <c r="P210" s="17">
        <f t="shared" si="33"/>
        <v>68.399999999999991</v>
      </c>
      <c r="Q210" s="18">
        <f t="shared" si="29"/>
        <v>9.6900000000000013</v>
      </c>
      <c r="R210" s="8">
        <v>12</v>
      </c>
      <c r="S210" s="8">
        <v>8.4</v>
      </c>
      <c r="T210" s="18">
        <f t="shared" si="38"/>
        <v>75.772925764192124</v>
      </c>
      <c r="U210" s="44"/>
      <c r="V210" s="44"/>
      <c r="W210" s="44">
        <f t="shared" si="34"/>
        <v>74.017467248908289</v>
      </c>
      <c r="X210" s="8">
        <v>8.4</v>
      </c>
      <c r="Y210" s="17">
        <v>10</v>
      </c>
      <c r="Z210" s="18">
        <f t="shared" si="39"/>
        <v>86.68995633187771</v>
      </c>
      <c r="AA210" s="17">
        <f t="shared" si="35"/>
        <v>84.934497816593876</v>
      </c>
      <c r="AB210" s="35"/>
      <c r="AC210" s="35"/>
      <c r="AD210" s="35"/>
      <c r="AE210" s="35"/>
      <c r="AF210" s="35"/>
      <c r="AG210" s="36"/>
      <c r="AH210" s="36"/>
      <c r="AI210" s="36"/>
      <c r="AJ210" s="38"/>
      <c r="AK210" s="58" t="s">
        <v>457</v>
      </c>
      <c r="AL210" s="58" t="s">
        <v>458</v>
      </c>
      <c r="AM210" s="58" t="s">
        <v>459</v>
      </c>
      <c r="AN210" s="33"/>
    </row>
    <row r="211" spans="1:40" ht="63.75">
      <c r="A211" s="33" t="s">
        <v>453</v>
      </c>
      <c r="B211" s="33" t="s">
        <v>460</v>
      </c>
      <c r="C211" s="33" t="s">
        <v>461</v>
      </c>
      <c r="D211" s="33" t="s">
        <v>462</v>
      </c>
      <c r="E211" s="35"/>
      <c r="F211" s="35" t="s">
        <v>45</v>
      </c>
      <c r="G211" s="35">
        <v>1</v>
      </c>
      <c r="H211" s="33" t="s">
        <v>46</v>
      </c>
      <c r="I211" s="33" t="s">
        <v>47</v>
      </c>
      <c r="J211" s="33"/>
      <c r="K211" s="37">
        <v>34.5</v>
      </c>
      <c r="L211" s="16">
        <f t="shared" si="26"/>
        <v>41.4</v>
      </c>
      <c r="M211" s="16">
        <v>0.3</v>
      </c>
      <c r="N211" s="8">
        <f t="shared" si="27"/>
        <v>0.4285714285714286</v>
      </c>
      <c r="O211" s="17">
        <f t="shared" ref="O211:O222" si="40">INT(L211/(1-M211))+1</f>
        <v>60</v>
      </c>
      <c r="P211" s="17"/>
      <c r="Q211" s="18">
        <f t="shared" si="29"/>
        <v>18</v>
      </c>
      <c r="R211" s="37"/>
      <c r="S211" s="37">
        <v>8.16</v>
      </c>
      <c r="T211" s="18">
        <f t="shared" ref="T211:T222" si="41">O211/(1-S211/100)</f>
        <v>65.331010452961678</v>
      </c>
      <c r="U211" s="37"/>
      <c r="V211" s="37"/>
      <c r="W211" s="37"/>
      <c r="X211" s="37">
        <v>8.4</v>
      </c>
      <c r="Y211" s="17">
        <v>0</v>
      </c>
      <c r="Z211" s="18">
        <f t="shared" ref="Z211:Z222" si="42">(O211+Y211)/(1-X211/100)</f>
        <v>65.502183406113531</v>
      </c>
      <c r="AA211" s="35"/>
      <c r="AB211" s="35" t="s">
        <v>463</v>
      </c>
      <c r="AC211" s="35" t="s">
        <v>48</v>
      </c>
      <c r="AD211" s="35" t="s">
        <v>464</v>
      </c>
      <c r="AE211" s="35" t="s">
        <v>93</v>
      </c>
      <c r="AF211" s="35">
        <v>6.1</v>
      </c>
      <c r="AG211" s="36"/>
      <c r="AH211" s="36"/>
      <c r="AI211" s="36"/>
      <c r="AJ211" s="38"/>
      <c r="AK211" s="33" t="s">
        <v>465</v>
      </c>
      <c r="AL211" s="33" t="s">
        <v>465</v>
      </c>
      <c r="AM211" s="33" t="s">
        <v>466</v>
      </c>
      <c r="AN211" s="33" t="s">
        <v>467</v>
      </c>
    </row>
    <row r="212" spans="1:40" ht="63.75">
      <c r="A212" s="33" t="s">
        <v>453</v>
      </c>
      <c r="B212" s="33" t="s">
        <v>460</v>
      </c>
      <c r="C212" s="33" t="s">
        <v>461</v>
      </c>
      <c r="D212" s="33" t="s">
        <v>462</v>
      </c>
      <c r="E212" s="35"/>
      <c r="F212" s="35" t="s">
        <v>45</v>
      </c>
      <c r="G212" s="35">
        <v>1</v>
      </c>
      <c r="H212" s="33" t="s">
        <v>46</v>
      </c>
      <c r="I212" s="33" t="s">
        <v>47</v>
      </c>
      <c r="J212" s="33"/>
      <c r="K212" s="37">
        <v>34.5</v>
      </c>
      <c r="L212" s="16">
        <f t="shared" si="26"/>
        <v>41.4</v>
      </c>
      <c r="M212" s="16">
        <v>0.3</v>
      </c>
      <c r="N212" s="8">
        <f t="shared" si="27"/>
        <v>0.4285714285714286</v>
      </c>
      <c r="O212" s="17">
        <f t="shared" si="40"/>
        <v>60</v>
      </c>
      <c r="P212" s="17"/>
      <c r="Q212" s="18">
        <f t="shared" si="29"/>
        <v>18</v>
      </c>
      <c r="R212" s="37"/>
      <c r="S212" s="37">
        <v>8.16</v>
      </c>
      <c r="T212" s="18">
        <f t="shared" si="41"/>
        <v>65.331010452961678</v>
      </c>
      <c r="U212" s="37"/>
      <c r="V212" s="37"/>
      <c r="W212" s="37"/>
      <c r="X212" s="37">
        <v>8.4</v>
      </c>
      <c r="Y212" s="17">
        <v>0</v>
      </c>
      <c r="Z212" s="18">
        <f t="shared" si="42"/>
        <v>65.502183406113531</v>
      </c>
      <c r="AA212" s="35"/>
      <c r="AB212" s="35" t="s">
        <v>468</v>
      </c>
      <c r="AC212" s="35" t="s">
        <v>58</v>
      </c>
      <c r="AD212" s="35" t="s">
        <v>469</v>
      </c>
      <c r="AE212" s="35" t="s">
        <v>138</v>
      </c>
      <c r="AF212" s="35">
        <v>10.220000000000001</v>
      </c>
      <c r="AG212" s="36"/>
      <c r="AH212" s="36"/>
      <c r="AI212" s="36"/>
      <c r="AJ212" s="38"/>
      <c r="AK212" s="33" t="s">
        <v>465</v>
      </c>
      <c r="AL212" s="33" t="s">
        <v>465</v>
      </c>
      <c r="AM212" s="33" t="s">
        <v>466</v>
      </c>
      <c r="AN212" s="33" t="s">
        <v>467</v>
      </c>
    </row>
    <row r="213" spans="1:40" ht="63.75">
      <c r="A213" s="33" t="s">
        <v>453</v>
      </c>
      <c r="B213" s="33" t="s">
        <v>470</v>
      </c>
      <c r="C213" s="33" t="s">
        <v>471</v>
      </c>
      <c r="D213" s="33" t="s">
        <v>472</v>
      </c>
      <c r="E213" s="35"/>
      <c r="F213" s="12" t="s">
        <v>45</v>
      </c>
      <c r="G213" s="12">
        <v>1</v>
      </c>
      <c r="H213" s="14" t="s">
        <v>46</v>
      </c>
      <c r="I213" s="14" t="s">
        <v>47</v>
      </c>
      <c r="J213" s="33"/>
      <c r="K213" s="37">
        <v>28</v>
      </c>
      <c r="L213" s="16">
        <f t="shared" si="26"/>
        <v>33.6</v>
      </c>
      <c r="M213" s="16">
        <v>0.25</v>
      </c>
      <c r="N213" s="8">
        <f t="shared" si="27"/>
        <v>0.33333333333333331</v>
      </c>
      <c r="O213" s="17">
        <f t="shared" si="40"/>
        <v>45</v>
      </c>
      <c r="P213" s="17"/>
      <c r="Q213" s="18">
        <f t="shared" si="29"/>
        <v>11.25</v>
      </c>
      <c r="R213" s="8"/>
      <c r="S213" s="8">
        <v>8.16</v>
      </c>
      <c r="T213" s="18">
        <f t="shared" si="41"/>
        <v>48.998257839721255</v>
      </c>
      <c r="U213" s="8"/>
      <c r="V213" s="8"/>
      <c r="W213" s="8"/>
      <c r="X213" s="8">
        <v>8.4</v>
      </c>
      <c r="Y213" s="17">
        <v>6</v>
      </c>
      <c r="Z213" s="18">
        <f t="shared" si="42"/>
        <v>55.676855895196503</v>
      </c>
      <c r="AA213" s="35"/>
      <c r="AB213" s="35" t="s">
        <v>473</v>
      </c>
      <c r="AC213" s="35" t="s">
        <v>48</v>
      </c>
      <c r="AD213" s="35" t="s">
        <v>474</v>
      </c>
      <c r="AE213" s="35"/>
      <c r="AF213" s="35"/>
      <c r="AG213" s="36"/>
      <c r="AH213" s="36"/>
      <c r="AI213" s="36"/>
      <c r="AJ213" s="38"/>
      <c r="AK213" s="33" t="s">
        <v>475</v>
      </c>
      <c r="AL213" s="33" t="s">
        <v>475</v>
      </c>
      <c r="AM213" s="33" t="s">
        <v>476</v>
      </c>
      <c r="AN213" s="33" t="s">
        <v>477</v>
      </c>
    </row>
    <row r="214" spans="1:40" ht="63.75">
      <c r="A214" s="33" t="s">
        <v>453</v>
      </c>
      <c r="B214" s="33" t="s">
        <v>470</v>
      </c>
      <c r="C214" s="33" t="s">
        <v>471</v>
      </c>
      <c r="D214" s="33" t="s">
        <v>472</v>
      </c>
      <c r="E214" s="35"/>
      <c r="F214" s="12" t="s">
        <v>45</v>
      </c>
      <c r="G214" s="12">
        <v>1</v>
      </c>
      <c r="H214" s="14" t="s">
        <v>46</v>
      </c>
      <c r="I214" s="14" t="s">
        <v>47</v>
      </c>
      <c r="J214" s="33"/>
      <c r="K214" s="37">
        <v>28</v>
      </c>
      <c r="L214" s="16">
        <f t="shared" si="26"/>
        <v>33.6</v>
      </c>
      <c r="M214" s="16">
        <v>0.25</v>
      </c>
      <c r="N214" s="8">
        <f t="shared" si="27"/>
        <v>0.33333333333333331</v>
      </c>
      <c r="O214" s="17">
        <f t="shared" si="40"/>
        <v>45</v>
      </c>
      <c r="P214" s="17"/>
      <c r="Q214" s="18">
        <f t="shared" si="29"/>
        <v>11.25</v>
      </c>
      <c r="R214" s="8"/>
      <c r="S214" s="8">
        <v>8.16</v>
      </c>
      <c r="T214" s="18">
        <f t="shared" si="41"/>
        <v>48.998257839721255</v>
      </c>
      <c r="U214" s="8"/>
      <c r="V214" s="8"/>
      <c r="W214" s="8"/>
      <c r="X214" s="8">
        <v>8.4</v>
      </c>
      <c r="Y214" s="17">
        <v>6</v>
      </c>
      <c r="Z214" s="18">
        <f t="shared" si="42"/>
        <v>55.676855895196503</v>
      </c>
      <c r="AA214" s="35"/>
      <c r="AB214" s="35" t="s">
        <v>473</v>
      </c>
      <c r="AC214" s="35" t="s">
        <v>48</v>
      </c>
      <c r="AD214" s="35" t="s">
        <v>474</v>
      </c>
      <c r="AE214" s="35"/>
      <c r="AF214" s="35"/>
      <c r="AG214" s="36"/>
      <c r="AH214" s="36"/>
      <c r="AI214" s="36"/>
      <c r="AJ214" s="38"/>
      <c r="AK214" s="33" t="s">
        <v>475</v>
      </c>
      <c r="AL214" s="33" t="s">
        <v>475</v>
      </c>
      <c r="AM214" s="33" t="s">
        <v>476</v>
      </c>
      <c r="AN214" s="33" t="s">
        <v>477</v>
      </c>
    </row>
    <row r="215" spans="1:40" ht="63.75">
      <c r="A215" s="33" t="s">
        <v>453</v>
      </c>
      <c r="B215" s="33" t="s">
        <v>470</v>
      </c>
      <c r="C215" s="33" t="s">
        <v>471</v>
      </c>
      <c r="D215" s="33" t="s">
        <v>472</v>
      </c>
      <c r="E215" s="35"/>
      <c r="F215" s="12" t="s">
        <v>45</v>
      </c>
      <c r="G215" s="12">
        <v>1</v>
      </c>
      <c r="H215" s="14" t="s">
        <v>46</v>
      </c>
      <c r="I215" s="14" t="s">
        <v>47</v>
      </c>
      <c r="J215" s="33"/>
      <c r="K215" s="37">
        <v>28</v>
      </c>
      <c r="L215" s="16">
        <f t="shared" si="26"/>
        <v>33.6</v>
      </c>
      <c r="M215" s="16">
        <v>0.25</v>
      </c>
      <c r="N215" s="8">
        <f t="shared" si="27"/>
        <v>0.33333333333333331</v>
      </c>
      <c r="O215" s="17">
        <f t="shared" si="40"/>
        <v>45</v>
      </c>
      <c r="P215" s="17"/>
      <c r="Q215" s="18">
        <f t="shared" si="29"/>
        <v>11.25</v>
      </c>
      <c r="R215" s="8"/>
      <c r="S215" s="8">
        <v>8.16</v>
      </c>
      <c r="T215" s="18">
        <f t="shared" si="41"/>
        <v>48.998257839721255</v>
      </c>
      <c r="U215" s="8"/>
      <c r="V215" s="8"/>
      <c r="W215" s="8"/>
      <c r="X215" s="8">
        <v>8.4</v>
      </c>
      <c r="Y215" s="17">
        <v>6</v>
      </c>
      <c r="Z215" s="18">
        <f t="shared" si="42"/>
        <v>55.676855895196503</v>
      </c>
      <c r="AA215" s="35"/>
      <c r="AB215" s="40">
        <v>43075</v>
      </c>
      <c r="AC215" s="35" t="s">
        <v>48</v>
      </c>
      <c r="AD215" s="35" t="s">
        <v>478</v>
      </c>
      <c r="AE215" s="35"/>
      <c r="AF215" s="35"/>
      <c r="AG215" s="36"/>
      <c r="AH215" s="36"/>
      <c r="AI215" s="36"/>
      <c r="AJ215" s="38"/>
      <c r="AK215" s="33" t="s">
        <v>475</v>
      </c>
      <c r="AL215" s="33" t="s">
        <v>475</v>
      </c>
      <c r="AM215" s="33" t="s">
        <v>476</v>
      </c>
      <c r="AN215" s="33" t="s">
        <v>477</v>
      </c>
    </row>
    <row r="216" spans="1:40" ht="63.75">
      <c r="A216" s="33" t="s">
        <v>453</v>
      </c>
      <c r="B216" s="33" t="s">
        <v>470</v>
      </c>
      <c r="C216" s="33" t="s">
        <v>471</v>
      </c>
      <c r="D216" s="33" t="s">
        <v>472</v>
      </c>
      <c r="E216" s="35"/>
      <c r="F216" s="12" t="s">
        <v>45</v>
      </c>
      <c r="G216" s="12">
        <v>1</v>
      </c>
      <c r="H216" s="14" t="s">
        <v>46</v>
      </c>
      <c r="I216" s="14" t="s">
        <v>47</v>
      </c>
      <c r="J216" s="33"/>
      <c r="K216" s="37">
        <v>28</v>
      </c>
      <c r="L216" s="16">
        <f t="shared" si="26"/>
        <v>33.6</v>
      </c>
      <c r="M216" s="16">
        <v>0.25</v>
      </c>
      <c r="N216" s="8">
        <f t="shared" si="27"/>
        <v>0.33333333333333331</v>
      </c>
      <c r="O216" s="17">
        <f t="shared" si="40"/>
        <v>45</v>
      </c>
      <c r="P216" s="17"/>
      <c r="Q216" s="18">
        <f t="shared" si="29"/>
        <v>11.25</v>
      </c>
      <c r="R216" s="8"/>
      <c r="S216" s="8">
        <v>8.16</v>
      </c>
      <c r="T216" s="18">
        <f t="shared" si="41"/>
        <v>48.998257839721255</v>
      </c>
      <c r="U216" s="8"/>
      <c r="V216" s="8"/>
      <c r="W216" s="8"/>
      <c r="X216" s="8">
        <v>8.4</v>
      </c>
      <c r="Y216" s="17">
        <v>6</v>
      </c>
      <c r="Z216" s="18">
        <f t="shared" si="42"/>
        <v>55.676855895196503</v>
      </c>
      <c r="AA216" s="35"/>
      <c r="AB216" s="40">
        <v>43075</v>
      </c>
      <c r="AC216" s="35" t="s">
        <v>48</v>
      </c>
      <c r="AD216" s="35" t="s">
        <v>478</v>
      </c>
      <c r="AE216" s="35"/>
      <c r="AF216" s="35"/>
      <c r="AG216" s="36"/>
      <c r="AH216" s="36"/>
      <c r="AI216" s="36"/>
      <c r="AJ216" s="38"/>
      <c r="AK216" s="33" t="s">
        <v>475</v>
      </c>
      <c r="AL216" s="33" t="s">
        <v>475</v>
      </c>
      <c r="AM216" s="33" t="s">
        <v>476</v>
      </c>
      <c r="AN216" s="33" t="s">
        <v>477</v>
      </c>
    </row>
    <row r="217" spans="1:40" ht="63.75">
      <c r="A217" s="33" t="s">
        <v>453</v>
      </c>
      <c r="B217" s="33" t="s">
        <v>470</v>
      </c>
      <c r="C217" s="33" t="s">
        <v>471</v>
      </c>
      <c r="D217" s="33" t="s">
        <v>472</v>
      </c>
      <c r="E217" s="35"/>
      <c r="F217" s="12" t="s">
        <v>45</v>
      </c>
      <c r="G217" s="12">
        <v>1</v>
      </c>
      <c r="H217" s="14" t="s">
        <v>46</v>
      </c>
      <c r="I217" s="14" t="s">
        <v>47</v>
      </c>
      <c r="J217" s="33"/>
      <c r="K217" s="37">
        <v>28</v>
      </c>
      <c r="L217" s="16">
        <f t="shared" si="26"/>
        <v>33.6</v>
      </c>
      <c r="M217" s="16">
        <v>0.25</v>
      </c>
      <c r="N217" s="8">
        <f t="shared" si="27"/>
        <v>0.33333333333333331</v>
      </c>
      <c r="O217" s="17">
        <f t="shared" si="40"/>
        <v>45</v>
      </c>
      <c r="P217" s="17"/>
      <c r="Q217" s="18">
        <f t="shared" si="29"/>
        <v>11.25</v>
      </c>
      <c r="R217" s="8"/>
      <c r="S217" s="8">
        <v>8.16</v>
      </c>
      <c r="T217" s="18">
        <f t="shared" si="41"/>
        <v>48.998257839721255</v>
      </c>
      <c r="U217" s="8"/>
      <c r="V217" s="8"/>
      <c r="W217" s="8"/>
      <c r="X217" s="8">
        <v>8.4</v>
      </c>
      <c r="Y217" s="17">
        <v>6</v>
      </c>
      <c r="Z217" s="18">
        <f t="shared" si="42"/>
        <v>55.676855895196503</v>
      </c>
      <c r="AA217" s="35"/>
      <c r="AB217" s="40">
        <v>43075</v>
      </c>
      <c r="AC217" s="35" t="s">
        <v>48</v>
      </c>
      <c r="AD217" s="35" t="s">
        <v>478</v>
      </c>
      <c r="AE217" s="35"/>
      <c r="AF217" s="35"/>
      <c r="AG217" s="36"/>
      <c r="AH217" s="36"/>
      <c r="AI217" s="36"/>
      <c r="AJ217" s="38"/>
      <c r="AK217" s="33" t="s">
        <v>475</v>
      </c>
      <c r="AL217" s="33" t="s">
        <v>475</v>
      </c>
      <c r="AM217" s="33" t="s">
        <v>476</v>
      </c>
      <c r="AN217" s="33" t="s">
        <v>477</v>
      </c>
    </row>
    <row r="218" spans="1:40" ht="63.75">
      <c r="A218" s="33" t="s">
        <v>453</v>
      </c>
      <c r="B218" s="33" t="s">
        <v>470</v>
      </c>
      <c r="C218" s="33" t="s">
        <v>471</v>
      </c>
      <c r="D218" s="33" t="s">
        <v>472</v>
      </c>
      <c r="E218" s="35"/>
      <c r="F218" s="12" t="s">
        <v>45</v>
      </c>
      <c r="G218" s="12">
        <v>1</v>
      </c>
      <c r="H218" s="14" t="s">
        <v>46</v>
      </c>
      <c r="I218" s="14" t="s">
        <v>47</v>
      </c>
      <c r="J218" s="33"/>
      <c r="K218" s="37">
        <v>28</v>
      </c>
      <c r="L218" s="16">
        <f t="shared" si="26"/>
        <v>33.6</v>
      </c>
      <c r="M218" s="16">
        <v>0.25</v>
      </c>
      <c r="N218" s="8">
        <f t="shared" si="27"/>
        <v>0.33333333333333331</v>
      </c>
      <c r="O218" s="17">
        <f t="shared" si="40"/>
        <v>45</v>
      </c>
      <c r="P218" s="17"/>
      <c r="Q218" s="18">
        <f t="shared" si="29"/>
        <v>11.25</v>
      </c>
      <c r="R218" s="8"/>
      <c r="S218" s="8">
        <v>8.16</v>
      </c>
      <c r="T218" s="18">
        <f t="shared" si="41"/>
        <v>48.998257839721255</v>
      </c>
      <c r="U218" s="8"/>
      <c r="V218" s="8"/>
      <c r="W218" s="8"/>
      <c r="X218" s="8">
        <v>8.4</v>
      </c>
      <c r="Y218" s="17">
        <v>6</v>
      </c>
      <c r="Z218" s="18">
        <f t="shared" si="42"/>
        <v>55.676855895196503</v>
      </c>
      <c r="AA218" s="35"/>
      <c r="AB218" s="40">
        <v>43075</v>
      </c>
      <c r="AC218" s="35" t="s">
        <v>48</v>
      </c>
      <c r="AD218" s="35" t="s">
        <v>478</v>
      </c>
      <c r="AE218" s="35"/>
      <c r="AF218" s="35"/>
      <c r="AG218" s="36"/>
      <c r="AH218" s="36"/>
      <c r="AI218" s="36"/>
      <c r="AJ218" s="38"/>
      <c r="AK218" s="33" t="s">
        <v>475</v>
      </c>
      <c r="AL218" s="33" t="s">
        <v>475</v>
      </c>
      <c r="AM218" s="33" t="s">
        <v>476</v>
      </c>
      <c r="AN218" s="33" t="s">
        <v>477</v>
      </c>
    </row>
    <row r="219" spans="1:40" ht="63.75">
      <c r="A219" s="33" t="s">
        <v>453</v>
      </c>
      <c r="B219" s="33" t="s">
        <v>470</v>
      </c>
      <c r="C219" s="33" t="s">
        <v>471</v>
      </c>
      <c r="D219" s="33" t="s">
        <v>472</v>
      </c>
      <c r="E219" s="35"/>
      <c r="F219" s="12" t="s">
        <v>45</v>
      </c>
      <c r="G219" s="12">
        <v>1</v>
      </c>
      <c r="H219" s="14" t="s">
        <v>46</v>
      </c>
      <c r="I219" s="14" t="s">
        <v>47</v>
      </c>
      <c r="J219" s="33"/>
      <c r="K219" s="37">
        <v>28</v>
      </c>
      <c r="L219" s="16">
        <f t="shared" si="26"/>
        <v>33.6</v>
      </c>
      <c r="M219" s="16">
        <v>0.25</v>
      </c>
      <c r="N219" s="8">
        <f t="shared" si="27"/>
        <v>0.33333333333333331</v>
      </c>
      <c r="O219" s="17">
        <f t="shared" si="40"/>
        <v>45</v>
      </c>
      <c r="P219" s="17"/>
      <c r="Q219" s="18">
        <f t="shared" si="29"/>
        <v>11.25</v>
      </c>
      <c r="R219" s="8"/>
      <c r="S219" s="8">
        <v>8.16</v>
      </c>
      <c r="T219" s="18">
        <f t="shared" si="41"/>
        <v>48.998257839721255</v>
      </c>
      <c r="U219" s="8"/>
      <c r="V219" s="8"/>
      <c r="W219" s="8"/>
      <c r="X219" s="8">
        <v>8.4</v>
      </c>
      <c r="Y219" s="17">
        <v>6</v>
      </c>
      <c r="Z219" s="18">
        <f t="shared" si="42"/>
        <v>55.676855895196503</v>
      </c>
      <c r="AA219" s="35"/>
      <c r="AB219" s="40">
        <v>43075</v>
      </c>
      <c r="AC219" s="35" t="s">
        <v>48</v>
      </c>
      <c r="AD219" s="35" t="s">
        <v>478</v>
      </c>
      <c r="AE219" s="35"/>
      <c r="AF219" s="35"/>
      <c r="AG219" s="36"/>
      <c r="AH219" s="36"/>
      <c r="AI219" s="36"/>
      <c r="AJ219" s="38"/>
      <c r="AK219" s="33" t="s">
        <v>475</v>
      </c>
      <c r="AL219" s="33" t="s">
        <v>475</v>
      </c>
      <c r="AM219" s="33" t="s">
        <v>476</v>
      </c>
      <c r="AN219" s="33" t="s">
        <v>477</v>
      </c>
    </row>
    <row r="220" spans="1:40" ht="63.75">
      <c r="A220" s="33" t="s">
        <v>453</v>
      </c>
      <c r="B220" s="33" t="s">
        <v>470</v>
      </c>
      <c r="C220" s="33" t="s">
        <v>471</v>
      </c>
      <c r="D220" s="33" t="s">
        <v>472</v>
      </c>
      <c r="E220" s="35"/>
      <c r="F220" s="12" t="s">
        <v>45</v>
      </c>
      <c r="G220" s="12">
        <v>1</v>
      </c>
      <c r="H220" s="14" t="s">
        <v>46</v>
      </c>
      <c r="I220" s="14" t="s">
        <v>47</v>
      </c>
      <c r="J220" s="33"/>
      <c r="K220" s="37">
        <v>28</v>
      </c>
      <c r="L220" s="16">
        <f t="shared" si="26"/>
        <v>33.6</v>
      </c>
      <c r="M220" s="16">
        <v>0.25</v>
      </c>
      <c r="N220" s="8">
        <f t="shared" si="27"/>
        <v>0.33333333333333331</v>
      </c>
      <c r="O220" s="17">
        <f t="shared" si="40"/>
        <v>45</v>
      </c>
      <c r="P220" s="17"/>
      <c r="Q220" s="18">
        <f t="shared" si="29"/>
        <v>11.25</v>
      </c>
      <c r="R220" s="8"/>
      <c r="S220" s="8">
        <v>8.16</v>
      </c>
      <c r="T220" s="18">
        <f t="shared" si="41"/>
        <v>48.998257839721255</v>
      </c>
      <c r="U220" s="8"/>
      <c r="V220" s="8"/>
      <c r="W220" s="8"/>
      <c r="X220" s="8">
        <v>8.4</v>
      </c>
      <c r="Y220" s="17">
        <v>6</v>
      </c>
      <c r="Z220" s="18">
        <f t="shared" si="42"/>
        <v>55.676855895196503</v>
      </c>
      <c r="AA220" s="35"/>
      <c r="AB220" s="40">
        <v>43075</v>
      </c>
      <c r="AC220" s="35" t="s">
        <v>48</v>
      </c>
      <c r="AD220" s="35" t="s">
        <v>478</v>
      </c>
      <c r="AE220" s="35"/>
      <c r="AF220" s="35"/>
      <c r="AG220" s="36"/>
      <c r="AH220" s="36"/>
      <c r="AI220" s="36"/>
      <c r="AJ220" s="38"/>
      <c r="AK220" s="33" t="s">
        <v>475</v>
      </c>
      <c r="AL220" s="33" t="s">
        <v>475</v>
      </c>
      <c r="AM220" s="33" t="s">
        <v>476</v>
      </c>
      <c r="AN220" s="33" t="s">
        <v>477</v>
      </c>
    </row>
    <row r="221" spans="1:40" ht="63.75">
      <c r="A221" s="33" t="s">
        <v>453</v>
      </c>
      <c r="B221" s="33" t="s">
        <v>470</v>
      </c>
      <c r="C221" s="33" t="s">
        <v>471</v>
      </c>
      <c r="D221" s="33" t="s">
        <v>472</v>
      </c>
      <c r="E221" s="35"/>
      <c r="F221" s="12" t="s">
        <v>45</v>
      </c>
      <c r="G221" s="12">
        <v>1</v>
      </c>
      <c r="H221" s="14" t="s">
        <v>46</v>
      </c>
      <c r="I221" s="14" t="s">
        <v>47</v>
      </c>
      <c r="J221" s="33"/>
      <c r="K221" s="37">
        <v>28</v>
      </c>
      <c r="L221" s="16">
        <f t="shared" si="26"/>
        <v>33.6</v>
      </c>
      <c r="M221" s="16">
        <v>0.25</v>
      </c>
      <c r="N221" s="8">
        <f t="shared" si="27"/>
        <v>0.33333333333333331</v>
      </c>
      <c r="O221" s="17">
        <f t="shared" si="40"/>
        <v>45</v>
      </c>
      <c r="P221" s="17"/>
      <c r="Q221" s="18">
        <f t="shared" si="29"/>
        <v>11.25</v>
      </c>
      <c r="R221" s="8"/>
      <c r="S221" s="8">
        <v>8.16</v>
      </c>
      <c r="T221" s="18">
        <f t="shared" si="41"/>
        <v>48.998257839721255</v>
      </c>
      <c r="U221" s="8"/>
      <c r="V221" s="8"/>
      <c r="W221" s="8"/>
      <c r="X221" s="8">
        <v>8.4</v>
      </c>
      <c r="Y221" s="17">
        <v>6</v>
      </c>
      <c r="Z221" s="18">
        <f t="shared" si="42"/>
        <v>55.676855895196503</v>
      </c>
      <c r="AA221" s="35"/>
      <c r="AB221" s="40">
        <v>43016</v>
      </c>
      <c r="AC221" s="35" t="s">
        <v>46</v>
      </c>
      <c r="AD221" s="35"/>
      <c r="AE221" s="35"/>
      <c r="AF221" s="35"/>
      <c r="AG221" s="36"/>
      <c r="AH221" s="36"/>
      <c r="AI221" s="36"/>
      <c r="AJ221" s="38"/>
      <c r="AK221" s="33" t="s">
        <v>475</v>
      </c>
      <c r="AL221" s="33" t="s">
        <v>475</v>
      </c>
      <c r="AM221" s="33" t="s">
        <v>476</v>
      </c>
      <c r="AN221" s="33" t="s">
        <v>477</v>
      </c>
    </row>
    <row r="222" spans="1:40" ht="63.75">
      <c r="A222" s="33" t="s">
        <v>453</v>
      </c>
      <c r="B222" s="33" t="s">
        <v>470</v>
      </c>
      <c r="C222" s="33" t="s">
        <v>471</v>
      </c>
      <c r="D222" s="33" t="s">
        <v>472</v>
      </c>
      <c r="E222" s="35"/>
      <c r="F222" s="12" t="s">
        <v>45</v>
      </c>
      <c r="G222" s="12">
        <v>1</v>
      </c>
      <c r="H222" s="14" t="s">
        <v>46</v>
      </c>
      <c r="I222" s="14" t="s">
        <v>47</v>
      </c>
      <c r="J222" s="33"/>
      <c r="K222" s="37">
        <v>28</v>
      </c>
      <c r="L222" s="16">
        <f t="shared" si="26"/>
        <v>33.6</v>
      </c>
      <c r="M222" s="16">
        <v>0.25</v>
      </c>
      <c r="N222" s="8">
        <f t="shared" si="27"/>
        <v>0.33333333333333331</v>
      </c>
      <c r="O222" s="17">
        <f t="shared" si="40"/>
        <v>45</v>
      </c>
      <c r="P222" s="17"/>
      <c r="Q222" s="18">
        <f t="shared" si="29"/>
        <v>11.25</v>
      </c>
      <c r="R222" s="8"/>
      <c r="S222" s="8">
        <v>8.16</v>
      </c>
      <c r="T222" s="18">
        <f t="shared" si="41"/>
        <v>48.998257839721255</v>
      </c>
      <c r="U222" s="8"/>
      <c r="V222" s="8"/>
      <c r="W222" s="8"/>
      <c r="X222" s="8">
        <v>8.4</v>
      </c>
      <c r="Y222" s="17">
        <v>6</v>
      </c>
      <c r="Z222" s="18">
        <f t="shared" si="42"/>
        <v>55.676855895196503</v>
      </c>
      <c r="AA222" s="35"/>
      <c r="AB222" s="40">
        <v>43016</v>
      </c>
      <c r="AC222" s="35" t="s">
        <v>46</v>
      </c>
      <c r="AD222" s="35"/>
      <c r="AE222" s="35"/>
      <c r="AF222" s="35"/>
      <c r="AG222" s="36"/>
      <c r="AH222" s="36"/>
      <c r="AI222" s="36"/>
      <c r="AJ222" s="38"/>
      <c r="AK222" s="33" t="s">
        <v>475</v>
      </c>
      <c r="AL222" s="33" t="s">
        <v>475</v>
      </c>
      <c r="AM222" s="33" t="s">
        <v>476</v>
      </c>
      <c r="AN222" s="33" t="s">
        <v>477</v>
      </c>
    </row>
    <row r="223" spans="1:40" ht="178.5">
      <c r="A223" s="33" t="s">
        <v>453</v>
      </c>
      <c r="B223" s="33" t="s">
        <v>479</v>
      </c>
      <c r="C223" s="33" t="s">
        <v>471</v>
      </c>
      <c r="D223" s="33" t="s">
        <v>480</v>
      </c>
      <c r="E223" s="35"/>
      <c r="F223" s="12" t="s">
        <v>45</v>
      </c>
      <c r="G223" s="12">
        <v>1</v>
      </c>
      <c r="H223" s="14" t="s">
        <v>46</v>
      </c>
      <c r="I223" s="14" t="s">
        <v>47</v>
      </c>
      <c r="J223" s="33"/>
      <c r="K223" s="37">
        <v>100</v>
      </c>
      <c r="L223" s="16">
        <f t="shared" si="26"/>
        <v>120</v>
      </c>
      <c r="M223" s="16">
        <v>0.16800000000000001</v>
      </c>
      <c r="N223" s="8">
        <f t="shared" si="27"/>
        <v>0.20192307692307696</v>
      </c>
      <c r="O223" s="17">
        <f t="shared" ref="O223:O225" si="43">INT(K223/(1-M223))+1</f>
        <v>121</v>
      </c>
      <c r="P223" s="17">
        <f t="shared" ref="P223:P225" si="44">1.2*O223</f>
        <v>145.19999999999999</v>
      </c>
      <c r="Q223" s="18">
        <f t="shared" si="29"/>
        <v>20.328000000000003</v>
      </c>
      <c r="R223" s="8">
        <v>12</v>
      </c>
      <c r="S223" s="8">
        <v>8.4</v>
      </c>
      <c r="T223" s="18">
        <f t="shared" ref="T223:T225" si="45">(P223+(S223/100)*R223)/(1-S223/100)</f>
        <v>159.61572052401746</v>
      </c>
      <c r="U223" s="44"/>
      <c r="V223" s="44"/>
      <c r="W223" s="44">
        <f t="shared" ref="W223:W225" si="46">(L223+R223)/(1-S223/100)</f>
        <v>144.10480349344977</v>
      </c>
      <c r="X223" s="8">
        <v>8.4</v>
      </c>
      <c r="Y223" s="17">
        <v>10</v>
      </c>
      <c r="Z223" s="18">
        <f t="shared" ref="Z223:Z225" si="47">(P223+(X223/100)*R223+Y223)/(1-X223/100)</f>
        <v>170.53275109170306</v>
      </c>
      <c r="AA223" s="17">
        <f t="shared" ref="AA223:AA225" si="48">(L223+R223+Y223)/(1-X223/100)</f>
        <v>155.02183406113537</v>
      </c>
      <c r="AB223" s="35" t="s">
        <v>481</v>
      </c>
      <c r="AC223" s="35" t="s">
        <v>482</v>
      </c>
      <c r="AD223" s="35" t="s">
        <v>483</v>
      </c>
      <c r="AE223" s="35" t="s">
        <v>484</v>
      </c>
      <c r="AF223" s="35">
        <v>10.210000000000001</v>
      </c>
      <c r="AG223" s="36"/>
      <c r="AH223" s="36"/>
      <c r="AI223" s="36"/>
      <c r="AJ223" s="38"/>
      <c r="AK223" s="33" t="s">
        <v>485</v>
      </c>
      <c r="AL223" s="33" t="s">
        <v>485</v>
      </c>
      <c r="AM223" s="33" t="s">
        <v>486</v>
      </c>
      <c r="AN223" s="33" t="s">
        <v>487</v>
      </c>
    </row>
    <row r="224" spans="1:40" ht="178.5">
      <c r="A224" s="33" t="s">
        <v>453</v>
      </c>
      <c r="B224" s="33" t="s">
        <v>479</v>
      </c>
      <c r="C224" s="33" t="s">
        <v>471</v>
      </c>
      <c r="D224" s="33" t="s">
        <v>480</v>
      </c>
      <c r="E224" s="35"/>
      <c r="F224" s="12" t="s">
        <v>45</v>
      </c>
      <c r="G224" s="12">
        <v>1</v>
      </c>
      <c r="H224" s="14" t="s">
        <v>46</v>
      </c>
      <c r="I224" s="14" t="s">
        <v>47</v>
      </c>
      <c r="J224" s="33"/>
      <c r="K224" s="37">
        <v>100</v>
      </c>
      <c r="L224" s="16">
        <f t="shared" si="26"/>
        <v>120</v>
      </c>
      <c r="M224" s="16">
        <v>0.16800000000000001</v>
      </c>
      <c r="N224" s="8">
        <f t="shared" si="27"/>
        <v>0.20192307692307696</v>
      </c>
      <c r="O224" s="17">
        <f t="shared" si="43"/>
        <v>121</v>
      </c>
      <c r="P224" s="17">
        <f t="shared" si="44"/>
        <v>145.19999999999999</v>
      </c>
      <c r="Q224" s="18">
        <f t="shared" si="29"/>
        <v>20.328000000000003</v>
      </c>
      <c r="R224" s="8">
        <v>12</v>
      </c>
      <c r="S224" s="8">
        <v>8.4</v>
      </c>
      <c r="T224" s="18">
        <f t="shared" si="45"/>
        <v>159.61572052401746</v>
      </c>
      <c r="U224" s="44"/>
      <c r="V224" s="44"/>
      <c r="W224" s="44">
        <f t="shared" si="46"/>
        <v>144.10480349344977</v>
      </c>
      <c r="X224" s="8">
        <v>8.4</v>
      </c>
      <c r="Y224" s="17">
        <v>10</v>
      </c>
      <c r="Z224" s="18">
        <f t="shared" si="47"/>
        <v>170.53275109170306</v>
      </c>
      <c r="AA224" s="17">
        <f t="shared" si="48"/>
        <v>155.02183406113537</v>
      </c>
      <c r="AB224" s="35"/>
      <c r="AC224" s="35"/>
      <c r="AD224" s="35"/>
      <c r="AE224" s="35"/>
      <c r="AF224" s="35"/>
      <c r="AG224" s="36"/>
      <c r="AH224" s="36"/>
      <c r="AI224" s="36"/>
      <c r="AJ224" s="38"/>
      <c r="AK224" s="33" t="s">
        <v>485</v>
      </c>
      <c r="AL224" s="33" t="s">
        <v>485</v>
      </c>
      <c r="AM224" s="33" t="s">
        <v>486</v>
      </c>
      <c r="AN224" s="33" t="s">
        <v>487</v>
      </c>
    </row>
    <row r="225" spans="1:40" ht="127.5">
      <c r="A225" s="33" t="s">
        <v>488</v>
      </c>
      <c r="B225" s="33" t="s">
        <v>489</v>
      </c>
      <c r="C225" s="33" t="s">
        <v>490</v>
      </c>
      <c r="D225" s="33" t="s">
        <v>491</v>
      </c>
      <c r="E225" s="35"/>
      <c r="F225" s="35" t="s">
        <v>45</v>
      </c>
      <c r="G225" s="35">
        <v>1</v>
      </c>
      <c r="H225" s="33" t="s">
        <v>46</v>
      </c>
      <c r="I225" s="33" t="s">
        <v>47</v>
      </c>
      <c r="J225" s="59">
        <v>43048</v>
      </c>
      <c r="K225" s="37">
        <v>620</v>
      </c>
      <c r="L225" s="16">
        <f t="shared" si="26"/>
        <v>744</v>
      </c>
      <c r="M225" s="16">
        <v>0.186</v>
      </c>
      <c r="N225" s="8">
        <f t="shared" si="27"/>
        <v>0.22850122850122848</v>
      </c>
      <c r="O225" s="17">
        <f t="shared" si="43"/>
        <v>762</v>
      </c>
      <c r="P225" s="17">
        <f t="shared" si="44"/>
        <v>914.4</v>
      </c>
      <c r="Q225" s="18">
        <f t="shared" si="29"/>
        <v>141.732</v>
      </c>
      <c r="R225" s="8">
        <v>12</v>
      </c>
      <c r="S225" s="8">
        <v>8.4</v>
      </c>
      <c r="T225" s="18">
        <f t="shared" si="45"/>
        <v>999.35371179039294</v>
      </c>
      <c r="U225" s="44"/>
      <c r="V225" s="44"/>
      <c r="W225" s="44">
        <f t="shared" si="46"/>
        <v>825.32751091703051</v>
      </c>
      <c r="X225" s="8">
        <v>8.4</v>
      </c>
      <c r="Y225" s="17">
        <v>0</v>
      </c>
      <c r="Z225" s="18">
        <f t="shared" si="47"/>
        <v>999.35371179039294</v>
      </c>
      <c r="AA225" s="17">
        <f t="shared" si="48"/>
        <v>825.32751091703051</v>
      </c>
      <c r="AB225" s="35" t="s">
        <v>492</v>
      </c>
      <c r="AC225" s="35" t="s">
        <v>46</v>
      </c>
      <c r="AD225" s="35"/>
      <c r="AE225" s="35"/>
      <c r="AF225" s="35"/>
      <c r="AG225" s="36"/>
      <c r="AH225" s="36"/>
      <c r="AI225" s="36"/>
      <c r="AJ225" s="38"/>
      <c r="AK225" s="33" t="s">
        <v>493</v>
      </c>
      <c r="AL225" s="33" t="s">
        <v>493</v>
      </c>
      <c r="AM225" s="33" t="s">
        <v>494</v>
      </c>
      <c r="AN225" s="33" t="s">
        <v>495</v>
      </c>
    </row>
    <row r="226" spans="1:40" ht="76.5">
      <c r="A226" s="33" t="s">
        <v>496</v>
      </c>
      <c r="B226" s="33" t="s">
        <v>497</v>
      </c>
      <c r="C226" s="33" t="s">
        <v>498</v>
      </c>
      <c r="D226" s="33" t="s">
        <v>499</v>
      </c>
      <c r="E226" s="35"/>
      <c r="F226" s="12" t="s">
        <v>45</v>
      </c>
      <c r="G226" s="35">
        <v>1</v>
      </c>
      <c r="H226" s="33"/>
      <c r="I226" s="33"/>
      <c r="J226" s="59">
        <v>42859</v>
      </c>
      <c r="K226" s="37">
        <v>7.41</v>
      </c>
      <c r="L226" s="16">
        <f t="shared" si="26"/>
        <v>8.8919999999999995</v>
      </c>
      <c r="M226" s="16">
        <v>0.55800000000000005</v>
      </c>
      <c r="N226" s="8">
        <f t="shared" si="27"/>
        <v>1.2624434389140273</v>
      </c>
      <c r="O226" s="17">
        <f t="shared" ref="O226:O258" si="49">INT(L226/(1-M226))+1</f>
        <v>21</v>
      </c>
      <c r="P226" s="17"/>
      <c r="Q226" s="18">
        <f t="shared" si="29"/>
        <v>11.718000000000002</v>
      </c>
      <c r="R226" s="8"/>
      <c r="S226" s="8">
        <v>14.4</v>
      </c>
      <c r="T226" s="18">
        <f t="shared" ref="T226:T252" si="50">O226/(1-S226/100)</f>
        <v>24.532710280373831</v>
      </c>
      <c r="U226" s="8"/>
      <c r="V226" s="8"/>
      <c r="W226" s="8"/>
      <c r="X226" s="8">
        <v>14.4</v>
      </c>
      <c r="Y226" s="17">
        <v>0</v>
      </c>
      <c r="Z226" s="18">
        <f t="shared" ref="Z226:Z252" si="51">(O226+Y226)/(1-X226/100)</f>
        <v>24.532710280373831</v>
      </c>
      <c r="AA226" s="35"/>
      <c r="AB226" s="35" t="s">
        <v>500</v>
      </c>
      <c r="AC226" s="35" t="s">
        <v>46</v>
      </c>
      <c r="AD226" s="35"/>
      <c r="AE226" s="35"/>
      <c r="AF226" s="35"/>
      <c r="AG226" s="36"/>
      <c r="AH226" s="36"/>
      <c r="AI226" s="36"/>
      <c r="AJ226" s="38"/>
      <c r="AK226" s="33"/>
      <c r="AL226" s="33" t="s">
        <v>501</v>
      </c>
      <c r="AM226" s="33" t="s">
        <v>502</v>
      </c>
      <c r="AN226" s="33"/>
    </row>
    <row r="227" spans="1:40" ht="76.5">
      <c r="A227" s="33" t="s">
        <v>496</v>
      </c>
      <c r="B227" s="33" t="s">
        <v>497</v>
      </c>
      <c r="C227" s="33" t="s">
        <v>498</v>
      </c>
      <c r="D227" s="33" t="s">
        <v>499</v>
      </c>
      <c r="E227" s="35"/>
      <c r="F227" s="12" t="s">
        <v>45</v>
      </c>
      <c r="G227" s="35">
        <v>1</v>
      </c>
      <c r="H227" s="33"/>
      <c r="I227" s="33"/>
      <c r="J227" s="59">
        <v>42859</v>
      </c>
      <c r="K227" s="37">
        <v>7.41</v>
      </c>
      <c r="L227" s="16">
        <f t="shared" si="26"/>
        <v>8.8919999999999995</v>
      </c>
      <c r="M227" s="16">
        <v>0.55800000000000005</v>
      </c>
      <c r="N227" s="8">
        <f t="shared" si="27"/>
        <v>1.2624434389140273</v>
      </c>
      <c r="O227" s="17">
        <f t="shared" si="49"/>
        <v>21</v>
      </c>
      <c r="P227" s="17"/>
      <c r="Q227" s="18">
        <f t="shared" si="29"/>
        <v>11.718000000000002</v>
      </c>
      <c r="R227" s="8"/>
      <c r="S227" s="8">
        <v>14.4</v>
      </c>
      <c r="T227" s="18">
        <f t="shared" si="50"/>
        <v>24.532710280373831</v>
      </c>
      <c r="U227" s="8"/>
      <c r="V227" s="8"/>
      <c r="W227" s="8"/>
      <c r="X227" s="8">
        <v>14.4</v>
      </c>
      <c r="Y227" s="17">
        <v>0</v>
      </c>
      <c r="Z227" s="18">
        <f t="shared" si="51"/>
        <v>24.532710280373831</v>
      </c>
      <c r="AA227" s="35"/>
      <c r="AB227" s="35" t="s">
        <v>500</v>
      </c>
      <c r="AC227" s="35" t="s">
        <v>46</v>
      </c>
      <c r="AD227" s="35"/>
      <c r="AE227" s="35"/>
      <c r="AF227" s="35"/>
      <c r="AG227" s="36"/>
      <c r="AH227" s="36"/>
      <c r="AI227" s="36"/>
      <c r="AJ227" s="38"/>
      <c r="AK227" s="33"/>
      <c r="AL227" s="33" t="s">
        <v>501</v>
      </c>
      <c r="AM227" s="33" t="s">
        <v>502</v>
      </c>
      <c r="AN227" s="33"/>
    </row>
    <row r="228" spans="1:40" ht="76.5">
      <c r="A228" s="33" t="s">
        <v>496</v>
      </c>
      <c r="B228" s="33" t="s">
        <v>497</v>
      </c>
      <c r="C228" s="33" t="s">
        <v>498</v>
      </c>
      <c r="D228" s="33" t="s">
        <v>499</v>
      </c>
      <c r="E228" s="35"/>
      <c r="F228" s="12" t="s">
        <v>45</v>
      </c>
      <c r="G228" s="35">
        <v>1</v>
      </c>
      <c r="H228" s="33"/>
      <c r="I228" s="33"/>
      <c r="J228" s="59">
        <v>42859</v>
      </c>
      <c r="K228" s="37">
        <v>7.41</v>
      </c>
      <c r="L228" s="16">
        <f t="shared" si="26"/>
        <v>8.8919999999999995</v>
      </c>
      <c r="M228" s="16">
        <v>0.55800000000000005</v>
      </c>
      <c r="N228" s="8">
        <f t="shared" si="27"/>
        <v>1.2624434389140273</v>
      </c>
      <c r="O228" s="17">
        <f t="shared" si="49"/>
        <v>21</v>
      </c>
      <c r="P228" s="17"/>
      <c r="Q228" s="18">
        <f t="shared" si="29"/>
        <v>11.718000000000002</v>
      </c>
      <c r="R228" s="8"/>
      <c r="S228" s="8">
        <v>14.4</v>
      </c>
      <c r="T228" s="18">
        <f t="shared" si="50"/>
        <v>24.532710280373831</v>
      </c>
      <c r="U228" s="8"/>
      <c r="V228" s="8"/>
      <c r="W228" s="8"/>
      <c r="X228" s="8">
        <v>14.4</v>
      </c>
      <c r="Y228" s="17">
        <v>0</v>
      </c>
      <c r="Z228" s="18">
        <f t="shared" si="51"/>
        <v>24.532710280373831</v>
      </c>
      <c r="AA228" s="35"/>
      <c r="AB228" s="35" t="s">
        <v>500</v>
      </c>
      <c r="AC228" s="35" t="s">
        <v>46</v>
      </c>
      <c r="AD228" s="35"/>
      <c r="AE228" s="35"/>
      <c r="AF228" s="35"/>
      <c r="AG228" s="36"/>
      <c r="AH228" s="36"/>
      <c r="AI228" s="36"/>
      <c r="AJ228" s="38"/>
      <c r="AK228" s="33"/>
      <c r="AL228" s="33" t="s">
        <v>501</v>
      </c>
      <c r="AM228" s="33" t="s">
        <v>502</v>
      </c>
      <c r="AN228" s="33"/>
    </row>
    <row r="229" spans="1:40" ht="76.5">
      <c r="A229" s="33" t="s">
        <v>496</v>
      </c>
      <c r="B229" s="33" t="s">
        <v>503</v>
      </c>
      <c r="C229" s="33" t="s">
        <v>498</v>
      </c>
      <c r="D229" s="33" t="s">
        <v>504</v>
      </c>
      <c r="E229" s="35"/>
      <c r="F229" s="12" t="s">
        <v>45</v>
      </c>
      <c r="G229" s="35">
        <v>1</v>
      </c>
      <c r="H229" s="33"/>
      <c r="I229" s="33"/>
      <c r="J229" s="59">
        <v>42859</v>
      </c>
      <c r="K229" s="37">
        <v>7.41</v>
      </c>
      <c r="L229" s="16">
        <f t="shared" si="26"/>
        <v>8.8919999999999995</v>
      </c>
      <c r="M229" s="16">
        <v>0.55800000000000005</v>
      </c>
      <c r="N229" s="8">
        <f t="shared" si="27"/>
        <v>1.2624434389140273</v>
      </c>
      <c r="O229" s="17">
        <f t="shared" si="49"/>
        <v>21</v>
      </c>
      <c r="P229" s="17"/>
      <c r="Q229" s="18">
        <f t="shared" si="29"/>
        <v>11.718000000000002</v>
      </c>
      <c r="R229" s="8"/>
      <c r="S229" s="8">
        <v>14.4</v>
      </c>
      <c r="T229" s="18">
        <f t="shared" si="50"/>
        <v>24.532710280373831</v>
      </c>
      <c r="U229" s="8"/>
      <c r="V229" s="8"/>
      <c r="W229" s="8"/>
      <c r="X229" s="8">
        <v>14.4</v>
      </c>
      <c r="Y229" s="17">
        <v>0</v>
      </c>
      <c r="Z229" s="18">
        <f t="shared" si="51"/>
        <v>24.532710280373831</v>
      </c>
      <c r="AA229" s="35"/>
      <c r="AB229" s="35" t="s">
        <v>500</v>
      </c>
      <c r="AC229" s="35" t="s">
        <v>46</v>
      </c>
      <c r="AD229" s="35"/>
      <c r="AE229" s="35"/>
      <c r="AF229" s="35"/>
      <c r="AG229" s="36"/>
      <c r="AH229" s="36"/>
      <c r="AI229" s="36"/>
      <c r="AJ229" s="38"/>
      <c r="AK229" s="33"/>
      <c r="AL229" s="33" t="s">
        <v>505</v>
      </c>
      <c r="AM229" s="33" t="s">
        <v>506</v>
      </c>
      <c r="AN229" s="33"/>
    </row>
    <row r="230" spans="1:40" ht="76.5">
      <c r="A230" s="33" t="s">
        <v>496</v>
      </c>
      <c r="B230" s="33" t="s">
        <v>503</v>
      </c>
      <c r="C230" s="33" t="s">
        <v>498</v>
      </c>
      <c r="D230" s="33" t="s">
        <v>504</v>
      </c>
      <c r="E230" s="35"/>
      <c r="F230" s="12" t="s">
        <v>45</v>
      </c>
      <c r="G230" s="35">
        <v>1</v>
      </c>
      <c r="H230" s="33"/>
      <c r="I230" s="33"/>
      <c r="J230" s="59">
        <v>42859</v>
      </c>
      <c r="K230" s="37">
        <v>7.41</v>
      </c>
      <c r="L230" s="16">
        <f t="shared" si="26"/>
        <v>8.8919999999999995</v>
      </c>
      <c r="M230" s="16">
        <v>0.55800000000000005</v>
      </c>
      <c r="N230" s="8">
        <f t="shared" si="27"/>
        <v>1.2624434389140273</v>
      </c>
      <c r="O230" s="17">
        <f t="shared" si="49"/>
        <v>21</v>
      </c>
      <c r="P230" s="17"/>
      <c r="Q230" s="18">
        <f t="shared" si="29"/>
        <v>11.718000000000002</v>
      </c>
      <c r="R230" s="8"/>
      <c r="S230" s="8">
        <v>14.4</v>
      </c>
      <c r="T230" s="18">
        <f t="shared" si="50"/>
        <v>24.532710280373831</v>
      </c>
      <c r="U230" s="8"/>
      <c r="V230" s="8"/>
      <c r="W230" s="8"/>
      <c r="X230" s="8">
        <v>14.4</v>
      </c>
      <c r="Y230" s="17">
        <v>0</v>
      </c>
      <c r="Z230" s="18">
        <f t="shared" si="51"/>
        <v>24.532710280373831</v>
      </c>
      <c r="AA230" s="35"/>
      <c r="AB230" s="35" t="s">
        <v>500</v>
      </c>
      <c r="AC230" s="35" t="s">
        <v>46</v>
      </c>
      <c r="AD230" s="35"/>
      <c r="AE230" s="35"/>
      <c r="AF230" s="35"/>
      <c r="AG230" s="36"/>
      <c r="AH230" s="36"/>
      <c r="AI230" s="36"/>
      <c r="AJ230" s="38"/>
      <c r="AK230" s="33"/>
      <c r="AL230" s="33" t="s">
        <v>505</v>
      </c>
      <c r="AM230" s="33" t="s">
        <v>506</v>
      </c>
      <c r="AN230" s="33"/>
    </row>
    <row r="231" spans="1:40" ht="76.5">
      <c r="A231" s="33" t="s">
        <v>496</v>
      </c>
      <c r="B231" s="33" t="s">
        <v>503</v>
      </c>
      <c r="C231" s="33" t="s">
        <v>498</v>
      </c>
      <c r="D231" s="33" t="s">
        <v>504</v>
      </c>
      <c r="E231" s="35"/>
      <c r="F231" s="12" t="s">
        <v>45</v>
      </c>
      <c r="G231" s="35">
        <v>1</v>
      </c>
      <c r="H231" s="33"/>
      <c r="I231" s="33"/>
      <c r="J231" s="59">
        <v>42859</v>
      </c>
      <c r="K231" s="37">
        <v>7.41</v>
      </c>
      <c r="L231" s="16">
        <f t="shared" si="26"/>
        <v>8.8919999999999995</v>
      </c>
      <c r="M231" s="16">
        <v>0.55800000000000005</v>
      </c>
      <c r="N231" s="8">
        <f t="shared" si="27"/>
        <v>1.2624434389140273</v>
      </c>
      <c r="O231" s="17">
        <f t="shared" si="49"/>
        <v>21</v>
      </c>
      <c r="P231" s="17"/>
      <c r="Q231" s="18">
        <f t="shared" si="29"/>
        <v>11.718000000000002</v>
      </c>
      <c r="R231" s="8"/>
      <c r="S231" s="8">
        <v>14.4</v>
      </c>
      <c r="T231" s="18">
        <f t="shared" si="50"/>
        <v>24.532710280373831</v>
      </c>
      <c r="U231" s="8"/>
      <c r="V231" s="8"/>
      <c r="W231" s="8"/>
      <c r="X231" s="8">
        <v>14.4</v>
      </c>
      <c r="Y231" s="17">
        <v>0</v>
      </c>
      <c r="Z231" s="18">
        <f t="shared" si="51"/>
        <v>24.532710280373831</v>
      </c>
      <c r="AA231" s="35"/>
      <c r="AB231" s="35" t="s">
        <v>500</v>
      </c>
      <c r="AC231" s="35" t="s">
        <v>46</v>
      </c>
      <c r="AD231" s="35"/>
      <c r="AE231" s="35"/>
      <c r="AF231" s="35"/>
      <c r="AG231" s="36"/>
      <c r="AH231" s="36"/>
      <c r="AI231" s="36"/>
      <c r="AJ231" s="38"/>
      <c r="AK231" s="33"/>
      <c r="AL231" s="33" t="s">
        <v>505</v>
      </c>
      <c r="AM231" s="33" t="s">
        <v>506</v>
      </c>
      <c r="AN231" s="33"/>
    </row>
    <row r="232" spans="1:40" ht="76.5">
      <c r="A232" s="33" t="s">
        <v>496</v>
      </c>
      <c r="B232" s="33" t="s">
        <v>503</v>
      </c>
      <c r="C232" s="33" t="s">
        <v>498</v>
      </c>
      <c r="D232" s="33" t="s">
        <v>504</v>
      </c>
      <c r="E232" s="35"/>
      <c r="F232" s="12" t="s">
        <v>45</v>
      </c>
      <c r="G232" s="35">
        <v>1</v>
      </c>
      <c r="H232" s="33"/>
      <c r="I232" s="33"/>
      <c r="J232" s="59">
        <v>42859</v>
      </c>
      <c r="K232" s="37">
        <v>7.41</v>
      </c>
      <c r="L232" s="16">
        <f t="shared" si="26"/>
        <v>8.8919999999999995</v>
      </c>
      <c r="M232" s="16">
        <v>0.55800000000000005</v>
      </c>
      <c r="N232" s="8">
        <f t="shared" si="27"/>
        <v>1.2624434389140273</v>
      </c>
      <c r="O232" s="17">
        <f t="shared" si="49"/>
        <v>21</v>
      </c>
      <c r="P232" s="17"/>
      <c r="Q232" s="18">
        <f t="shared" si="29"/>
        <v>11.718000000000002</v>
      </c>
      <c r="R232" s="8"/>
      <c r="S232" s="8">
        <v>14.4</v>
      </c>
      <c r="T232" s="18">
        <f t="shared" si="50"/>
        <v>24.532710280373831</v>
      </c>
      <c r="U232" s="8"/>
      <c r="V232" s="8"/>
      <c r="W232" s="8"/>
      <c r="X232" s="8">
        <v>14.4</v>
      </c>
      <c r="Y232" s="17">
        <v>0</v>
      </c>
      <c r="Z232" s="18">
        <f t="shared" si="51"/>
        <v>24.532710280373831</v>
      </c>
      <c r="AA232" s="35"/>
      <c r="AB232" s="35" t="s">
        <v>500</v>
      </c>
      <c r="AC232" s="35" t="s">
        <v>46</v>
      </c>
      <c r="AD232" s="35"/>
      <c r="AE232" s="35"/>
      <c r="AF232" s="35"/>
      <c r="AG232" s="36"/>
      <c r="AH232" s="36"/>
      <c r="AI232" s="36"/>
      <c r="AJ232" s="38"/>
      <c r="AK232" s="33"/>
      <c r="AL232" s="33" t="s">
        <v>505</v>
      </c>
      <c r="AM232" s="33" t="s">
        <v>506</v>
      </c>
      <c r="AN232" s="33"/>
    </row>
    <row r="233" spans="1:40" ht="76.5">
      <c r="A233" s="33" t="s">
        <v>496</v>
      </c>
      <c r="B233" s="33" t="s">
        <v>507</v>
      </c>
      <c r="C233" s="33" t="s">
        <v>498</v>
      </c>
      <c r="D233" s="33" t="s">
        <v>508</v>
      </c>
      <c r="E233" s="35"/>
      <c r="F233" s="12" t="s">
        <v>45</v>
      </c>
      <c r="G233" s="35">
        <v>1</v>
      </c>
      <c r="H233" s="33"/>
      <c r="I233" s="33"/>
      <c r="J233" s="59">
        <v>42859</v>
      </c>
      <c r="K233" s="37">
        <v>7.83</v>
      </c>
      <c r="L233" s="16">
        <f t="shared" si="26"/>
        <v>9.395999999999999</v>
      </c>
      <c r="M233" s="16">
        <v>0.55000000000000004</v>
      </c>
      <c r="N233" s="8">
        <f t="shared" si="27"/>
        <v>1.2222222222222225</v>
      </c>
      <c r="O233" s="17">
        <f t="shared" si="49"/>
        <v>21</v>
      </c>
      <c r="P233" s="17"/>
      <c r="Q233" s="18">
        <f t="shared" si="29"/>
        <v>11.55</v>
      </c>
      <c r="R233" s="8"/>
      <c r="S233" s="8">
        <v>14.4</v>
      </c>
      <c r="T233" s="18">
        <f t="shared" si="50"/>
        <v>24.532710280373831</v>
      </c>
      <c r="U233" s="8"/>
      <c r="V233" s="8"/>
      <c r="W233" s="8"/>
      <c r="X233" s="8">
        <v>14.4</v>
      </c>
      <c r="Y233" s="17">
        <v>0</v>
      </c>
      <c r="Z233" s="18">
        <f t="shared" si="51"/>
        <v>24.532710280373831</v>
      </c>
      <c r="AA233" s="35"/>
      <c r="AB233" s="35" t="s">
        <v>500</v>
      </c>
      <c r="AC233" s="35" t="s">
        <v>46</v>
      </c>
      <c r="AD233" s="35"/>
      <c r="AE233" s="35"/>
      <c r="AF233" s="35"/>
      <c r="AG233" s="36"/>
      <c r="AH233" s="36"/>
      <c r="AI233" s="36"/>
      <c r="AJ233" s="38"/>
      <c r="AK233" s="33"/>
      <c r="AL233" s="33" t="s">
        <v>509</v>
      </c>
      <c r="AM233" s="33" t="s">
        <v>510</v>
      </c>
      <c r="AN233" s="33"/>
    </row>
    <row r="234" spans="1:40" ht="76.5">
      <c r="A234" s="33" t="s">
        <v>496</v>
      </c>
      <c r="B234" s="33" t="s">
        <v>507</v>
      </c>
      <c r="C234" s="33" t="s">
        <v>498</v>
      </c>
      <c r="D234" s="33" t="s">
        <v>508</v>
      </c>
      <c r="E234" s="35"/>
      <c r="F234" s="12" t="s">
        <v>45</v>
      </c>
      <c r="G234" s="35">
        <v>1</v>
      </c>
      <c r="H234" s="33"/>
      <c r="I234" s="33"/>
      <c r="J234" s="59">
        <v>42859</v>
      </c>
      <c r="K234" s="37">
        <v>7.83</v>
      </c>
      <c r="L234" s="16">
        <f t="shared" si="26"/>
        <v>9.395999999999999</v>
      </c>
      <c r="M234" s="16">
        <v>0.55000000000000004</v>
      </c>
      <c r="N234" s="8">
        <f t="shared" si="27"/>
        <v>1.2222222222222225</v>
      </c>
      <c r="O234" s="17">
        <f t="shared" si="49"/>
        <v>21</v>
      </c>
      <c r="P234" s="17"/>
      <c r="Q234" s="18">
        <f t="shared" si="29"/>
        <v>11.55</v>
      </c>
      <c r="R234" s="8"/>
      <c r="S234" s="8">
        <v>14.4</v>
      </c>
      <c r="T234" s="18">
        <f t="shared" si="50"/>
        <v>24.532710280373831</v>
      </c>
      <c r="U234" s="8"/>
      <c r="V234" s="8"/>
      <c r="W234" s="8"/>
      <c r="X234" s="8">
        <v>14.4</v>
      </c>
      <c r="Y234" s="17">
        <v>0</v>
      </c>
      <c r="Z234" s="18">
        <f t="shared" si="51"/>
        <v>24.532710280373831</v>
      </c>
      <c r="AA234" s="35"/>
      <c r="AB234" s="35" t="s">
        <v>500</v>
      </c>
      <c r="AC234" s="35" t="s">
        <v>46</v>
      </c>
      <c r="AD234" s="35"/>
      <c r="AE234" s="35"/>
      <c r="AF234" s="35"/>
      <c r="AG234" s="36"/>
      <c r="AH234" s="36"/>
      <c r="AI234" s="36"/>
      <c r="AJ234" s="38"/>
      <c r="AK234" s="33"/>
      <c r="AL234" s="33" t="s">
        <v>509</v>
      </c>
      <c r="AM234" s="33" t="s">
        <v>510</v>
      </c>
      <c r="AN234" s="33"/>
    </row>
    <row r="235" spans="1:40" ht="76.5">
      <c r="A235" s="33" t="s">
        <v>496</v>
      </c>
      <c r="B235" s="33" t="s">
        <v>507</v>
      </c>
      <c r="C235" s="33" t="s">
        <v>498</v>
      </c>
      <c r="D235" s="33" t="s">
        <v>508</v>
      </c>
      <c r="E235" s="35"/>
      <c r="F235" s="12" t="s">
        <v>45</v>
      </c>
      <c r="G235" s="35">
        <v>1</v>
      </c>
      <c r="H235" s="33"/>
      <c r="I235" s="33"/>
      <c r="J235" s="59">
        <v>42859</v>
      </c>
      <c r="K235" s="37">
        <v>7.83</v>
      </c>
      <c r="L235" s="16">
        <f t="shared" si="26"/>
        <v>9.395999999999999</v>
      </c>
      <c r="M235" s="16">
        <v>0.55000000000000004</v>
      </c>
      <c r="N235" s="8">
        <f t="shared" si="27"/>
        <v>1.2222222222222225</v>
      </c>
      <c r="O235" s="17">
        <f t="shared" si="49"/>
        <v>21</v>
      </c>
      <c r="P235" s="17"/>
      <c r="Q235" s="18">
        <f t="shared" si="29"/>
        <v>11.55</v>
      </c>
      <c r="R235" s="8"/>
      <c r="S235" s="8">
        <v>14.4</v>
      </c>
      <c r="T235" s="18">
        <f t="shared" si="50"/>
        <v>24.532710280373831</v>
      </c>
      <c r="U235" s="8"/>
      <c r="V235" s="8"/>
      <c r="W235" s="8"/>
      <c r="X235" s="8">
        <v>14.4</v>
      </c>
      <c r="Y235" s="17">
        <v>0</v>
      </c>
      <c r="Z235" s="18">
        <f t="shared" si="51"/>
        <v>24.532710280373831</v>
      </c>
      <c r="AA235" s="35"/>
      <c r="AB235" s="35" t="s">
        <v>500</v>
      </c>
      <c r="AC235" s="35" t="s">
        <v>46</v>
      </c>
      <c r="AD235" s="35"/>
      <c r="AE235" s="35"/>
      <c r="AF235" s="35"/>
      <c r="AG235" s="36"/>
      <c r="AH235" s="36"/>
      <c r="AI235" s="36"/>
      <c r="AJ235" s="38"/>
      <c r="AK235" s="33"/>
      <c r="AL235" s="33" t="s">
        <v>509</v>
      </c>
      <c r="AM235" s="33" t="s">
        <v>510</v>
      </c>
      <c r="AN235" s="33"/>
    </row>
    <row r="236" spans="1:40" ht="76.5">
      <c r="A236" s="33" t="s">
        <v>496</v>
      </c>
      <c r="B236" s="33" t="s">
        <v>507</v>
      </c>
      <c r="C236" s="33" t="s">
        <v>498</v>
      </c>
      <c r="D236" s="33" t="s">
        <v>508</v>
      </c>
      <c r="E236" s="35"/>
      <c r="F236" s="12" t="s">
        <v>45</v>
      </c>
      <c r="G236" s="35">
        <v>1</v>
      </c>
      <c r="H236" s="33"/>
      <c r="I236" s="33"/>
      <c r="J236" s="59">
        <v>42859</v>
      </c>
      <c r="K236" s="37">
        <v>7.83</v>
      </c>
      <c r="L236" s="16">
        <f t="shared" si="26"/>
        <v>9.395999999999999</v>
      </c>
      <c r="M236" s="16">
        <v>0.55000000000000004</v>
      </c>
      <c r="N236" s="8">
        <f t="shared" si="27"/>
        <v>1.2222222222222225</v>
      </c>
      <c r="O236" s="17">
        <f t="shared" si="49"/>
        <v>21</v>
      </c>
      <c r="P236" s="17"/>
      <c r="Q236" s="18">
        <f t="shared" si="29"/>
        <v>11.55</v>
      </c>
      <c r="R236" s="8"/>
      <c r="S236" s="8">
        <v>14.4</v>
      </c>
      <c r="T236" s="18">
        <f t="shared" si="50"/>
        <v>24.532710280373831</v>
      </c>
      <c r="U236" s="8"/>
      <c r="V236" s="8"/>
      <c r="W236" s="8"/>
      <c r="X236" s="8">
        <v>14.4</v>
      </c>
      <c r="Y236" s="17">
        <v>0</v>
      </c>
      <c r="Z236" s="18">
        <f t="shared" si="51"/>
        <v>24.532710280373831</v>
      </c>
      <c r="AA236" s="35"/>
      <c r="AB236" s="35" t="s">
        <v>500</v>
      </c>
      <c r="AC236" s="35" t="s">
        <v>46</v>
      </c>
      <c r="AD236" s="35"/>
      <c r="AE236" s="35"/>
      <c r="AF236" s="35"/>
      <c r="AG236" s="36"/>
      <c r="AH236" s="36"/>
      <c r="AI236" s="36"/>
      <c r="AJ236" s="38"/>
      <c r="AK236" s="33"/>
      <c r="AL236" s="33" t="s">
        <v>509</v>
      </c>
      <c r="AM236" s="33" t="s">
        <v>510</v>
      </c>
      <c r="AN236" s="33"/>
    </row>
    <row r="237" spans="1:40" ht="76.5">
      <c r="A237" s="33" t="s">
        <v>496</v>
      </c>
      <c r="B237" s="33" t="s">
        <v>511</v>
      </c>
      <c r="C237" s="33" t="s">
        <v>498</v>
      </c>
      <c r="D237" s="33" t="s">
        <v>512</v>
      </c>
      <c r="E237" s="35"/>
      <c r="F237" s="12" t="s">
        <v>45</v>
      </c>
      <c r="G237" s="35">
        <v>1</v>
      </c>
      <c r="H237" s="33"/>
      <c r="I237" s="33"/>
      <c r="J237" s="59">
        <v>42859</v>
      </c>
      <c r="K237" s="37">
        <v>14.59</v>
      </c>
      <c r="L237" s="16">
        <f t="shared" si="26"/>
        <v>17.507999999999999</v>
      </c>
      <c r="M237" s="16">
        <v>0.57999999999999996</v>
      </c>
      <c r="N237" s="8">
        <f t="shared" si="27"/>
        <v>1.3809523809523807</v>
      </c>
      <c r="O237" s="17">
        <f t="shared" si="49"/>
        <v>42</v>
      </c>
      <c r="P237" s="17"/>
      <c r="Q237" s="18">
        <f t="shared" si="29"/>
        <v>24.36</v>
      </c>
      <c r="R237" s="8"/>
      <c r="S237" s="8">
        <v>14.4</v>
      </c>
      <c r="T237" s="18">
        <f t="shared" si="50"/>
        <v>49.065420560747661</v>
      </c>
      <c r="U237" s="8"/>
      <c r="V237" s="8"/>
      <c r="W237" s="8"/>
      <c r="X237" s="8">
        <v>14.4</v>
      </c>
      <c r="Y237" s="17">
        <v>0</v>
      </c>
      <c r="Z237" s="18">
        <f t="shared" si="51"/>
        <v>49.065420560747661</v>
      </c>
      <c r="AA237" s="35"/>
      <c r="AB237" s="35" t="s">
        <v>500</v>
      </c>
      <c r="AC237" s="35" t="s">
        <v>46</v>
      </c>
      <c r="AD237" s="35"/>
      <c r="AE237" s="35"/>
      <c r="AF237" s="35"/>
      <c r="AG237" s="36"/>
      <c r="AH237" s="36"/>
      <c r="AI237" s="36"/>
      <c r="AJ237" s="38"/>
      <c r="AK237" s="33"/>
      <c r="AL237" s="33" t="s">
        <v>513</v>
      </c>
      <c r="AM237" s="33" t="s">
        <v>514</v>
      </c>
      <c r="AN237" s="33"/>
    </row>
    <row r="238" spans="1:40" ht="76.5">
      <c r="A238" s="33" t="s">
        <v>496</v>
      </c>
      <c r="B238" s="33" t="s">
        <v>511</v>
      </c>
      <c r="C238" s="33" t="s">
        <v>498</v>
      </c>
      <c r="D238" s="33" t="s">
        <v>512</v>
      </c>
      <c r="E238" s="35"/>
      <c r="F238" s="12" t="s">
        <v>45</v>
      </c>
      <c r="G238" s="35">
        <v>1</v>
      </c>
      <c r="H238" s="33"/>
      <c r="I238" s="33"/>
      <c r="J238" s="59">
        <v>42859</v>
      </c>
      <c r="K238" s="37">
        <v>14.59</v>
      </c>
      <c r="L238" s="16">
        <f t="shared" si="26"/>
        <v>17.507999999999999</v>
      </c>
      <c r="M238" s="16">
        <v>0.57999999999999996</v>
      </c>
      <c r="N238" s="8">
        <f t="shared" si="27"/>
        <v>1.3809523809523807</v>
      </c>
      <c r="O238" s="17">
        <f t="shared" si="49"/>
        <v>42</v>
      </c>
      <c r="P238" s="17"/>
      <c r="Q238" s="18">
        <f t="shared" si="29"/>
        <v>24.36</v>
      </c>
      <c r="R238" s="8"/>
      <c r="S238" s="8">
        <v>14.4</v>
      </c>
      <c r="T238" s="18">
        <f t="shared" si="50"/>
        <v>49.065420560747661</v>
      </c>
      <c r="U238" s="8"/>
      <c r="V238" s="8"/>
      <c r="W238" s="8"/>
      <c r="X238" s="8">
        <v>14.4</v>
      </c>
      <c r="Y238" s="17">
        <v>0</v>
      </c>
      <c r="Z238" s="18">
        <f t="shared" si="51"/>
        <v>49.065420560747661</v>
      </c>
      <c r="AA238" s="35"/>
      <c r="AB238" s="35" t="s">
        <v>500</v>
      </c>
      <c r="AC238" s="35" t="s">
        <v>46</v>
      </c>
      <c r="AD238" s="35"/>
      <c r="AE238" s="35"/>
      <c r="AF238" s="35"/>
      <c r="AG238" s="36"/>
      <c r="AH238" s="36"/>
      <c r="AI238" s="36"/>
      <c r="AJ238" s="38"/>
      <c r="AK238" s="33"/>
      <c r="AL238" s="33" t="s">
        <v>513</v>
      </c>
      <c r="AM238" s="33" t="s">
        <v>514</v>
      </c>
      <c r="AN238" s="33"/>
    </row>
    <row r="239" spans="1:40" ht="76.5">
      <c r="A239" s="33" t="s">
        <v>496</v>
      </c>
      <c r="B239" s="33" t="s">
        <v>511</v>
      </c>
      <c r="C239" s="33" t="s">
        <v>498</v>
      </c>
      <c r="D239" s="33" t="s">
        <v>512</v>
      </c>
      <c r="E239" s="35"/>
      <c r="F239" s="12" t="s">
        <v>45</v>
      </c>
      <c r="G239" s="35">
        <v>1</v>
      </c>
      <c r="H239" s="33"/>
      <c r="I239" s="33"/>
      <c r="J239" s="59">
        <v>42859</v>
      </c>
      <c r="K239" s="37">
        <v>14.59</v>
      </c>
      <c r="L239" s="16">
        <f t="shared" si="26"/>
        <v>17.507999999999999</v>
      </c>
      <c r="M239" s="16">
        <v>0.57999999999999996</v>
      </c>
      <c r="N239" s="8">
        <f t="shared" si="27"/>
        <v>1.3809523809523807</v>
      </c>
      <c r="O239" s="17">
        <f t="shared" si="49"/>
        <v>42</v>
      </c>
      <c r="P239" s="17"/>
      <c r="Q239" s="18">
        <f t="shared" si="29"/>
        <v>24.36</v>
      </c>
      <c r="R239" s="8"/>
      <c r="S239" s="8">
        <v>14.4</v>
      </c>
      <c r="T239" s="18">
        <f t="shared" si="50"/>
        <v>49.065420560747661</v>
      </c>
      <c r="U239" s="8"/>
      <c r="V239" s="8"/>
      <c r="W239" s="8"/>
      <c r="X239" s="8">
        <v>14.4</v>
      </c>
      <c r="Y239" s="17">
        <v>0</v>
      </c>
      <c r="Z239" s="18">
        <f t="shared" si="51"/>
        <v>49.065420560747661</v>
      </c>
      <c r="AA239" s="35"/>
      <c r="AB239" s="35" t="s">
        <v>500</v>
      </c>
      <c r="AC239" s="35" t="s">
        <v>46</v>
      </c>
      <c r="AD239" s="35"/>
      <c r="AE239" s="35"/>
      <c r="AF239" s="35"/>
      <c r="AG239" s="36"/>
      <c r="AH239" s="36"/>
      <c r="AI239" s="36"/>
      <c r="AJ239" s="38"/>
      <c r="AK239" s="33"/>
      <c r="AL239" s="33" t="s">
        <v>513</v>
      </c>
      <c r="AM239" s="33" t="s">
        <v>514</v>
      </c>
      <c r="AN239" s="33"/>
    </row>
    <row r="240" spans="1:40" ht="76.5">
      <c r="A240" s="33" t="s">
        <v>496</v>
      </c>
      <c r="B240" s="33" t="s">
        <v>511</v>
      </c>
      <c r="C240" s="33" t="s">
        <v>498</v>
      </c>
      <c r="D240" s="33" t="s">
        <v>512</v>
      </c>
      <c r="E240" s="35"/>
      <c r="F240" s="12" t="s">
        <v>45</v>
      </c>
      <c r="G240" s="35">
        <v>1</v>
      </c>
      <c r="H240" s="33"/>
      <c r="I240" s="33"/>
      <c r="J240" s="59">
        <v>42859</v>
      </c>
      <c r="K240" s="37">
        <v>14.59</v>
      </c>
      <c r="L240" s="16">
        <f t="shared" si="26"/>
        <v>17.507999999999999</v>
      </c>
      <c r="M240" s="16">
        <v>0.57999999999999996</v>
      </c>
      <c r="N240" s="8">
        <f t="shared" si="27"/>
        <v>1.3809523809523807</v>
      </c>
      <c r="O240" s="17">
        <f t="shared" si="49"/>
        <v>42</v>
      </c>
      <c r="P240" s="17"/>
      <c r="Q240" s="18">
        <f t="shared" si="29"/>
        <v>24.36</v>
      </c>
      <c r="R240" s="8"/>
      <c r="S240" s="8">
        <v>14.4</v>
      </c>
      <c r="T240" s="18">
        <f t="shared" si="50"/>
        <v>49.065420560747661</v>
      </c>
      <c r="U240" s="8"/>
      <c r="V240" s="8"/>
      <c r="W240" s="8"/>
      <c r="X240" s="8">
        <v>14.4</v>
      </c>
      <c r="Y240" s="17">
        <v>0</v>
      </c>
      <c r="Z240" s="18">
        <f t="shared" si="51"/>
        <v>49.065420560747661</v>
      </c>
      <c r="AA240" s="35"/>
      <c r="AB240" s="35" t="s">
        <v>500</v>
      </c>
      <c r="AC240" s="35" t="s">
        <v>46</v>
      </c>
      <c r="AD240" s="35"/>
      <c r="AE240" s="35"/>
      <c r="AF240" s="35"/>
      <c r="AG240" s="36"/>
      <c r="AH240" s="36"/>
      <c r="AI240" s="36"/>
      <c r="AJ240" s="38"/>
      <c r="AK240" s="33"/>
      <c r="AL240" s="33" t="s">
        <v>513</v>
      </c>
      <c r="AM240" s="33" t="s">
        <v>514</v>
      </c>
      <c r="AN240" s="33"/>
    </row>
    <row r="241" spans="1:40" ht="76.5">
      <c r="A241" s="33" t="s">
        <v>496</v>
      </c>
      <c r="B241" s="33" t="s">
        <v>515</v>
      </c>
      <c r="C241" s="33" t="s">
        <v>498</v>
      </c>
      <c r="D241" s="33" t="s">
        <v>516</v>
      </c>
      <c r="E241" s="35"/>
      <c r="F241" s="12" t="s">
        <v>45</v>
      </c>
      <c r="G241" s="35">
        <v>1</v>
      </c>
      <c r="H241" s="33"/>
      <c r="I241" s="33"/>
      <c r="J241" s="59">
        <v>42859</v>
      </c>
      <c r="K241" s="37">
        <v>14.59</v>
      </c>
      <c r="L241" s="16">
        <f t="shared" si="26"/>
        <v>17.507999999999999</v>
      </c>
      <c r="M241" s="16">
        <v>0.57999999999999996</v>
      </c>
      <c r="N241" s="8">
        <f t="shared" si="27"/>
        <v>1.3809523809523807</v>
      </c>
      <c r="O241" s="17">
        <f t="shared" si="49"/>
        <v>42</v>
      </c>
      <c r="P241" s="17"/>
      <c r="Q241" s="18">
        <f t="shared" si="29"/>
        <v>24.36</v>
      </c>
      <c r="R241" s="8"/>
      <c r="S241" s="8">
        <v>14.4</v>
      </c>
      <c r="T241" s="18">
        <f t="shared" si="50"/>
        <v>49.065420560747661</v>
      </c>
      <c r="U241" s="8"/>
      <c r="V241" s="8"/>
      <c r="W241" s="8"/>
      <c r="X241" s="8">
        <v>14.4</v>
      </c>
      <c r="Y241" s="17">
        <v>0</v>
      </c>
      <c r="Z241" s="18">
        <f t="shared" si="51"/>
        <v>49.065420560747661</v>
      </c>
      <c r="AA241" s="35"/>
      <c r="AB241" s="35" t="s">
        <v>500</v>
      </c>
      <c r="AC241" s="35" t="s">
        <v>46</v>
      </c>
      <c r="AD241" s="35"/>
      <c r="AE241" s="35"/>
      <c r="AF241" s="35"/>
      <c r="AG241" s="36"/>
      <c r="AH241" s="36"/>
      <c r="AI241" s="36"/>
      <c r="AJ241" s="38"/>
      <c r="AK241" s="33"/>
      <c r="AL241" s="33" t="s">
        <v>517</v>
      </c>
      <c r="AM241" s="33" t="s">
        <v>518</v>
      </c>
      <c r="AN241" s="33"/>
    </row>
    <row r="242" spans="1:40" ht="76.5">
      <c r="A242" s="33" t="s">
        <v>496</v>
      </c>
      <c r="B242" s="33" t="s">
        <v>515</v>
      </c>
      <c r="C242" s="33" t="s">
        <v>498</v>
      </c>
      <c r="D242" s="33" t="s">
        <v>516</v>
      </c>
      <c r="E242" s="35"/>
      <c r="F242" s="12" t="s">
        <v>45</v>
      </c>
      <c r="G242" s="35">
        <v>1</v>
      </c>
      <c r="H242" s="33"/>
      <c r="I242" s="33"/>
      <c r="J242" s="59">
        <v>42859</v>
      </c>
      <c r="K242" s="37">
        <v>14.59</v>
      </c>
      <c r="L242" s="16">
        <f t="shared" si="26"/>
        <v>17.507999999999999</v>
      </c>
      <c r="M242" s="16">
        <v>0.57999999999999996</v>
      </c>
      <c r="N242" s="8">
        <f t="shared" si="27"/>
        <v>1.3809523809523807</v>
      </c>
      <c r="O242" s="17">
        <f t="shared" si="49"/>
        <v>42</v>
      </c>
      <c r="P242" s="17"/>
      <c r="Q242" s="18">
        <f t="shared" si="29"/>
        <v>24.36</v>
      </c>
      <c r="R242" s="8"/>
      <c r="S242" s="8">
        <v>14.4</v>
      </c>
      <c r="T242" s="18">
        <f t="shared" si="50"/>
        <v>49.065420560747661</v>
      </c>
      <c r="U242" s="8"/>
      <c r="V242" s="8"/>
      <c r="W242" s="8"/>
      <c r="X242" s="8">
        <v>14.4</v>
      </c>
      <c r="Y242" s="17">
        <v>0</v>
      </c>
      <c r="Z242" s="18">
        <f t="shared" si="51"/>
        <v>49.065420560747661</v>
      </c>
      <c r="AA242" s="35"/>
      <c r="AB242" s="35" t="s">
        <v>500</v>
      </c>
      <c r="AC242" s="35" t="s">
        <v>46</v>
      </c>
      <c r="AD242" s="35"/>
      <c r="AE242" s="35"/>
      <c r="AF242" s="35"/>
      <c r="AG242" s="36"/>
      <c r="AH242" s="36"/>
      <c r="AI242" s="36"/>
      <c r="AJ242" s="38"/>
      <c r="AK242" s="33"/>
      <c r="AL242" s="33" t="s">
        <v>517</v>
      </c>
      <c r="AM242" s="33" t="s">
        <v>518</v>
      </c>
      <c r="AN242" s="33"/>
    </row>
    <row r="243" spans="1:40" ht="76.5">
      <c r="A243" s="33" t="s">
        <v>496</v>
      </c>
      <c r="B243" s="33" t="s">
        <v>515</v>
      </c>
      <c r="C243" s="33" t="s">
        <v>498</v>
      </c>
      <c r="D243" s="33" t="s">
        <v>516</v>
      </c>
      <c r="E243" s="35"/>
      <c r="F243" s="12" t="s">
        <v>45</v>
      </c>
      <c r="G243" s="35">
        <v>1</v>
      </c>
      <c r="H243" s="33"/>
      <c r="I243" s="33"/>
      <c r="J243" s="59">
        <v>42859</v>
      </c>
      <c r="K243" s="37">
        <v>14.59</v>
      </c>
      <c r="L243" s="16">
        <f t="shared" si="26"/>
        <v>17.507999999999999</v>
      </c>
      <c r="M243" s="16">
        <v>0.57999999999999996</v>
      </c>
      <c r="N243" s="8">
        <f t="shared" si="27"/>
        <v>1.3809523809523807</v>
      </c>
      <c r="O243" s="17">
        <f t="shared" si="49"/>
        <v>42</v>
      </c>
      <c r="P243" s="17"/>
      <c r="Q243" s="18">
        <f t="shared" si="29"/>
        <v>24.36</v>
      </c>
      <c r="R243" s="8"/>
      <c r="S243" s="8">
        <v>14.4</v>
      </c>
      <c r="T243" s="18">
        <f t="shared" si="50"/>
        <v>49.065420560747661</v>
      </c>
      <c r="U243" s="8"/>
      <c r="V243" s="8"/>
      <c r="W243" s="8"/>
      <c r="X243" s="8">
        <v>14.4</v>
      </c>
      <c r="Y243" s="17">
        <v>0</v>
      </c>
      <c r="Z243" s="18">
        <f t="shared" si="51"/>
        <v>49.065420560747661</v>
      </c>
      <c r="AA243" s="35"/>
      <c r="AB243" s="35" t="s">
        <v>500</v>
      </c>
      <c r="AC243" s="35" t="s">
        <v>46</v>
      </c>
      <c r="AD243" s="35"/>
      <c r="AE243" s="35"/>
      <c r="AF243" s="35"/>
      <c r="AG243" s="36"/>
      <c r="AH243" s="36"/>
      <c r="AI243" s="36"/>
      <c r="AJ243" s="38"/>
      <c r="AK243" s="33"/>
      <c r="AL243" s="33" t="s">
        <v>517</v>
      </c>
      <c r="AM243" s="33" t="s">
        <v>518</v>
      </c>
      <c r="AN243" s="33"/>
    </row>
    <row r="244" spans="1:40" ht="76.5">
      <c r="A244" s="33" t="s">
        <v>496</v>
      </c>
      <c r="B244" s="33" t="s">
        <v>515</v>
      </c>
      <c r="C244" s="33" t="s">
        <v>498</v>
      </c>
      <c r="D244" s="33" t="s">
        <v>516</v>
      </c>
      <c r="E244" s="35"/>
      <c r="F244" s="12" t="s">
        <v>45</v>
      </c>
      <c r="G244" s="35">
        <v>1</v>
      </c>
      <c r="H244" s="33"/>
      <c r="I244" s="33"/>
      <c r="J244" s="59">
        <v>42859</v>
      </c>
      <c r="K244" s="37">
        <v>14.59</v>
      </c>
      <c r="L244" s="16">
        <f t="shared" si="26"/>
        <v>17.507999999999999</v>
      </c>
      <c r="M244" s="16">
        <v>0.57999999999999996</v>
      </c>
      <c r="N244" s="8">
        <f t="shared" si="27"/>
        <v>1.3809523809523807</v>
      </c>
      <c r="O244" s="17">
        <f t="shared" si="49"/>
        <v>42</v>
      </c>
      <c r="P244" s="17"/>
      <c r="Q244" s="18">
        <f t="shared" si="29"/>
        <v>24.36</v>
      </c>
      <c r="R244" s="8"/>
      <c r="S244" s="8">
        <v>14.4</v>
      </c>
      <c r="T244" s="18">
        <f t="shared" si="50"/>
        <v>49.065420560747661</v>
      </c>
      <c r="U244" s="8"/>
      <c r="V244" s="8"/>
      <c r="W244" s="8"/>
      <c r="X244" s="8">
        <v>14.4</v>
      </c>
      <c r="Y244" s="17">
        <v>0</v>
      </c>
      <c r="Z244" s="18">
        <f t="shared" si="51"/>
        <v>49.065420560747661</v>
      </c>
      <c r="AA244" s="35"/>
      <c r="AB244" s="35" t="s">
        <v>500</v>
      </c>
      <c r="AC244" s="35" t="s">
        <v>46</v>
      </c>
      <c r="AD244" s="35"/>
      <c r="AE244" s="35"/>
      <c r="AF244" s="35"/>
      <c r="AG244" s="36"/>
      <c r="AH244" s="36"/>
      <c r="AI244" s="36"/>
      <c r="AJ244" s="38"/>
      <c r="AK244" s="33"/>
      <c r="AL244" s="33" t="s">
        <v>517</v>
      </c>
      <c r="AM244" s="33" t="s">
        <v>518</v>
      </c>
      <c r="AN244" s="33"/>
    </row>
    <row r="245" spans="1:40" ht="76.5">
      <c r="A245" s="33" t="s">
        <v>496</v>
      </c>
      <c r="B245" s="33" t="s">
        <v>519</v>
      </c>
      <c r="C245" s="33" t="s">
        <v>498</v>
      </c>
      <c r="D245" s="33" t="s">
        <v>520</v>
      </c>
      <c r="E245" s="35"/>
      <c r="F245" s="12" t="s">
        <v>45</v>
      </c>
      <c r="G245" s="35">
        <v>1</v>
      </c>
      <c r="H245" s="33"/>
      <c r="I245" s="33"/>
      <c r="J245" s="59">
        <v>42859</v>
      </c>
      <c r="K245" s="37">
        <v>14.59</v>
      </c>
      <c r="L245" s="16">
        <f t="shared" si="26"/>
        <v>17.507999999999999</v>
      </c>
      <c r="M245" s="16">
        <v>0.57999999999999996</v>
      </c>
      <c r="N245" s="8">
        <f t="shared" si="27"/>
        <v>1.3809523809523807</v>
      </c>
      <c r="O245" s="17">
        <f t="shared" si="49"/>
        <v>42</v>
      </c>
      <c r="P245" s="17"/>
      <c r="Q245" s="18">
        <f t="shared" si="29"/>
        <v>24.36</v>
      </c>
      <c r="R245" s="8"/>
      <c r="S245" s="8">
        <v>14.4</v>
      </c>
      <c r="T245" s="18">
        <f t="shared" si="50"/>
        <v>49.065420560747661</v>
      </c>
      <c r="U245" s="8"/>
      <c r="V245" s="8"/>
      <c r="W245" s="8"/>
      <c r="X245" s="8">
        <v>14.4</v>
      </c>
      <c r="Y245" s="17">
        <v>0</v>
      </c>
      <c r="Z245" s="18">
        <f t="shared" si="51"/>
        <v>49.065420560747661</v>
      </c>
      <c r="AA245" s="35"/>
      <c r="AB245" s="35" t="s">
        <v>500</v>
      </c>
      <c r="AC245" s="35" t="s">
        <v>46</v>
      </c>
      <c r="AD245" s="35"/>
      <c r="AE245" s="35"/>
      <c r="AF245" s="35"/>
      <c r="AG245" s="36"/>
      <c r="AH245" s="36"/>
      <c r="AI245" s="36"/>
      <c r="AJ245" s="38"/>
      <c r="AK245" s="33"/>
      <c r="AL245" s="33" t="s">
        <v>521</v>
      </c>
      <c r="AM245" s="33" t="s">
        <v>522</v>
      </c>
      <c r="AN245" s="33"/>
    </row>
    <row r="246" spans="1:40" ht="76.5">
      <c r="A246" s="33" t="s">
        <v>496</v>
      </c>
      <c r="B246" s="33" t="s">
        <v>519</v>
      </c>
      <c r="C246" s="33" t="s">
        <v>498</v>
      </c>
      <c r="D246" s="33" t="s">
        <v>520</v>
      </c>
      <c r="E246" s="35"/>
      <c r="F246" s="12" t="s">
        <v>45</v>
      </c>
      <c r="G246" s="35">
        <v>1</v>
      </c>
      <c r="H246" s="33"/>
      <c r="I246" s="33"/>
      <c r="J246" s="59">
        <v>42859</v>
      </c>
      <c r="K246" s="37">
        <v>14.59</v>
      </c>
      <c r="L246" s="16">
        <f t="shared" si="26"/>
        <v>17.507999999999999</v>
      </c>
      <c r="M246" s="16">
        <v>0.57999999999999996</v>
      </c>
      <c r="N246" s="8">
        <f t="shared" si="27"/>
        <v>1.3809523809523807</v>
      </c>
      <c r="O246" s="17">
        <f t="shared" si="49"/>
        <v>42</v>
      </c>
      <c r="P246" s="17"/>
      <c r="Q246" s="18">
        <f t="shared" si="29"/>
        <v>24.36</v>
      </c>
      <c r="R246" s="8"/>
      <c r="S246" s="8">
        <v>14.4</v>
      </c>
      <c r="T246" s="18">
        <f t="shared" si="50"/>
        <v>49.065420560747661</v>
      </c>
      <c r="U246" s="8"/>
      <c r="V246" s="8"/>
      <c r="W246" s="8"/>
      <c r="X246" s="8">
        <v>14.4</v>
      </c>
      <c r="Y246" s="17">
        <v>0</v>
      </c>
      <c r="Z246" s="18">
        <f t="shared" si="51"/>
        <v>49.065420560747661</v>
      </c>
      <c r="AA246" s="35"/>
      <c r="AB246" s="35" t="s">
        <v>500</v>
      </c>
      <c r="AC246" s="35" t="s">
        <v>46</v>
      </c>
      <c r="AD246" s="35"/>
      <c r="AE246" s="35"/>
      <c r="AF246" s="35"/>
      <c r="AG246" s="36"/>
      <c r="AH246" s="36"/>
      <c r="AI246" s="36"/>
      <c r="AJ246" s="38"/>
      <c r="AK246" s="33"/>
      <c r="AL246" s="33" t="s">
        <v>521</v>
      </c>
      <c r="AM246" s="33" t="s">
        <v>522</v>
      </c>
      <c r="AN246" s="33"/>
    </row>
    <row r="247" spans="1:40" ht="76.5">
      <c r="A247" s="33" t="s">
        <v>496</v>
      </c>
      <c r="B247" s="33" t="s">
        <v>519</v>
      </c>
      <c r="C247" s="33" t="s">
        <v>498</v>
      </c>
      <c r="D247" s="33" t="s">
        <v>520</v>
      </c>
      <c r="E247" s="35"/>
      <c r="F247" s="12" t="s">
        <v>45</v>
      </c>
      <c r="G247" s="35">
        <v>1</v>
      </c>
      <c r="H247" s="33"/>
      <c r="I247" s="33"/>
      <c r="J247" s="59">
        <v>42859</v>
      </c>
      <c r="K247" s="37">
        <v>14.59</v>
      </c>
      <c r="L247" s="16">
        <f t="shared" si="26"/>
        <v>17.507999999999999</v>
      </c>
      <c r="M247" s="16">
        <v>0.57999999999999996</v>
      </c>
      <c r="N247" s="8">
        <f t="shared" si="27"/>
        <v>1.3809523809523807</v>
      </c>
      <c r="O247" s="17">
        <f t="shared" si="49"/>
        <v>42</v>
      </c>
      <c r="P247" s="17"/>
      <c r="Q247" s="18">
        <f t="shared" si="29"/>
        <v>24.36</v>
      </c>
      <c r="R247" s="8"/>
      <c r="S247" s="8">
        <v>14.4</v>
      </c>
      <c r="T247" s="18">
        <f t="shared" si="50"/>
        <v>49.065420560747661</v>
      </c>
      <c r="U247" s="8"/>
      <c r="V247" s="8"/>
      <c r="W247" s="8"/>
      <c r="X247" s="8">
        <v>14.4</v>
      </c>
      <c r="Y247" s="17">
        <v>0</v>
      </c>
      <c r="Z247" s="18">
        <f t="shared" si="51"/>
        <v>49.065420560747661</v>
      </c>
      <c r="AA247" s="35"/>
      <c r="AB247" s="35" t="s">
        <v>500</v>
      </c>
      <c r="AC247" s="35" t="s">
        <v>46</v>
      </c>
      <c r="AD247" s="35"/>
      <c r="AE247" s="35"/>
      <c r="AF247" s="35"/>
      <c r="AG247" s="36"/>
      <c r="AH247" s="36"/>
      <c r="AI247" s="36"/>
      <c r="AJ247" s="38"/>
      <c r="AK247" s="33"/>
      <c r="AL247" s="33" t="s">
        <v>521</v>
      </c>
      <c r="AM247" s="33" t="s">
        <v>522</v>
      </c>
      <c r="AN247" s="33"/>
    </row>
    <row r="248" spans="1:40" ht="76.5">
      <c r="A248" s="33" t="s">
        <v>496</v>
      </c>
      <c r="B248" s="33" t="s">
        <v>519</v>
      </c>
      <c r="C248" s="33" t="s">
        <v>498</v>
      </c>
      <c r="D248" s="33" t="s">
        <v>520</v>
      </c>
      <c r="E248" s="35"/>
      <c r="F248" s="12" t="s">
        <v>45</v>
      </c>
      <c r="G248" s="35">
        <v>1</v>
      </c>
      <c r="H248" s="33"/>
      <c r="I248" s="33"/>
      <c r="J248" s="59">
        <v>42859</v>
      </c>
      <c r="K248" s="37">
        <v>14.59</v>
      </c>
      <c r="L248" s="16">
        <f t="shared" si="26"/>
        <v>17.507999999999999</v>
      </c>
      <c r="M248" s="16">
        <v>0.57999999999999996</v>
      </c>
      <c r="N248" s="8">
        <f t="shared" si="27"/>
        <v>1.3809523809523807</v>
      </c>
      <c r="O248" s="17">
        <f t="shared" si="49"/>
        <v>42</v>
      </c>
      <c r="P248" s="17"/>
      <c r="Q248" s="18">
        <f t="shared" si="29"/>
        <v>24.36</v>
      </c>
      <c r="R248" s="8"/>
      <c r="S248" s="8">
        <v>14.4</v>
      </c>
      <c r="T248" s="18">
        <f t="shared" si="50"/>
        <v>49.065420560747661</v>
      </c>
      <c r="U248" s="8"/>
      <c r="V248" s="8"/>
      <c r="W248" s="8"/>
      <c r="X248" s="8">
        <v>14.4</v>
      </c>
      <c r="Y248" s="17">
        <v>0</v>
      </c>
      <c r="Z248" s="18">
        <f t="shared" si="51"/>
        <v>49.065420560747661</v>
      </c>
      <c r="AA248" s="35"/>
      <c r="AB248" s="35" t="s">
        <v>500</v>
      </c>
      <c r="AC248" s="35" t="s">
        <v>46</v>
      </c>
      <c r="AD248" s="35"/>
      <c r="AE248" s="35"/>
      <c r="AF248" s="35"/>
      <c r="AG248" s="36"/>
      <c r="AH248" s="36"/>
      <c r="AI248" s="36"/>
      <c r="AJ248" s="38"/>
      <c r="AK248" s="33"/>
      <c r="AL248" s="33" t="s">
        <v>521</v>
      </c>
      <c r="AM248" s="33" t="s">
        <v>522</v>
      </c>
      <c r="AN248" s="33"/>
    </row>
    <row r="249" spans="1:40" ht="89.25">
      <c r="A249" s="33" t="s">
        <v>496</v>
      </c>
      <c r="B249" s="33" t="s">
        <v>523</v>
      </c>
      <c r="C249" s="33" t="s">
        <v>498</v>
      </c>
      <c r="D249" s="33" t="s">
        <v>524</v>
      </c>
      <c r="E249" s="35"/>
      <c r="F249" s="12" t="s">
        <v>45</v>
      </c>
      <c r="G249" s="35">
        <v>1</v>
      </c>
      <c r="H249" s="33"/>
      <c r="I249" s="33"/>
      <c r="J249" s="59">
        <v>42859</v>
      </c>
      <c r="K249" s="37">
        <v>14.59</v>
      </c>
      <c r="L249" s="16">
        <f t="shared" si="26"/>
        <v>17.507999999999999</v>
      </c>
      <c r="M249" s="16">
        <v>0.57999999999999996</v>
      </c>
      <c r="N249" s="8">
        <f t="shared" si="27"/>
        <v>1.3809523809523807</v>
      </c>
      <c r="O249" s="17">
        <f t="shared" si="49"/>
        <v>42</v>
      </c>
      <c r="P249" s="17"/>
      <c r="Q249" s="18">
        <f t="shared" si="29"/>
        <v>24.36</v>
      </c>
      <c r="R249" s="8"/>
      <c r="S249" s="8">
        <v>14.4</v>
      </c>
      <c r="T249" s="18">
        <f t="shared" si="50"/>
        <v>49.065420560747661</v>
      </c>
      <c r="U249" s="8"/>
      <c r="V249" s="8"/>
      <c r="W249" s="8"/>
      <c r="X249" s="8">
        <v>14.4</v>
      </c>
      <c r="Y249" s="17">
        <v>0</v>
      </c>
      <c r="Z249" s="18">
        <f t="shared" si="51"/>
        <v>49.065420560747661</v>
      </c>
      <c r="AA249" s="35"/>
      <c r="AB249" s="35" t="s">
        <v>500</v>
      </c>
      <c r="AC249" s="35" t="s">
        <v>46</v>
      </c>
      <c r="AD249" s="35"/>
      <c r="AE249" s="35"/>
      <c r="AF249" s="35"/>
      <c r="AG249" s="36"/>
      <c r="AH249" s="36"/>
      <c r="AI249" s="36"/>
      <c r="AJ249" s="38"/>
      <c r="AK249" s="33"/>
      <c r="AL249" s="33" t="s">
        <v>525</v>
      </c>
      <c r="AM249" s="33" t="s">
        <v>526</v>
      </c>
      <c r="AN249" s="33"/>
    </row>
    <row r="250" spans="1:40" ht="89.25">
      <c r="A250" s="33" t="s">
        <v>496</v>
      </c>
      <c r="B250" s="33" t="s">
        <v>523</v>
      </c>
      <c r="C250" s="33" t="s">
        <v>498</v>
      </c>
      <c r="D250" s="33" t="s">
        <v>524</v>
      </c>
      <c r="E250" s="35"/>
      <c r="F250" s="12" t="s">
        <v>45</v>
      </c>
      <c r="G250" s="35">
        <v>1</v>
      </c>
      <c r="H250" s="33"/>
      <c r="I250" s="33"/>
      <c r="J250" s="59">
        <v>42859</v>
      </c>
      <c r="K250" s="37">
        <v>14.59</v>
      </c>
      <c r="L250" s="16">
        <f t="shared" si="26"/>
        <v>17.507999999999999</v>
      </c>
      <c r="M250" s="16">
        <v>0.57999999999999996</v>
      </c>
      <c r="N250" s="8">
        <f t="shared" si="27"/>
        <v>1.3809523809523807</v>
      </c>
      <c r="O250" s="17">
        <f t="shared" si="49"/>
        <v>42</v>
      </c>
      <c r="P250" s="17"/>
      <c r="Q250" s="18">
        <f t="shared" si="29"/>
        <v>24.36</v>
      </c>
      <c r="R250" s="8"/>
      <c r="S250" s="8">
        <v>14.4</v>
      </c>
      <c r="T250" s="18">
        <f t="shared" si="50"/>
        <v>49.065420560747661</v>
      </c>
      <c r="U250" s="8"/>
      <c r="V250" s="8"/>
      <c r="W250" s="8"/>
      <c r="X250" s="8">
        <v>14.4</v>
      </c>
      <c r="Y250" s="17">
        <v>0</v>
      </c>
      <c r="Z250" s="18">
        <f t="shared" si="51"/>
        <v>49.065420560747661</v>
      </c>
      <c r="AA250" s="35"/>
      <c r="AB250" s="35" t="s">
        <v>500</v>
      </c>
      <c r="AC250" s="35" t="s">
        <v>46</v>
      </c>
      <c r="AD250" s="35"/>
      <c r="AE250" s="35"/>
      <c r="AF250" s="35"/>
      <c r="AG250" s="36"/>
      <c r="AH250" s="36"/>
      <c r="AI250" s="36"/>
      <c r="AJ250" s="38"/>
      <c r="AK250" s="33"/>
      <c r="AL250" s="33" t="s">
        <v>525</v>
      </c>
      <c r="AM250" s="33" t="s">
        <v>526</v>
      </c>
      <c r="AN250" s="33"/>
    </row>
    <row r="251" spans="1:40" ht="89.25">
      <c r="A251" s="33" t="s">
        <v>496</v>
      </c>
      <c r="B251" s="33" t="s">
        <v>523</v>
      </c>
      <c r="C251" s="33" t="s">
        <v>498</v>
      </c>
      <c r="D251" s="33" t="s">
        <v>524</v>
      </c>
      <c r="E251" s="35"/>
      <c r="F251" s="12" t="s">
        <v>45</v>
      </c>
      <c r="G251" s="35">
        <v>1</v>
      </c>
      <c r="H251" s="33"/>
      <c r="I251" s="33"/>
      <c r="J251" s="59">
        <v>42859</v>
      </c>
      <c r="K251" s="37">
        <v>14.59</v>
      </c>
      <c r="L251" s="16">
        <f t="shared" si="26"/>
        <v>17.507999999999999</v>
      </c>
      <c r="M251" s="16">
        <v>0.57999999999999996</v>
      </c>
      <c r="N251" s="8">
        <f t="shared" si="27"/>
        <v>1.3809523809523807</v>
      </c>
      <c r="O251" s="17">
        <f t="shared" si="49"/>
        <v>42</v>
      </c>
      <c r="P251" s="17"/>
      <c r="Q251" s="18">
        <f t="shared" si="29"/>
        <v>24.36</v>
      </c>
      <c r="R251" s="8"/>
      <c r="S251" s="8">
        <v>14.4</v>
      </c>
      <c r="T251" s="18">
        <f t="shared" si="50"/>
        <v>49.065420560747661</v>
      </c>
      <c r="U251" s="8"/>
      <c r="V251" s="8"/>
      <c r="W251" s="8"/>
      <c r="X251" s="8">
        <v>14.4</v>
      </c>
      <c r="Y251" s="17">
        <v>0</v>
      </c>
      <c r="Z251" s="18">
        <f t="shared" si="51"/>
        <v>49.065420560747661</v>
      </c>
      <c r="AA251" s="35"/>
      <c r="AB251" s="35" t="s">
        <v>500</v>
      </c>
      <c r="AC251" s="35" t="s">
        <v>46</v>
      </c>
      <c r="AD251" s="35"/>
      <c r="AE251" s="35"/>
      <c r="AF251" s="35"/>
      <c r="AG251" s="36"/>
      <c r="AH251" s="36"/>
      <c r="AI251" s="36"/>
      <c r="AJ251" s="38"/>
      <c r="AK251" s="33"/>
      <c r="AL251" s="33" t="s">
        <v>525</v>
      </c>
      <c r="AM251" s="33" t="s">
        <v>526</v>
      </c>
      <c r="AN251" s="33"/>
    </row>
    <row r="252" spans="1:40" ht="89.25">
      <c r="A252" s="33" t="s">
        <v>496</v>
      </c>
      <c r="B252" s="33" t="s">
        <v>523</v>
      </c>
      <c r="C252" s="33" t="s">
        <v>498</v>
      </c>
      <c r="D252" s="33" t="s">
        <v>524</v>
      </c>
      <c r="E252" s="35"/>
      <c r="F252" s="12" t="s">
        <v>45</v>
      </c>
      <c r="G252" s="35">
        <v>1</v>
      </c>
      <c r="H252" s="33"/>
      <c r="I252" s="33"/>
      <c r="J252" s="59">
        <v>42859</v>
      </c>
      <c r="K252" s="37">
        <v>14.59</v>
      </c>
      <c r="L252" s="16">
        <f t="shared" si="26"/>
        <v>17.507999999999999</v>
      </c>
      <c r="M252" s="16">
        <v>0.57999999999999996</v>
      </c>
      <c r="N252" s="8">
        <f t="shared" si="27"/>
        <v>1.3809523809523807</v>
      </c>
      <c r="O252" s="17">
        <f t="shared" si="49"/>
        <v>42</v>
      </c>
      <c r="P252" s="17"/>
      <c r="Q252" s="18">
        <f t="shared" si="29"/>
        <v>24.36</v>
      </c>
      <c r="R252" s="8"/>
      <c r="S252" s="8">
        <v>14.4</v>
      </c>
      <c r="T252" s="18">
        <f t="shared" si="50"/>
        <v>49.065420560747661</v>
      </c>
      <c r="U252" s="8"/>
      <c r="V252" s="8"/>
      <c r="W252" s="8"/>
      <c r="X252" s="8">
        <v>14.4</v>
      </c>
      <c r="Y252" s="17">
        <v>0</v>
      </c>
      <c r="Z252" s="18">
        <f t="shared" si="51"/>
        <v>49.065420560747661</v>
      </c>
      <c r="AA252" s="35"/>
      <c r="AB252" s="35" t="s">
        <v>500</v>
      </c>
      <c r="AC252" s="35" t="s">
        <v>46</v>
      </c>
      <c r="AD252" s="35"/>
      <c r="AE252" s="35"/>
      <c r="AF252" s="35"/>
      <c r="AG252" s="36"/>
      <c r="AH252" s="36"/>
      <c r="AI252" s="36"/>
      <c r="AJ252" s="38"/>
      <c r="AK252" s="33"/>
      <c r="AL252" s="33" t="s">
        <v>525</v>
      </c>
      <c r="AM252" s="33" t="s">
        <v>526</v>
      </c>
      <c r="AN252" s="33"/>
    </row>
    <row r="253" spans="1:40" ht="195">
      <c r="A253" s="3" t="s">
        <v>527</v>
      </c>
      <c r="B253" s="14" t="s">
        <v>528</v>
      </c>
      <c r="C253" s="14" t="s">
        <v>461</v>
      </c>
      <c r="D253" s="14" t="s">
        <v>529</v>
      </c>
      <c r="E253" s="12" t="s">
        <v>530</v>
      </c>
      <c r="F253" s="12" t="s">
        <v>45</v>
      </c>
      <c r="G253" s="12">
        <v>1</v>
      </c>
      <c r="H253" s="14" t="s">
        <v>46</v>
      </c>
      <c r="I253" s="14" t="s">
        <v>47</v>
      </c>
      <c r="J253" s="14"/>
      <c r="K253" s="6">
        <v>386.6</v>
      </c>
      <c r="L253" s="6">
        <f t="shared" si="26"/>
        <v>463.92</v>
      </c>
      <c r="M253" s="7">
        <v>8.5000000000000006E-2</v>
      </c>
      <c r="N253" s="8">
        <f t="shared" si="27"/>
        <v>9.2896174863387984E-2</v>
      </c>
      <c r="O253" s="7">
        <f t="shared" si="49"/>
        <v>508</v>
      </c>
      <c r="P253" s="7"/>
      <c r="Q253" s="7">
        <f t="shared" ref="Q253:Q254" si="52">INT(O253*M253)</f>
        <v>43</v>
      </c>
      <c r="R253" s="60"/>
      <c r="S253" s="60">
        <v>5.76</v>
      </c>
      <c r="T253" s="10">
        <f t="shared" ref="T253:T254" si="53">INT(O253/(1-S253/100))</f>
        <v>539</v>
      </c>
      <c r="U253" s="60"/>
      <c r="V253" s="60"/>
      <c r="W253" s="60"/>
      <c r="X253" s="60">
        <v>8.4</v>
      </c>
      <c r="Y253" s="9">
        <v>0</v>
      </c>
      <c r="Z253" s="9">
        <f t="shared" ref="Z253:Z254" si="54">INT((O253+Y253)/(1-X253/100))</f>
        <v>554</v>
      </c>
      <c r="AA253" s="11"/>
      <c r="AB253" s="11">
        <v>42857</v>
      </c>
      <c r="AC253" s="12" t="s">
        <v>58</v>
      </c>
      <c r="AD253" s="12" t="s">
        <v>531</v>
      </c>
      <c r="AE253" s="4" t="s">
        <v>532</v>
      </c>
      <c r="AF253" s="4">
        <v>12.83</v>
      </c>
      <c r="AG253" s="3"/>
      <c r="AH253" s="3"/>
      <c r="AI253" s="3"/>
      <c r="AJ253" s="13"/>
      <c r="AK253" s="3" t="s">
        <v>533</v>
      </c>
      <c r="AL253" s="3" t="s">
        <v>533</v>
      </c>
      <c r="AM253" s="14" t="s">
        <v>534</v>
      </c>
      <c r="AN253" s="14" t="s">
        <v>535</v>
      </c>
    </row>
    <row r="254" spans="1:40" ht="225">
      <c r="A254" s="3" t="s">
        <v>527</v>
      </c>
      <c r="B254" s="14" t="s">
        <v>536</v>
      </c>
      <c r="C254" s="14" t="s">
        <v>537</v>
      </c>
      <c r="D254" s="14" t="s">
        <v>538</v>
      </c>
      <c r="E254" s="12"/>
      <c r="F254" s="12" t="s">
        <v>45</v>
      </c>
      <c r="G254" s="12">
        <v>1</v>
      </c>
      <c r="H254" s="14" t="s">
        <v>46</v>
      </c>
      <c r="I254" s="14" t="s">
        <v>539</v>
      </c>
      <c r="J254" s="14"/>
      <c r="K254" s="6">
        <v>735.25</v>
      </c>
      <c r="L254" s="6">
        <f t="shared" si="26"/>
        <v>882.3</v>
      </c>
      <c r="M254" s="7">
        <v>0.14799999999999999</v>
      </c>
      <c r="N254" s="8">
        <f t="shared" si="27"/>
        <v>0.17370892018779344</v>
      </c>
      <c r="O254" s="7">
        <f t="shared" si="49"/>
        <v>1036</v>
      </c>
      <c r="P254" s="7"/>
      <c r="Q254" s="7">
        <f t="shared" si="52"/>
        <v>153</v>
      </c>
      <c r="R254" s="60"/>
      <c r="S254" s="60">
        <v>5.76</v>
      </c>
      <c r="T254" s="10">
        <f t="shared" si="53"/>
        <v>1099</v>
      </c>
      <c r="U254" s="60"/>
      <c r="V254" s="60"/>
      <c r="W254" s="60"/>
      <c r="X254" s="60">
        <v>8.4</v>
      </c>
      <c r="Y254" s="9">
        <v>0</v>
      </c>
      <c r="Z254" s="9">
        <f t="shared" si="54"/>
        <v>1131</v>
      </c>
      <c r="AA254" s="12"/>
      <c r="AB254" s="12" t="s">
        <v>540</v>
      </c>
      <c r="AC254" s="12" t="s">
        <v>46</v>
      </c>
      <c r="AD254" s="12"/>
      <c r="AE254" s="4"/>
      <c r="AF254" s="4"/>
      <c r="AG254" s="3"/>
      <c r="AH254" s="3"/>
      <c r="AI254" s="3"/>
      <c r="AJ254" s="13"/>
      <c r="AK254" s="3" t="s">
        <v>541</v>
      </c>
      <c r="AL254" s="3" t="s">
        <v>541</v>
      </c>
      <c r="AM254" s="14" t="s">
        <v>542</v>
      </c>
      <c r="AN254" s="14" t="s">
        <v>543</v>
      </c>
    </row>
    <row r="255" spans="1:40" ht="270">
      <c r="A255" s="61" t="s">
        <v>527</v>
      </c>
      <c r="B255" s="61" t="s">
        <v>544</v>
      </c>
      <c r="C255" s="61" t="s">
        <v>471</v>
      </c>
      <c r="D255" s="61" t="s">
        <v>545</v>
      </c>
      <c r="E255" s="62"/>
      <c r="F255" s="12" t="s">
        <v>45</v>
      </c>
      <c r="G255" s="12">
        <v>1</v>
      </c>
      <c r="H255" s="14" t="s">
        <v>46</v>
      </c>
      <c r="I255" s="14" t="s">
        <v>47</v>
      </c>
      <c r="J255" s="61"/>
      <c r="K255" s="64">
        <v>460.5</v>
      </c>
      <c r="L255" s="6">
        <f t="shared" si="26"/>
        <v>552.6</v>
      </c>
      <c r="M255" s="7">
        <v>8.2000000000000003E-2</v>
      </c>
      <c r="N255" s="8">
        <f t="shared" si="27"/>
        <v>8.9324618736383449E-2</v>
      </c>
      <c r="O255" s="7">
        <f t="shared" si="49"/>
        <v>602</v>
      </c>
      <c r="P255" s="7"/>
      <c r="Q255" s="7">
        <f t="shared" ref="Q255:Q267" si="55">O255*M255</f>
        <v>49.364000000000004</v>
      </c>
      <c r="R255" s="60"/>
      <c r="S255" s="60">
        <v>5.76</v>
      </c>
      <c r="T255" s="10">
        <f t="shared" ref="T255:T258" si="56">O255/(1-S255/100)</f>
        <v>638.79456706281837</v>
      </c>
      <c r="U255" s="60"/>
      <c r="V255" s="60"/>
      <c r="W255" s="60"/>
      <c r="X255" s="60">
        <v>8.4</v>
      </c>
      <c r="Y255" s="9">
        <v>0</v>
      </c>
      <c r="Z255" s="9">
        <f t="shared" ref="Z255:Z258" si="57">(O255+Y255)/(1-X255/100)</f>
        <v>657.20524017467244</v>
      </c>
      <c r="AA255" s="62"/>
      <c r="AB255" s="62" t="s">
        <v>342</v>
      </c>
      <c r="AC255" s="62" t="s">
        <v>46</v>
      </c>
      <c r="AD255" s="62"/>
      <c r="AE255" s="62"/>
      <c r="AF255" s="62"/>
      <c r="AG255" s="63"/>
      <c r="AH255" s="63"/>
      <c r="AI255" s="63"/>
      <c r="AJ255" s="65"/>
      <c r="AK255" s="33" t="s">
        <v>546</v>
      </c>
      <c r="AL255" s="33" t="s">
        <v>546</v>
      </c>
      <c r="AM255" s="66" t="s">
        <v>547</v>
      </c>
      <c r="AN255" s="67" t="s">
        <v>548</v>
      </c>
    </row>
    <row r="256" spans="1:40" ht="270">
      <c r="A256" s="61" t="s">
        <v>527</v>
      </c>
      <c r="B256" s="61" t="s">
        <v>544</v>
      </c>
      <c r="C256" s="61" t="s">
        <v>471</v>
      </c>
      <c r="D256" s="61" t="s">
        <v>545</v>
      </c>
      <c r="E256" s="62"/>
      <c r="F256" s="12" t="s">
        <v>45</v>
      </c>
      <c r="G256" s="12">
        <v>1</v>
      </c>
      <c r="H256" s="14" t="s">
        <v>46</v>
      </c>
      <c r="I256" s="14" t="s">
        <v>47</v>
      </c>
      <c r="J256" s="61"/>
      <c r="K256" s="64">
        <v>460.5</v>
      </c>
      <c r="L256" s="6">
        <f t="shared" si="26"/>
        <v>552.6</v>
      </c>
      <c r="M256" s="7">
        <v>8.2000000000000003E-2</v>
      </c>
      <c r="N256" s="8">
        <f t="shared" si="27"/>
        <v>8.9324618736383449E-2</v>
      </c>
      <c r="O256" s="7">
        <f t="shared" si="49"/>
        <v>602</v>
      </c>
      <c r="P256" s="7"/>
      <c r="Q256" s="7">
        <f t="shared" si="55"/>
        <v>49.364000000000004</v>
      </c>
      <c r="R256" s="60"/>
      <c r="S256" s="60">
        <v>5.76</v>
      </c>
      <c r="T256" s="10">
        <f t="shared" si="56"/>
        <v>638.79456706281837</v>
      </c>
      <c r="U256" s="60"/>
      <c r="V256" s="60"/>
      <c r="W256" s="60"/>
      <c r="X256" s="60">
        <v>8.4</v>
      </c>
      <c r="Y256" s="9">
        <v>0</v>
      </c>
      <c r="Z256" s="9">
        <f t="shared" si="57"/>
        <v>657.20524017467244</v>
      </c>
      <c r="AA256" s="62"/>
      <c r="AB256" s="62" t="s">
        <v>342</v>
      </c>
      <c r="AC256" s="62" t="s">
        <v>46</v>
      </c>
      <c r="AD256" s="62"/>
      <c r="AE256" s="62"/>
      <c r="AF256" s="62"/>
      <c r="AG256" s="63"/>
      <c r="AH256" s="63"/>
      <c r="AI256" s="63"/>
      <c r="AJ256" s="65"/>
      <c r="AK256" s="33" t="s">
        <v>546</v>
      </c>
      <c r="AL256" s="33" t="s">
        <v>546</v>
      </c>
      <c r="AM256" s="66" t="s">
        <v>547</v>
      </c>
      <c r="AN256" s="67" t="s">
        <v>548</v>
      </c>
    </row>
    <row r="257" spans="1:40" ht="270">
      <c r="A257" s="61" t="s">
        <v>527</v>
      </c>
      <c r="B257" s="61" t="s">
        <v>544</v>
      </c>
      <c r="C257" s="61" t="s">
        <v>471</v>
      </c>
      <c r="D257" s="61" t="s">
        <v>545</v>
      </c>
      <c r="E257" s="62"/>
      <c r="F257" s="12" t="s">
        <v>45</v>
      </c>
      <c r="G257" s="12">
        <v>1</v>
      </c>
      <c r="H257" s="14" t="s">
        <v>46</v>
      </c>
      <c r="I257" s="14" t="s">
        <v>47</v>
      </c>
      <c r="J257" s="61"/>
      <c r="K257" s="64">
        <v>460.5</v>
      </c>
      <c r="L257" s="6">
        <f t="shared" si="26"/>
        <v>552.6</v>
      </c>
      <c r="M257" s="7">
        <v>8.2000000000000003E-2</v>
      </c>
      <c r="N257" s="8">
        <f t="shared" si="27"/>
        <v>8.9324618736383449E-2</v>
      </c>
      <c r="O257" s="7">
        <f t="shared" si="49"/>
        <v>602</v>
      </c>
      <c r="P257" s="7"/>
      <c r="Q257" s="7">
        <f t="shared" si="55"/>
        <v>49.364000000000004</v>
      </c>
      <c r="R257" s="60"/>
      <c r="S257" s="60">
        <v>5.76</v>
      </c>
      <c r="T257" s="10">
        <f t="shared" si="56"/>
        <v>638.79456706281837</v>
      </c>
      <c r="U257" s="60"/>
      <c r="V257" s="60"/>
      <c r="W257" s="60"/>
      <c r="X257" s="60">
        <v>8.4</v>
      </c>
      <c r="Y257" s="9">
        <v>0</v>
      </c>
      <c r="Z257" s="9">
        <f t="shared" si="57"/>
        <v>657.20524017467244</v>
      </c>
      <c r="AA257" s="62"/>
      <c r="AB257" s="62" t="s">
        <v>342</v>
      </c>
      <c r="AC257" s="62" t="s">
        <v>46</v>
      </c>
      <c r="AD257" s="62"/>
      <c r="AE257" s="62"/>
      <c r="AF257" s="62"/>
      <c r="AG257" s="63"/>
      <c r="AH257" s="63"/>
      <c r="AI257" s="63"/>
      <c r="AJ257" s="65"/>
      <c r="AK257" s="33" t="s">
        <v>546</v>
      </c>
      <c r="AL257" s="33" t="s">
        <v>546</v>
      </c>
      <c r="AM257" s="66" t="s">
        <v>547</v>
      </c>
      <c r="AN257" s="67" t="s">
        <v>548</v>
      </c>
    </row>
    <row r="258" spans="1:40" ht="285">
      <c r="A258" s="61" t="s">
        <v>527</v>
      </c>
      <c r="B258" s="61" t="s">
        <v>549</v>
      </c>
      <c r="C258" s="61" t="s">
        <v>471</v>
      </c>
      <c r="D258" s="61" t="s">
        <v>550</v>
      </c>
      <c r="E258" s="62" t="s">
        <v>551</v>
      </c>
      <c r="F258" s="12" t="s">
        <v>45</v>
      </c>
      <c r="G258" s="12">
        <v>1</v>
      </c>
      <c r="H258" s="14" t="s">
        <v>46</v>
      </c>
      <c r="I258" s="14" t="s">
        <v>47</v>
      </c>
      <c r="J258" s="61"/>
      <c r="K258" s="64">
        <v>225</v>
      </c>
      <c r="L258" s="6">
        <f t="shared" si="26"/>
        <v>270</v>
      </c>
      <c r="M258" s="7">
        <v>0.10100000000000001</v>
      </c>
      <c r="N258" s="8">
        <f t="shared" si="27"/>
        <v>0.11234705228031146</v>
      </c>
      <c r="O258" s="7">
        <f t="shared" si="49"/>
        <v>301</v>
      </c>
      <c r="P258" s="7"/>
      <c r="Q258" s="7">
        <f t="shared" si="55"/>
        <v>30.401000000000003</v>
      </c>
      <c r="R258" s="60"/>
      <c r="S258" s="60">
        <v>5.76</v>
      </c>
      <c r="T258" s="10">
        <f t="shared" si="56"/>
        <v>319.39728353140919</v>
      </c>
      <c r="U258" s="60"/>
      <c r="V258" s="60"/>
      <c r="W258" s="60"/>
      <c r="X258" s="60">
        <v>8.4</v>
      </c>
      <c r="Y258" s="9">
        <v>0</v>
      </c>
      <c r="Z258" s="9">
        <f t="shared" si="57"/>
        <v>328.60262008733622</v>
      </c>
      <c r="AA258" s="68"/>
      <c r="AB258" s="68">
        <v>42737</v>
      </c>
      <c r="AC258" s="62" t="s">
        <v>48</v>
      </c>
      <c r="AD258" s="62" t="s">
        <v>552</v>
      </c>
      <c r="AE258" s="62" t="s">
        <v>532</v>
      </c>
      <c r="AF258" s="62" t="s">
        <v>553</v>
      </c>
      <c r="AG258" s="63"/>
      <c r="AH258" s="63"/>
      <c r="AI258" s="63"/>
      <c r="AJ258" s="65"/>
      <c r="AK258" s="33" t="s">
        <v>554</v>
      </c>
      <c r="AL258" s="33" t="s">
        <v>554</v>
      </c>
      <c r="AM258" s="66" t="s">
        <v>555</v>
      </c>
      <c r="AN258" s="67" t="s">
        <v>556</v>
      </c>
    </row>
    <row r="259" spans="1:40" ht="178.5">
      <c r="A259" s="33" t="s">
        <v>527</v>
      </c>
      <c r="B259" s="33" t="s">
        <v>557</v>
      </c>
      <c r="C259" s="34" t="s">
        <v>558</v>
      </c>
      <c r="D259" s="33" t="s">
        <v>559</v>
      </c>
      <c r="E259" s="35" t="s">
        <v>560</v>
      </c>
      <c r="F259" s="12" t="s">
        <v>45</v>
      </c>
      <c r="G259" s="12">
        <v>1</v>
      </c>
      <c r="H259" s="14" t="s">
        <v>46</v>
      </c>
      <c r="I259" s="14" t="s">
        <v>47</v>
      </c>
      <c r="J259" s="186">
        <v>42882</v>
      </c>
      <c r="K259" s="37">
        <v>225</v>
      </c>
      <c r="L259" s="16">
        <f t="shared" si="26"/>
        <v>270</v>
      </c>
      <c r="M259" s="16">
        <v>0.11700000000000001</v>
      </c>
      <c r="N259" s="8">
        <f t="shared" si="27"/>
        <v>0.13250283125707815</v>
      </c>
      <c r="O259" s="17">
        <f t="shared" ref="O259:O260" si="58">INT(K259/(1-M259))+1</f>
        <v>255</v>
      </c>
      <c r="P259" s="17">
        <f t="shared" ref="P259:P260" si="59">1.2*O259</f>
        <v>306</v>
      </c>
      <c r="Q259" s="18">
        <f t="shared" si="55"/>
        <v>29.835000000000001</v>
      </c>
      <c r="R259" s="8">
        <v>12</v>
      </c>
      <c r="S259" s="8">
        <v>6</v>
      </c>
      <c r="T259" s="18">
        <f t="shared" ref="T259:T260" si="60">(P259+R259)/(1-S259/100)</f>
        <v>338.29787234042556</v>
      </c>
      <c r="U259" s="44"/>
      <c r="V259" s="44"/>
      <c r="W259" s="44">
        <f t="shared" ref="W259:W260" si="61">(L259+R259)/(1-S259/100)</f>
        <v>300</v>
      </c>
      <c r="X259" s="8">
        <v>8.4</v>
      </c>
      <c r="Y259" s="17">
        <v>0</v>
      </c>
      <c r="Z259" s="18">
        <f t="shared" ref="Z259:Z260" si="62">(P259+R259+Y259)/(1-X259/100)</f>
        <v>347.16157205240171</v>
      </c>
      <c r="AA259" s="17">
        <f t="shared" ref="AA259:AA260" si="63">(L259+R259+Y259)/(1-X259/100)</f>
        <v>307.86026200873363</v>
      </c>
      <c r="AB259" s="40">
        <v>43132</v>
      </c>
      <c r="AC259" s="35" t="s">
        <v>58</v>
      </c>
      <c r="AD259" s="35" t="s">
        <v>562</v>
      </c>
      <c r="AE259" s="35" t="s">
        <v>247</v>
      </c>
      <c r="AF259" s="35">
        <v>14.02</v>
      </c>
      <c r="AG259" s="36"/>
      <c r="AH259" s="36"/>
      <c r="AI259" s="36"/>
      <c r="AJ259" s="51" t="s">
        <v>563</v>
      </c>
      <c r="AK259" s="33" t="s">
        <v>564</v>
      </c>
      <c r="AL259" s="33" t="s">
        <v>564</v>
      </c>
      <c r="AM259" s="33" t="s">
        <v>565</v>
      </c>
      <c r="AN259" s="33" t="s">
        <v>566</v>
      </c>
    </row>
    <row r="260" spans="1:40" ht="165.75">
      <c r="A260" s="33" t="s">
        <v>527</v>
      </c>
      <c r="B260" s="33" t="s">
        <v>567</v>
      </c>
      <c r="C260" s="34" t="s">
        <v>568</v>
      </c>
      <c r="D260" s="33" t="s">
        <v>569</v>
      </c>
      <c r="E260" s="35" t="s">
        <v>570</v>
      </c>
      <c r="F260" s="12" t="s">
        <v>45</v>
      </c>
      <c r="G260" s="12">
        <v>1</v>
      </c>
      <c r="H260" s="14" t="s">
        <v>46</v>
      </c>
      <c r="I260" s="14" t="s">
        <v>47</v>
      </c>
      <c r="J260" s="186">
        <v>42882</v>
      </c>
      <c r="K260" s="37">
        <v>295</v>
      </c>
      <c r="L260" s="16">
        <f t="shared" si="26"/>
        <v>354</v>
      </c>
      <c r="M260" s="16">
        <v>0.115</v>
      </c>
      <c r="N260" s="8">
        <f t="shared" si="27"/>
        <v>0.12994350282485875</v>
      </c>
      <c r="O260" s="17">
        <f t="shared" si="58"/>
        <v>334</v>
      </c>
      <c r="P260" s="17">
        <f t="shared" si="59"/>
        <v>400.8</v>
      </c>
      <c r="Q260" s="18">
        <f t="shared" si="55"/>
        <v>38.410000000000004</v>
      </c>
      <c r="R260" s="8">
        <v>12</v>
      </c>
      <c r="S260" s="8">
        <v>6</v>
      </c>
      <c r="T260" s="18">
        <f t="shared" si="60"/>
        <v>439.14893617021278</v>
      </c>
      <c r="U260" s="44"/>
      <c r="V260" s="44"/>
      <c r="W260" s="44">
        <f t="shared" si="61"/>
        <v>389.36170212765961</v>
      </c>
      <c r="X260" s="8">
        <v>8.4</v>
      </c>
      <c r="Y260" s="17">
        <v>0</v>
      </c>
      <c r="Z260" s="18">
        <f t="shared" si="62"/>
        <v>450.65502183406113</v>
      </c>
      <c r="AA260" s="17">
        <f t="shared" si="63"/>
        <v>399.56331877729258</v>
      </c>
      <c r="AB260" s="40">
        <v>42741</v>
      </c>
      <c r="AC260" s="35" t="s">
        <v>48</v>
      </c>
      <c r="AD260" s="35" t="s">
        <v>571</v>
      </c>
      <c r="AE260" s="35" t="s">
        <v>572</v>
      </c>
      <c r="AF260" s="35">
        <v>9.82</v>
      </c>
      <c r="AG260" s="36"/>
      <c r="AH260" s="36"/>
      <c r="AI260" s="36"/>
      <c r="AJ260" s="38"/>
      <c r="AK260" s="69" t="s">
        <v>573</v>
      </c>
      <c r="AL260" s="33" t="s">
        <v>574</v>
      </c>
      <c r="AM260" s="33" t="s">
        <v>575</v>
      </c>
      <c r="AN260" s="33" t="s">
        <v>576</v>
      </c>
    </row>
    <row r="261" spans="1:40" ht="195">
      <c r="A261" s="3" t="s">
        <v>577</v>
      </c>
      <c r="B261" s="14" t="s">
        <v>578</v>
      </c>
      <c r="C261" s="14" t="s">
        <v>579</v>
      </c>
      <c r="D261" s="14" t="s">
        <v>580</v>
      </c>
      <c r="E261" s="12" t="s">
        <v>581</v>
      </c>
      <c r="F261" s="12" t="s">
        <v>45</v>
      </c>
      <c r="G261" s="12">
        <v>1</v>
      </c>
      <c r="H261" s="14" t="s">
        <v>46</v>
      </c>
      <c r="I261" s="14" t="s">
        <v>47</v>
      </c>
      <c r="J261" s="14"/>
      <c r="K261" s="5">
        <v>82</v>
      </c>
      <c r="L261" s="70">
        <f t="shared" si="26"/>
        <v>98.399999999999991</v>
      </c>
      <c r="M261" s="6">
        <v>0.248</v>
      </c>
      <c r="N261" s="8">
        <f t="shared" si="27"/>
        <v>0.32978723404255317</v>
      </c>
      <c r="O261" s="17">
        <f t="shared" ref="O261:O267" si="64">INT(L261/(1-M261))+1</f>
        <v>131</v>
      </c>
      <c r="P261" s="17"/>
      <c r="Q261" s="18">
        <f t="shared" si="55"/>
        <v>32.488</v>
      </c>
      <c r="R261" s="8"/>
      <c r="S261" s="8">
        <v>5.76</v>
      </c>
      <c r="T261" s="18">
        <f t="shared" ref="T261:T267" si="65">O261/(1-S261/100)</f>
        <v>139.00679117147709</v>
      </c>
      <c r="U261" s="8"/>
      <c r="V261" s="8"/>
      <c r="W261" s="8"/>
      <c r="X261" s="8">
        <v>8.4</v>
      </c>
      <c r="Y261" s="17">
        <v>0</v>
      </c>
      <c r="Z261" s="18">
        <f t="shared" ref="Z261:Z267" si="66">(O261+Y261)/(1-X261/100)</f>
        <v>143.01310043668121</v>
      </c>
      <c r="AA261" s="4"/>
      <c r="AB261" s="4" t="s">
        <v>582</v>
      </c>
      <c r="AC261" s="4" t="s">
        <v>583</v>
      </c>
      <c r="AD261" s="4" t="s">
        <v>584</v>
      </c>
      <c r="AE261" s="4"/>
      <c r="AF261" s="4"/>
      <c r="AG261" s="3"/>
      <c r="AH261" s="3"/>
      <c r="AI261" s="3"/>
      <c r="AJ261" s="13"/>
      <c r="AK261" s="14" t="s">
        <v>585</v>
      </c>
      <c r="AL261" s="14" t="s">
        <v>585</v>
      </c>
      <c r="AM261" s="14" t="s">
        <v>586</v>
      </c>
      <c r="AN261" s="14" t="s">
        <v>587</v>
      </c>
    </row>
    <row r="262" spans="1:40" ht="195">
      <c r="A262" s="3" t="s">
        <v>577</v>
      </c>
      <c r="B262" s="14" t="s">
        <v>578</v>
      </c>
      <c r="C262" s="14"/>
      <c r="D262" s="14" t="s">
        <v>580</v>
      </c>
      <c r="E262" s="12" t="s">
        <v>588</v>
      </c>
      <c r="F262" s="12" t="s">
        <v>45</v>
      </c>
      <c r="G262" s="12">
        <v>1</v>
      </c>
      <c r="H262" s="14" t="s">
        <v>46</v>
      </c>
      <c r="I262" s="14" t="s">
        <v>47</v>
      </c>
      <c r="J262" s="14"/>
      <c r="K262" s="5">
        <v>82</v>
      </c>
      <c r="L262" s="6">
        <f t="shared" si="26"/>
        <v>98.399999999999991</v>
      </c>
      <c r="M262" s="6">
        <v>0.248</v>
      </c>
      <c r="N262" s="8">
        <f t="shared" si="27"/>
        <v>0.32978723404255317</v>
      </c>
      <c r="O262" s="17">
        <f t="shared" si="64"/>
        <v>131</v>
      </c>
      <c r="P262" s="17"/>
      <c r="Q262" s="18">
        <f t="shared" si="55"/>
        <v>32.488</v>
      </c>
      <c r="R262" s="8"/>
      <c r="S262" s="8">
        <v>5.76</v>
      </c>
      <c r="T262" s="18">
        <f t="shared" si="65"/>
        <v>139.00679117147709</v>
      </c>
      <c r="U262" s="8"/>
      <c r="V262" s="8"/>
      <c r="W262" s="8"/>
      <c r="X262" s="8">
        <v>8.4</v>
      </c>
      <c r="Y262" s="17">
        <v>0</v>
      </c>
      <c r="Z262" s="18">
        <f t="shared" si="66"/>
        <v>143.01310043668121</v>
      </c>
      <c r="AA262" s="12"/>
      <c r="AB262" s="12" t="s">
        <v>589</v>
      </c>
      <c r="AC262" s="12" t="s">
        <v>583</v>
      </c>
      <c r="AD262" s="12" t="s">
        <v>590</v>
      </c>
      <c r="AE262" s="4" t="s">
        <v>532</v>
      </c>
      <c r="AF262" s="4"/>
      <c r="AG262" s="3"/>
      <c r="AH262" s="3"/>
      <c r="AI262" s="3"/>
      <c r="AJ262" s="13"/>
      <c r="AK262" s="3" t="s">
        <v>585</v>
      </c>
      <c r="AL262" s="3" t="s">
        <v>585</v>
      </c>
      <c r="AM262" s="14" t="s">
        <v>586</v>
      </c>
      <c r="AN262" s="14" t="s">
        <v>587</v>
      </c>
    </row>
    <row r="263" spans="1:40" ht="195">
      <c r="A263" s="3" t="s">
        <v>577</v>
      </c>
      <c r="B263" s="14" t="s">
        <v>578</v>
      </c>
      <c r="C263" s="14" t="s">
        <v>579</v>
      </c>
      <c r="D263" s="14" t="s">
        <v>580</v>
      </c>
      <c r="E263" s="12" t="s">
        <v>591</v>
      </c>
      <c r="F263" s="12" t="s">
        <v>45</v>
      </c>
      <c r="G263" s="12">
        <v>1</v>
      </c>
      <c r="H263" s="14" t="s">
        <v>46</v>
      </c>
      <c r="I263" s="14" t="s">
        <v>47</v>
      </c>
      <c r="J263" s="14"/>
      <c r="K263" s="5">
        <v>82</v>
      </c>
      <c r="L263" s="6">
        <f t="shared" si="26"/>
        <v>98.399999999999991</v>
      </c>
      <c r="M263" s="6">
        <v>0.248</v>
      </c>
      <c r="N263" s="8">
        <f t="shared" si="27"/>
        <v>0.32978723404255317</v>
      </c>
      <c r="O263" s="17">
        <f t="shared" si="64"/>
        <v>131</v>
      </c>
      <c r="P263" s="17"/>
      <c r="Q263" s="18">
        <f t="shared" si="55"/>
        <v>32.488</v>
      </c>
      <c r="R263" s="8"/>
      <c r="S263" s="8">
        <v>5.76</v>
      </c>
      <c r="T263" s="18">
        <f t="shared" si="65"/>
        <v>139.00679117147709</v>
      </c>
      <c r="U263" s="8"/>
      <c r="V263" s="8"/>
      <c r="W263" s="8"/>
      <c r="X263" s="8">
        <v>8.4</v>
      </c>
      <c r="Y263" s="17">
        <v>0</v>
      </c>
      <c r="Z263" s="18">
        <f t="shared" si="66"/>
        <v>143.01310043668121</v>
      </c>
      <c r="AA263" s="12"/>
      <c r="AB263" s="12" t="s">
        <v>589</v>
      </c>
      <c r="AC263" s="12" t="s">
        <v>583</v>
      </c>
      <c r="AD263" s="12" t="s">
        <v>590</v>
      </c>
      <c r="AE263" s="4" t="s">
        <v>532</v>
      </c>
      <c r="AF263" s="4"/>
      <c r="AG263" s="3"/>
      <c r="AH263" s="3"/>
      <c r="AI263" s="3"/>
      <c r="AJ263" s="13"/>
      <c r="AK263" s="3" t="s">
        <v>585</v>
      </c>
      <c r="AL263" s="3" t="s">
        <v>585</v>
      </c>
      <c r="AM263" s="14" t="s">
        <v>586</v>
      </c>
      <c r="AN263" s="14" t="s">
        <v>587</v>
      </c>
    </row>
    <row r="264" spans="1:40" ht="195">
      <c r="A264" s="3" t="s">
        <v>577</v>
      </c>
      <c r="B264" s="14" t="s">
        <v>592</v>
      </c>
      <c r="C264" s="14" t="s">
        <v>593</v>
      </c>
      <c r="D264" s="14" t="s">
        <v>594</v>
      </c>
      <c r="E264" s="12">
        <v>1132663500621</v>
      </c>
      <c r="F264" s="12" t="s">
        <v>45</v>
      </c>
      <c r="G264" s="12">
        <v>1</v>
      </c>
      <c r="H264" s="14" t="s">
        <v>46</v>
      </c>
      <c r="I264" s="14" t="s">
        <v>47</v>
      </c>
      <c r="J264" s="14"/>
      <c r="K264" s="5">
        <v>160</v>
      </c>
      <c r="L264" s="6">
        <f t="shared" si="26"/>
        <v>192</v>
      </c>
      <c r="M264" s="6">
        <v>0.15</v>
      </c>
      <c r="N264" s="8">
        <f t="shared" si="27"/>
        <v>0.17647058823529413</v>
      </c>
      <c r="O264" s="17">
        <f t="shared" si="64"/>
        <v>226</v>
      </c>
      <c r="P264" s="17"/>
      <c r="Q264" s="18">
        <f t="shared" si="55"/>
        <v>33.9</v>
      </c>
      <c r="R264" s="8"/>
      <c r="S264" s="8">
        <v>5.76</v>
      </c>
      <c r="T264" s="18">
        <f t="shared" si="65"/>
        <v>239.81324278438029</v>
      </c>
      <c r="U264" s="8"/>
      <c r="V264" s="8"/>
      <c r="W264" s="8"/>
      <c r="X264" s="8">
        <v>8.4</v>
      </c>
      <c r="Y264" s="17">
        <v>0</v>
      </c>
      <c r="Z264" s="18">
        <f t="shared" si="66"/>
        <v>246.72489082969432</v>
      </c>
      <c r="AA264" s="72"/>
      <c r="AB264" s="72">
        <v>43040</v>
      </c>
      <c r="AC264" s="12" t="s">
        <v>48</v>
      </c>
      <c r="AD264" s="12" t="s">
        <v>595</v>
      </c>
      <c r="AE264" s="4"/>
      <c r="AF264" s="4"/>
      <c r="AG264" s="3"/>
      <c r="AH264" s="3"/>
      <c r="AI264" s="3"/>
      <c r="AJ264" s="13"/>
      <c r="AK264" s="3" t="s">
        <v>596</v>
      </c>
      <c r="AL264" s="3" t="s">
        <v>596</v>
      </c>
      <c r="AM264" s="14" t="s">
        <v>597</v>
      </c>
      <c r="AN264" s="14" t="s">
        <v>598</v>
      </c>
    </row>
    <row r="265" spans="1:40" ht="195">
      <c r="A265" s="3" t="s">
        <v>577</v>
      </c>
      <c r="B265" s="14" t="s">
        <v>592</v>
      </c>
      <c r="C265" s="14" t="s">
        <v>593</v>
      </c>
      <c r="D265" s="14" t="s">
        <v>594</v>
      </c>
      <c r="E265" s="12">
        <v>1132663500968</v>
      </c>
      <c r="F265" s="12" t="s">
        <v>45</v>
      </c>
      <c r="G265" s="12">
        <v>1</v>
      </c>
      <c r="H265" s="14" t="s">
        <v>46</v>
      </c>
      <c r="I265" s="14" t="s">
        <v>47</v>
      </c>
      <c r="J265" s="14"/>
      <c r="K265" s="5">
        <v>160</v>
      </c>
      <c r="L265" s="6">
        <f t="shared" si="26"/>
        <v>192</v>
      </c>
      <c r="M265" s="6">
        <v>0.15</v>
      </c>
      <c r="N265" s="8">
        <f t="shared" si="27"/>
        <v>0.17647058823529413</v>
      </c>
      <c r="O265" s="17">
        <f t="shared" si="64"/>
        <v>226</v>
      </c>
      <c r="P265" s="17"/>
      <c r="Q265" s="18">
        <f t="shared" si="55"/>
        <v>33.9</v>
      </c>
      <c r="R265" s="8"/>
      <c r="S265" s="8">
        <v>5.76</v>
      </c>
      <c r="T265" s="18">
        <f t="shared" si="65"/>
        <v>239.81324278438029</v>
      </c>
      <c r="U265" s="8"/>
      <c r="V265" s="8"/>
      <c r="W265" s="8"/>
      <c r="X265" s="8">
        <v>8.4</v>
      </c>
      <c r="Y265" s="17">
        <v>0</v>
      </c>
      <c r="Z265" s="18">
        <f t="shared" si="66"/>
        <v>246.72489082969432</v>
      </c>
      <c r="AA265" s="72"/>
      <c r="AB265" s="72">
        <v>43040</v>
      </c>
      <c r="AC265" s="12" t="s">
        <v>48</v>
      </c>
      <c r="AD265" s="12" t="s">
        <v>595</v>
      </c>
      <c r="AE265" s="4"/>
      <c r="AF265" s="4"/>
      <c r="AG265" s="3"/>
      <c r="AH265" s="3"/>
      <c r="AI265" s="3"/>
      <c r="AJ265" s="13"/>
      <c r="AK265" s="3" t="s">
        <v>596</v>
      </c>
      <c r="AL265" s="3" t="s">
        <v>596</v>
      </c>
      <c r="AM265" s="14" t="s">
        <v>597</v>
      </c>
      <c r="AN265" s="14" t="s">
        <v>598</v>
      </c>
    </row>
    <row r="266" spans="1:40" ht="195">
      <c r="A266" s="3" t="s">
        <v>577</v>
      </c>
      <c r="B266" s="14" t="s">
        <v>592</v>
      </c>
      <c r="C266" s="14" t="s">
        <v>593</v>
      </c>
      <c r="D266" s="14" t="s">
        <v>594</v>
      </c>
      <c r="E266" s="12">
        <v>1132663500760</v>
      </c>
      <c r="F266" s="12" t="s">
        <v>45</v>
      </c>
      <c r="G266" s="12">
        <v>1</v>
      </c>
      <c r="H266" s="14" t="s">
        <v>46</v>
      </c>
      <c r="I266" s="14" t="s">
        <v>47</v>
      </c>
      <c r="J266" s="14"/>
      <c r="K266" s="5">
        <v>160</v>
      </c>
      <c r="L266" s="6">
        <f t="shared" si="26"/>
        <v>192</v>
      </c>
      <c r="M266" s="6">
        <v>0.15</v>
      </c>
      <c r="N266" s="8">
        <f t="shared" si="27"/>
        <v>0.17647058823529413</v>
      </c>
      <c r="O266" s="17">
        <f t="shared" si="64"/>
        <v>226</v>
      </c>
      <c r="P266" s="17"/>
      <c r="Q266" s="18">
        <f t="shared" si="55"/>
        <v>33.9</v>
      </c>
      <c r="R266" s="8"/>
      <c r="S266" s="8">
        <v>5.76</v>
      </c>
      <c r="T266" s="18">
        <f t="shared" si="65"/>
        <v>239.81324278438029</v>
      </c>
      <c r="U266" s="8"/>
      <c r="V266" s="8"/>
      <c r="W266" s="8"/>
      <c r="X266" s="8">
        <v>8.4</v>
      </c>
      <c r="Y266" s="17">
        <v>0</v>
      </c>
      <c r="Z266" s="18">
        <f t="shared" si="66"/>
        <v>246.72489082969432</v>
      </c>
      <c r="AA266" s="72"/>
      <c r="AB266" s="72">
        <v>43040</v>
      </c>
      <c r="AC266" s="12" t="s">
        <v>48</v>
      </c>
      <c r="AD266" s="12" t="s">
        <v>599</v>
      </c>
      <c r="AE266" s="4"/>
      <c r="AF266" s="4"/>
      <c r="AG266" s="3"/>
      <c r="AH266" s="3"/>
      <c r="AI266" s="3"/>
      <c r="AJ266" s="13"/>
      <c r="AK266" s="3" t="s">
        <v>596</v>
      </c>
      <c r="AL266" s="3" t="s">
        <v>596</v>
      </c>
      <c r="AM266" s="14" t="s">
        <v>597</v>
      </c>
      <c r="AN266" s="14" t="s">
        <v>598</v>
      </c>
    </row>
    <row r="267" spans="1:40" ht="195">
      <c r="A267" s="3" t="s">
        <v>577</v>
      </c>
      <c r="B267" s="14" t="s">
        <v>600</v>
      </c>
      <c r="C267" s="14" t="s">
        <v>601</v>
      </c>
      <c r="D267" s="14" t="s">
        <v>602</v>
      </c>
      <c r="E267" s="12" t="s">
        <v>603</v>
      </c>
      <c r="F267" s="12" t="s">
        <v>45</v>
      </c>
      <c r="G267" s="12">
        <v>1</v>
      </c>
      <c r="H267" s="14" t="s">
        <v>46</v>
      </c>
      <c r="I267" s="14" t="s">
        <v>47</v>
      </c>
      <c r="J267" s="14"/>
      <c r="K267" s="5">
        <v>465</v>
      </c>
      <c r="L267" s="70">
        <f t="shared" si="26"/>
        <v>558</v>
      </c>
      <c r="M267" s="6">
        <v>0.153</v>
      </c>
      <c r="N267" s="8">
        <f t="shared" si="27"/>
        <v>0.18063754427390791</v>
      </c>
      <c r="O267" s="17">
        <f t="shared" si="64"/>
        <v>659</v>
      </c>
      <c r="P267" s="17"/>
      <c r="Q267" s="18">
        <f t="shared" si="55"/>
        <v>100.827</v>
      </c>
      <c r="R267" s="8"/>
      <c r="S267" s="8">
        <v>5.76</v>
      </c>
      <c r="T267" s="18">
        <f t="shared" si="65"/>
        <v>699.27843803056021</v>
      </c>
      <c r="U267" s="8"/>
      <c r="V267" s="8"/>
      <c r="W267" s="8"/>
      <c r="X267" s="8">
        <v>8.4</v>
      </c>
      <c r="Y267" s="17">
        <v>0</v>
      </c>
      <c r="Z267" s="18">
        <f t="shared" si="66"/>
        <v>719.43231441048033</v>
      </c>
      <c r="AA267" s="11"/>
      <c r="AB267" s="11">
        <v>42795</v>
      </c>
      <c r="AC267" s="12" t="s">
        <v>583</v>
      </c>
      <c r="AD267" s="12" t="s">
        <v>604</v>
      </c>
      <c r="AE267" s="4"/>
      <c r="AF267" s="4"/>
      <c r="AG267" s="3"/>
      <c r="AH267" s="3"/>
      <c r="AI267" s="3"/>
      <c r="AJ267" s="13"/>
      <c r="AK267" s="14" t="s">
        <v>605</v>
      </c>
      <c r="AL267" s="14" t="s">
        <v>605</v>
      </c>
      <c r="AM267" s="14" t="s">
        <v>606</v>
      </c>
      <c r="AN267" s="14" t="s">
        <v>607</v>
      </c>
    </row>
    <row r="268" spans="1:40" ht="75">
      <c r="A268" s="3" t="s">
        <v>577</v>
      </c>
      <c r="B268" s="3" t="s">
        <v>608</v>
      </c>
      <c r="C268" s="3" t="s">
        <v>609</v>
      </c>
      <c r="D268" s="3" t="s">
        <v>610</v>
      </c>
      <c r="E268" s="4" t="s">
        <v>611</v>
      </c>
      <c r="F268" s="4" t="s">
        <v>45</v>
      </c>
      <c r="G268" s="4">
        <v>1</v>
      </c>
      <c r="H268" s="3" t="s">
        <v>46</v>
      </c>
      <c r="I268" s="3" t="s">
        <v>47</v>
      </c>
      <c r="J268" s="3"/>
      <c r="K268" s="73"/>
      <c r="L268" s="74"/>
      <c r="M268" s="75"/>
      <c r="N268" s="8">
        <f t="shared" si="27"/>
        <v>0</v>
      </c>
      <c r="O268" s="75"/>
      <c r="P268" s="75"/>
      <c r="Q268" s="75"/>
      <c r="R268" s="9"/>
      <c r="S268" s="9">
        <v>75</v>
      </c>
      <c r="T268" s="76"/>
      <c r="U268" s="9"/>
      <c r="V268" s="9"/>
      <c r="W268" s="9"/>
      <c r="X268" s="9">
        <v>77</v>
      </c>
      <c r="Y268" s="9">
        <f t="shared" ref="Y268:Y269" si="67">INT(1.01*X268)+1</f>
        <v>78</v>
      </c>
      <c r="Z268" s="9">
        <v>77</v>
      </c>
      <c r="AA268" s="11"/>
      <c r="AB268" s="11">
        <v>42767</v>
      </c>
      <c r="AC268" s="12" t="s">
        <v>48</v>
      </c>
      <c r="AD268" s="12" t="s">
        <v>612</v>
      </c>
      <c r="AE268" s="4"/>
      <c r="AF268" s="4"/>
      <c r="AG268" s="3"/>
      <c r="AH268" s="3"/>
      <c r="AI268" s="3"/>
      <c r="AJ268" s="13"/>
      <c r="AK268" s="14" t="s">
        <v>613</v>
      </c>
      <c r="AL268" s="14" t="s">
        <v>613</v>
      </c>
      <c r="AM268" s="14" t="s">
        <v>614</v>
      </c>
      <c r="AN268" s="14" t="s">
        <v>615</v>
      </c>
    </row>
    <row r="269" spans="1:40" ht="45">
      <c r="A269" s="3" t="s">
        <v>577</v>
      </c>
      <c r="B269" s="3" t="s">
        <v>608</v>
      </c>
      <c r="C269" s="3" t="s">
        <v>609</v>
      </c>
      <c r="D269" s="3" t="s">
        <v>610</v>
      </c>
      <c r="E269" s="4" t="s">
        <v>616</v>
      </c>
      <c r="F269" s="4" t="s">
        <v>45</v>
      </c>
      <c r="G269" s="4">
        <v>1</v>
      </c>
      <c r="H269" s="3" t="s">
        <v>46</v>
      </c>
      <c r="I269" s="3" t="s">
        <v>47</v>
      </c>
      <c r="J269" s="3"/>
      <c r="K269" s="73"/>
      <c r="L269" s="74"/>
      <c r="M269" s="75"/>
      <c r="N269" s="8">
        <f t="shared" si="27"/>
        <v>0</v>
      </c>
      <c r="O269" s="75"/>
      <c r="P269" s="75"/>
      <c r="Q269" s="75"/>
      <c r="R269" s="9"/>
      <c r="S269" s="9">
        <v>75</v>
      </c>
      <c r="T269" s="76"/>
      <c r="U269" s="9"/>
      <c r="V269" s="9"/>
      <c r="W269" s="9"/>
      <c r="X269" s="9">
        <v>77</v>
      </c>
      <c r="Y269" s="9">
        <f t="shared" si="67"/>
        <v>78</v>
      </c>
      <c r="Z269" s="9">
        <v>77</v>
      </c>
      <c r="AA269" s="11"/>
      <c r="AB269" s="11">
        <v>43070</v>
      </c>
      <c r="AC269" s="12" t="s">
        <v>48</v>
      </c>
      <c r="AD269" s="12" t="s">
        <v>617</v>
      </c>
      <c r="AE269" s="4"/>
      <c r="AF269" s="4"/>
      <c r="AG269" s="3"/>
      <c r="AH269" s="3"/>
      <c r="AI269" s="3"/>
      <c r="AJ269" s="13"/>
      <c r="AK269" s="14" t="s">
        <v>613</v>
      </c>
      <c r="AL269" s="14" t="s">
        <v>613</v>
      </c>
      <c r="AM269" s="14" t="s">
        <v>614</v>
      </c>
      <c r="AN269" s="14" t="s">
        <v>615</v>
      </c>
    </row>
    <row r="270" spans="1:40" ht="210">
      <c r="A270" s="3" t="s">
        <v>577</v>
      </c>
      <c r="B270" s="14" t="s">
        <v>618</v>
      </c>
      <c r="C270" s="14" t="s">
        <v>619</v>
      </c>
      <c r="D270" s="14" t="s">
        <v>620</v>
      </c>
      <c r="E270" s="12"/>
      <c r="F270" s="12" t="s">
        <v>45</v>
      </c>
      <c r="G270" s="12">
        <v>1</v>
      </c>
      <c r="H270" s="14" t="s">
        <v>46</v>
      </c>
      <c r="I270" s="14" t="s">
        <v>47</v>
      </c>
      <c r="J270" s="14"/>
      <c r="K270" s="6">
        <v>145</v>
      </c>
      <c r="L270" s="6">
        <f t="shared" ref="L270:L438" si="68">K270*1.2</f>
        <v>174</v>
      </c>
      <c r="M270" s="7">
        <v>0.115</v>
      </c>
      <c r="N270" s="8">
        <f t="shared" si="27"/>
        <v>0.12994350282485875</v>
      </c>
      <c r="O270" s="7">
        <f>INT(L270/(1-M270))+1</f>
        <v>197</v>
      </c>
      <c r="P270" s="7"/>
      <c r="Q270" s="7">
        <f>INT(O270*M270)</f>
        <v>22</v>
      </c>
      <c r="R270" s="8">
        <v>12</v>
      </c>
      <c r="S270" s="60">
        <v>5.76</v>
      </c>
      <c r="T270" s="10">
        <f>INT(O270/(1-S270/100))</f>
        <v>209</v>
      </c>
      <c r="U270" s="60"/>
      <c r="V270" s="60"/>
      <c r="W270" s="60"/>
      <c r="X270" s="60">
        <v>8.4</v>
      </c>
      <c r="Y270" s="9">
        <v>0</v>
      </c>
      <c r="Z270" s="9">
        <f>INT((O270+Y270)/(1-X270/100))</f>
        <v>215</v>
      </c>
      <c r="AA270" s="17">
        <f t="shared" ref="AA270:AA277" si="69">(L270+R270+Y270)/(1-X270/100)</f>
        <v>203.05676855895194</v>
      </c>
      <c r="AB270" s="12" t="s">
        <v>621</v>
      </c>
      <c r="AC270" s="12" t="s">
        <v>46</v>
      </c>
      <c r="AD270" s="12"/>
      <c r="AE270" s="4"/>
      <c r="AF270" s="4"/>
      <c r="AG270" s="3"/>
      <c r="AH270" s="3"/>
      <c r="AI270" s="3"/>
      <c r="AJ270" s="13"/>
      <c r="AK270" s="3" t="s">
        <v>622</v>
      </c>
      <c r="AL270" s="3" t="s">
        <v>622</v>
      </c>
      <c r="AM270" s="14" t="s">
        <v>623</v>
      </c>
      <c r="AN270" s="14" t="s">
        <v>624</v>
      </c>
    </row>
    <row r="271" spans="1:40" ht="210">
      <c r="A271" s="3" t="s">
        <v>577</v>
      </c>
      <c r="B271" s="14" t="s">
        <v>618</v>
      </c>
      <c r="C271" s="14" t="s">
        <v>619</v>
      </c>
      <c r="D271" s="14" t="s">
        <v>620</v>
      </c>
      <c r="E271" s="12"/>
      <c r="F271" s="12" t="s">
        <v>45</v>
      </c>
      <c r="G271" s="12">
        <v>1</v>
      </c>
      <c r="H271" s="14" t="s">
        <v>46</v>
      </c>
      <c r="I271" s="14" t="s">
        <v>47</v>
      </c>
      <c r="J271" s="14"/>
      <c r="K271" s="6">
        <v>145</v>
      </c>
      <c r="L271" s="6">
        <f t="shared" si="68"/>
        <v>174</v>
      </c>
      <c r="M271" s="7">
        <v>0.1</v>
      </c>
      <c r="N271" s="8">
        <f t="shared" si="27"/>
        <v>0.11111111111111112</v>
      </c>
      <c r="O271" s="17">
        <f t="shared" ref="O271:O277" si="70">INT(K271/(1-M271))+1</f>
        <v>162</v>
      </c>
      <c r="P271" s="17">
        <f t="shared" ref="P271:P277" si="71">1.2*O271</f>
        <v>194.4</v>
      </c>
      <c r="Q271" s="18">
        <f t="shared" ref="Q271:Q373" si="72">O271*M271</f>
        <v>16.2</v>
      </c>
      <c r="R271" s="8">
        <v>12</v>
      </c>
      <c r="S271" s="8">
        <v>6</v>
      </c>
      <c r="T271" s="18">
        <f t="shared" ref="T271:T277" si="73">(P271+R271)/(1-S271/100)</f>
        <v>219.57446808510639</v>
      </c>
      <c r="U271" s="44"/>
      <c r="V271" s="44"/>
      <c r="W271" s="44">
        <f t="shared" ref="W271:W277" si="74">(L271+R271)/(1-S271/100)</f>
        <v>197.87234042553192</v>
      </c>
      <c r="X271" s="8">
        <v>8.4</v>
      </c>
      <c r="Y271" s="17">
        <v>0</v>
      </c>
      <c r="Z271" s="18">
        <f t="shared" ref="Z271:Z277" si="75">(P271+R271+Y271)/(1-X271/100)</f>
        <v>225.32751091703057</v>
      </c>
      <c r="AA271" s="17">
        <f t="shared" si="69"/>
        <v>203.05676855895194</v>
      </c>
      <c r="AB271" s="11">
        <v>43016</v>
      </c>
      <c r="AC271" s="12" t="s">
        <v>46</v>
      </c>
      <c r="AD271" s="12"/>
      <c r="AE271" s="4"/>
      <c r="AF271" s="4"/>
      <c r="AG271" s="3"/>
      <c r="AH271" s="3"/>
      <c r="AI271" s="3"/>
      <c r="AJ271" s="13"/>
      <c r="AK271" s="3" t="s">
        <v>622</v>
      </c>
      <c r="AL271" s="3" t="s">
        <v>622</v>
      </c>
      <c r="AM271" s="14" t="s">
        <v>623</v>
      </c>
      <c r="AN271" s="14" t="s">
        <v>624</v>
      </c>
    </row>
    <row r="272" spans="1:40" ht="210">
      <c r="A272" s="3" t="s">
        <v>577</v>
      </c>
      <c r="B272" s="14" t="s">
        <v>618</v>
      </c>
      <c r="C272" s="14" t="s">
        <v>619</v>
      </c>
      <c r="D272" s="14" t="s">
        <v>620</v>
      </c>
      <c r="E272" s="12"/>
      <c r="F272" s="12" t="s">
        <v>45</v>
      </c>
      <c r="G272" s="12">
        <v>1</v>
      </c>
      <c r="H272" s="14" t="s">
        <v>46</v>
      </c>
      <c r="I272" s="14" t="s">
        <v>47</v>
      </c>
      <c r="J272" s="14"/>
      <c r="K272" s="6">
        <v>145</v>
      </c>
      <c r="L272" s="6">
        <f t="shared" si="68"/>
        <v>174</v>
      </c>
      <c r="M272" s="7">
        <v>0.1</v>
      </c>
      <c r="N272" s="8">
        <f t="shared" si="27"/>
        <v>0.11111111111111112</v>
      </c>
      <c r="O272" s="17">
        <f t="shared" si="70"/>
        <v>162</v>
      </c>
      <c r="P272" s="17">
        <f t="shared" si="71"/>
        <v>194.4</v>
      </c>
      <c r="Q272" s="18">
        <f t="shared" si="72"/>
        <v>16.2</v>
      </c>
      <c r="R272" s="8">
        <v>12</v>
      </c>
      <c r="S272" s="8">
        <v>6</v>
      </c>
      <c r="T272" s="18">
        <f t="shared" si="73"/>
        <v>219.57446808510639</v>
      </c>
      <c r="U272" s="44"/>
      <c r="V272" s="44"/>
      <c r="W272" s="44">
        <f t="shared" si="74"/>
        <v>197.87234042553192</v>
      </c>
      <c r="X272" s="8">
        <v>8.4</v>
      </c>
      <c r="Y272" s="17">
        <v>0</v>
      </c>
      <c r="Z272" s="18">
        <f t="shared" si="75"/>
        <v>225.32751091703057</v>
      </c>
      <c r="AA272" s="17">
        <f t="shared" si="69"/>
        <v>203.05676855895194</v>
      </c>
      <c r="AB272" s="11">
        <v>43016</v>
      </c>
      <c r="AC272" s="12" t="s">
        <v>46</v>
      </c>
      <c r="AD272" s="12"/>
      <c r="AE272" s="4"/>
      <c r="AF272" s="4"/>
      <c r="AG272" s="3"/>
      <c r="AH272" s="3"/>
      <c r="AI272" s="3"/>
      <c r="AJ272" s="13"/>
      <c r="AK272" s="3" t="s">
        <v>622</v>
      </c>
      <c r="AL272" s="3" t="s">
        <v>622</v>
      </c>
      <c r="AM272" s="14" t="s">
        <v>623</v>
      </c>
      <c r="AN272" s="14" t="s">
        <v>624</v>
      </c>
    </row>
    <row r="273" spans="1:40" ht="210">
      <c r="A273" s="3" t="s">
        <v>577</v>
      </c>
      <c r="B273" s="14" t="s">
        <v>618</v>
      </c>
      <c r="C273" s="14" t="s">
        <v>619</v>
      </c>
      <c r="D273" s="14" t="s">
        <v>620</v>
      </c>
      <c r="E273" s="12"/>
      <c r="F273" s="12" t="s">
        <v>45</v>
      </c>
      <c r="G273" s="12">
        <v>1</v>
      </c>
      <c r="H273" s="14" t="s">
        <v>46</v>
      </c>
      <c r="I273" s="14" t="s">
        <v>47</v>
      </c>
      <c r="J273" s="14"/>
      <c r="K273" s="6">
        <v>145</v>
      </c>
      <c r="L273" s="6">
        <f t="shared" si="68"/>
        <v>174</v>
      </c>
      <c r="M273" s="7">
        <v>0.1</v>
      </c>
      <c r="N273" s="8">
        <f t="shared" si="27"/>
        <v>0.11111111111111112</v>
      </c>
      <c r="O273" s="17">
        <f t="shared" si="70"/>
        <v>162</v>
      </c>
      <c r="P273" s="17">
        <f t="shared" si="71"/>
        <v>194.4</v>
      </c>
      <c r="Q273" s="18">
        <f t="shared" si="72"/>
        <v>16.2</v>
      </c>
      <c r="R273" s="8">
        <v>12</v>
      </c>
      <c r="S273" s="8">
        <v>6</v>
      </c>
      <c r="T273" s="18">
        <f t="shared" si="73"/>
        <v>219.57446808510639</v>
      </c>
      <c r="U273" s="44"/>
      <c r="V273" s="44"/>
      <c r="W273" s="44">
        <f t="shared" si="74"/>
        <v>197.87234042553192</v>
      </c>
      <c r="X273" s="8">
        <v>8.4</v>
      </c>
      <c r="Y273" s="17">
        <v>0</v>
      </c>
      <c r="Z273" s="18">
        <f t="shared" si="75"/>
        <v>225.32751091703057</v>
      </c>
      <c r="AA273" s="17">
        <f t="shared" si="69"/>
        <v>203.05676855895194</v>
      </c>
      <c r="AB273" s="11">
        <v>43016</v>
      </c>
      <c r="AC273" s="12" t="s">
        <v>46</v>
      </c>
      <c r="AD273" s="12"/>
      <c r="AE273" s="4"/>
      <c r="AF273" s="4"/>
      <c r="AG273" s="3"/>
      <c r="AH273" s="3"/>
      <c r="AI273" s="3"/>
      <c r="AJ273" s="13"/>
      <c r="AK273" s="3" t="s">
        <v>622</v>
      </c>
      <c r="AL273" s="3" t="s">
        <v>622</v>
      </c>
      <c r="AM273" s="14" t="s">
        <v>623</v>
      </c>
      <c r="AN273" s="14" t="s">
        <v>624</v>
      </c>
    </row>
    <row r="274" spans="1:40" ht="210">
      <c r="A274" s="3" t="s">
        <v>577</v>
      </c>
      <c r="B274" s="14" t="s">
        <v>618</v>
      </c>
      <c r="C274" s="14" t="s">
        <v>619</v>
      </c>
      <c r="D274" s="14" t="s">
        <v>620</v>
      </c>
      <c r="E274" s="12"/>
      <c r="F274" s="12" t="s">
        <v>45</v>
      </c>
      <c r="G274" s="12">
        <v>1</v>
      </c>
      <c r="H274" s="14" t="s">
        <v>46</v>
      </c>
      <c r="I274" s="14" t="s">
        <v>47</v>
      </c>
      <c r="J274" s="14"/>
      <c r="K274" s="6">
        <v>145</v>
      </c>
      <c r="L274" s="6">
        <f t="shared" si="68"/>
        <v>174</v>
      </c>
      <c r="M274" s="7">
        <v>0.1</v>
      </c>
      <c r="N274" s="8">
        <f t="shared" si="27"/>
        <v>0.11111111111111112</v>
      </c>
      <c r="O274" s="17">
        <f t="shared" si="70"/>
        <v>162</v>
      </c>
      <c r="P274" s="17">
        <f t="shared" si="71"/>
        <v>194.4</v>
      </c>
      <c r="Q274" s="18">
        <f t="shared" si="72"/>
        <v>16.2</v>
      </c>
      <c r="R274" s="8">
        <v>12</v>
      </c>
      <c r="S274" s="8">
        <v>6</v>
      </c>
      <c r="T274" s="18">
        <f t="shared" si="73"/>
        <v>219.57446808510639</v>
      </c>
      <c r="U274" s="44"/>
      <c r="V274" s="44"/>
      <c r="W274" s="44">
        <f t="shared" si="74"/>
        <v>197.87234042553192</v>
      </c>
      <c r="X274" s="8">
        <v>8.4</v>
      </c>
      <c r="Y274" s="17">
        <v>0</v>
      </c>
      <c r="Z274" s="18">
        <f t="shared" si="75"/>
        <v>225.32751091703057</v>
      </c>
      <c r="AA274" s="17">
        <f t="shared" si="69"/>
        <v>203.05676855895194</v>
      </c>
      <c r="AB274" s="11">
        <v>43016</v>
      </c>
      <c r="AC274" s="12" t="s">
        <v>46</v>
      </c>
      <c r="AD274" s="12"/>
      <c r="AE274" s="4"/>
      <c r="AF274" s="4"/>
      <c r="AG274" s="3"/>
      <c r="AH274" s="3"/>
      <c r="AI274" s="3"/>
      <c r="AJ274" s="13"/>
      <c r="AK274" s="3" t="s">
        <v>622</v>
      </c>
      <c r="AL274" s="3" t="s">
        <v>622</v>
      </c>
      <c r="AM274" s="14" t="s">
        <v>623</v>
      </c>
      <c r="AN274" s="14" t="s">
        <v>624</v>
      </c>
    </row>
    <row r="275" spans="1:40" ht="210">
      <c r="A275" s="3" t="s">
        <v>577</v>
      </c>
      <c r="B275" s="14" t="s">
        <v>618</v>
      </c>
      <c r="C275" s="14" t="s">
        <v>619</v>
      </c>
      <c r="D275" s="14" t="s">
        <v>620</v>
      </c>
      <c r="E275" s="12"/>
      <c r="F275" s="12" t="s">
        <v>45</v>
      </c>
      <c r="G275" s="12">
        <v>1</v>
      </c>
      <c r="H275" s="14" t="s">
        <v>46</v>
      </c>
      <c r="I275" s="14" t="s">
        <v>47</v>
      </c>
      <c r="J275" s="14"/>
      <c r="K275" s="6">
        <v>145</v>
      </c>
      <c r="L275" s="6">
        <f t="shared" si="68"/>
        <v>174</v>
      </c>
      <c r="M275" s="7">
        <v>0.1</v>
      </c>
      <c r="N275" s="8">
        <f t="shared" si="27"/>
        <v>0.11111111111111112</v>
      </c>
      <c r="O275" s="17">
        <f t="shared" si="70"/>
        <v>162</v>
      </c>
      <c r="P275" s="17">
        <f t="shared" si="71"/>
        <v>194.4</v>
      </c>
      <c r="Q275" s="18">
        <f t="shared" si="72"/>
        <v>16.2</v>
      </c>
      <c r="R275" s="8">
        <v>12</v>
      </c>
      <c r="S275" s="8">
        <v>6</v>
      </c>
      <c r="T275" s="18">
        <f t="shared" si="73"/>
        <v>219.57446808510639</v>
      </c>
      <c r="U275" s="44"/>
      <c r="V275" s="44"/>
      <c r="W275" s="44">
        <f t="shared" si="74"/>
        <v>197.87234042553192</v>
      </c>
      <c r="X275" s="8">
        <v>8.4</v>
      </c>
      <c r="Y275" s="17">
        <v>0</v>
      </c>
      <c r="Z275" s="18">
        <f t="shared" si="75"/>
        <v>225.32751091703057</v>
      </c>
      <c r="AA275" s="17">
        <f t="shared" si="69"/>
        <v>203.05676855895194</v>
      </c>
      <c r="AB275" s="11">
        <v>43016</v>
      </c>
      <c r="AC275" s="12" t="s">
        <v>46</v>
      </c>
      <c r="AD275" s="12"/>
      <c r="AE275" s="4"/>
      <c r="AF275" s="4"/>
      <c r="AG275" s="3"/>
      <c r="AH275" s="3"/>
      <c r="AI275" s="3"/>
      <c r="AJ275" s="13"/>
      <c r="AK275" s="3" t="s">
        <v>622</v>
      </c>
      <c r="AL275" s="3" t="s">
        <v>622</v>
      </c>
      <c r="AM275" s="14" t="s">
        <v>623</v>
      </c>
      <c r="AN275" s="14" t="s">
        <v>624</v>
      </c>
    </row>
    <row r="276" spans="1:40" ht="210">
      <c r="A276" s="3" t="s">
        <v>577</v>
      </c>
      <c r="B276" s="14" t="s">
        <v>618</v>
      </c>
      <c r="C276" s="14" t="s">
        <v>619</v>
      </c>
      <c r="D276" s="14" t="s">
        <v>620</v>
      </c>
      <c r="E276" s="12"/>
      <c r="F276" s="12" t="s">
        <v>45</v>
      </c>
      <c r="G276" s="12">
        <v>1</v>
      </c>
      <c r="H276" s="14" t="s">
        <v>46</v>
      </c>
      <c r="I276" s="14" t="s">
        <v>47</v>
      </c>
      <c r="J276" s="14"/>
      <c r="K276" s="6">
        <v>145</v>
      </c>
      <c r="L276" s="6">
        <f t="shared" si="68"/>
        <v>174</v>
      </c>
      <c r="M276" s="7">
        <v>0.1</v>
      </c>
      <c r="N276" s="8">
        <f t="shared" si="27"/>
        <v>0.11111111111111112</v>
      </c>
      <c r="O276" s="17">
        <f t="shared" si="70"/>
        <v>162</v>
      </c>
      <c r="P276" s="17">
        <f t="shared" si="71"/>
        <v>194.4</v>
      </c>
      <c r="Q276" s="18">
        <f t="shared" si="72"/>
        <v>16.2</v>
      </c>
      <c r="R276" s="8">
        <v>12</v>
      </c>
      <c r="S276" s="8">
        <v>6</v>
      </c>
      <c r="T276" s="18">
        <f t="shared" si="73"/>
        <v>219.57446808510639</v>
      </c>
      <c r="U276" s="44"/>
      <c r="V276" s="44"/>
      <c r="W276" s="44">
        <f t="shared" si="74"/>
        <v>197.87234042553192</v>
      </c>
      <c r="X276" s="8">
        <v>8.4</v>
      </c>
      <c r="Y276" s="17">
        <v>0</v>
      </c>
      <c r="Z276" s="18">
        <f t="shared" si="75"/>
        <v>225.32751091703057</v>
      </c>
      <c r="AA276" s="17">
        <f t="shared" si="69"/>
        <v>203.05676855895194</v>
      </c>
      <c r="AB276" s="11">
        <v>43016</v>
      </c>
      <c r="AC276" s="12" t="s">
        <v>46</v>
      </c>
      <c r="AD276" s="12"/>
      <c r="AE276" s="4"/>
      <c r="AF276" s="4"/>
      <c r="AG276" s="3"/>
      <c r="AH276" s="3"/>
      <c r="AI276" s="3"/>
      <c r="AJ276" s="13"/>
      <c r="AK276" s="3" t="s">
        <v>622</v>
      </c>
      <c r="AL276" s="3" t="s">
        <v>622</v>
      </c>
      <c r="AM276" s="14" t="s">
        <v>623</v>
      </c>
      <c r="AN276" s="14" t="s">
        <v>624</v>
      </c>
    </row>
    <row r="277" spans="1:40" ht="210">
      <c r="A277" s="3" t="s">
        <v>577</v>
      </c>
      <c r="B277" s="14" t="s">
        <v>618</v>
      </c>
      <c r="C277" s="14" t="s">
        <v>619</v>
      </c>
      <c r="D277" s="14" t="s">
        <v>620</v>
      </c>
      <c r="E277" s="12"/>
      <c r="F277" s="12" t="s">
        <v>45</v>
      </c>
      <c r="G277" s="12">
        <v>1</v>
      </c>
      <c r="H277" s="14" t="s">
        <v>46</v>
      </c>
      <c r="I277" s="14" t="s">
        <v>47</v>
      </c>
      <c r="J277" s="14"/>
      <c r="K277" s="6">
        <v>145</v>
      </c>
      <c r="L277" s="6">
        <f t="shared" si="68"/>
        <v>174</v>
      </c>
      <c r="M277" s="7">
        <v>0.1</v>
      </c>
      <c r="N277" s="8">
        <f t="shared" si="27"/>
        <v>0.11111111111111112</v>
      </c>
      <c r="O277" s="17">
        <f t="shared" si="70"/>
        <v>162</v>
      </c>
      <c r="P277" s="17">
        <f t="shared" si="71"/>
        <v>194.4</v>
      </c>
      <c r="Q277" s="18">
        <f t="shared" si="72"/>
        <v>16.2</v>
      </c>
      <c r="R277" s="8">
        <v>12</v>
      </c>
      <c r="S277" s="8">
        <v>6</v>
      </c>
      <c r="T277" s="18">
        <f t="shared" si="73"/>
        <v>219.57446808510639</v>
      </c>
      <c r="U277" s="44"/>
      <c r="V277" s="44"/>
      <c r="W277" s="44">
        <f t="shared" si="74"/>
        <v>197.87234042553192</v>
      </c>
      <c r="X277" s="8">
        <v>8.4</v>
      </c>
      <c r="Y277" s="17">
        <v>0</v>
      </c>
      <c r="Z277" s="18">
        <f t="shared" si="75"/>
        <v>225.32751091703057</v>
      </c>
      <c r="AA277" s="17">
        <f t="shared" si="69"/>
        <v>203.05676855895194</v>
      </c>
      <c r="AB277" s="11">
        <v>43016</v>
      </c>
      <c r="AC277" s="12" t="s">
        <v>46</v>
      </c>
      <c r="AD277" s="12"/>
      <c r="AE277" s="4"/>
      <c r="AF277" s="4"/>
      <c r="AG277" s="3"/>
      <c r="AH277" s="3"/>
      <c r="AI277" s="3"/>
      <c r="AJ277" s="13"/>
      <c r="AK277" s="3" t="s">
        <v>622</v>
      </c>
      <c r="AL277" s="3" t="s">
        <v>622</v>
      </c>
      <c r="AM277" s="14" t="s">
        <v>623</v>
      </c>
      <c r="AN277" s="14" t="s">
        <v>624</v>
      </c>
    </row>
    <row r="278" spans="1:40" ht="285">
      <c r="A278" s="61" t="s">
        <v>577</v>
      </c>
      <c r="B278" s="61" t="s">
        <v>625</v>
      </c>
      <c r="C278" s="77" t="s">
        <v>593</v>
      </c>
      <c r="D278" s="61" t="s">
        <v>626</v>
      </c>
      <c r="E278" s="62"/>
      <c r="F278" s="12" t="s">
        <v>45</v>
      </c>
      <c r="G278" s="12">
        <v>1</v>
      </c>
      <c r="H278" s="14" t="s">
        <v>46</v>
      </c>
      <c r="I278" s="14" t="s">
        <v>47</v>
      </c>
      <c r="J278" s="61"/>
      <c r="K278" s="64">
        <v>179.67</v>
      </c>
      <c r="L278" s="6">
        <f t="shared" si="68"/>
        <v>215.60399999999998</v>
      </c>
      <c r="M278" s="7">
        <v>0.11600000000000001</v>
      </c>
      <c r="N278" s="8">
        <f t="shared" si="27"/>
        <v>0.13122171945701358</v>
      </c>
      <c r="O278" s="7">
        <f>INT(L278/(1-M278))+1</f>
        <v>244</v>
      </c>
      <c r="P278" s="7"/>
      <c r="Q278" s="7">
        <f t="shared" si="72"/>
        <v>28.304000000000002</v>
      </c>
      <c r="R278" s="60"/>
      <c r="S278" s="60">
        <v>5.76</v>
      </c>
      <c r="T278" s="10">
        <f>O278/(1-S278/100)</f>
        <v>258.91341256366724</v>
      </c>
      <c r="U278" s="60"/>
      <c r="V278" s="60"/>
      <c r="W278" s="60"/>
      <c r="X278" s="60">
        <v>8.4</v>
      </c>
      <c r="Y278" s="9">
        <v>0</v>
      </c>
      <c r="Z278" s="9">
        <f>(O278+Y278)/(1-X278/100)</f>
        <v>266.37554585152839</v>
      </c>
      <c r="AA278" s="62"/>
      <c r="AB278" s="62" t="s">
        <v>362</v>
      </c>
      <c r="AC278" s="62" t="s">
        <v>46</v>
      </c>
      <c r="AD278" s="62"/>
      <c r="AE278" s="62"/>
      <c r="AF278" s="62"/>
      <c r="AG278" s="63"/>
      <c r="AH278" s="63"/>
      <c r="AI278" s="63"/>
      <c r="AJ278" s="65"/>
      <c r="AK278" s="66" t="s">
        <v>627</v>
      </c>
      <c r="AL278" s="66" t="s">
        <v>627</v>
      </c>
      <c r="AM278" s="66" t="s">
        <v>628</v>
      </c>
      <c r="AN278" s="67" t="s">
        <v>629</v>
      </c>
    </row>
    <row r="279" spans="1:40" ht="285">
      <c r="A279" s="61" t="s">
        <v>577</v>
      </c>
      <c r="B279" s="61" t="s">
        <v>630</v>
      </c>
      <c r="C279" s="77" t="s">
        <v>537</v>
      </c>
      <c r="D279" s="61" t="s">
        <v>631</v>
      </c>
      <c r="E279" s="62" t="s">
        <v>632</v>
      </c>
      <c r="F279" s="12" t="s">
        <v>45</v>
      </c>
      <c r="G279" s="12">
        <v>1</v>
      </c>
      <c r="H279" s="14" t="s">
        <v>46</v>
      </c>
      <c r="I279" s="14" t="s">
        <v>47</v>
      </c>
      <c r="J279" s="61"/>
      <c r="K279" s="64">
        <v>139</v>
      </c>
      <c r="L279" s="6">
        <f t="shared" si="68"/>
        <v>166.79999999999998</v>
      </c>
      <c r="M279" s="7">
        <v>0.1</v>
      </c>
      <c r="N279" s="8">
        <f t="shared" si="27"/>
        <v>0.11111111111111112</v>
      </c>
      <c r="O279" s="17">
        <f t="shared" ref="O279:O282" si="76">INT(K279/(1-M279))+1</f>
        <v>155</v>
      </c>
      <c r="P279" s="17">
        <f t="shared" ref="P279:P282" si="77">1.2*O279</f>
        <v>186</v>
      </c>
      <c r="Q279" s="18">
        <f t="shared" si="72"/>
        <v>15.5</v>
      </c>
      <c r="R279" s="8">
        <v>12</v>
      </c>
      <c r="S279" s="8">
        <v>6</v>
      </c>
      <c r="T279" s="18">
        <f t="shared" ref="T279:T282" si="78">(P279+(S279/100)*R279)/(1-S279/100)</f>
        <v>198.63829787234044</v>
      </c>
      <c r="U279" s="78">
        <v>7.0000000000000007E-2</v>
      </c>
      <c r="V279" s="18">
        <f t="shared" ref="V279:V280" si="79">P279*(1+U279)</f>
        <v>199.02</v>
      </c>
      <c r="W279" s="44">
        <f t="shared" ref="W279:W282" si="80">(L279+R279)/(1-S279/100)</f>
        <v>190.21276595744681</v>
      </c>
      <c r="X279" s="8">
        <v>8.4</v>
      </c>
      <c r="Y279" s="17">
        <v>0</v>
      </c>
      <c r="Z279" s="18">
        <f t="shared" ref="Z279:Z282" si="81">(P279+(X279/100)*R279+Y279)/(1-X279/100)</f>
        <v>204.15720524017468</v>
      </c>
      <c r="AA279" s="17">
        <f t="shared" ref="AA279:AA280" si="82">(L279+R279+Y279)/(1-X279/100)</f>
        <v>195.19650655021832</v>
      </c>
      <c r="AB279" s="68"/>
      <c r="AC279" s="62"/>
      <c r="AD279" s="62"/>
      <c r="AE279" s="62" t="s">
        <v>441</v>
      </c>
      <c r="AF279" s="62">
        <v>15.51</v>
      </c>
      <c r="AG279" s="63"/>
      <c r="AH279" s="63"/>
      <c r="AI279" s="51" t="s">
        <v>633</v>
      </c>
      <c r="AJ279" s="65"/>
      <c r="AK279" s="66" t="s">
        <v>634</v>
      </c>
      <c r="AL279" s="66" t="s">
        <v>634</v>
      </c>
      <c r="AM279" s="66" t="s">
        <v>635</v>
      </c>
      <c r="AN279" s="67" t="s">
        <v>636</v>
      </c>
    </row>
    <row r="280" spans="1:40" ht="285">
      <c r="A280" s="61" t="s">
        <v>577</v>
      </c>
      <c r="B280" s="61" t="s">
        <v>630</v>
      </c>
      <c r="C280" s="77" t="s">
        <v>537</v>
      </c>
      <c r="D280" s="61" t="s">
        <v>631</v>
      </c>
      <c r="E280" s="62"/>
      <c r="F280" s="12" t="s">
        <v>45</v>
      </c>
      <c r="G280" s="12">
        <v>1</v>
      </c>
      <c r="H280" s="14" t="s">
        <v>46</v>
      </c>
      <c r="I280" s="14" t="s">
        <v>47</v>
      </c>
      <c r="J280" s="61"/>
      <c r="K280" s="64">
        <v>139</v>
      </c>
      <c r="L280" s="6">
        <f t="shared" si="68"/>
        <v>166.79999999999998</v>
      </c>
      <c r="M280" s="7">
        <v>0.1</v>
      </c>
      <c r="N280" s="8">
        <f t="shared" si="27"/>
        <v>0.11111111111111112</v>
      </c>
      <c r="O280" s="17">
        <f t="shared" si="76"/>
        <v>155</v>
      </c>
      <c r="P280" s="17">
        <f t="shared" si="77"/>
        <v>186</v>
      </c>
      <c r="Q280" s="18">
        <f t="shared" si="72"/>
        <v>15.5</v>
      </c>
      <c r="R280" s="8">
        <v>12</v>
      </c>
      <c r="S280" s="8">
        <v>6</v>
      </c>
      <c r="T280" s="18">
        <f t="shared" si="78"/>
        <v>198.63829787234044</v>
      </c>
      <c r="U280" s="78">
        <v>7.0000000000000007E-2</v>
      </c>
      <c r="V280" s="18">
        <f t="shared" si="79"/>
        <v>199.02</v>
      </c>
      <c r="W280" s="44">
        <f t="shared" si="80"/>
        <v>190.21276595744681</v>
      </c>
      <c r="X280" s="8">
        <v>8.4</v>
      </c>
      <c r="Y280" s="17">
        <v>0</v>
      </c>
      <c r="Z280" s="18">
        <f t="shared" si="81"/>
        <v>204.15720524017468</v>
      </c>
      <c r="AA280" s="17">
        <f t="shared" si="82"/>
        <v>195.19650655021832</v>
      </c>
      <c r="AB280" s="62" t="s">
        <v>637</v>
      </c>
      <c r="AC280" s="62" t="s">
        <v>46</v>
      </c>
      <c r="AD280" s="62"/>
      <c r="AE280" s="62"/>
      <c r="AF280" s="62"/>
      <c r="AG280" s="63"/>
      <c r="AH280" s="63"/>
      <c r="AI280" s="63"/>
      <c r="AJ280" s="65"/>
      <c r="AK280" s="66" t="s">
        <v>634</v>
      </c>
      <c r="AL280" s="66" t="s">
        <v>634</v>
      </c>
      <c r="AM280" s="66" t="s">
        <v>635</v>
      </c>
      <c r="AN280" s="67" t="s">
        <v>636</v>
      </c>
    </row>
    <row r="281" spans="1:40" ht="191.25">
      <c r="A281" s="33" t="s">
        <v>577</v>
      </c>
      <c r="B281" s="33" t="s">
        <v>638</v>
      </c>
      <c r="C281" s="33" t="s">
        <v>471</v>
      </c>
      <c r="D281" s="33" t="s">
        <v>639</v>
      </c>
      <c r="E281" s="35"/>
      <c r="F281" s="12" t="s">
        <v>45</v>
      </c>
      <c r="G281" s="12">
        <v>1</v>
      </c>
      <c r="H281" s="14" t="s">
        <v>46</v>
      </c>
      <c r="I281" s="14" t="s">
        <v>47</v>
      </c>
      <c r="J281" s="33"/>
      <c r="K281" s="37">
        <v>136</v>
      </c>
      <c r="L281" s="6">
        <f t="shared" si="68"/>
        <v>163.19999999999999</v>
      </c>
      <c r="M281" s="7">
        <v>7.4999999999999997E-2</v>
      </c>
      <c r="N281" s="8">
        <f t="shared" si="27"/>
        <v>8.1081081081081072E-2</v>
      </c>
      <c r="O281" s="17">
        <f t="shared" si="76"/>
        <v>148</v>
      </c>
      <c r="P281" s="17">
        <f t="shared" si="77"/>
        <v>177.6</v>
      </c>
      <c r="Q281" s="18">
        <f t="shared" si="72"/>
        <v>11.1</v>
      </c>
      <c r="R281" s="8">
        <v>12</v>
      </c>
      <c r="S281" s="8">
        <v>6</v>
      </c>
      <c r="T281" s="18">
        <f t="shared" si="78"/>
        <v>189.70212765957447</v>
      </c>
      <c r="U281" s="44"/>
      <c r="V281" s="44"/>
      <c r="W281" s="44">
        <f t="shared" si="80"/>
        <v>186.38297872340425</v>
      </c>
      <c r="X281" s="8">
        <v>8.4</v>
      </c>
      <c r="Y281" s="17">
        <v>0</v>
      </c>
      <c r="Z281" s="18">
        <f t="shared" si="81"/>
        <v>194.98689956331879</v>
      </c>
      <c r="AA281" s="35"/>
      <c r="AB281" s="35"/>
      <c r="AC281" s="35"/>
      <c r="AD281" s="35"/>
      <c r="AE281" s="35"/>
      <c r="AF281" s="35"/>
      <c r="AG281" s="36"/>
      <c r="AH281" s="36"/>
      <c r="AI281" s="36"/>
      <c r="AJ281" s="38"/>
      <c r="AK281" s="66" t="s">
        <v>640</v>
      </c>
      <c r="AL281" s="66" t="s">
        <v>640</v>
      </c>
      <c r="AM281" s="66" t="s">
        <v>641</v>
      </c>
      <c r="AN281" s="67" t="s">
        <v>642</v>
      </c>
    </row>
    <row r="282" spans="1:40" ht="191.25">
      <c r="A282" s="33" t="s">
        <v>577</v>
      </c>
      <c r="B282" s="33" t="s">
        <v>638</v>
      </c>
      <c r="C282" s="33" t="s">
        <v>471</v>
      </c>
      <c r="D282" s="33" t="s">
        <v>639</v>
      </c>
      <c r="E282" s="35"/>
      <c r="F282" s="12" t="s">
        <v>45</v>
      </c>
      <c r="G282" s="12">
        <v>1</v>
      </c>
      <c r="H282" s="14" t="s">
        <v>46</v>
      </c>
      <c r="I282" s="14" t="s">
        <v>47</v>
      </c>
      <c r="J282" s="33"/>
      <c r="K282" s="37">
        <v>136</v>
      </c>
      <c r="L282" s="6">
        <f t="shared" si="68"/>
        <v>163.19999999999999</v>
      </c>
      <c r="M282" s="7">
        <v>7.4999999999999997E-2</v>
      </c>
      <c r="N282" s="8">
        <f t="shared" si="27"/>
        <v>8.1081081081081072E-2</v>
      </c>
      <c r="O282" s="17">
        <f t="shared" si="76"/>
        <v>148</v>
      </c>
      <c r="P282" s="17">
        <f t="shared" si="77"/>
        <v>177.6</v>
      </c>
      <c r="Q282" s="18">
        <f t="shared" si="72"/>
        <v>11.1</v>
      </c>
      <c r="R282" s="8">
        <v>12</v>
      </c>
      <c r="S282" s="8">
        <v>6</v>
      </c>
      <c r="T282" s="18">
        <f t="shared" si="78"/>
        <v>189.70212765957447</v>
      </c>
      <c r="U282" s="44"/>
      <c r="V282" s="44"/>
      <c r="W282" s="44">
        <f t="shared" si="80"/>
        <v>186.38297872340425</v>
      </c>
      <c r="X282" s="8">
        <v>8.4</v>
      </c>
      <c r="Y282" s="17">
        <v>0</v>
      </c>
      <c r="Z282" s="18">
        <f t="shared" si="81"/>
        <v>194.98689956331879</v>
      </c>
      <c r="AA282" s="35"/>
      <c r="AB282" s="35"/>
      <c r="AC282" s="35"/>
      <c r="AD282" s="35"/>
      <c r="AE282" s="35"/>
      <c r="AF282" s="35"/>
      <c r="AG282" s="36"/>
      <c r="AH282" s="36"/>
      <c r="AI282" s="36"/>
      <c r="AJ282" s="38"/>
      <c r="AK282" s="66" t="s">
        <v>640</v>
      </c>
      <c r="AL282" s="66" t="s">
        <v>640</v>
      </c>
      <c r="AM282" s="66" t="s">
        <v>641</v>
      </c>
      <c r="AN282" s="67" t="s">
        <v>642</v>
      </c>
    </row>
    <row r="283" spans="1:40" ht="102">
      <c r="A283" s="33" t="s">
        <v>577</v>
      </c>
      <c r="B283" s="33" t="s">
        <v>643</v>
      </c>
      <c r="C283" s="34" t="s">
        <v>558</v>
      </c>
      <c r="D283" s="33" t="s">
        <v>644</v>
      </c>
      <c r="E283" s="35" t="s">
        <v>645</v>
      </c>
      <c r="F283" s="12" t="s">
        <v>45</v>
      </c>
      <c r="G283" s="12">
        <v>1</v>
      </c>
      <c r="H283" s="14" t="s">
        <v>46</v>
      </c>
      <c r="I283" s="14" t="s">
        <v>47</v>
      </c>
      <c r="J283" s="33"/>
      <c r="K283" s="37">
        <v>131</v>
      </c>
      <c r="L283" s="6">
        <f t="shared" si="68"/>
        <v>157.19999999999999</v>
      </c>
      <c r="M283" s="7">
        <v>0.115</v>
      </c>
      <c r="N283" s="8">
        <f t="shared" si="27"/>
        <v>0.12994350282485875</v>
      </c>
      <c r="O283" s="7">
        <f t="shared" ref="O283:O285" si="83">INT(L283/(1-M283))+1</f>
        <v>178</v>
      </c>
      <c r="P283" s="7"/>
      <c r="Q283" s="7">
        <f t="shared" si="72"/>
        <v>20.470000000000002</v>
      </c>
      <c r="R283" s="60"/>
      <c r="S283" s="60">
        <v>5.76</v>
      </c>
      <c r="T283" s="10">
        <f t="shared" ref="T283:T285" si="84">O283/(1-S283/100)</f>
        <v>188.87945670628184</v>
      </c>
      <c r="U283" s="60"/>
      <c r="V283" s="60"/>
      <c r="W283" s="60"/>
      <c r="X283" s="60">
        <v>8.4</v>
      </c>
      <c r="Y283" s="9">
        <v>0</v>
      </c>
      <c r="Z283" s="9">
        <f t="shared" ref="Z283:Z285" si="85">(O283+Y283)/(1-X283/100)</f>
        <v>194.32314410480348</v>
      </c>
      <c r="AA283" s="35"/>
      <c r="AB283" s="35"/>
      <c r="AC283" s="35"/>
      <c r="AD283" s="35"/>
      <c r="AE283" s="35"/>
      <c r="AF283" s="35"/>
      <c r="AG283" s="36"/>
      <c r="AH283" s="36"/>
      <c r="AI283" s="36"/>
      <c r="AJ283" s="51" t="s">
        <v>646</v>
      </c>
      <c r="AK283" s="66" t="s">
        <v>647</v>
      </c>
      <c r="AL283" s="66" t="s">
        <v>647</v>
      </c>
      <c r="AM283" s="66" t="s">
        <v>648</v>
      </c>
      <c r="AN283" s="67" t="s">
        <v>649</v>
      </c>
    </row>
    <row r="284" spans="1:40" ht="102">
      <c r="A284" s="33" t="s">
        <v>577</v>
      </c>
      <c r="B284" s="33" t="s">
        <v>650</v>
      </c>
      <c r="C284" s="34" t="s">
        <v>651</v>
      </c>
      <c r="D284" s="33" t="s">
        <v>652</v>
      </c>
      <c r="E284" s="35"/>
      <c r="F284" s="12" t="s">
        <v>45</v>
      </c>
      <c r="G284" s="12">
        <v>1</v>
      </c>
      <c r="H284" s="14" t="s">
        <v>46</v>
      </c>
      <c r="I284" s="14" t="s">
        <v>47</v>
      </c>
      <c r="J284" s="33"/>
      <c r="K284" s="37">
        <v>105</v>
      </c>
      <c r="L284" s="6">
        <f t="shared" si="68"/>
        <v>126</v>
      </c>
      <c r="M284" s="7">
        <v>9.5000000000000001E-2</v>
      </c>
      <c r="N284" s="8">
        <f t="shared" si="27"/>
        <v>0.10497237569060773</v>
      </c>
      <c r="O284" s="7">
        <f t="shared" si="83"/>
        <v>140</v>
      </c>
      <c r="P284" s="7"/>
      <c r="Q284" s="7">
        <f t="shared" si="72"/>
        <v>13.3</v>
      </c>
      <c r="R284" s="60"/>
      <c r="S284" s="60">
        <v>5.76</v>
      </c>
      <c r="T284" s="10">
        <f t="shared" si="84"/>
        <v>148.55687606112053</v>
      </c>
      <c r="U284" s="44"/>
      <c r="V284" s="44"/>
      <c r="W284" s="44">
        <f t="shared" ref="W284:W289" si="86">(L284+R284)/(1-S284/100)</f>
        <v>133.70118845500849</v>
      </c>
      <c r="X284" s="60">
        <v>8.4</v>
      </c>
      <c r="Y284" s="9">
        <v>0</v>
      </c>
      <c r="Z284" s="9">
        <f t="shared" si="85"/>
        <v>152.83842794759823</v>
      </c>
      <c r="AA284" s="35"/>
      <c r="AB284" s="35" t="s">
        <v>653</v>
      </c>
      <c r="AC284" s="35" t="s">
        <v>46</v>
      </c>
      <c r="AD284" s="35"/>
      <c r="AE284" s="35"/>
      <c r="AF284" s="35"/>
      <c r="AG284" s="36"/>
      <c r="AH284" s="36"/>
      <c r="AI284" s="36"/>
      <c r="AJ284" s="38"/>
      <c r="AK284" s="66" t="s">
        <v>654</v>
      </c>
      <c r="AL284" s="66" t="s">
        <v>654</v>
      </c>
      <c r="AM284" s="66" t="s">
        <v>655</v>
      </c>
      <c r="AN284" s="67" t="s">
        <v>656</v>
      </c>
    </row>
    <row r="285" spans="1:40" ht="102">
      <c r="A285" s="33" t="s">
        <v>577</v>
      </c>
      <c r="B285" s="33" t="s">
        <v>650</v>
      </c>
      <c r="C285" s="34" t="s">
        <v>651</v>
      </c>
      <c r="D285" s="33" t="s">
        <v>652</v>
      </c>
      <c r="E285" s="35"/>
      <c r="F285" s="12" t="s">
        <v>45</v>
      </c>
      <c r="G285" s="12">
        <v>1</v>
      </c>
      <c r="H285" s="14" t="s">
        <v>46</v>
      </c>
      <c r="I285" s="14" t="s">
        <v>47</v>
      </c>
      <c r="J285" s="33"/>
      <c r="K285" s="37">
        <v>105</v>
      </c>
      <c r="L285" s="6">
        <f t="shared" si="68"/>
        <v>126</v>
      </c>
      <c r="M285" s="7">
        <v>9.5000000000000001E-2</v>
      </c>
      <c r="N285" s="8">
        <f t="shared" si="27"/>
        <v>0.10497237569060773</v>
      </c>
      <c r="O285" s="7">
        <f t="shared" si="83"/>
        <v>140</v>
      </c>
      <c r="P285" s="7"/>
      <c r="Q285" s="7">
        <f t="shared" si="72"/>
        <v>13.3</v>
      </c>
      <c r="R285" s="60"/>
      <c r="S285" s="60">
        <v>5.76</v>
      </c>
      <c r="T285" s="10">
        <f t="shared" si="84"/>
        <v>148.55687606112053</v>
      </c>
      <c r="U285" s="44"/>
      <c r="V285" s="44"/>
      <c r="W285" s="44">
        <f t="shared" si="86"/>
        <v>133.70118845500849</v>
      </c>
      <c r="X285" s="60">
        <v>8.4</v>
      </c>
      <c r="Y285" s="9">
        <v>0</v>
      </c>
      <c r="Z285" s="9">
        <f t="shared" si="85"/>
        <v>152.83842794759823</v>
      </c>
      <c r="AA285" s="35"/>
      <c r="AB285" s="35" t="s">
        <v>653</v>
      </c>
      <c r="AC285" s="35" t="s">
        <v>46</v>
      </c>
      <c r="AD285" s="35"/>
      <c r="AE285" s="35"/>
      <c r="AF285" s="35"/>
      <c r="AG285" s="36"/>
      <c r="AH285" s="36"/>
      <c r="AI285" s="36"/>
      <c r="AJ285" s="38"/>
      <c r="AK285" s="66" t="s">
        <v>654</v>
      </c>
      <c r="AL285" s="66" t="s">
        <v>654</v>
      </c>
      <c r="AM285" s="66" t="s">
        <v>655</v>
      </c>
      <c r="AN285" s="67" t="s">
        <v>656</v>
      </c>
    </row>
    <row r="286" spans="1:40" ht="51">
      <c r="A286" s="33" t="s">
        <v>577</v>
      </c>
      <c r="B286" s="33" t="s">
        <v>657</v>
      </c>
      <c r="C286" s="34" t="s">
        <v>537</v>
      </c>
      <c r="D286" s="33" t="s">
        <v>658</v>
      </c>
      <c r="E286" s="35"/>
      <c r="F286" s="12" t="s">
        <v>45</v>
      </c>
      <c r="G286" s="12">
        <v>1</v>
      </c>
      <c r="H286" s="14" t="s">
        <v>46</v>
      </c>
      <c r="I286" s="14" t="s">
        <v>47</v>
      </c>
      <c r="J286" s="33"/>
      <c r="K286" s="37">
        <v>65</v>
      </c>
      <c r="L286" s="16">
        <f t="shared" si="68"/>
        <v>78</v>
      </c>
      <c r="M286" s="16">
        <v>0.18</v>
      </c>
      <c r="N286" s="8">
        <f t="shared" si="27"/>
        <v>0.21951219512195119</v>
      </c>
      <c r="O286" s="17">
        <f t="shared" ref="O286:O287" si="87">INT(K286/(1-M286))+1</f>
        <v>80</v>
      </c>
      <c r="P286" s="17">
        <f t="shared" ref="P286:P287" si="88">1.2*O286</f>
        <v>96</v>
      </c>
      <c r="Q286" s="18">
        <f t="shared" si="72"/>
        <v>14.399999999999999</v>
      </c>
      <c r="R286" s="8">
        <v>12</v>
      </c>
      <c r="S286" s="8">
        <v>6</v>
      </c>
      <c r="T286" s="18">
        <f t="shared" ref="T286:T287" si="89">(P286+R286)/(1-S286/100)</f>
        <v>114.8936170212766</v>
      </c>
      <c r="U286" s="44"/>
      <c r="V286" s="44"/>
      <c r="W286" s="44">
        <f t="shared" si="86"/>
        <v>95.744680851063833</v>
      </c>
      <c r="X286" s="8">
        <v>8.4</v>
      </c>
      <c r="Y286" s="17">
        <v>0</v>
      </c>
      <c r="Z286" s="18">
        <f t="shared" ref="Z286:Z287" si="90">(P286+R286+Y286)/(1-X286/100)</f>
        <v>117.90393013100436</v>
      </c>
      <c r="AA286" s="17">
        <f t="shared" ref="AA286:AA287" si="91">(L286+R286+Y286)/(1-X286/100)</f>
        <v>98.253275109170303</v>
      </c>
      <c r="AB286" s="40">
        <v>43016</v>
      </c>
      <c r="AC286" s="35" t="s">
        <v>46</v>
      </c>
      <c r="AD286" s="35"/>
      <c r="AE286" s="35"/>
      <c r="AF286" s="35"/>
      <c r="AG286" s="36"/>
      <c r="AH286" s="36"/>
      <c r="AI286" s="36"/>
      <c r="AJ286" s="38"/>
      <c r="AK286" s="66" t="s">
        <v>659</v>
      </c>
      <c r="AL286" s="66" t="s">
        <v>659</v>
      </c>
      <c r="AM286" s="66" t="s">
        <v>660</v>
      </c>
      <c r="AN286" s="67" t="s">
        <v>661</v>
      </c>
    </row>
    <row r="287" spans="1:40" ht="51">
      <c r="A287" s="33" t="s">
        <v>577</v>
      </c>
      <c r="B287" s="33" t="s">
        <v>657</v>
      </c>
      <c r="C287" s="34" t="s">
        <v>537</v>
      </c>
      <c r="D287" s="33" t="s">
        <v>658</v>
      </c>
      <c r="E287" s="35"/>
      <c r="F287" s="12" t="s">
        <v>45</v>
      </c>
      <c r="G287" s="12">
        <v>1</v>
      </c>
      <c r="H287" s="14" t="s">
        <v>46</v>
      </c>
      <c r="I287" s="14" t="s">
        <v>47</v>
      </c>
      <c r="J287" s="33"/>
      <c r="K287" s="37">
        <v>65</v>
      </c>
      <c r="L287" s="16">
        <f t="shared" si="68"/>
        <v>78</v>
      </c>
      <c r="M287" s="16">
        <v>0.18</v>
      </c>
      <c r="N287" s="8">
        <f t="shared" si="27"/>
        <v>0.21951219512195119</v>
      </c>
      <c r="O287" s="17">
        <f t="shared" si="87"/>
        <v>80</v>
      </c>
      <c r="P287" s="17">
        <f t="shared" si="88"/>
        <v>96</v>
      </c>
      <c r="Q287" s="18">
        <f t="shared" si="72"/>
        <v>14.399999999999999</v>
      </c>
      <c r="R287" s="8">
        <v>12</v>
      </c>
      <c r="S287" s="8">
        <v>6</v>
      </c>
      <c r="T287" s="18">
        <f t="shared" si="89"/>
        <v>114.8936170212766</v>
      </c>
      <c r="U287" s="44"/>
      <c r="V287" s="44"/>
      <c r="W287" s="44">
        <f t="shared" si="86"/>
        <v>95.744680851063833</v>
      </c>
      <c r="X287" s="8">
        <v>8.4</v>
      </c>
      <c r="Y287" s="17">
        <v>0</v>
      </c>
      <c r="Z287" s="18">
        <f t="shared" si="90"/>
        <v>117.90393013100436</v>
      </c>
      <c r="AA287" s="17">
        <f t="shared" si="91"/>
        <v>98.253275109170303</v>
      </c>
      <c r="AB287" s="40">
        <v>43016</v>
      </c>
      <c r="AC287" s="35" t="s">
        <v>46</v>
      </c>
      <c r="AD287" s="35"/>
      <c r="AE287" s="35"/>
      <c r="AF287" s="35"/>
      <c r="AG287" s="36"/>
      <c r="AH287" s="36"/>
      <c r="AI287" s="36"/>
      <c r="AJ287" s="38"/>
      <c r="AK287" s="66" t="s">
        <v>659</v>
      </c>
      <c r="AL287" s="66" t="s">
        <v>659</v>
      </c>
      <c r="AM287" s="66" t="s">
        <v>660</v>
      </c>
      <c r="AN287" s="67" t="s">
        <v>661</v>
      </c>
    </row>
    <row r="288" spans="1:40" ht="140.25">
      <c r="A288" s="33" t="s">
        <v>577</v>
      </c>
      <c r="B288" s="33" t="s">
        <v>662</v>
      </c>
      <c r="C288" s="34" t="s">
        <v>663</v>
      </c>
      <c r="D288" s="33" t="s">
        <v>664</v>
      </c>
      <c r="E288" s="35"/>
      <c r="F288" s="12" t="s">
        <v>45</v>
      </c>
      <c r="G288" s="12">
        <v>1</v>
      </c>
      <c r="H288" s="14" t="s">
        <v>46</v>
      </c>
      <c r="I288" s="14" t="s">
        <v>421</v>
      </c>
      <c r="J288" s="33"/>
      <c r="K288" s="37">
        <v>80</v>
      </c>
      <c r="L288" s="6">
        <f t="shared" si="68"/>
        <v>96</v>
      </c>
      <c r="M288" s="7">
        <v>0.24</v>
      </c>
      <c r="N288" s="8">
        <f t="shared" si="27"/>
        <v>0.31578947368421051</v>
      </c>
      <c r="O288" s="7">
        <f>INT(L288/(1-M288))+1</f>
        <v>127</v>
      </c>
      <c r="P288" s="7"/>
      <c r="Q288" s="7">
        <f t="shared" si="72"/>
        <v>30.48</v>
      </c>
      <c r="R288" s="60"/>
      <c r="S288" s="60">
        <v>5.76</v>
      </c>
      <c r="T288" s="10">
        <f>O288/(1-S288/100)</f>
        <v>134.76230899830222</v>
      </c>
      <c r="U288" s="44"/>
      <c r="V288" s="44"/>
      <c r="W288" s="44">
        <f t="shared" si="86"/>
        <v>101.86757215619694</v>
      </c>
      <c r="X288" s="60">
        <v>8.4</v>
      </c>
      <c r="Y288" s="9">
        <v>0</v>
      </c>
      <c r="Z288" s="9">
        <f>(O288+Y288)/(1-X288/100)</f>
        <v>138.64628820960698</v>
      </c>
      <c r="AA288" s="40"/>
      <c r="AB288" s="40">
        <v>42888</v>
      </c>
      <c r="AC288" s="35" t="s">
        <v>46</v>
      </c>
      <c r="AD288" s="35"/>
      <c r="AE288" s="35"/>
      <c r="AF288" s="35"/>
      <c r="AG288" s="36"/>
      <c r="AH288" s="36"/>
      <c r="AI288" s="36"/>
      <c r="AJ288" s="38"/>
      <c r="AK288" s="66" t="s">
        <v>665</v>
      </c>
      <c r="AL288" s="66" t="s">
        <v>665</v>
      </c>
      <c r="AM288" s="66" t="s">
        <v>666</v>
      </c>
      <c r="AN288" s="67" t="s">
        <v>667</v>
      </c>
    </row>
    <row r="289" spans="1:40" ht="102">
      <c r="A289" s="33" t="s">
        <v>577</v>
      </c>
      <c r="B289" s="33" t="s">
        <v>668</v>
      </c>
      <c r="C289" s="33" t="s">
        <v>558</v>
      </c>
      <c r="D289" s="33" t="s">
        <v>669</v>
      </c>
      <c r="E289" s="35" t="s">
        <v>670</v>
      </c>
      <c r="F289" s="12" t="s">
        <v>45</v>
      </c>
      <c r="G289" s="12">
        <v>1</v>
      </c>
      <c r="H289" s="14" t="s">
        <v>46</v>
      </c>
      <c r="I289" s="14" t="s">
        <v>47</v>
      </c>
      <c r="J289" s="33"/>
      <c r="K289" s="37">
        <v>79</v>
      </c>
      <c r="L289" s="16">
        <f t="shared" si="68"/>
        <v>94.8</v>
      </c>
      <c r="M289" s="7">
        <v>0.114</v>
      </c>
      <c r="N289" s="8">
        <f t="shared" si="27"/>
        <v>0.12866817155756208</v>
      </c>
      <c r="O289" s="17">
        <f>INT(K289/(1-M289))+1</f>
        <v>90</v>
      </c>
      <c r="P289" s="17">
        <f>1.2*O289</f>
        <v>108</v>
      </c>
      <c r="Q289" s="18">
        <f t="shared" si="72"/>
        <v>10.26</v>
      </c>
      <c r="R289" s="8">
        <v>12</v>
      </c>
      <c r="S289" s="8">
        <v>6</v>
      </c>
      <c r="T289" s="18">
        <f>(P289+(S289/100)*R289)/(1-S289/100)</f>
        <v>115.65957446808511</v>
      </c>
      <c r="U289" s="44"/>
      <c r="V289" s="44"/>
      <c r="W289" s="44">
        <f t="shared" si="86"/>
        <v>113.61702127659575</v>
      </c>
      <c r="X289" s="8">
        <v>8.4</v>
      </c>
      <c r="Y289" s="17">
        <v>0</v>
      </c>
      <c r="Z289" s="18">
        <f>(P289+(X289/100)*R289+Y289)/(1-X289/100)</f>
        <v>119.00436681222706</v>
      </c>
      <c r="AA289" s="17">
        <f>(L289+R289+Y289)/(1-X289/100)</f>
        <v>116.59388646288208</v>
      </c>
      <c r="AB289" s="40">
        <v>42896</v>
      </c>
      <c r="AC289" s="35" t="s">
        <v>48</v>
      </c>
      <c r="AD289" s="35" t="s">
        <v>671</v>
      </c>
      <c r="AE289" s="35" t="s">
        <v>333</v>
      </c>
      <c r="AF289" s="35">
        <v>12.89</v>
      </c>
      <c r="AG289" s="36"/>
      <c r="AH289" s="36"/>
      <c r="AI289" s="36"/>
      <c r="AJ289" s="38" t="s">
        <v>672</v>
      </c>
      <c r="AK289" s="66" t="s">
        <v>673</v>
      </c>
      <c r="AL289" s="66" t="s">
        <v>673</v>
      </c>
      <c r="AM289" s="66" t="s">
        <v>674</v>
      </c>
      <c r="AN289" s="67" t="s">
        <v>675</v>
      </c>
    </row>
    <row r="290" spans="1:40" ht="165.75">
      <c r="A290" s="33" t="s">
        <v>577</v>
      </c>
      <c r="B290" s="33" t="s">
        <v>676</v>
      </c>
      <c r="C290" s="34" t="s">
        <v>558</v>
      </c>
      <c r="D290" s="33" t="s">
        <v>677</v>
      </c>
      <c r="E290" s="35"/>
      <c r="F290" s="12" t="s">
        <v>45</v>
      </c>
      <c r="G290" s="12">
        <v>1</v>
      </c>
      <c r="H290" s="14" t="s">
        <v>46</v>
      </c>
      <c r="I290" s="14" t="s">
        <v>539</v>
      </c>
      <c r="J290" s="33"/>
      <c r="K290" s="37">
        <v>66</v>
      </c>
      <c r="L290" s="6">
        <f t="shared" si="68"/>
        <v>79.2</v>
      </c>
      <c r="M290" s="7">
        <v>0.23</v>
      </c>
      <c r="N290" s="8">
        <f t="shared" si="27"/>
        <v>0.29870129870129869</v>
      </c>
      <c r="O290" s="7">
        <f>INT(L290/(1-M290))+1</f>
        <v>103</v>
      </c>
      <c r="P290" s="7"/>
      <c r="Q290" s="7">
        <f t="shared" si="72"/>
        <v>23.69</v>
      </c>
      <c r="R290" s="60"/>
      <c r="S290" s="60">
        <v>5.76</v>
      </c>
      <c r="T290" s="10">
        <f>O290/(1-S290/100)</f>
        <v>109.29541595925296</v>
      </c>
      <c r="U290" s="60"/>
      <c r="V290" s="60"/>
      <c r="W290" s="60"/>
      <c r="X290" s="60">
        <v>8.4</v>
      </c>
      <c r="Y290" s="9">
        <v>0</v>
      </c>
      <c r="Z290" s="9">
        <f>(O290+Y290)/(1-X290/100)</f>
        <v>112.44541484716157</v>
      </c>
      <c r="AA290" s="40"/>
      <c r="AB290" s="40">
        <v>43043</v>
      </c>
      <c r="AC290" s="35" t="s">
        <v>46</v>
      </c>
      <c r="AD290" s="35"/>
      <c r="AE290" s="35"/>
      <c r="AF290" s="35"/>
      <c r="AG290" s="36"/>
      <c r="AH290" s="36"/>
      <c r="AI290" s="36"/>
      <c r="AJ290" s="38"/>
      <c r="AK290" s="66" t="s">
        <v>678</v>
      </c>
      <c r="AL290" s="66" t="s">
        <v>678</v>
      </c>
      <c r="AM290" s="66" t="s">
        <v>679</v>
      </c>
      <c r="AN290" s="67" t="s">
        <v>680</v>
      </c>
    </row>
    <row r="291" spans="1:40" ht="140.25">
      <c r="A291" s="33" t="s">
        <v>577</v>
      </c>
      <c r="B291" s="33" t="s">
        <v>681</v>
      </c>
      <c r="C291" s="34" t="s">
        <v>682</v>
      </c>
      <c r="D291" s="33" t="s">
        <v>683</v>
      </c>
      <c r="E291" s="35"/>
      <c r="F291" s="12" t="s">
        <v>45</v>
      </c>
      <c r="G291" s="12">
        <v>1</v>
      </c>
      <c r="H291" s="14" t="s">
        <v>46</v>
      </c>
      <c r="I291" s="14" t="s">
        <v>47</v>
      </c>
      <c r="J291" s="33"/>
      <c r="K291" s="37">
        <v>66</v>
      </c>
      <c r="L291" s="6">
        <f t="shared" si="68"/>
        <v>79.2</v>
      </c>
      <c r="M291" s="7">
        <v>0.2</v>
      </c>
      <c r="N291" s="8">
        <f t="shared" si="27"/>
        <v>0.25</v>
      </c>
      <c r="O291" s="17">
        <f>INT(K291/(1-M291))+1</f>
        <v>83</v>
      </c>
      <c r="P291" s="17">
        <f>1.2*O291</f>
        <v>99.6</v>
      </c>
      <c r="Q291" s="18">
        <f t="shared" si="72"/>
        <v>16.600000000000001</v>
      </c>
      <c r="R291" s="8">
        <v>12</v>
      </c>
      <c r="S291" s="8">
        <v>6</v>
      </c>
      <c r="T291" s="18">
        <f>(P291+R291)/(1-S291/100)</f>
        <v>118.72340425531915</v>
      </c>
      <c r="U291" s="44"/>
      <c r="V291" s="44"/>
      <c r="W291" s="44">
        <f>(L291+R291)/(1-S291/100)</f>
        <v>97.021276595744695</v>
      </c>
      <c r="X291" s="8">
        <v>8.4</v>
      </c>
      <c r="Y291" s="17">
        <v>0</v>
      </c>
      <c r="Z291" s="18">
        <f>(P291+R291+Y291)/(1-X291/100)</f>
        <v>121.83406113537117</v>
      </c>
      <c r="AA291" s="17">
        <f>(L291+R291+Y291)/(1-X291/100)</f>
        <v>99.563318777292579</v>
      </c>
      <c r="AB291" s="51" t="s">
        <v>684</v>
      </c>
      <c r="AC291" s="35" t="s">
        <v>46</v>
      </c>
      <c r="AD291" s="35"/>
      <c r="AE291" s="35"/>
      <c r="AF291" s="35"/>
      <c r="AG291" s="36"/>
      <c r="AH291" s="36"/>
      <c r="AI291" s="36"/>
      <c r="AJ291" s="51" t="s">
        <v>685</v>
      </c>
      <c r="AK291" s="66" t="s">
        <v>686</v>
      </c>
      <c r="AL291" s="66" t="s">
        <v>686</v>
      </c>
      <c r="AM291" s="66" t="s">
        <v>687</v>
      </c>
      <c r="AN291" s="67" t="s">
        <v>688</v>
      </c>
    </row>
    <row r="292" spans="1:40" ht="102">
      <c r="A292" s="33" t="s">
        <v>577</v>
      </c>
      <c r="B292" s="33" t="s">
        <v>689</v>
      </c>
      <c r="C292" s="34" t="s">
        <v>461</v>
      </c>
      <c r="D292" s="33" t="s">
        <v>690</v>
      </c>
      <c r="E292" s="35" t="s">
        <v>691</v>
      </c>
      <c r="F292" s="12" t="s">
        <v>45</v>
      </c>
      <c r="G292" s="12">
        <v>1</v>
      </c>
      <c r="H292" s="14" t="s">
        <v>46</v>
      </c>
      <c r="I292" s="14" t="s">
        <v>47</v>
      </c>
      <c r="J292" s="33"/>
      <c r="K292" s="37">
        <v>128</v>
      </c>
      <c r="L292" s="6">
        <f t="shared" si="68"/>
        <v>153.6</v>
      </c>
      <c r="M292" s="7">
        <v>0.222</v>
      </c>
      <c r="N292" s="8">
        <f t="shared" si="27"/>
        <v>0.28534704370179947</v>
      </c>
      <c r="O292" s="7">
        <f>L292/(1-M292)</f>
        <v>197.42930591259639</v>
      </c>
      <c r="P292" s="7"/>
      <c r="Q292" s="7">
        <f t="shared" si="72"/>
        <v>43.829305912596396</v>
      </c>
      <c r="R292" s="60"/>
      <c r="S292" s="60">
        <v>5.76</v>
      </c>
      <c r="T292" s="10">
        <f>INT(O292/(1-S292/100))</f>
        <v>209</v>
      </c>
      <c r="U292" s="60"/>
      <c r="V292" s="60"/>
      <c r="W292" s="60"/>
      <c r="X292" s="60">
        <v>8.4</v>
      </c>
      <c r="Y292" s="9">
        <f>INT(O292/(1-X292/100))</f>
        <v>215</v>
      </c>
      <c r="Z292" s="9">
        <f>INT(1.01*Y292)+1</f>
        <v>218</v>
      </c>
      <c r="AA292" s="35"/>
      <c r="AB292" s="35" t="s">
        <v>692</v>
      </c>
      <c r="AC292" s="35" t="s">
        <v>58</v>
      </c>
      <c r="AD292" s="35" t="s">
        <v>693</v>
      </c>
      <c r="AE292" s="35" t="s">
        <v>532</v>
      </c>
      <c r="AF292" s="35"/>
      <c r="AG292" s="36"/>
      <c r="AH292" s="71"/>
      <c r="AI292" s="36"/>
      <c r="AJ292" s="51" t="s">
        <v>694</v>
      </c>
      <c r="AK292" s="66" t="s">
        <v>695</v>
      </c>
      <c r="AL292" s="66" t="s">
        <v>695</v>
      </c>
      <c r="AM292" s="66" t="s">
        <v>696</v>
      </c>
      <c r="AN292" s="67"/>
    </row>
    <row r="293" spans="1:40" ht="165.75">
      <c r="A293" s="33" t="s">
        <v>577</v>
      </c>
      <c r="B293" s="33" t="s">
        <v>676</v>
      </c>
      <c r="C293" s="34" t="s">
        <v>558</v>
      </c>
      <c r="D293" s="33" t="s">
        <v>677</v>
      </c>
      <c r="E293" s="35"/>
      <c r="F293" s="12" t="s">
        <v>45</v>
      </c>
      <c r="G293" s="12">
        <v>1</v>
      </c>
      <c r="H293" s="14" t="s">
        <v>46</v>
      </c>
      <c r="I293" s="14" t="s">
        <v>539</v>
      </c>
      <c r="J293" s="33"/>
      <c r="K293" s="37">
        <v>62</v>
      </c>
      <c r="L293" s="16">
        <f t="shared" si="68"/>
        <v>74.399999999999991</v>
      </c>
      <c r="M293" s="16">
        <v>0.27500000000000002</v>
      </c>
      <c r="N293" s="8">
        <f t="shared" si="27"/>
        <v>0.37931034482758624</v>
      </c>
      <c r="O293" s="17">
        <f t="shared" ref="O293:O294" si="92">INT(L293/(1-M293))+1</f>
        <v>103</v>
      </c>
      <c r="P293" s="17"/>
      <c r="Q293" s="18">
        <f t="shared" si="72"/>
        <v>28.325000000000003</v>
      </c>
      <c r="R293" s="8">
        <v>12</v>
      </c>
      <c r="S293" s="8">
        <v>5.76</v>
      </c>
      <c r="T293" s="18">
        <f t="shared" ref="T293:T294" si="93">O293/(1-S293/100)</f>
        <v>109.29541595925296</v>
      </c>
      <c r="U293" s="8"/>
      <c r="V293" s="8"/>
      <c r="W293" s="8"/>
      <c r="X293" s="8">
        <v>8.4</v>
      </c>
      <c r="Y293" s="17">
        <v>0</v>
      </c>
      <c r="Z293" s="18">
        <f t="shared" ref="Z293:Z294" si="94">(O293+Y293)/(1-X293/100)</f>
        <v>112.44541484716157</v>
      </c>
      <c r="AA293" s="40"/>
      <c r="AB293" s="40">
        <v>43043</v>
      </c>
      <c r="AC293" s="35" t="s">
        <v>46</v>
      </c>
      <c r="AD293" s="35"/>
      <c r="AE293" s="35"/>
      <c r="AF293" s="35"/>
      <c r="AG293" s="36"/>
      <c r="AH293" s="36"/>
      <c r="AI293" s="36"/>
      <c r="AJ293" s="38"/>
      <c r="AK293" s="66" t="s">
        <v>678</v>
      </c>
      <c r="AL293" s="66" t="s">
        <v>678</v>
      </c>
      <c r="AM293" s="66" t="s">
        <v>679</v>
      </c>
      <c r="AN293" s="67" t="s">
        <v>680</v>
      </c>
    </row>
    <row r="294" spans="1:40" ht="165.75">
      <c r="A294" s="33" t="s">
        <v>577</v>
      </c>
      <c r="B294" s="33" t="s">
        <v>676</v>
      </c>
      <c r="C294" s="34" t="s">
        <v>558</v>
      </c>
      <c r="D294" s="33" t="s">
        <v>677</v>
      </c>
      <c r="E294" s="35"/>
      <c r="F294" s="12" t="s">
        <v>45</v>
      </c>
      <c r="G294" s="12">
        <v>1</v>
      </c>
      <c r="H294" s="14" t="s">
        <v>46</v>
      </c>
      <c r="I294" s="14" t="s">
        <v>539</v>
      </c>
      <c r="J294" s="33"/>
      <c r="K294" s="37">
        <v>62</v>
      </c>
      <c r="L294" s="16">
        <f t="shared" si="68"/>
        <v>74.399999999999991</v>
      </c>
      <c r="M294" s="16">
        <v>0.27500000000000002</v>
      </c>
      <c r="N294" s="8">
        <f t="shared" si="27"/>
        <v>0.37931034482758624</v>
      </c>
      <c r="O294" s="17">
        <f t="shared" si="92"/>
        <v>103</v>
      </c>
      <c r="P294" s="17"/>
      <c r="Q294" s="18">
        <f t="shared" si="72"/>
        <v>28.325000000000003</v>
      </c>
      <c r="R294" s="8">
        <v>12</v>
      </c>
      <c r="S294" s="8">
        <v>5.76</v>
      </c>
      <c r="T294" s="18">
        <f t="shared" si="93"/>
        <v>109.29541595925296</v>
      </c>
      <c r="U294" s="8"/>
      <c r="V294" s="8"/>
      <c r="W294" s="8"/>
      <c r="X294" s="8">
        <v>8.4</v>
      </c>
      <c r="Y294" s="17">
        <v>0</v>
      </c>
      <c r="Z294" s="18">
        <f t="shared" si="94"/>
        <v>112.44541484716157</v>
      </c>
      <c r="AA294" s="40"/>
      <c r="AB294" s="40">
        <v>43043</v>
      </c>
      <c r="AC294" s="35" t="s">
        <v>46</v>
      </c>
      <c r="AD294" s="35"/>
      <c r="AE294" s="35"/>
      <c r="AF294" s="35"/>
      <c r="AG294" s="36"/>
      <c r="AH294" s="36"/>
      <c r="AI294" s="36"/>
      <c r="AJ294" s="38"/>
      <c r="AK294" s="66" t="s">
        <v>678</v>
      </c>
      <c r="AL294" s="66" t="s">
        <v>678</v>
      </c>
      <c r="AM294" s="66" t="s">
        <v>679</v>
      </c>
      <c r="AN294" s="67" t="s">
        <v>680</v>
      </c>
    </row>
    <row r="295" spans="1:40" ht="165.75">
      <c r="A295" s="33" t="s">
        <v>577</v>
      </c>
      <c r="B295" s="33" t="s">
        <v>676</v>
      </c>
      <c r="C295" s="34" t="s">
        <v>558</v>
      </c>
      <c r="D295" s="33" t="s">
        <v>677</v>
      </c>
      <c r="E295" s="35"/>
      <c r="F295" s="12" t="s">
        <v>45</v>
      </c>
      <c r="G295" s="12">
        <v>1</v>
      </c>
      <c r="H295" s="14" t="s">
        <v>46</v>
      </c>
      <c r="I295" s="14" t="s">
        <v>539</v>
      </c>
      <c r="J295" s="33"/>
      <c r="K295" s="37">
        <v>62</v>
      </c>
      <c r="L295" s="16">
        <f t="shared" si="68"/>
        <v>74.399999999999991</v>
      </c>
      <c r="M295" s="16">
        <v>0.25</v>
      </c>
      <c r="N295" s="8">
        <f t="shared" si="27"/>
        <v>0.33333333333333331</v>
      </c>
      <c r="O295" s="17">
        <f t="shared" ref="O295:O297" si="95">INT(K295/(1-M295))+1</f>
        <v>83</v>
      </c>
      <c r="P295" s="17">
        <f t="shared" ref="P295:P297" si="96">1.2*O295</f>
        <v>99.6</v>
      </c>
      <c r="Q295" s="18">
        <f t="shared" si="72"/>
        <v>20.75</v>
      </c>
      <c r="R295" s="8">
        <v>12</v>
      </c>
      <c r="S295" s="8">
        <v>6</v>
      </c>
      <c r="T295" s="18">
        <f t="shared" ref="T295:T297" si="97">(P295+R295)/(1-S295/100)</f>
        <v>118.72340425531915</v>
      </c>
      <c r="U295" s="44"/>
      <c r="V295" s="44"/>
      <c r="W295" s="44">
        <f t="shared" ref="W295:W297" si="98">(L295+R295)/(1-S295/100)</f>
        <v>91.914893617021278</v>
      </c>
      <c r="X295" s="8">
        <v>8.4</v>
      </c>
      <c r="Y295" s="17">
        <v>0</v>
      </c>
      <c r="Z295" s="18">
        <f t="shared" ref="Z295:Z297" si="99">(P295+R295+Y295)/(1-X295/100)</f>
        <v>121.83406113537117</v>
      </c>
      <c r="AA295" s="17">
        <f t="shared" ref="AA295:AA297" si="100">(L295+R295+Y295)/(1-X295/100)</f>
        <v>94.323144104803475</v>
      </c>
      <c r="AB295" s="35" t="s">
        <v>697</v>
      </c>
      <c r="AC295" s="35" t="s">
        <v>46</v>
      </c>
      <c r="AD295" s="35"/>
      <c r="AE295" s="35"/>
      <c r="AF295" s="35"/>
      <c r="AG295" s="36"/>
      <c r="AH295" s="36"/>
      <c r="AI295" s="36"/>
      <c r="AJ295" s="38"/>
      <c r="AK295" s="66" t="s">
        <v>678</v>
      </c>
      <c r="AL295" s="66" t="s">
        <v>678</v>
      </c>
      <c r="AM295" s="66" t="s">
        <v>679</v>
      </c>
      <c r="AN295" s="67" t="s">
        <v>680</v>
      </c>
    </row>
    <row r="296" spans="1:40" ht="165.75">
      <c r="A296" s="33" t="s">
        <v>577</v>
      </c>
      <c r="B296" s="33" t="s">
        <v>676</v>
      </c>
      <c r="C296" s="34" t="s">
        <v>558</v>
      </c>
      <c r="D296" s="33" t="s">
        <v>677</v>
      </c>
      <c r="E296" s="35"/>
      <c r="F296" s="12" t="s">
        <v>45</v>
      </c>
      <c r="G296" s="12">
        <v>1</v>
      </c>
      <c r="H296" s="14" t="s">
        <v>46</v>
      </c>
      <c r="I296" s="14" t="s">
        <v>539</v>
      </c>
      <c r="J296" s="33"/>
      <c r="K296" s="37">
        <v>62</v>
      </c>
      <c r="L296" s="16">
        <f t="shared" si="68"/>
        <v>74.399999999999991</v>
      </c>
      <c r="M296" s="16">
        <v>0.25</v>
      </c>
      <c r="N296" s="8">
        <f t="shared" si="27"/>
        <v>0.33333333333333331</v>
      </c>
      <c r="O296" s="17">
        <f t="shared" si="95"/>
        <v>83</v>
      </c>
      <c r="P296" s="17">
        <f t="shared" si="96"/>
        <v>99.6</v>
      </c>
      <c r="Q296" s="18">
        <f t="shared" si="72"/>
        <v>20.75</v>
      </c>
      <c r="R296" s="8">
        <v>12</v>
      </c>
      <c r="S296" s="8">
        <v>6</v>
      </c>
      <c r="T296" s="18">
        <f t="shared" si="97"/>
        <v>118.72340425531915</v>
      </c>
      <c r="U296" s="44"/>
      <c r="V296" s="44"/>
      <c r="W296" s="44">
        <f t="shared" si="98"/>
        <v>91.914893617021278</v>
      </c>
      <c r="X296" s="8">
        <v>8.4</v>
      </c>
      <c r="Y296" s="17">
        <v>0</v>
      </c>
      <c r="Z296" s="18">
        <f t="shared" si="99"/>
        <v>121.83406113537117</v>
      </c>
      <c r="AA296" s="17">
        <f t="shared" si="100"/>
        <v>94.323144104803475</v>
      </c>
      <c r="AB296" s="40">
        <v>43016</v>
      </c>
      <c r="AC296" s="35" t="s">
        <v>46</v>
      </c>
      <c r="AD296" s="35"/>
      <c r="AE296" s="35"/>
      <c r="AF296" s="35"/>
      <c r="AG296" s="36"/>
      <c r="AH296" s="36"/>
      <c r="AI296" s="36"/>
      <c r="AJ296" s="38"/>
      <c r="AK296" s="66" t="s">
        <v>678</v>
      </c>
      <c r="AL296" s="66" t="s">
        <v>678</v>
      </c>
      <c r="AM296" s="66" t="s">
        <v>679</v>
      </c>
      <c r="AN296" s="67" t="s">
        <v>680</v>
      </c>
    </row>
    <row r="297" spans="1:40" ht="165.75">
      <c r="A297" s="33" t="s">
        <v>577</v>
      </c>
      <c r="B297" s="33" t="s">
        <v>676</v>
      </c>
      <c r="C297" s="34" t="s">
        <v>558</v>
      </c>
      <c r="D297" s="33" t="s">
        <v>677</v>
      </c>
      <c r="E297" s="35"/>
      <c r="F297" s="12" t="s">
        <v>45</v>
      </c>
      <c r="G297" s="12">
        <v>1</v>
      </c>
      <c r="H297" s="14" t="s">
        <v>46</v>
      </c>
      <c r="I297" s="14" t="s">
        <v>539</v>
      </c>
      <c r="J297" s="33"/>
      <c r="K297" s="37">
        <v>62</v>
      </c>
      <c r="L297" s="16">
        <f t="shared" si="68"/>
        <v>74.399999999999991</v>
      </c>
      <c r="M297" s="16">
        <v>0.25</v>
      </c>
      <c r="N297" s="8">
        <f t="shared" si="27"/>
        <v>0.33333333333333331</v>
      </c>
      <c r="O297" s="17">
        <f t="shared" si="95"/>
        <v>83</v>
      </c>
      <c r="P297" s="17">
        <f t="shared" si="96"/>
        <v>99.6</v>
      </c>
      <c r="Q297" s="18">
        <f t="shared" si="72"/>
        <v>20.75</v>
      </c>
      <c r="R297" s="8">
        <v>12</v>
      </c>
      <c r="S297" s="8">
        <v>6</v>
      </c>
      <c r="T297" s="18">
        <f t="shared" si="97"/>
        <v>118.72340425531915</v>
      </c>
      <c r="U297" s="44"/>
      <c r="V297" s="44"/>
      <c r="W297" s="44">
        <f t="shared" si="98"/>
        <v>91.914893617021278</v>
      </c>
      <c r="X297" s="8">
        <v>8.4</v>
      </c>
      <c r="Y297" s="17">
        <v>0</v>
      </c>
      <c r="Z297" s="18">
        <f t="shared" si="99"/>
        <v>121.83406113537117</v>
      </c>
      <c r="AA297" s="17">
        <f t="shared" si="100"/>
        <v>94.323144104803475</v>
      </c>
      <c r="AB297" s="40">
        <v>43016</v>
      </c>
      <c r="AC297" s="35" t="s">
        <v>46</v>
      </c>
      <c r="AD297" s="35"/>
      <c r="AE297" s="35"/>
      <c r="AF297" s="35"/>
      <c r="AG297" s="36"/>
      <c r="AH297" s="36"/>
      <c r="AI297" s="36"/>
      <c r="AJ297" s="38"/>
      <c r="AK297" s="66" t="s">
        <v>678</v>
      </c>
      <c r="AL297" s="66" t="s">
        <v>678</v>
      </c>
      <c r="AM297" s="66" t="s">
        <v>679</v>
      </c>
      <c r="AN297" s="67" t="s">
        <v>680</v>
      </c>
    </row>
    <row r="298" spans="1:40" ht="140.25">
      <c r="A298" s="33" t="s">
        <v>577</v>
      </c>
      <c r="B298" s="33" t="s">
        <v>698</v>
      </c>
      <c r="C298" s="33" t="s">
        <v>699</v>
      </c>
      <c r="D298" s="33" t="s">
        <v>700</v>
      </c>
      <c r="E298" s="35" t="s">
        <v>701</v>
      </c>
      <c r="F298" s="12" t="s">
        <v>45</v>
      </c>
      <c r="G298" s="12">
        <v>1</v>
      </c>
      <c r="H298" s="14" t="s">
        <v>46</v>
      </c>
      <c r="I298" s="14" t="s">
        <v>47</v>
      </c>
      <c r="J298" s="33"/>
      <c r="K298" s="37">
        <v>76</v>
      </c>
      <c r="L298" s="16">
        <f t="shared" si="68"/>
        <v>91.2</v>
      </c>
      <c r="M298" s="16">
        <v>0.25</v>
      </c>
      <c r="N298" s="8">
        <f t="shared" si="27"/>
        <v>0.33333333333333331</v>
      </c>
      <c r="O298" s="17">
        <f t="shared" ref="O298:O302" si="101">INT(L298/(1-M298))+1</f>
        <v>122</v>
      </c>
      <c r="P298" s="17"/>
      <c r="Q298" s="18">
        <f t="shared" si="72"/>
        <v>30.5</v>
      </c>
      <c r="R298" s="8"/>
      <c r="S298" s="8">
        <v>5.76</v>
      </c>
      <c r="T298" s="18">
        <f t="shared" ref="T298:T302" si="102">O298/(1-S298/100)</f>
        <v>129.45670628183362</v>
      </c>
      <c r="U298" s="8"/>
      <c r="V298" s="8"/>
      <c r="W298" s="8"/>
      <c r="X298" s="8">
        <v>8.4</v>
      </c>
      <c r="Y298" s="17">
        <v>0</v>
      </c>
      <c r="Z298" s="18">
        <f t="shared" ref="Z298:Z302" si="103">(O298+Y298)/(1-X298/100)</f>
        <v>133.18777292576419</v>
      </c>
      <c r="AA298" s="35"/>
      <c r="AB298" s="35" t="s">
        <v>702</v>
      </c>
      <c r="AC298" s="35" t="s">
        <v>48</v>
      </c>
      <c r="AD298" s="35" t="s">
        <v>703</v>
      </c>
      <c r="AE298" s="35" t="s">
        <v>532</v>
      </c>
      <c r="AF298" s="35"/>
      <c r="AG298" s="36"/>
      <c r="AH298" s="36"/>
      <c r="AI298" s="36"/>
      <c r="AJ298" s="38"/>
      <c r="AK298" s="79" t="s">
        <v>704</v>
      </c>
      <c r="AL298" s="79" t="s">
        <v>704</v>
      </c>
      <c r="AM298" s="79" t="s">
        <v>705</v>
      </c>
      <c r="AN298" s="33" t="s">
        <v>706</v>
      </c>
    </row>
    <row r="299" spans="1:40" ht="140.25">
      <c r="A299" s="33" t="s">
        <v>577</v>
      </c>
      <c r="B299" s="33" t="s">
        <v>707</v>
      </c>
      <c r="C299" s="33" t="s">
        <v>699</v>
      </c>
      <c r="D299" s="33" t="s">
        <v>708</v>
      </c>
      <c r="E299" s="35">
        <v>1141665000778</v>
      </c>
      <c r="F299" s="12" t="s">
        <v>45</v>
      </c>
      <c r="G299" s="12">
        <v>1</v>
      </c>
      <c r="H299" s="14" t="s">
        <v>46</v>
      </c>
      <c r="I299" s="14" t="s">
        <v>47</v>
      </c>
      <c r="J299" s="33"/>
      <c r="K299" s="37">
        <v>269</v>
      </c>
      <c r="L299" s="16">
        <f t="shared" si="68"/>
        <v>322.8</v>
      </c>
      <c r="M299" s="16">
        <v>0.12</v>
      </c>
      <c r="N299" s="8">
        <f t="shared" si="27"/>
        <v>0.13636363636363635</v>
      </c>
      <c r="O299" s="17">
        <f t="shared" si="101"/>
        <v>367</v>
      </c>
      <c r="P299" s="17"/>
      <c r="Q299" s="18">
        <f t="shared" si="72"/>
        <v>44.04</v>
      </c>
      <c r="R299" s="8"/>
      <c r="S299" s="8">
        <v>5.76</v>
      </c>
      <c r="T299" s="18">
        <f t="shared" si="102"/>
        <v>389.43123938879455</v>
      </c>
      <c r="U299" s="8"/>
      <c r="V299" s="8"/>
      <c r="W299" s="8"/>
      <c r="X299" s="8">
        <v>8.4</v>
      </c>
      <c r="Y299" s="17">
        <v>0</v>
      </c>
      <c r="Z299" s="18">
        <f t="shared" si="103"/>
        <v>400.65502183406113</v>
      </c>
      <c r="AA299" s="40"/>
      <c r="AB299" s="40">
        <v>43074</v>
      </c>
      <c r="AC299" s="35" t="s">
        <v>58</v>
      </c>
      <c r="AD299" s="35" t="s">
        <v>709</v>
      </c>
      <c r="AE299" s="35" t="s">
        <v>69</v>
      </c>
      <c r="AF299" s="35" t="s">
        <v>710</v>
      </c>
      <c r="AG299" s="36"/>
      <c r="AH299" s="36"/>
      <c r="AI299" s="36"/>
      <c r="AJ299" s="38"/>
      <c r="AK299" s="33" t="s">
        <v>711</v>
      </c>
      <c r="AL299" s="33" t="s">
        <v>711</v>
      </c>
      <c r="AM299" s="33" t="s">
        <v>712</v>
      </c>
      <c r="AN299" s="33" t="s">
        <v>713</v>
      </c>
    </row>
    <row r="300" spans="1:40" ht="140.25">
      <c r="A300" s="33" t="s">
        <v>577</v>
      </c>
      <c r="B300" s="33" t="s">
        <v>707</v>
      </c>
      <c r="C300" s="33" t="s">
        <v>699</v>
      </c>
      <c r="D300" s="33" t="s">
        <v>708</v>
      </c>
      <c r="E300" s="35">
        <v>1141665001009</v>
      </c>
      <c r="F300" s="12" t="s">
        <v>45</v>
      </c>
      <c r="G300" s="12">
        <v>1</v>
      </c>
      <c r="H300" s="14" t="s">
        <v>46</v>
      </c>
      <c r="I300" s="14" t="s">
        <v>47</v>
      </c>
      <c r="J300" s="33"/>
      <c r="K300" s="37">
        <v>269</v>
      </c>
      <c r="L300" s="16">
        <f t="shared" si="68"/>
        <v>322.8</v>
      </c>
      <c r="M300" s="16">
        <v>0.12</v>
      </c>
      <c r="N300" s="8">
        <f t="shared" si="27"/>
        <v>0.13636363636363635</v>
      </c>
      <c r="O300" s="17">
        <f t="shared" si="101"/>
        <v>367</v>
      </c>
      <c r="P300" s="17"/>
      <c r="Q300" s="18">
        <f t="shared" si="72"/>
        <v>44.04</v>
      </c>
      <c r="R300" s="8"/>
      <c r="S300" s="8">
        <v>5.76</v>
      </c>
      <c r="T300" s="18">
        <f t="shared" si="102"/>
        <v>389.43123938879455</v>
      </c>
      <c r="U300" s="8"/>
      <c r="V300" s="8"/>
      <c r="W300" s="8"/>
      <c r="X300" s="8">
        <v>8.4</v>
      </c>
      <c r="Y300" s="17">
        <v>0</v>
      </c>
      <c r="Z300" s="18">
        <f t="shared" si="103"/>
        <v>400.65502183406113</v>
      </c>
      <c r="AA300" s="35"/>
      <c r="AB300" s="35" t="s">
        <v>714</v>
      </c>
      <c r="AC300" s="35" t="s">
        <v>58</v>
      </c>
      <c r="AD300" s="35" t="s">
        <v>715</v>
      </c>
      <c r="AE300" s="35" t="s">
        <v>69</v>
      </c>
      <c r="AF300" s="35" t="s">
        <v>710</v>
      </c>
      <c r="AG300" s="36"/>
      <c r="AH300" s="36"/>
      <c r="AI300" s="36"/>
      <c r="AJ300" s="38"/>
      <c r="AK300" s="33" t="s">
        <v>711</v>
      </c>
      <c r="AL300" s="33" t="s">
        <v>711</v>
      </c>
      <c r="AM300" s="33" t="s">
        <v>712</v>
      </c>
      <c r="AN300" s="33" t="s">
        <v>713</v>
      </c>
    </row>
    <row r="301" spans="1:40" ht="165.75">
      <c r="A301" s="33" t="s">
        <v>577</v>
      </c>
      <c r="B301" s="33" t="s">
        <v>716</v>
      </c>
      <c r="C301" s="34" t="s">
        <v>579</v>
      </c>
      <c r="D301" s="33" t="s">
        <v>717</v>
      </c>
      <c r="E301" s="35"/>
      <c r="F301" s="12" t="s">
        <v>45</v>
      </c>
      <c r="G301" s="12">
        <v>1</v>
      </c>
      <c r="H301" s="14" t="s">
        <v>46</v>
      </c>
      <c r="I301" s="14" t="s">
        <v>539</v>
      </c>
      <c r="J301" s="33"/>
      <c r="K301" s="37">
        <v>123</v>
      </c>
      <c r="L301" s="16">
        <f t="shared" si="68"/>
        <v>147.6</v>
      </c>
      <c r="M301" s="16">
        <v>0.17</v>
      </c>
      <c r="N301" s="8">
        <f t="shared" si="27"/>
        <v>0.20481927710843376</v>
      </c>
      <c r="O301" s="17">
        <f t="shared" si="101"/>
        <v>178</v>
      </c>
      <c r="P301" s="17"/>
      <c r="Q301" s="18">
        <f t="shared" si="72"/>
        <v>30.26</v>
      </c>
      <c r="R301" s="8"/>
      <c r="S301" s="8">
        <v>5.76</v>
      </c>
      <c r="T301" s="18">
        <f t="shared" si="102"/>
        <v>188.87945670628184</v>
      </c>
      <c r="U301" s="8"/>
      <c r="V301" s="8"/>
      <c r="W301" s="8"/>
      <c r="X301" s="8">
        <v>8.4</v>
      </c>
      <c r="Y301" s="17">
        <v>0</v>
      </c>
      <c r="Z301" s="18">
        <f t="shared" si="103"/>
        <v>194.32314410480348</v>
      </c>
      <c r="AA301" s="35"/>
      <c r="AB301" s="35" t="s">
        <v>702</v>
      </c>
      <c r="AC301" s="35" t="s">
        <v>46</v>
      </c>
      <c r="AD301" s="35"/>
      <c r="AE301" s="35"/>
      <c r="AF301" s="35"/>
      <c r="AG301" s="36"/>
      <c r="AH301" s="36"/>
      <c r="AI301" s="36"/>
      <c r="AJ301" s="38"/>
      <c r="AK301" s="33" t="s">
        <v>718</v>
      </c>
      <c r="AL301" s="33" t="s">
        <v>718</v>
      </c>
      <c r="AM301" s="33" t="s">
        <v>719</v>
      </c>
      <c r="AN301" s="33" t="s">
        <v>720</v>
      </c>
    </row>
    <row r="302" spans="1:40" ht="178.5">
      <c r="A302" s="33" t="s">
        <v>577</v>
      </c>
      <c r="B302" s="33" t="s">
        <v>721</v>
      </c>
      <c r="C302" s="33" t="s">
        <v>699</v>
      </c>
      <c r="D302" s="33" t="s">
        <v>722</v>
      </c>
      <c r="E302" s="35"/>
      <c r="F302" s="12" t="s">
        <v>45</v>
      </c>
      <c r="G302" s="12">
        <v>1</v>
      </c>
      <c r="H302" s="14" t="s">
        <v>46</v>
      </c>
      <c r="I302" s="14" t="s">
        <v>539</v>
      </c>
      <c r="J302" s="33"/>
      <c r="K302" s="37">
        <v>113</v>
      </c>
      <c r="L302" s="16">
        <f t="shared" si="68"/>
        <v>135.6</v>
      </c>
      <c r="M302" s="16">
        <v>0.14499999999999999</v>
      </c>
      <c r="N302" s="8">
        <f t="shared" si="27"/>
        <v>0.16959064327485379</v>
      </c>
      <c r="O302" s="17">
        <f t="shared" si="101"/>
        <v>159</v>
      </c>
      <c r="P302" s="17"/>
      <c r="Q302" s="18">
        <f t="shared" si="72"/>
        <v>23.055</v>
      </c>
      <c r="R302" s="8"/>
      <c r="S302" s="8">
        <v>5.76</v>
      </c>
      <c r="T302" s="18">
        <f t="shared" si="102"/>
        <v>168.71816638370117</v>
      </c>
      <c r="U302" s="8"/>
      <c r="V302" s="8"/>
      <c r="W302" s="8"/>
      <c r="X302" s="8">
        <v>8.4</v>
      </c>
      <c r="Y302" s="17">
        <v>0</v>
      </c>
      <c r="Z302" s="18">
        <f t="shared" si="103"/>
        <v>173.58078602620085</v>
      </c>
      <c r="AA302" s="40"/>
      <c r="AB302" s="40">
        <v>43044</v>
      </c>
      <c r="AC302" s="35" t="s">
        <v>46</v>
      </c>
      <c r="AD302" s="35"/>
      <c r="AE302" s="35"/>
      <c r="AF302" s="35"/>
      <c r="AG302" s="36"/>
      <c r="AH302" s="36"/>
      <c r="AI302" s="36"/>
      <c r="AJ302" s="38"/>
      <c r="AK302" s="33" t="s">
        <v>723</v>
      </c>
      <c r="AL302" s="33" t="s">
        <v>723</v>
      </c>
      <c r="AM302" s="33" t="s">
        <v>724</v>
      </c>
      <c r="AN302" s="33" t="s">
        <v>725</v>
      </c>
    </row>
    <row r="303" spans="1:40" ht="178.5">
      <c r="A303" s="33" t="s">
        <v>577</v>
      </c>
      <c r="B303" s="33" t="s">
        <v>726</v>
      </c>
      <c r="C303" s="34" t="s">
        <v>601</v>
      </c>
      <c r="D303" s="33" t="s">
        <v>727</v>
      </c>
      <c r="E303" s="35" t="s">
        <v>728</v>
      </c>
      <c r="F303" s="12" t="s">
        <v>45</v>
      </c>
      <c r="G303" s="12">
        <v>1</v>
      </c>
      <c r="H303" s="14" t="s">
        <v>46</v>
      </c>
      <c r="I303" s="14" t="s">
        <v>47</v>
      </c>
      <c r="J303" s="33" t="s">
        <v>561</v>
      </c>
      <c r="K303" s="37">
        <v>145</v>
      </c>
      <c r="L303" s="16">
        <f t="shared" si="68"/>
        <v>174</v>
      </c>
      <c r="M303" s="16">
        <v>0.248</v>
      </c>
      <c r="N303" s="8">
        <f t="shared" si="27"/>
        <v>0.32978723404255317</v>
      </c>
      <c r="O303" s="17">
        <f t="shared" ref="O303:O371" si="104">INT(K303/(1-M303))+1</f>
        <v>193</v>
      </c>
      <c r="P303" s="17">
        <f t="shared" ref="P303:P371" si="105">1.2*O303</f>
        <v>231.6</v>
      </c>
      <c r="Q303" s="18">
        <f t="shared" si="72"/>
        <v>47.863999999999997</v>
      </c>
      <c r="R303" s="8">
        <v>12</v>
      </c>
      <c r="S303" s="8">
        <v>6</v>
      </c>
      <c r="T303" s="18">
        <f t="shared" ref="T303:T304" si="106">(P303+R303)/(1-S303/100)</f>
        <v>259.14893617021278</v>
      </c>
      <c r="U303" s="44"/>
      <c r="V303" s="44"/>
      <c r="W303" s="44">
        <f t="shared" ref="W303:W371" si="107">(L303+R303)/(1-S303/100)</f>
        <v>197.87234042553192</v>
      </c>
      <c r="X303" s="8">
        <v>8.4</v>
      </c>
      <c r="Y303" s="17">
        <v>0</v>
      </c>
      <c r="Z303" s="18">
        <f t="shared" ref="Z303:Z304" si="108">(P303+R303+Y303)/(1-X303/100)</f>
        <v>265.93886462882097</v>
      </c>
      <c r="AA303" s="17">
        <f t="shared" ref="AA303:AA371" si="109">(L303+R303+Y303)/(1-X303/100)</f>
        <v>203.05676855895194</v>
      </c>
      <c r="AB303" s="35" t="s">
        <v>729</v>
      </c>
      <c r="AC303" s="35" t="s">
        <v>48</v>
      </c>
      <c r="AD303" s="35" t="s">
        <v>730</v>
      </c>
      <c r="AE303" s="35" t="s">
        <v>69</v>
      </c>
      <c r="AF303" s="35" t="s">
        <v>731</v>
      </c>
      <c r="AG303" s="36"/>
      <c r="AH303" s="36"/>
      <c r="AI303" s="36"/>
      <c r="AJ303" s="38"/>
      <c r="AK303" s="33" t="s">
        <v>732</v>
      </c>
      <c r="AL303" s="33" t="s">
        <v>732</v>
      </c>
      <c r="AM303" s="33" t="s">
        <v>733</v>
      </c>
      <c r="AN303" s="33" t="s">
        <v>734</v>
      </c>
    </row>
    <row r="304" spans="1:40" ht="165.75">
      <c r="A304" s="33" t="s">
        <v>577</v>
      </c>
      <c r="B304" s="33" t="s">
        <v>735</v>
      </c>
      <c r="C304" s="34" t="s">
        <v>601</v>
      </c>
      <c r="D304" s="33" t="s">
        <v>736</v>
      </c>
      <c r="E304" s="35"/>
      <c r="F304" s="12" t="s">
        <v>45</v>
      </c>
      <c r="G304" s="12">
        <v>1</v>
      </c>
      <c r="H304" s="14" t="s">
        <v>46</v>
      </c>
      <c r="I304" s="14" t="s">
        <v>47</v>
      </c>
      <c r="J304" s="59">
        <v>42772</v>
      </c>
      <c r="K304" s="37">
        <v>138</v>
      </c>
      <c r="L304" s="16">
        <f t="shared" si="68"/>
        <v>165.6</v>
      </c>
      <c r="M304" s="16">
        <v>0.14299999999999999</v>
      </c>
      <c r="N304" s="8">
        <f t="shared" si="27"/>
        <v>0.16686114352392065</v>
      </c>
      <c r="O304" s="17">
        <f t="shared" si="104"/>
        <v>162</v>
      </c>
      <c r="P304" s="17">
        <f t="shared" si="105"/>
        <v>194.4</v>
      </c>
      <c r="Q304" s="18">
        <f t="shared" si="72"/>
        <v>23.165999999999997</v>
      </c>
      <c r="R304" s="8">
        <v>12</v>
      </c>
      <c r="S304" s="8">
        <v>6</v>
      </c>
      <c r="T304" s="18">
        <f t="shared" si="106"/>
        <v>219.57446808510639</v>
      </c>
      <c r="U304" s="44"/>
      <c r="V304" s="44"/>
      <c r="W304" s="44">
        <f t="shared" si="107"/>
        <v>188.93617021276597</v>
      </c>
      <c r="X304" s="8">
        <v>8.4</v>
      </c>
      <c r="Y304" s="17">
        <v>0</v>
      </c>
      <c r="Z304" s="18">
        <f t="shared" si="108"/>
        <v>225.32751091703057</v>
      </c>
      <c r="AA304" s="17">
        <f t="shared" si="109"/>
        <v>193.88646288209605</v>
      </c>
      <c r="AB304" s="35"/>
      <c r="AC304" s="35"/>
      <c r="AD304" s="35"/>
      <c r="AE304" s="35"/>
      <c r="AF304" s="35"/>
      <c r="AG304" s="36"/>
      <c r="AH304" s="36"/>
      <c r="AI304" s="36"/>
      <c r="AJ304" s="52"/>
      <c r="AK304" s="52" t="s">
        <v>737</v>
      </c>
      <c r="AL304" s="33" t="s">
        <v>737</v>
      </c>
      <c r="AM304" s="33" t="s">
        <v>738</v>
      </c>
      <c r="AN304" s="33" t="s">
        <v>739</v>
      </c>
    </row>
    <row r="305" spans="1:40" ht="213.75">
      <c r="A305" s="22" t="s">
        <v>577</v>
      </c>
      <c r="B305" s="24" t="s">
        <v>618</v>
      </c>
      <c r="C305" s="24" t="s">
        <v>619</v>
      </c>
      <c r="D305" s="24" t="s">
        <v>620</v>
      </c>
      <c r="E305" s="55"/>
      <c r="F305" s="55" t="s">
        <v>45</v>
      </c>
      <c r="G305" s="55">
        <v>1</v>
      </c>
      <c r="H305" s="24" t="s">
        <v>46</v>
      </c>
      <c r="I305" s="24" t="s">
        <v>47</v>
      </c>
      <c r="J305" s="33" t="s">
        <v>740</v>
      </c>
      <c r="K305" s="37">
        <v>113</v>
      </c>
      <c r="L305" s="16">
        <f t="shared" si="68"/>
        <v>135.6</v>
      </c>
      <c r="M305" s="16">
        <v>0.19</v>
      </c>
      <c r="N305" s="8">
        <f t="shared" si="27"/>
        <v>0.23456790123456789</v>
      </c>
      <c r="O305" s="17">
        <f t="shared" si="104"/>
        <v>140</v>
      </c>
      <c r="P305" s="17">
        <f t="shared" si="105"/>
        <v>168</v>
      </c>
      <c r="Q305" s="18">
        <f t="shared" si="72"/>
        <v>26.6</v>
      </c>
      <c r="R305" s="8">
        <v>12</v>
      </c>
      <c r="S305" s="8">
        <v>6</v>
      </c>
      <c r="T305" s="18">
        <f t="shared" ref="T305:T371" si="110">(P305+(S305/100)*R305)/(1-S305/100)</f>
        <v>179.48936170212767</v>
      </c>
      <c r="U305" s="78">
        <v>7.0000000000000007E-2</v>
      </c>
      <c r="V305" s="18">
        <f>P305*(1+U305)</f>
        <v>179.76000000000002</v>
      </c>
      <c r="W305" s="44">
        <f t="shared" si="107"/>
        <v>157.02127659574469</v>
      </c>
      <c r="X305" s="8">
        <v>8.4</v>
      </c>
      <c r="Y305" s="17">
        <v>0</v>
      </c>
      <c r="Z305" s="18">
        <f t="shared" ref="Z305:Z371" si="111">(P305+(X305/100)*R305+Y305)/(1-X305/100)</f>
        <v>184.50655021834061</v>
      </c>
      <c r="AA305" s="17">
        <f t="shared" si="109"/>
        <v>161.13537117903928</v>
      </c>
      <c r="AB305" s="40">
        <v>43016</v>
      </c>
      <c r="AC305" s="35" t="s">
        <v>46</v>
      </c>
      <c r="AD305" s="35"/>
      <c r="AE305" s="35"/>
      <c r="AF305" s="35"/>
      <c r="AG305" s="36"/>
      <c r="AH305" s="36"/>
      <c r="AI305" s="36"/>
      <c r="AJ305" s="38"/>
      <c r="AK305" s="22" t="s">
        <v>622</v>
      </c>
      <c r="AL305" s="22" t="s">
        <v>622</v>
      </c>
      <c r="AM305" s="24" t="s">
        <v>623</v>
      </c>
      <c r="AN305" s="24" t="s">
        <v>624</v>
      </c>
    </row>
    <row r="306" spans="1:40" ht="165.75">
      <c r="A306" s="33" t="s">
        <v>577</v>
      </c>
      <c r="B306" s="33" t="s">
        <v>741</v>
      </c>
      <c r="C306" s="33" t="s">
        <v>461</v>
      </c>
      <c r="D306" s="33" t="s">
        <v>742</v>
      </c>
      <c r="E306" s="35"/>
      <c r="F306" s="55" t="s">
        <v>45</v>
      </c>
      <c r="G306" s="55">
        <v>1</v>
      </c>
      <c r="H306" s="24" t="s">
        <v>46</v>
      </c>
      <c r="I306" s="24" t="s">
        <v>47</v>
      </c>
      <c r="J306" s="33" t="s">
        <v>740</v>
      </c>
      <c r="K306" s="37">
        <v>87</v>
      </c>
      <c r="L306" s="16">
        <f t="shared" si="68"/>
        <v>104.39999999999999</v>
      </c>
      <c r="M306" s="16">
        <v>0.1</v>
      </c>
      <c r="N306" s="8">
        <f t="shared" si="27"/>
        <v>0.11111111111111112</v>
      </c>
      <c r="O306" s="17">
        <f t="shared" si="104"/>
        <v>97</v>
      </c>
      <c r="P306" s="17">
        <f t="shared" si="105"/>
        <v>116.39999999999999</v>
      </c>
      <c r="Q306" s="18">
        <f t="shared" si="72"/>
        <v>9.7000000000000011</v>
      </c>
      <c r="R306" s="8">
        <v>12</v>
      </c>
      <c r="S306" s="8">
        <v>6</v>
      </c>
      <c r="T306" s="18">
        <f t="shared" si="110"/>
        <v>124.59574468085106</v>
      </c>
      <c r="U306" s="44"/>
      <c r="V306" s="44"/>
      <c r="W306" s="44">
        <f t="shared" si="107"/>
        <v>123.82978723404256</v>
      </c>
      <c r="X306" s="8">
        <v>8.4</v>
      </c>
      <c r="Y306" s="17">
        <v>0</v>
      </c>
      <c r="Z306" s="18">
        <f t="shared" si="111"/>
        <v>128.17467248908295</v>
      </c>
      <c r="AA306" s="17">
        <f t="shared" si="109"/>
        <v>127.07423580786025</v>
      </c>
      <c r="AB306" s="35" t="s">
        <v>743</v>
      </c>
      <c r="AC306" s="35" t="s">
        <v>46</v>
      </c>
      <c r="AD306" s="35"/>
      <c r="AE306" s="35"/>
      <c r="AF306" s="35"/>
      <c r="AG306" s="36"/>
      <c r="AH306" s="36"/>
      <c r="AI306" s="36"/>
      <c r="AJ306" s="38"/>
      <c r="AK306" s="33" t="s">
        <v>744</v>
      </c>
      <c r="AL306" s="33" t="s">
        <v>744</v>
      </c>
      <c r="AM306" s="33" t="s">
        <v>745</v>
      </c>
      <c r="AN306" s="33" t="s">
        <v>746</v>
      </c>
    </row>
    <row r="307" spans="1:40" ht="165.75">
      <c r="A307" s="33" t="s">
        <v>577</v>
      </c>
      <c r="B307" s="33" t="s">
        <v>741</v>
      </c>
      <c r="C307" s="33" t="s">
        <v>461</v>
      </c>
      <c r="D307" s="33" t="s">
        <v>742</v>
      </c>
      <c r="E307" s="35"/>
      <c r="F307" s="55" t="s">
        <v>45</v>
      </c>
      <c r="G307" s="55">
        <v>1</v>
      </c>
      <c r="H307" s="24" t="s">
        <v>46</v>
      </c>
      <c r="I307" s="24" t="s">
        <v>47</v>
      </c>
      <c r="J307" s="33" t="s">
        <v>740</v>
      </c>
      <c r="K307" s="37">
        <v>87</v>
      </c>
      <c r="L307" s="16">
        <f t="shared" si="68"/>
        <v>104.39999999999999</v>
      </c>
      <c r="M307" s="16">
        <v>0.1</v>
      </c>
      <c r="N307" s="8">
        <f t="shared" si="27"/>
        <v>0.11111111111111112</v>
      </c>
      <c r="O307" s="17">
        <f t="shared" si="104"/>
        <v>97</v>
      </c>
      <c r="P307" s="17">
        <f t="shared" si="105"/>
        <v>116.39999999999999</v>
      </c>
      <c r="Q307" s="18">
        <f t="shared" si="72"/>
        <v>9.7000000000000011</v>
      </c>
      <c r="R307" s="8">
        <v>12</v>
      </c>
      <c r="S307" s="8">
        <v>6</v>
      </c>
      <c r="T307" s="18">
        <f t="shared" si="110"/>
        <v>124.59574468085106</v>
      </c>
      <c r="U307" s="44"/>
      <c r="V307" s="44"/>
      <c r="W307" s="44">
        <f t="shared" si="107"/>
        <v>123.82978723404256</v>
      </c>
      <c r="X307" s="8">
        <v>8.4</v>
      </c>
      <c r="Y307" s="17">
        <v>0</v>
      </c>
      <c r="Z307" s="18">
        <f t="shared" si="111"/>
        <v>128.17467248908295</v>
      </c>
      <c r="AA307" s="17">
        <f t="shared" si="109"/>
        <v>127.07423580786025</v>
      </c>
      <c r="AB307" s="40">
        <v>43437</v>
      </c>
      <c r="AC307" s="35" t="s">
        <v>46</v>
      </c>
      <c r="AD307" s="35"/>
      <c r="AE307" s="35"/>
      <c r="AF307" s="35"/>
      <c r="AG307" s="36"/>
      <c r="AH307" s="36"/>
      <c r="AI307" s="36"/>
      <c r="AJ307" s="38"/>
      <c r="AK307" s="33" t="s">
        <v>744</v>
      </c>
      <c r="AL307" s="33" t="s">
        <v>744</v>
      </c>
      <c r="AM307" s="33" t="s">
        <v>745</v>
      </c>
      <c r="AN307" s="33" t="s">
        <v>746</v>
      </c>
    </row>
    <row r="308" spans="1:40" ht="165.75">
      <c r="A308" s="33" t="s">
        <v>577</v>
      </c>
      <c r="B308" s="33" t="s">
        <v>741</v>
      </c>
      <c r="C308" s="33" t="s">
        <v>461</v>
      </c>
      <c r="D308" s="33" t="s">
        <v>742</v>
      </c>
      <c r="E308" s="35"/>
      <c r="F308" s="55" t="s">
        <v>45</v>
      </c>
      <c r="G308" s="55">
        <v>1</v>
      </c>
      <c r="H308" s="24" t="s">
        <v>46</v>
      </c>
      <c r="I308" s="24" t="s">
        <v>47</v>
      </c>
      <c r="J308" s="33" t="s">
        <v>740</v>
      </c>
      <c r="K308" s="37">
        <v>87</v>
      </c>
      <c r="L308" s="16">
        <f t="shared" si="68"/>
        <v>104.39999999999999</v>
      </c>
      <c r="M308" s="16">
        <v>0.1</v>
      </c>
      <c r="N308" s="8">
        <f t="shared" si="27"/>
        <v>0.11111111111111112</v>
      </c>
      <c r="O308" s="17">
        <f t="shared" si="104"/>
        <v>97</v>
      </c>
      <c r="P308" s="17">
        <f t="shared" si="105"/>
        <v>116.39999999999999</v>
      </c>
      <c r="Q308" s="18">
        <f t="shared" si="72"/>
        <v>9.7000000000000011</v>
      </c>
      <c r="R308" s="8">
        <v>12</v>
      </c>
      <c r="S308" s="8">
        <v>6</v>
      </c>
      <c r="T308" s="18">
        <f t="shared" si="110"/>
        <v>124.59574468085106</v>
      </c>
      <c r="U308" s="44"/>
      <c r="V308" s="44"/>
      <c r="W308" s="44">
        <f t="shared" si="107"/>
        <v>123.82978723404256</v>
      </c>
      <c r="X308" s="8">
        <v>8.4</v>
      </c>
      <c r="Y308" s="17">
        <v>0</v>
      </c>
      <c r="Z308" s="18">
        <f t="shared" si="111"/>
        <v>128.17467248908295</v>
      </c>
      <c r="AA308" s="17">
        <f t="shared" si="109"/>
        <v>127.07423580786025</v>
      </c>
      <c r="AB308" s="40">
        <v>43437</v>
      </c>
      <c r="AC308" s="35" t="s">
        <v>46</v>
      </c>
      <c r="AD308" s="35"/>
      <c r="AE308" s="35"/>
      <c r="AF308" s="35"/>
      <c r="AG308" s="36"/>
      <c r="AH308" s="36"/>
      <c r="AI308" s="36"/>
      <c r="AJ308" s="38"/>
      <c r="AK308" s="33" t="s">
        <v>744</v>
      </c>
      <c r="AL308" s="33" t="s">
        <v>744</v>
      </c>
      <c r="AM308" s="33" t="s">
        <v>745</v>
      </c>
      <c r="AN308" s="33" t="s">
        <v>746</v>
      </c>
    </row>
    <row r="309" spans="1:40" ht="165.75">
      <c r="A309" s="33" t="s">
        <v>577</v>
      </c>
      <c r="B309" s="33" t="s">
        <v>741</v>
      </c>
      <c r="C309" s="33" t="s">
        <v>461</v>
      </c>
      <c r="D309" s="33" t="s">
        <v>742</v>
      </c>
      <c r="E309" s="35"/>
      <c r="F309" s="55" t="s">
        <v>45</v>
      </c>
      <c r="G309" s="55">
        <v>1</v>
      </c>
      <c r="H309" s="24" t="s">
        <v>46</v>
      </c>
      <c r="I309" s="24" t="s">
        <v>47</v>
      </c>
      <c r="J309" s="33" t="s">
        <v>740</v>
      </c>
      <c r="K309" s="37">
        <v>87</v>
      </c>
      <c r="L309" s="16">
        <f t="shared" si="68"/>
        <v>104.39999999999999</v>
      </c>
      <c r="M309" s="16">
        <v>0.1</v>
      </c>
      <c r="N309" s="8">
        <f t="shared" si="27"/>
        <v>0.11111111111111112</v>
      </c>
      <c r="O309" s="17">
        <f t="shared" si="104"/>
        <v>97</v>
      </c>
      <c r="P309" s="17">
        <f t="shared" si="105"/>
        <v>116.39999999999999</v>
      </c>
      <c r="Q309" s="18">
        <f t="shared" si="72"/>
        <v>9.7000000000000011</v>
      </c>
      <c r="R309" s="8">
        <v>12</v>
      </c>
      <c r="S309" s="8">
        <v>6</v>
      </c>
      <c r="T309" s="18">
        <f t="shared" si="110"/>
        <v>124.59574468085106</v>
      </c>
      <c r="U309" s="44"/>
      <c r="V309" s="44"/>
      <c r="W309" s="44">
        <f t="shared" si="107"/>
        <v>123.82978723404256</v>
      </c>
      <c r="X309" s="8">
        <v>8.4</v>
      </c>
      <c r="Y309" s="17">
        <v>0</v>
      </c>
      <c r="Z309" s="18">
        <f t="shared" si="111"/>
        <v>128.17467248908295</v>
      </c>
      <c r="AA309" s="17">
        <f t="shared" si="109"/>
        <v>127.07423580786025</v>
      </c>
      <c r="AB309" s="40">
        <v>43437</v>
      </c>
      <c r="AC309" s="35" t="s">
        <v>46</v>
      </c>
      <c r="AD309" s="35"/>
      <c r="AE309" s="35"/>
      <c r="AF309" s="35"/>
      <c r="AG309" s="36"/>
      <c r="AH309" s="36"/>
      <c r="AI309" s="36"/>
      <c r="AJ309" s="38"/>
      <c r="AK309" s="33" t="s">
        <v>744</v>
      </c>
      <c r="AL309" s="33" t="s">
        <v>744</v>
      </c>
      <c r="AM309" s="33" t="s">
        <v>745</v>
      </c>
      <c r="AN309" s="33" t="s">
        <v>746</v>
      </c>
    </row>
    <row r="310" spans="1:40" ht="140.25">
      <c r="A310" s="33" t="s">
        <v>577</v>
      </c>
      <c r="B310" s="33" t="s">
        <v>747</v>
      </c>
      <c r="C310" s="33" t="s">
        <v>748</v>
      </c>
      <c r="D310" s="33" t="s">
        <v>749</v>
      </c>
      <c r="E310" s="35" t="s">
        <v>750</v>
      </c>
      <c r="F310" s="55" t="s">
        <v>45</v>
      </c>
      <c r="G310" s="55">
        <v>1</v>
      </c>
      <c r="H310" s="24" t="s">
        <v>46</v>
      </c>
      <c r="I310" s="24" t="s">
        <v>47</v>
      </c>
      <c r="J310" s="33" t="s">
        <v>740</v>
      </c>
      <c r="K310" s="37">
        <v>264</v>
      </c>
      <c r="L310" s="16">
        <f t="shared" si="68"/>
        <v>316.8</v>
      </c>
      <c r="M310" s="16">
        <v>0.06</v>
      </c>
      <c r="N310" s="8">
        <f t="shared" si="27"/>
        <v>6.3829787234042548E-2</v>
      </c>
      <c r="O310" s="17">
        <f t="shared" si="104"/>
        <v>281</v>
      </c>
      <c r="P310" s="17">
        <f t="shared" si="105"/>
        <v>337.2</v>
      </c>
      <c r="Q310" s="18">
        <f t="shared" si="72"/>
        <v>16.86</v>
      </c>
      <c r="R310" s="8">
        <v>12</v>
      </c>
      <c r="S310" s="8">
        <v>6</v>
      </c>
      <c r="T310" s="18">
        <f t="shared" si="110"/>
        <v>359.48936170212772</v>
      </c>
      <c r="U310" s="44"/>
      <c r="V310" s="44"/>
      <c r="W310" s="44">
        <f t="shared" si="107"/>
        <v>349.78723404255322</v>
      </c>
      <c r="X310" s="8">
        <v>8.4</v>
      </c>
      <c r="Y310" s="17">
        <v>0</v>
      </c>
      <c r="Z310" s="18">
        <f t="shared" si="111"/>
        <v>369.22270742358074</v>
      </c>
      <c r="AA310" s="17">
        <f t="shared" si="109"/>
        <v>358.95196506550218</v>
      </c>
      <c r="AB310" s="35" t="s">
        <v>751</v>
      </c>
      <c r="AC310" s="35" t="s">
        <v>58</v>
      </c>
      <c r="AD310" s="35" t="s">
        <v>752</v>
      </c>
      <c r="AE310" s="35" t="s">
        <v>435</v>
      </c>
      <c r="AF310" s="35">
        <v>14.87</v>
      </c>
      <c r="AG310" s="36"/>
      <c r="AH310" s="36"/>
      <c r="AI310" s="36"/>
      <c r="AJ310" s="38"/>
      <c r="AK310" s="33" t="s">
        <v>753</v>
      </c>
      <c r="AL310" s="33" t="s">
        <v>753</v>
      </c>
      <c r="AM310" s="33" t="s">
        <v>754</v>
      </c>
      <c r="AN310" s="33" t="s">
        <v>755</v>
      </c>
    </row>
    <row r="311" spans="1:40" ht="140.25">
      <c r="A311" s="33" t="s">
        <v>577</v>
      </c>
      <c r="B311" s="33" t="s">
        <v>747</v>
      </c>
      <c r="C311" s="33" t="s">
        <v>748</v>
      </c>
      <c r="D311" s="33" t="s">
        <v>756</v>
      </c>
      <c r="E311" s="35" t="s">
        <v>757</v>
      </c>
      <c r="F311" s="55" t="s">
        <v>45</v>
      </c>
      <c r="G311" s="55">
        <v>1</v>
      </c>
      <c r="H311" s="24" t="s">
        <v>46</v>
      </c>
      <c r="I311" s="24" t="s">
        <v>47</v>
      </c>
      <c r="J311" s="33" t="s">
        <v>740</v>
      </c>
      <c r="K311" s="80">
        <v>256</v>
      </c>
      <c r="L311" s="16">
        <f t="shared" si="68"/>
        <v>307.2</v>
      </c>
      <c r="M311" s="16">
        <v>0.06</v>
      </c>
      <c r="N311" s="8">
        <f t="shared" si="27"/>
        <v>6.3829787234042548E-2</v>
      </c>
      <c r="O311" s="17">
        <f t="shared" si="104"/>
        <v>273</v>
      </c>
      <c r="P311" s="17">
        <f t="shared" si="105"/>
        <v>327.59999999999997</v>
      </c>
      <c r="Q311" s="18">
        <f t="shared" si="72"/>
        <v>16.38</v>
      </c>
      <c r="R311" s="8">
        <v>15</v>
      </c>
      <c r="S311" s="8">
        <v>6</v>
      </c>
      <c r="T311" s="18">
        <f t="shared" si="110"/>
        <v>349.46808510638294</v>
      </c>
      <c r="U311" s="44"/>
      <c r="V311" s="44"/>
      <c r="W311" s="44">
        <f t="shared" si="107"/>
        <v>342.7659574468085</v>
      </c>
      <c r="X311" s="8">
        <v>8.4</v>
      </c>
      <c r="Y311" s="17">
        <v>0</v>
      </c>
      <c r="Z311" s="18">
        <f t="shared" si="111"/>
        <v>359.01746724890825</v>
      </c>
      <c r="AA311" s="17">
        <f t="shared" si="109"/>
        <v>351.74672489082968</v>
      </c>
      <c r="AB311" s="35" t="s">
        <v>451</v>
      </c>
      <c r="AC311" s="35" t="s">
        <v>48</v>
      </c>
      <c r="AD311" s="35" t="s">
        <v>758</v>
      </c>
      <c r="AE311" s="35" t="s">
        <v>435</v>
      </c>
      <c r="AF311" s="35">
        <v>14.87</v>
      </c>
      <c r="AG311" s="36"/>
      <c r="AH311" s="36"/>
      <c r="AI311" s="36"/>
      <c r="AJ311" s="38"/>
      <c r="AK311" s="33" t="s">
        <v>753</v>
      </c>
      <c r="AL311" s="33" t="s">
        <v>753</v>
      </c>
      <c r="AM311" s="33" t="s">
        <v>759</v>
      </c>
      <c r="AN311" s="33"/>
    </row>
    <row r="312" spans="1:40" ht="140.25">
      <c r="A312" s="33" t="s">
        <v>577</v>
      </c>
      <c r="B312" s="33" t="s">
        <v>747</v>
      </c>
      <c r="C312" s="33" t="s">
        <v>748</v>
      </c>
      <c r="D312" s="33" t="s">
        <v>756</v>
      </c>
      <c r="E312" s="35" t="s">
        <v>760</v>
      </c>
      <c r="F312" s="55" t="s">
        <v>45</v>
      </c>
      <c r="G312" s="55">
        <v>1</v>
      </c>
      <c r="H312" s="24" t="s">
        <v>46</v>
      </c>
      <c r="I312" s="24" t="s">
        <v>47</v>
      </c>
      <c r="J312" s="33" t="s">
        <v>740</v>
      </c>
      <c r="K312" s="80">
        <v>256</v>
      </c>
      <c r="L312" s="16">
        <f t="shared" si="68"/>
        <v>307.2</v>
      </c>
      <c r="M312" s="16">
        <v>0.06</v>
      </c>
      <c r="N312" s="8">
        <f t="shared" si="27"/>
        <v>6.3829787234042548E-2</v>
      </c>
      <c r="O312" s="17">
        <f t="shared" si="104"/>
        <v>273</v>
      </c>
      <c r="P312" s="17">
        <f t="shared" si="105"/>
        <v>327.59999999999997</v>
      </c>
      <c r="Q312" s="18">
        <f t="shared" si="72"/>
        <v>16.38</v>
      </c>
      <c r="R312" s="8">
        <v>15</v>
      </c>
      <c r="S312" s="8">
        <v>6</v>
      </c>
      <c r="T312" s="18">
        <f t="shared" si="110"/>
        <v>349.46808510638294</v>
      </c>
      <c r="U312" s="44"/>
      <c r="V312" s="44"/>
      <c r="W312" s="44">
        <f t="shared" si="107"/>
        <v>342.7659574468085</v>
      </c>
      <c r="X312" s="8">
        <v>8.4</v>
      </c>
      <c r="Y312" s="17">
        <v>0</v>
      </c>
      <c r="Z312" s="18">
        <f t="shared" si="111"/>
        <v>359.01746724890825</v>
      </c>
      <c r="AA312" s="17">
        <f t="shared" si="109"/>
        <v>351.74672489082968</v>
      </c>
      <c r="AB312" s="35" t="s">
        <v>761</v>
      </c>
      <c r="AC312" s="35" t="s">
        <v>58</v>
      </c>
      <c r="AD312" s="35" t="s">
        <v>762</v>
      </c>
      <c r="AE312" s="35" t="s">
        <v>435</v>
      </c>
      <c r="AF312" s="35">
        <v>14.87</v>
      </c>
      <c r="AG312" s="36"/>
      <c r="AH312" s="36"/>
      <c r="AI312" s="36"/>
      <c r="AJ312" s="38"/>
      <c r="AK312" s="33" t="s">
        <v>753</v>
      </c>
      <c r="AL312" s="33" t="s">
        <v>753</v>
      </c>
      <c r="AM312" s="33" t="s">
        <v>759</v>
      </c>
      <c r="AN312" s="33"/>
    </row>
    <row r="313" spans="1:40" ht="140.25">
      <c r="A313" s="33" t="s">
        <v>577</v>
      </c>
      <c r="B313" s="33" t="s">
        <v>747</v>
      </c>
      <c r="C313" s="33" t="s">
        <v>748</v>
      </c>
      <c r="D313" s="33" t="s">
        <v>756</v>
      </c>
      <c r="E313" s="35" t="s">
        <v>763</v>
      </c>
      <c r="F313" s="55" t="s">
        <v>45</v>
      </c>
      <c r="G313" s="55">
        <v>1</v>
      </c>
      <c r="H313" s="24" t="s">
        <v>46</v>
      </c>
      <c r="I313" s="24" t="s">
        <v>47</v>
      </c>
      <c r="J313" s="33" t="s">
        <v>740</v>
      </c>
      <c r="K313" s="80">
        <v>256</v>
      </c>
      <c r="L313" s="16">
        <f t="shared" si="68"/>
        <v>307.2</v>
      </c>
      <c r="M313" s="16">
        <v>0.06</v>
      </c>
      <c r="N313" s="8">
        <f t="shared" si="27"/>
        <v>6.3829787234042548E-2</v>
      </c>
      <c r="O313" s="17">
        <f t="shared" si="104"/>
        <v>273</v>
      </c>
      <c r="P313" s="17">
        <f t="shared" si="105"/>
        <v>327.59999999999997</v>
      </c>
      <c r="Q313" s="18">
        <f t="shared" si="72"/>
        <v>16.38</v>
      </c>
      <c r="R313" s="8">
        <v>15</v>
      </c>
      <c r="S313" s="8">
        <v>6</v>
      </c>
      <c r="T313" s="18">
        <f t="shared" si="110"/>
        <v>349.46808510638294</v>
      </c>
      <c r="U313" s="44"/>
      <c r="V313" s="44"/>
      <c r="W313" s="44">
        <f t="shared" si="107"/>
        <v>342.7659574468085</v>
      </c>
      <c r="X313" s="8">
        <v>8.4</v>
      </c>
      <c r="Y313" s="17">
        <v>0</v>
      </c>
      <c r="Z313" s="18">
        <f t="shared" si="111"/>
        <v>359.01746724890825</v>
      </c>
      <c r="AA313" s="17">
        <f t="shared" si="109"/>
        <v>351.74672489082968</v>
      </c>
      <c r="AB313" s="35" t="s">
        <v>764</v>
      </c>
      <c r="AC313" s="35" t="s">
        <v>48</v>
      </c>
      <c r="AD313" s="35" t="s">
        <v>765</v>
      </c>
      <c r="AE313" s="35" t="s">
        <v>435</v>
      </c>
      <c r="AF313" s="35">
        <v>14.87</v>
      </c>
      <c r="AG313" s="36"/>
      <c r="AH313" s="36"/>
      <c r="AI313" s="36"/>
      <c r="AJ313" s="38"/>
      <c r="AK313" s="33" t="s">
        <v>753</v>
      </c>
      <c r="AL313" s="33" t="s">
        <v>753</v>
      </c>
      <c r="AM313" s="33" t="s">
        <v>759</v>
      </c>
      <c r="AN313" s="33"/>
    </row>
    <row r="314" spans="1:40" ht="140.25">
      <c r="A314" s="33" t="s">
        <v>577</v>
      </c>
      <c r="B314" s="33" t="s">
        <v>747</v>
      </c>
      <c r="C314" s="33" t="s">
        <v>748</v>
      </c>
      <c r="D314" s="33" t="s">
        <v>756</v>
      </c>
      <c r="E314" s="35" t="s">
        <v>766</v>
      </c>
      <c r="F314" s="55" t="s">
        <v>45</v>
      </c>
      <c r="G314" s="55">
        <v>1</v>
      </c>
      <c r="H314" s="24" t="s">
        <v>46</v>
      </c>
      <c r="I314" s="24" t="s">
        <v>47</v>
      </c>
      <c r="J314" s="33" t="s">
        <v>740</v>
      </c>
      <c r="K314" s="80">
        <v>256</v>
      </c>
      <c r="L314" s="16">
        <f t="shared" si="68"/>
        <v>307.2</v>
      </c>
      <c r="M314" s="16">
        <v>0.06</v>
      </c>
      <c r="N314" s="8">
        <f t="shared" si="27"/>
        <v>6.3829787234042548E-2</v>
      </c>
      <c r="O314" s="17">
        <f t="shared" si="104"/>
        <v>273</v>
      </c>
      <c r="P314" s="17">
        <f t="shared" si="105"/>
        <v>327.59999999999997</v>
      </c>
      <c r="Q314" s="18">
        <f t="shared" si="72"/>
        <v>16.38</v>
      </c>
      <c r="R314" s="8">
        <v>15</v>
      </c>
      <c r="S314" s="8">
        <v>6</v>
      </c>
      <c r="T314" s="18">
        <f t="shared" si="110"/>
        <v>349.46808510638294</v>
      </c>
      <c r="U314" s="44"/>
      <c r="V314" s="44"/>
      <c r="W314" s="44">
        <f t="shared" si="107"/>
        <v>342.7659574468085</v>
      </c>
      <c r="X314" s="8">
        <v>8.4</v>
      </c>
      <c r="Y314" s="17">
        <v>0</v>
      </c>
      <c r="Z314" s="18">
        <f t="shared" si="111"/>
        <v>359.01746724890825</v>
      </c>
      <c r="AA314" s="17">
        <f t="shared" si="109"/>
        <v>351.74672489082968</v>
      </c>
      <c r="AB314" s="35" t="s">
        <v>767</v>
      </c>
      <c r="AC314" s="35" t="s">
        <v>48</v>
      </c>
      <c r="AD314" s="35" t="s">
        <v>768</v>
      </c>
      <c r="AE314" s="35" t="s">
        <v>435</v>
      </c>
      <c r="AF314" s="35">
        <v>15.23</v>
      </c>
      <c r="AG314" s="36"/>
      <c r="AH314" s="36"/>
      <c r="AI314" s="36"/>
      <c r="AJ314" s="38"/>
      <c r="AK314" s="33" t="s">
        <v>753</v>
      </c>
      <c r="AL314" s="33" t="s">
        <v>753</v>
      </c>
      <c r="AM314" s="33" t="s">
        <v>759</v>
      </c>
      <c r="AN314" s="33"/>
    </row>
    <row r="315" spans="1:40" ht="140.25">
      <c r="A315" s="33" t="s">
        <v>577</v>
      </c>
      <c r="B315" s="33" t="s">
        <v>747</v>
      </c>
      <c r="C315" s="33" t="s">
        <v>748</v>
      </c>
      <c r="D315" s="33" t="s">
        <v>756</v>
      </c>
      <c r="E315" s="35" t="s">
        <v>769</v>
      </c>
      <c r="F315" s="55" t="s">
        <v>45</v>
      </c>
      <c r="G315" s="55">
        <v>1</v>
      </c>
      <c r="H315" s="24" t="s">
        <v>46</v>
      </c>
      <c r="I315" s="24" t="s">
        <v>47</v>
      </c>
      <c r="J315" s="33" t="s">
        <v>740</v>
      </c>
      <c r="K315" s="80">
        <v>256</v>
      </c>
      <c r="L315" s="16">
        <f t="shared" si="68"/>
        <v>307.2</v>
      </c>
      <c r="M315" s="16">
        <v>0.06</v>
      </c>
      <c r="N315" s="8">
        <f t="shared" si="27"/>
        <v>6.3829787234042548E-2</v>
      </c>
      <c r="O315" s="17">
        <f t="shared" si="104"/>
        <v>273</v>
      </c>
      <c r="P315" s="17">
        <f t="shared" si="105"/>
        <v>327.59999999999997</v>
      </c>
      <c r="Q315" s="18">
        <f t="shared" si="72"/>
        <v>16.38</v>
      </c>
      <c r="R315" s="8">
        <v>15</v>
      </c>
      <c r="S315" s="8">
        <v>6</v>
      </c>
      <c r="T315" s="18">
        <f t="shared" si="110"/>
        <v>349.46808510638294</v>
      </c>
      <c r="U315" s="44"/>
      <c r="V315" s="44"/>
      <c r="W315" s="44">
        <f t="shared" si="107"/>
        <v>342.7659574468085</v>
      </c>
      <c r="X315" s="8">
        <v>8.4</v>
      </c>
      <c r="Y315" s="17">
        <v>0</v>
      </c>
      <c r="Z315" s="18">
        <f t="shared" si="111"/>
        <v>359.01746724890825</v>
      </c>
      <c r="AA315" s="17">
        <f t="shared" si="109"/>
        <v>351.74672489082968</v>
      </c>
      <c r="AB315" s="40">
        <v>43191</v>
      </c>
      <c r="AC315" s="35" t="s">
        <v>48</v>
      </c>
      <c r="AD315" s="35" t="s">
        <v>770</v>
      </c>
      <c r="AE315" s="35" t="s">
        <v>138</v>
      </c>
      <c r="AF315" s="35">
        <v>12.11</v>
      </c>
      <c r="AG315" s="36"/>
      <c r="AH315" s="36"/>
      <c r="AI315" s="36"/>
      <c r="AJ315" s="38"/>
      <c r="AK315" s="33" t="s">
        <v>753</v>
      </c>
      <c r="AL315" s="33" t="s">
        <v>753</v>
      </c>
      <c r="AM315" s="33" t="s">
        <v>759</v>
      </c>
      <c r="AN315" s="33" t="s">
        <v>771</v>
      </c>
    </row>
    <row r="316" spans="1:40" ht="140.25">
      <c r="A316" s="33" t="s">
        <v>577</v>
      </c>
      <c r="B316" s="33" t="s">
        <v>747</v>
      </c>
      <c r="C316" s="33" t="s">
        <v>748</v>
      </c>
      <c r="D316" s="33" t="s">
        <v>756</v>
      </c>
      <c r="E316" s="35" t="s">
        <v>772</v>
      </c>
      <c r="F316" s="55" t="s">
        <v>45</v>
      </c>
      <c r="G316" s="55">
        <v>1</v>
      </c>
      <c r="H316" s="24" t="s">
        <v>46</v>
      </c>
      <c r="I316" s="24" t="s">
        <v>47</v>
      </c>
      <c r="J316" s="33" t="s">
        <v>773</v>
      </c>
      <c r="K316" s="80">
        <v>256</v>
      </c>
      <c r="L316" s="16">
        <f t="shared" si="68"/>
        <v>307.2</v>
      </c>
      <c r="M316" s="16">
        <v>0.06</v>
      </c>
      <c r="N316" s="8">
        <f t="shared" si="27"/>
        <v>6.3829787234042548E-2</v>
      </c>
      <c r="O316" s="17">
        <f t="shared" si="104"/>
        <v>273</v>
      </c>
      <c r="P316" s="17">
        <f t="shared" si="105"/>
        <v>327.59999999999997</v>
      </c>
      <c r="Q316" s="18">
        <f t="shared" si="72"/>
        <v>16.38</v>
      </c>
      <c r="R316" s="8">
        <v>15</v>
      </c>
      <c r="S316" s="8">
        <v>6</v>
      </c>
      <c r="T316" s="18">
        <f t="shared" si="110"/>
        <v>349.46808510638294</v>
      </c>
      <c r="U316" s="44"/>
      <c r="V316" s="44"/>
      <c r="W316" s="44">
        <f t="shared" si="107"/>
        <v>342.7659574468085</v>
      </c>
      <c r="X316" s="8">
        <v>8.4</v>
      </c>
      <c r="Y316" s="17">
        <v>0</v>
      </c>
      <c r="Z316" s="18">
        <f t="shared" si="111"/>
        <v>359.01746724890825</v>
      </c>
      <c r="AA316" s="17">
        <f t="shared" si="109"/>
        <v>351.74672489082968</v>
      </c>
      <c r="AB316" s="40">
        <v>43222</v>
      </c>
      <c r="AC316" s="35" t="s">
        <v>48</v>
      </c>
      <c r="AD316" s="35" t="s">
        <v>774</v>
      </c>
      <c r="AE316" s="35" t="s">
        <v>435</v>
      </c>
      <c r="AF316" s="35">
        <v>15.23</v>
      </c>
      <c r="AG316" s="36"/>
      <c r="AH316" s="36"/>
      <c r="AI316" s="36"/>
      <c r="AJ316" s="38"/>
      <c r="AK316" s="33" t="s">
        <v>753</v>
      </c>
      <c r="AL316" s="33" t="s">
        <v>753</v>
      </c>
      <c r="AM316" s="33" t="s">
        <v>759</v>
      </c>
      <c r="AN316" s="33" t="s">
        <v>771</v>
      </c>
    </row>
    <row r="317" spans="1:40" ht="140.25">
      <c r="A317" s="33" t="s">
        <v>577</v>
      </c>
      <c r="B317" s="33" t="s">
        <v>747</v>
      </c>
      <c r="C317" s="33" t="s">
        <v>748</v>
      </c>
      <c r="D317" s="33" t="s">
        <v>756</v>
      </c>
      <c r="E317" s="35" t="s">
        <v>775</v>
      </c>
      <c r="F317" s="55" t="s">
        <v>45</v>
      </c>
      <c r="G317" s="55">
        <v>1</v>
      </c>
      <c r="H317" s="24" t="s">
        <v>46</v>
      </c>
      <c r="I317" s="24" t="s">
        <v>47</v>
      </c>
      <c r="J317" s="33" t="s">
        <v>773</v>
      </c>
      <c r="K317" s="80">
        <v>256</v>
      </c>
      <c r="L317" s="16">
        <f t="shared" si="68"/>
        <v>307.2</v>
      </c>
      <c r="M317" s="16">
        <v>0.06</v>
      </c>
      <c r="N317" s="8">
        <f t="shared" si="27"/>
        <v>6.3829787234042548E-2</v>
      </c>
      <c r="O317" s="17">
        <f t="shared" si="104"/>
        <v>273</v>
      </c>
      <c r="P317" s="17">
        <f t="shared" si="105"/>
        <v>327.59999999999997</v>
      </c>
      <c r="Q317" s="18">
        <f t="shared" si="72"/>
        <v>16.38</v>
      </c>
      <c r="R317" s="8">
        <v>15</v>
      </c>
      <c r="S317" s="8">
        <v>6</v>
      </c>
      <c r="T317" s="18">
        <f t="shared" si="110"/>
        <v>349.46808510638294</v>
      </c>
      <c r="U317" s="44"/>
      <c r="V317" s="44"/>
      <c r="W317" s="44">
        <f t="shared" si="107"/>
        <v>342.7659574468085</v>
      </c>
      <c r="X317" s="8">
        <v>8.4</v>
      </c>
      <c r="Y317" s="17">
        <v>0</v>
      </c>
      <c r="Z317" s="18">
        <f t="shared" si="111"/>
        <v>359.01746724890825</v>
      </c>
      <c r="AA317" s="17">
        <f t="shared" si="109"/>
        <v>351.74672489082968</v>
      </c>
      <c r="AB317" s="40">
        <v>43253</v>
      </c>
      <c r="AC317" s="35" t="s">
        <v>48</v>
      </c>
      <c r="AD317" s="35" t="s">
        <v>776</v>
      </c>
      <c r="AE317" s="35" t="s">
        <v>138</v>
      </c>
      <c r="AF317" s="35">
        <v>12.11</v>
      </c>
      <c r="AG317" s="36"/>
      <c r="AH317" s="36"/>
      <c r="AI317" s="36"/>
      <c r="AJ317" s="38"/>
      <c r="AK317" s="33" t="s">
        <v>777</v>
      </c>
      <c r="AL317" s="33" t="s">
        <v>753</v>
      </c>
      <c r="AM317" s="33" t="s">
        <v>759</v>
      </c>
      <c r="AN317" s="33" t="s">
        <v>771</v>
      </c>
    </row>
    <row r="318" spans="1:40" ht="140.25">
      <c r="A318" s="33" t="s">
        <v>577</v>
      </c>
      <c r="B318" s="33" t="s">
        <v>747</v>
      </c>
      <c r="C318" s="33" t="s">
        <v>748</v>
      </c>
      <c r="D318" s="33" t="s">
        <v>756</v>
      </c>
      <c r="E318" s="35" t="s">
        <v>778</v>
      </c>
      <c r="F318" s="55" t="s">
        <v>45</v>
      </c>
      <c r="G318" s="55">
        <v>1</v>
      </c>
      <c r="H318" s="24" t="s">
        <v>46</v>
      </c>
      <c r="I318" s="24" t="s">
        <v>47</v>
      </c>
      <c r="J318" s="33" t="s">
        <v>773</v>
      </c>
      <c r="K318" s="80">
        <v>256</v>
      </c>
      <c r="L318" s="16">
        <f t="shared" si="68"/>
        <v>307.2</v>
      </c>
      <c r="M318" s="16">
        <v>0.06</v>
      </c>
      <c r="N318" s="8">
        <f t="shared" si="27"/>
        <v>6.3829787234042548E-2</v>
      </c>
      <c r="O318" s="17">
        <f t="shared" si="104"/>
        <v>273</v>
      </c>
      <c r="P318" s="17">
        <f t="shared" si="105"/>
        <v>327.59999999999997</v>
      </c>
      <c r="Q318" s="18">
        <f t="shared" si="72"/>
        <v>16.38</v>
      </c>
      <c r="R318" s="8">
        <v>15</v>
      </c>
      <c r="S318" s="8">
        <v>6</v>
      </c>
      <c r="T318" s="18">
        <f t="shared" si="110"/>
        <v>349.46808510638294</v>
      </c>
      <c r="U318" s="44"/>
      <c r="V318" s="44"/>
      <c r="W318" s="44">
        <f t="shared" si="107"/>
        <v>342.7659574468085</v>
      </c>
      <c r="X318" s="8">
        <v>8.4</v>
      </c>
      <c r="Y318" s="17">
        <v>0</v>
      </c>
      <c r="Z318" s="18">
        <f t="shared" si="111"/>
        <v>359.01746724890825</v>
      </c>
      <c r="AA318" s="17">
        <f t="shared" si="109"/>
        <v>351.74672489082968</v>
      </c>
      <c r="AB318" s="35" t="s">
        <v>779</v>
      </c>
      <c r="AC318" s="35" t="s">
        <v>48</v>
      </c>
      <c r="AD318" s="35" t="s">
        <v>780</v>
      </c>
      <c r="AE318" s="35" t="s">
        <v>781</v>
      </c>
      <c r="AF318" s="35">
        <v>15.23</v>
      </c>
      <c r="AG318" s="36"/>
      <c r="AH318" s="36"/>
      <c r="AI318" s="36"/>
      <c r="AJ318" s="38"/>
      <c r="AK318" s="33" t="s">
        <v>777</v>
      </c>
      <c r="AL318" s="33" t="s">
        <v>753</v>
      </c>
      <c r="AM318" s="33" t="s">
        <v>759</v>
      </c>
      <c r="AN318" s="33" t="s">
        <v>771</v>
      </c>
    </row>
    <row r="319" spans="1:40" ht="140.25">
      <c r="A319" s="33" t="s">
        <v>577</v>
      </c>
      <c r="B319" s="33" t="s">
        <v>747</v>
      </c>
      <c r="C319" s="33" t="s">
        <v>748</v>
      </c>
      <c r="D319" s="33" t="s">
        <v>756</v>
      </c>
      <c r="E319" s="35" t="s">
        <v>782</v>
      </c>
      <c r="F319" s="55" t="s">
        <v>45</v>
      </c>
      <c r="G319" s="55">
        <v>1</v>
      </c>
      <c r="H319" s="24" t="s">
        <v>46</v>
      </c>
      <c r="I319" s="24" t="s">
        <v>47</v>
      </c>
      <c r="J319" s="33" t="s">
        <v>773</v>
      </c>
      <c r="K319" s="80">
        <v>256</v>
      </c>
      <c r="L319" s="16">
        <f t="shared" si="68"/>
        <v>307.2</v>
      </c>
      <c r="M319" s="16">
        <v>0.06</v>
      </c>
      <c r="N319" s="8">
        <f t="shared" si="27"/>
        <v>6.3829787234042548E-2</v>
      </c>
      <c r="O319" s="17">
        <f t="shared" si="104"/>
        <v>273</v>
      </c>
      <c r="P319" s="17">
        <f t="shared" si="105"/>
        <v>327.59999999999997</v>
      </c>
      <c r="Q319" s="18">
        <f t="shared" si="72"/>
        <v>16.38</v>
      </c>
      <c r="R319" s="8">
        <v>15</v>
      </c>
      <c r="S319" s="8">
        <v>6</v>
      </c>
      <c r="T319" s="18">
        <f t="shared" si="110"/>
        <v>349.46808510638294</v>
      </c>
      <c r="U319" s="44"/>
      <c r="V319" s="44"/>
      <c r="W319" s="44">
        <f t="shared" si="107"/>
        <v>342.7659574468085</v>
      </c>
      <c r="X319" s="8">
        <v>8.4</v>
      </c>
      <c r="Y319" s="17">
        <v>0</v>
      </c>
      <c r="Z319" s="18">
        <f t="shared" si="111"/>
        <v>359.01746724890825</v>
      </c>
      <c r="AA319" s="17">
        <f t="shared" si="109"/>
        <v>351.74672489082968</v>
      </c>
      <c r="AB319" s="40">
        <v>43104</v>
      </c>
      <c r="AC319" s="35" t="s">
        <v>58</v>
      </c>
      <c r="AD319" s="35" t="s">
        <v>783</v>
      </c>
      <c r="AE319" s="35" t="s">
        <v>784</v>
      </c>
      <c r="AF319" s="35">
        <v>16.02</v>
      </c>
      <c r="AG319" s="36"/>
      <c r="AH319" s="36"/>
      <c r="AI319" s="36"/>
      <c r="AJ319" s="38"/>
      <c r="AK319" s="33" t="s">
        <v>777</v>
      </c>
      <c r="AL319" s="33" t="s">
        <v>753</v>
      </c>
      <c r="AM319" s="33" t="s">
        <v>759</v>
      </c>
      <c r="AN319" s="33" t="s">
        <v>771</v>
      </c>
    </row>
    <row r="320" spans="1:40" ht="140.25">
      <c r="A320" s="33" t="s">
        <v>577</v>
      </c>
      <c r="B320" s="33" t="s">
        <v>747</v>
      </c>
      <c r="C320" s="33" t="s">
        <v>748</v>
      </c>
      <c r="D320" s="33" t="s">
        <v>756</v>
      </c>
      <c r="E320" s="35" t="s">
        <v>785</v>
      </c>
      <c r="F320" s="55" t="s">
        <v>45</v>
      </c>
      <c r="G320" s="55">
        <v>1</v>
      </c>
      <c r="H320" s="24" t="s">
        <v>46</v>
      </c>
      <c r="I320" s="24" t="s">
        <v>47</v>
      </c>
      <c r="J320" s="33" t="s">
        <v>773</v>
      </c>
      <c r="K320" s="80">
        <v>256</v>
      </c>
      <c r="L320" s="16">
        <f t="shared" si="68"/>
        <v>307.2</v>
      </c>
      <c r="M320" s="16">
        <v>0.06</v>
      </c>
      <c r="N320" s="8">
        <f t="shared" si="27"/>
        <v>6.3829787234042548E-2</v>
      </c>
      <c r="O320" s="17">
        <f t="shared" si="104"/>
        <v>273</v>
      </c>
      <c r="P320" s="17">
        <f t="shared" si="105"/>
        <v>327.59999999999997</v>
      </c>
      <c r="Q320" s="18">
        <f t="shared" si="72"/>
        <v>16.38</v>
      </c>
      <c r="R320" s="8">
        <v>15</v>
      </c>
      <c r="S320" s="8">
        <v>6</v>
      </c>
      <c r="T320" s="18">
        <f t="shared" si="110"/>
        <v>349.46808510638294</v>
      </c>
      <c r="U320" s="44"/>
      <c r="V320" s="44"/>
      <c r="W320" s="44">
        <f t="shared" si="107"/>
        <v>342.7659574468085</v>
      </c>
      <c r="X320" s="8">
        <v>8.4</v>
      </c>
      <c r="Y320" s="17">
        <v>0</v>
      </c>
      <c r="Z320" s="18">
        <f t="shared" si="111"/>
        <v>359.01746724890825</v>
      </c>
      <c r="AA320" s="17">
        <f t="shared" si="109"/>
        <v>351.74672489082968</v>
      </c>
      <c r="AB320" s="40">
        <v>43224</v>
      </c>
      <c r="AC320" s="35" t="s">
        <v>394</v>
      </c>
      <c r="AD320" s="35" t="s">
        <v>786</v>
      </c>
      <c r="AE320" s="35" t="s">
        <v>787</v>
      </c>
      <c r="AF320" s="35">
        <v>16.010000000000002</v>
      </c>
      <c r="AG320" s="36"/>
      <c r="AH320" s="36"/>
      <c r="AI320" s="36"/>
      <c r="AJ320" s="38"/>
      <c r="AK320" s="33" t="s">
        <v>777</v>
      </c>
      <c r="AL320" s="33" t="s">
        <v>753</v>
      </c>
      <c r="AM320" s="33" t="s">
        <v>759</v>
      </c>
      <c r="AN320" s="33" t="s">
        <v>771</v>
      </c>
    </row>
    <row r="321" spans="1:40" ht="140.25">
      <c r="A321" s="33" t="s">
        <v>577</v>
      </c>
      <c r="B321" s="33" t="s">
        <v>747</v>
      </c>
      <c r="C321" s="33" t="s">
        <v>748</v>
      </c>
      <c r="D321" s="33" t="s">
        <v>756</v>
      </c>
      <c r="E321" s="35" t="s">
        <v>788</v>
      </c>
      <c r="F321" s="55" t="s">
        <v>45</v>
      </c>
      <c r="G321" s="55">
        <v>1</v>
      </c>
      <c r="H321" s="24" t="s">
        <v>46</v>
      </c>
      <c r="I321" s="24" t="s">
        <v>47</v>
      </c>
      <c r="J321" s="33" t="s">
        <v>773</v>
      </c>
      <c r="K321" s="80">
        <v>256</v>
      </c>
      <c r="L321" s="16">
        <f t="shared" si="68"/>
        <v>307.2</v>
      </c>
      <c r="M321" s="16">
        <v>0.06</v>
      </c>
      <c r="N321" s="8">
        <f t="shared" si="27"/>
        <v>6.3829787234042548E-2</v>
      </c>
      <c r="O321" s="17">
        <f t="shared" si="104"/>
        <v>273</v>
      </c>
      <c r="P321" s="17">
        <f t="shared" si="105"/>
        <v>327.59999999999997</v>
      </c>
      <c r="Q321" s="18">
        <f t="shared" si="72"/>
        <v>16.38</v>
      </c>
      <c r="R321" s="8">
        <v>15</v>
      </c>
      <c r="S321" s="8">
        <v>6</v>
      </c>
      <c r="T321" s="18">
        <f t="shared" si="110"/>
        <v>349.46808510638294</v>
      </c>
      <c r="U321" s="44"/>
      <c r="V321" s="44"/>
      <c r="W321" s="44">
        <f t="shared" si="107"/>
        <v>342.7659574468085</v>
      </c>
      <c r="X321" s="8">
        <v>8.4</v>
      </c>
      <c r="Y321" s="17">
        <v>0</v>
      </c>
      <c r="Z321" s="18">
        <f t="shared" si="111"/>
        <v>359.01746724890825</v>
      </c>
      <c r="AA321" s="17">
        <f t="shared" si="109"/>
        <v>351.74672489082968</v>
      </c>
      <c r="AB321" s="40">
        <v>43408</v>
      </c>
      <c r="AC321" s="35" t="s">
        <v>789</v>
      </c>
      <c r="AD321" s="35" t="s">
        <v>790</v>
      </c>
      <c r="AE321" s="35" t="s">
        <v>791</v>
      </c>
      <c r="AF321" s="35" t="s">
        <v>792</v>
      </c>
      <c r="AG321" s="36"/>
      <c r="AH321" s="36"/>
      <c r="AI321" s="36"/>
      <c r="AJ321" s="38"/>
      <c r="AK321" s="33" t="s">
        <v>777</v>
      </c>
      <c r="AL321" s="33" t="s">
        <v>753</v>
      </c>
      <c r="AM321" s="33" t="s">
        <v>759</v>
      </c>
      <c r="AN321" s="33" t="s">
        <v>771</v>
      </c>
    </row>
    <row r="322" spans="1:40" ht="140.25">
      <c r="A322" s="33" t="s">
        <v>577</v>
      </c>
      <c r="B322" s="33" t="s">
        <v>747</v>
      </c>
      <c r="C322" s="33" t="s">
        <v>748</v>
      </c>
      <c r="D322" s="33" t="s">
        <v>756</v>
      </c>
      <c r="E322" s="35" t="s">
        <v>793</v>
      </c>
      <c r="F322" s="55" t="s">
        <v>45</v>
      </c>
      <c r="G322" s="55">
        <v>1</v>
      </c>
      <c r="H322" s="24" t="s">
        <v>46</v>
      </c>
      <c r="I322" s="24" t="s">
        <v>47</v>
      </c>
      <c r="J322" s="33" t="s">
        <v>773</v>
      </c>
      <c r="K322" s="80">
        <v>256</v>
      </c>
      <c r="L322" s="16">
        <f t="shared" si="68"/>
        <v>307.2</v>
      </c>
      <c r="M322" s="16">
        <v>0.06</v>
      </c>
      <c r="N322" s="8">
        <f t="shared" si="27"/>
        <v>6.3829787234042548E-2</v>
      </c>
      <c r="O322" s="17">
        <f t="shared" si="104"/>
        <v>273</v>
      </c>
      <c r="P322" s="17">
        <f t="shared" si="105"/>
        <v>327.59999999999997</v>
      </c>
      <c r="Q322" s="18">
        <f t="shared" si="72"/>
        <v>16.38</v>
      </c>
      <c r="R322" s="8">
        <v>15</v>
      </c>
      <c r="S322" s="8">
        <v>6</v>
      </c>
      <c r="T322" s="18">
        <f t="shared" si="110"/>
        <v>349.46808510638294</v>
      </c>
      <c r="U322" s="44"/>
      <c r="V322" s="44"/>
      <c r="W322" s="44">
        <f t="shared" si="107"/>
        <v>342.7659574468085</v>
      </c>
      <c r="X322" s="8">
        <v>8.4</v>
      </c>
      <c r="Y322" s="17">
        <v>0</v>
      </c>
      <c r="Z322" s="18">
        <f t="shared" si="111"/>
        <v>359.01746724890825</v>
      </c>
      <c r="AA322" s="17">
        <f t="shared" si="109"/>
        <v>351.74672489082968</v>
      </c>
      <c r="AB322" s="40">
        <v>43438</v>
      </c>
      <c r="AC322" s="35" t="s">
        <v>394</v>
      </c>
      <c r="AD322" s="35" t="s">
        <v>794</v>
      </c>
      <c r="AE322" s="35" t="s">
        <v>795</v>
      </c>
      <c r="AF322" s="35">
        <v>12.11</v>
      </c>
      <c r="AG322" s="36"/>
      <c r="AH322" s="36"/>
      <c r="AI322" s="36"/>
      <c r="AJ322" s="38"/>
      <c r="AK322" s="33" t="s">
        <v>777</v>
      </c>
      <c r="AL322" s="33" t="s">
        <v>753</v>
      </c>
      <c r="AM322" s="33" t="s">
        <v>759</v>
      </c>
      <c r="AN322" s="33" t="s">
        <v>771</v>
      </c>
    </row>
    <row r="323" spans="1:40" ht="140.25">
      <c r="A323" s="33" t="s">
        <v>577</v>
      </c>
      <c r="B323" s="33" t="s">
        <v>747</v>
      </c>
      <c r="C323" s="33" t="s">
        <v>748</v>
      </c>
      <c r="D323" s="33" t="s">
        <v>756</v>
      </c>
      <c r="E323" s="35" t="s">
        <v>796</v>
      </c>
      <c r="F323" s="55" t="s">
        <v>45</v>
      </c>
      <c r="G323" s="55">
        <v>1</v>
      </c>
      <c r="H323" s="24" t="s">
        <v>46</v>
      </c>
      <c r="I323" s="24" t="s">
        <v>47</v>
      </c>
      <c r="J323" s="33" t="s">
        <v>773</v>
      </c>
      <c r="K323" s="80">
        <v>256</v>
      </c>
      <c r="L323" s="16">
        <f t="shared" si="68"/>
        <v>307.2</v>
      </c>
      <c r="M323" s="16">
        <v>0.06</v>
      </c>
      <c r="N323" s="8">
        <f t="shared" si="27"/>
        <v>6.3829787234042548E-2</v>
      </c>
      <c r="O323" s="17">
        <f t="shared" si="104"/>
        <v>273</v>
      </c>
      <c r="P323" s="17">
        <f t="shared" si="105"/>
        <v>327.59999999999997</v>
      </c>
      <c r="Q323" s="18">
        <f t="shared" si="72"/>
        <v>16.38</v>
      </c>
      <c r="R323" s="8">
        <v>15</v>
      </c>
      <c r="S323" s="8">
        <v>6</v>
      </c>
      <c r="T323" s="18">
        <f t="shared" si="110"/>
        <v>349.46808510638294</v>
      </c>
      <c r="U323" s="44"/>
      <c r="V323" s="44"/>
      <c r="W323" s="44">
        <f t="shared" si="107"/>
        <v>342.7659574468085</v>
      </c>
      <c r="X323" s="8">
        <v>8.4</v>
      </c>
      <c r="Y323" s="17">
        <v>0</v>
      </c>
      <c r="Z323" s="18">
        <f t="shared" si="111"/>
        <v>359.01746724890825</v>
      </c>
      <c r="AA323" s="17">
        <f t="shared" si="109"/>
        <v>351.74672489082968</v>
      </c>
      <c r="AB323" s="35" t="s">
        <v>797</v>
      </c>
      <c r="AC323" s="35" t="s">
        <v>394</v>
      </c>
      <c r="AD323" s="35" t="s">
        <v>798</v>
      </c>
      <c r="AE323" s="35" t="s">
        <v>799</v>
      </c>
      <c r="AF323" s="35">
        <v>16.02</v>
      </c>
      <c r="AG323" s="36"/>
      <c r="AH323" s="36"/>
      <c r="AI323" s="36"/>
      <c r="AJ323" s="38"/>
      <c r="AK323" s="33" t="s">
        <v>777</v>
      </c>
      <c r="AL323" s="33" t="s">
        <v>753</v>
      </c>
      <c r="AM323" s="33" t="s">
        <v>759</v>
      </c>
      <c r="AN323" s="33" t="s">
        <v>771</v>
      </c>
    </row>
    <row r="324" spans="1:40" ht="140.25">
      <c r="A324" s="33" t="s">
        <v>577</v>
      </c>
      <c r="B324" s="33" t="s">
        <v>747</v>
      </c>
      <c r="C324" s="33" t="s">
        <v>748</v>
      </c>
      <c r="D324" s="33" t="s">
        <v>756</v>
      </c>
      <c r="E324" s="35" t="s">
        <v>800</v>
      </c>
      <c r="F324" s="55" t="s">
        <v>45</v>
      </c>
      <c r="G324" s="55">
        <v>1</v>
      </c>
      <c r="H324" s="24" t="s">
        <v>46</v>
      </c>
      <c r="I324" s="24" t="s">
        <v>47</v>
      </c>
      <c r="J324" s="33" t="s">
        <v>773</v>
      </c>
      <c r="K324" s="80">
        <v>256</v>
      </c>
      <c r="L324" s="16">
        <f t="shared" si="68"/>
        <v>307.2</v>
      </c>
      <c r="M324" s="16">
        <v>0.06</v>
      </c>
      <c r="N324" s="8">
        <f t="shared" si="27"/>
        <v>6.3829787234042548E-2</v>
      </c>
      <c r="O324" s="17">
        <f t="shared" si="104"/>
        <v>273</v>
      </c>
      <c r="P324" s="17">
        <f t="shared" si="105"/>
        <v>327.59999999999997</v>
      </c>
      <c r="Q324" s="18">
        <f t="shared" si="72"/>
        <v>16.38</v>
      </c>
      <c r="R324" s="8">
        <v>15</v>
      </c>
      <c r="S324" s="8">
        <v>6</v>
      </c>
      <c r="T324" s="18">
        <f t="shared" si="110"/>
        <v>349.46808510638294</v>
      </c>
      <c r="U324" s="44"/>
      <c r="V324" s="44"/>
      <c r="W324" s="44">
        <f t="shared" si="107"/>
        <v>342.7659574468085</v>
      </c>
      <c r="X324" s="8">
        <v>8.4</v>
      </c>
      <c r="Y324" s="17">
        <v>0</v>
      </c>
      <c r="Z324" s="18">
        <f t="shared" si="111"/>
        <v>359.01746724890825</v>
      </c>
      <c r="AA324" s="17">
        <f t="shared" si="109"/>
        <v>351.74672489082968</v>
      </c>
      <c r="AB324" s="40">
        <v>43256</v>
      </c>
      <c r="AC324" s="35" t="s">
        <v>394</v>
      </c>
      <c r="AD324" s="35" t="s">
        <v>801</v>
      </c>
      <c r="AE324" s="35" t="s">
        <v>802</v>
      </c>
      <c r="AF324" s="35">
        <v>15.23</v>
      </c>
      <c r="AG324" s="36"/>
      <c r="AH324" s="36"/>
      <c r="AI324" s="36"/>
      <c r="AJ324" s="38"/>
      <c r="AK324" s="33" t="s">
        <v>777</v>
      </c>
      <c r="AL324" s="33" t="s">
        <v>753</v>
      </c>
      <c r="AM324" s="33" t="s">
        <v>759</v>
      </c>
      <c r="AN324" s="33" t="s">
        <v>771</v>
      </c>
    </row>
    <row r="325" spans="1:40" ht="140.25">
      <c r="A325" s="33" t="s">
        <v>577</v>
      </c>
      <c r="B325" s="33" t="s">
        <v>747</v>
      </c>
      <c r="C325" s="33" t="s">
        <v>748</v>
      </c>
      <c r="D325" s="33" t="s">
        <v>756</v>
      </c>
      <c r="E325" s="35" t="s">
        <v>803</v>
      </c>
      <c r="F325" s="55" t="s">
        <v>45</v>
      </c>
      <c r="G325" s="55">
        <v>1</v>
      </c>
      <c r="H325" s="24" t="s">
        <v>46</v>
      </c>
      <c r="I325" s="24" t="s">
        <v>47</v>
      </c>
      <c r="J325" s="33" t="s">
        <v>773</v>
      </c>
      <c r="K325" s="80">
        <v>256</v>
      </c>
      <c r="L325" s="16">
        <f t="shared" si="68"/>
        <v>307.2</v>
      </c>
      <c r="M325" s="16">
        <v>0.06</v>
      </c>
      <c r="N325" s="8">
        <f t="shared" si="27"/>
        <v>6.3829787234042548E-2</v>
      </c>
      <c r="O325" s="17">
        <f t="shared" si="104"/>
        <v>273</v>
      </c>
      <c r="P325" s="17">
        <f t="shared" si="105"/>
        <v>327.59999999999997</v>
      </c>
      <c r="Q325" s="18">
        <f t="shared" si="72"/>
        <v>16.38</v>
      </c>
      <c r="R325" s="8">
        <v>15</v>
      </c>
      <c r="S325" s="8">
        <v>6</v>
      </c>
      <c r="T325" s="18">
        <f t="shared" si="110"/>
        <v>349.46808510638294</v>
      </c>
      <c r="U325" s="44"/>
      <c r="V325" s="44"/>
      <c r="W325" s="44">
        <f t="shared" si="107"/>
        <v>342.7659574468085</v>
      </c>
      <c r="X325" s="8">
        <v>8.4</v>
      </c>
      <c r="Y325" s="17">
        <v>0</v>
      </c>
      <c r="Z325" s="18">
        <f t="shared" si="111"/>
        <v>359.01746724890825</v>
      </c>
      <c r="AA325" s="17">
        <f t="shared" si="109"/>
        <v>351.74672489082968</v>
      </c>
      <c r="AB325" s="35" t="s">
        <v>804</v>
      </c>
      <c r="AC325" s="35" t="s">
        <v>394</v>
      </c>
      <c r="AD325" s="35" t="s">
        <v>805</v>
      </c>
      <c r="AE325" s="35" t="s">
        <v>806</v>
      </c>
      <c r="AF325" s="35">
        <v>15.23</v>
      </c>
      <c r="AG325" s="36"/>
      <c r="AH325" s="36"/>
      <c r="AI325" s="36"/>
      <c r="AJ325" s="38"/>
      <c r="AK325" s="33" t="s">
        <v>777</v>
      </c>
      <c r="AL325" s="33" t="s">
        <v>753</v>
      </c>
      <c r="AM325" s="33" t="s">
        <v>759</v>
      </c>
      <c r="AN325" s="33" t="s">
        <v>771</v>
      </c>
    </row>
    <row r="326" spans="1:40" ht="191.25">
      <c r="A326" s="33" t="s">
        <v>577</v>
      </c>
      <c r="B326" s="33" t="s">
        <v>807</v>
      </c>
      <c r="C326" s="33" t="s">
        <v>699</v>
      </c>
      <c r="D326" s="33" t="s">
        <v>808</v>
      </c>
      <c r="E326" s="35"/>
      <c r="F326" s="55" t="s">
        <v>45</v>
      </c>
      <c r="G326" s="55">
        <v>1</v>
      </c>
      <c r="H326" s="24" t="s">
        <v>46</v>
      </c>
      <c r="I326" s="24" t="s">
        <v>47</v>
      </c>
      <c r="J326" s="33" t="s">
        <v>740</v>
      </c>
      <c r="K326" s="37">
        <v>239</v>
      </c>
      <c r="L326" s="16">
        <f t="shared" si="68"/>
        <v>286.8</v>
      </c>
      <c r="M326" s="16">
        <v>7.0000000000000007E-2</v>
      </c>
      <c r="N326" s="8">
        <f t="shared" si="27"/>
        <v>7.5268817204301092E-2</v>
      </c>
      <c r="O326" s="17">
        <f t="shared" si="104"/>
        <v>257</v>
      </c>
      <c r="P326" s="17">
        <f t="shared" si="105"/>
        <v>308.39999999999998</v>
      </c>
      <c r="Q326" s="18">
        <f t="shared" si="72"/>
        <v>17.990000000000002</v>
      </c>
      <c r="R326" s="8">
        <v>12</v>
      </c>
      <c r="S326" s="8">
        <v>6</v>
      </c>
      <c r="T326" s="18">
        <f t="shared" si="110"/>
        <v>328.85106382978728</v>
      </c>
      <c r="U326" s="44"/>
      <c r="V326" s="44"/>
      <c r="W326" s="44">
        <f t="shared" si="107"/>
        <v>317.87234042553195</v>
      </c>
      <c r="X326" s="8">
        <v>8.4</v>
      </c>
      <c r="Y326" s="17">
        <v>0</v>
      </c>
      <c r="Z326" s="18">
        <f t="shared" si="111"/>
        <v>337.78165938864623</v>
      </c>
      <c r="AA326" s="17">
        <f t="shared" si="109"/>
        <v>326.20087336244541</v>
      </c>
      <c r="AB326" s="35" t="s">
        <v>809</v>
      </c>
      <c r="AC326" s="35" t="s">
        <v>46</v>
      </c>
      <c r="AD326" s="35"/>
      <c r="AE326" s="35"/>
      <c r="AF326" s="35"/>
      <c r="AG326" s="36"/>
      <c r="AH326" s="36"/>
      <c r="AI326" s="36"/>
      <c r="AJ326" s="38"/>
      <c r="AK326" s="33" t="s">
        <v>810</v>
      </c>
      <c r="AL326" s="33" t="s">
        <v>810</v>
      </c>
      <c r="AM326" s="33" t="s">
        <v>811</v>
      </c>
      <c r="AN326" s="33" t="s">
        <v>812</v>
      </c>
    </row>
    <row r="327" spans="1:40" ht="165.75">
      <c r="A327" s="33" t="s">
        <v>577</v>
      </c>
      <c r="B327" s="33" t="s">
        <v>813</v>
      </c>
      <c r="C327" s="81" t="s">
        <v>601</v>
      </c>
      <c r="D327" s="33" t="s">
        <v>814</v>
      </c>
      <c r="E327" s="35"/>
      <c r="F327" s="55" t="s">
        <v>45</v>
      </c>
      <c r="G327" s="55">
        <v>1</v>
      </c>
      <c r="H327" s="24" t="s">
        <v>46</v>
      </c>
      <c r="I327" s="24" t="s">
        <v>47</v>
      </c>
      <c r="J327" s="33" t="s">
        <v>740</v>
      </c>
      <c r="K327" s="37">
        <v>70</v>
      </c>
      <c r="L327" s="16">
        <f t="shared" si="68"/>
        <v>84</v>
      </c>
      <c r="M327" s="16">
        <v>0.14000000000000001</v>
      </c>
      <c r="N327" s="8">
        <f t="shared" si="27"/>
        <v>0.16279069767441862</v>
      </c>
      <c r="O327" s="17">
        <f t="shared" si="104"/>
        <v>82</v>
      </c>
      <c r="P327" s="17">
        <f t="shared" si="105"/>
        <v>98.399999999999991</v>
      </c>
      <c r="Q327" s="18">
        <f t="shared" si="72"/>
        <v>11.48</v>
      </c>
      <c r="R327" s="8">
        <v>12</v>
      </c>
      <c r="S327" s="8">
        <v>6</v>
      </c>
      <c r="T327" s="18">
        <f t="shared" si="110"/>
        <v>105.44680851063829</v>
      </c>
      <c r="U327" s="78">
        <v>7.0000000000000007E-2</v>
      </c>
      <c r="V327" s="18">
        <f t="shared" ref="V327:V330" si="112">P327*(1+U327)</f>
        <v>105.288</v>
      </c>
      <c r="W327" s="44">
        <f t="shared" si="107"/>
        <v>102.1276595744681</v>
      </c>
      <c r="X327" s="8">
        <v>8.4</v>
      </c>
      <c r="Y327" s="17">
        <v>0</v>
      </c>
      <c r="Z327" s="18">
        <f t="shared" si="111"/>
        <v>108.5240174672489</v>
      </c>
      <c r="AA327" s="17">
        <f t="shared" si="109"/>
        <v>104.80349344978166</v>
      </c>
      <c r="AB327" s="40">
        <v>43106</v>
      </c>
      <c r="AC327" s="35" t="s">
        <v>789</v>
      </c>
      <c r="AD327" s="35" t="s">
        <v>815</v>
      </c>
      <c r="AE327" s="35" t="s">
        <v>53</v>
      </c>
      <c r="AF327" s="35"/>
      <c r="AG327" s="36"/>
      <c r="AH327" s="36"/>
      <c r="AI327" s="36"/>
      <c r="AJ327" s="38"/>
      <c r="AK327" s="33" t="s">
        <v>816</v>
      </c>
      <c r="AL327" s="33" t="s">
        <v>816</v>
      </c>
      <c r="AM327" s="33" t="s">
        <v>817</v>
      </c>
      <c r="AN327" s="33" t="s">
        <v>818</v>
      </c>
    </row>
    <row r="328" spans="1:40" ht="165.75">
      <c r="A328" s="33" t="s">
        <v>577</v>
      </c>
      <c r="B328" s="33" t="s">
        <v>813</v>
      </c>
      <c r="C328" s="81" t="s">
        <v>601</v>
      </c>
      <c r="D328" s="33" t="s">
        <v>814</v>
      </c>
      <c r="E328" s="35"/>
      <c r="F328" s="55" t="s">
        <v>45</v>
      </c>
      <c r="G328" s="55">
        <v>1</v>
      </c>
      <c r="H328" s="24" t="s">
        <v>46</v>
      </c>
      <c r="I328" s="24" t="s">
        <v>47</v>
      </c>
      <c r="J328" s="33" t="s">
        <v>740</v>
      </c>
      <c r="K328" s="37">
        <v>70</v>
      </c>
      <c r="L328" s="16">
        <f t="shared" si="68"/>
        <v>84</v>
      </c>
      <c r="M328" s="16">
        <v>0.14000000000000001</v>
      </c>
      <c r="N328" s="8">
        <f t="shared" si="27"/>
        <v>0.16279069767441862</v>
      </c>
      <c r="O328" s="17">
        <f t="shared" si="104"/>
        <v>82</v>
      </c>
      <c r="P328" s="17">
        <f t="shared" si="105"/>
        <v>98.399999999999991</v>
      </c>
      <c r="Q328" s="18">
        <f t="shared" si="72"/>
        <v>11.48</v>
      </c>
      <c r="R328" s="8">
        <v>12</v>
      </c>
      <c r="S328" s="8">
        <v>6</v>
      </c>
      <c r="T328" s="18">
        <f t="shared" si="110"/>
        <v>105.44680851063829</v>
      </c>
      <c r="U328" s="78">
        <v>7.0000000000000007E-2</v>
      </c>
      <c r="V328" s="18">
        <f t="shared" si="112"/>
        <v>105.288</v>
      </c>
      <c r="W328" s="44">
        <f t="shared" si="107"/>
        <v>102.1276595744681</v>
      </c>
      <c r="X328" s="8">
        <v>8.4</v>
      </c>
      <c r="Y328" s="17">
        <v>0</v>
      </c>
      <c r="Z328" s="18">
        <f t="shared" si="111"/>
        <v>108.5240174672489</v>
      </c>
      <c r="AA328" s="17">
        <f t="shared" si="109"/>
        <v>104.80349344978166</v>
      </c>
      <c r="AB328" s="40">
        <v>43106</v>
      </c>
      <c r="AC328" s="35" t="s">
        <v>789</v>
      </c>
      <c r="AD328" s="35" t="s">
        <v>815</v>
      </c>
      <c r="AE328" s="35" t="s">
        <v>53</v>
      </c>
      <c r="AF328" s="35"/>
      <c r="AG328" s="36"/>
      <c r="AH328" s="36"/>
      <c r="AI328" s="36"/>
      <c r="AJ328" s="38"/>
      <c r="AK328" s="33" t="s">
        <v>816</v>
      </c>
      <c r="AL328" s="33" t="s">
        <v>816</v>
      </c>
      <c r="AM328" s="33" t="s">
        <v>817</v>
      </c>
      <c r="AN328" s="33" t="s">
        <v>818</v>
      </c>
    </row>
    <row r="329" spans="1:40" ht="165.75">
      <c r="A329" s="33" t="s">
        <v>577</v>
      </c>
      <c r="B329" s="33" t="s">
        <v>813</v>
      </c>
      <c r="C329" s="81" t="s">
        <v>601</v>
      </c>
      <c r="D329" s="33" t="s">
        <v>814</v>
      </c>
      <c r="E329" s="35"/>
      <c r="F329" s="55" t="s">
        <v>45</v>
      </c>
      <c r="G329" s="55">
        <v>1</v>
      </c>
      <c r="H329" s="24" t="s">
        <v>46</v>
      </c>
      <c r="I329" s="24" t="s">
        <v>47</v>
      </c>
      <c r="J329" s="33" t="s">
        <v>740</v>
      </c>
      <c r="K329" s="37">
        <v>70</v>
      </c>
      <c r="L329" s="16">
        <f t="shared" si="68"/>
        <v>84</v>
      </c>
      <c r="M329" s="16">
        <v>0.14000000000000001</v>
      </c>
      <c r="N329" s="8">
        <f t="shared" si="27"/>
        <v>0.16279069767441862</v>
      </c>
      <c r="O329" s="17">
        <f t="shared" si="104"/>
        <v>82</v>
      </c>
      <c r="P329" s="17">
        <f t="shared" si="105"/>
        <v>98.399999999999991</v>
      </c>
      <c r="Q329" s="18">
        <f t="shared" si="72"/>
        <v>11.48</v>
      </c>
      <c r="R329" s="8">
        <v>12</v>
      </c>
      <c r="S329" s="8">
        <v>6</v>
      </c>
      <c r="T329" s="18">
        <f t="shared" si="110"/>
        <v>105.44680851063829</v>
      </c>
      <c r="U329" s="78">
        <v>7.0000000000000007E-2</v>
      </c>
      <c r="V329" s="18">
        <f t="shared" si="112"/>
        <v>105.288</v>
      </c>
      <c r="W329" s="44">
        <f t="shared" si="107"/>
        <v>102.1276595744681</v>
      </c>
      <c r="X329" s="8">
        <v>8.4</v>
      </c>
      <c r="Y329" s="17">
        <v>0</v>
      </c>
      <c r="Z329" s="18">
        <f t="shared" si="111"/>
        <v>108.5240174672489</v>
      </c>
      <c r="AA329" s="17">
        <f t="shared" si="109"/>
        <v>104.80349344978166</v>
      </c>
      <c r="AB329" s="40">
        <v>43106</v>
      </c>
      <c r="AC329" s="35" t="s">
        <v>789</v>
      </c>
      <c r="AD329" s="35" t="s">
        <v>815</v>
      </c>
      <c r="AE329" s="35" t="s">
        <v>53</v>
      </c>
      <c r="AF329" s="35"/>
      <c r="AG329" s="36"/>
      <c r="AH329" s="36"/>
      <c r="AI329" s="36"/>
      <c r="AJ329" s="38"/>
      <c r="AK329" s="33" t="s">
        <v>816</v>
      </c>
      <c r="AL329" s="33" t="s">
        <v>816</v>
      </c>
      <c r="AM329" s="33" t="s">
        <v>817</v>
      </c>
      <c r="AN329" s="33" t="s">
        <v>818</v>
      </c>
    </row>
    <row r="330" spans="1:40" ht="204">
      <c r="A330" s="33" t="s">
        <v>577</v>
      </c>
      <c r="B330" s="33" t="s">
        <v>819</v>
      </c>
      <c r="C330" s="81" t="s">
        <v>568</v>
      </c>
      <c r="D330" s="33" t="s">
        <v>820</v>
      </c>
      <c r="E330" s="35"/>
      <c r="F330" s="55" t="s">
        <v>45</v>
      </c>
      <c r="G330" s="55">
        <v>1</v>
      </c>
      <c r="H330" s="24" t="s">
        <v>46</v>
      </c>
      <c r="I330" s="24" t="s">
        <v>47</v>
      </c>
      <c r="J330" s="33" t="s">
        <v>740</v>
      </c>
      <c r="K330" s="37">
        <v>115</v>
      </c>
      <c r="L330" s="16">
        <f t="shared" si="68"/>
        <v>138</v>
      </c>
      <c r="M330" s="16">
        <v>0.17399999999999999</v>
      </c>
      <c r="N330" s="8">
        <f t="shared" si="27"/>
        <v>0.21065375302663436</v>
      </c>
      <c r="O330" s="17">
        <f t="shared" si="104"/>
        <v>140</v>
      </c>
      <c r="P330" s="17">
        <f t="shared" si="105"/>
        <v>168</v>
      </c>
      <c r="Q330" s="18">
        <f t="shared" si="72"/>
        <v>24.36</v>
      </c>
      <c r="R330" s="8">
        <v>12</v>
      </c>
      <c r="S330" s="8">
        <v>6</v>
      </c>
      <c r="T330" s="18">
        <f t="shared" si="110"/>
        <v>179.48936170212767</v>
      </c>
      <c r="U330" s="78">
        <v>7.0000000000000007E-2</v>
      </c>
      <c r="V330" s="18">
        <f t="shared" si="112"/>
        <v>179.76000000000002</v>
      </c>
      <c r="W330" s="44">
        <f t="shared" si="107"/>
        <v>159.57446808510639</v>
      </c>
      <c r="X330" s="8">
        <v>8.4</v>
      </c>
      <c r="Y330" s="17">
        <v>0</v>
      </c>
      <c r="Z330" s="18">
        <f t="shared" si="111"/>
        <v>184.50655021834061</v>
      </c>
      <c r="AA330" s="17">
        <f t="shared" si="109"/>
        <v>163.75545851528383</v>
      </c>
      <c r="AB330" s="40">
        <v>43106</v>
      </c>
      <c r="AC330" s="35" t="s">
        <v>789</v>
      </c>
      <c r="AD330" s="35" t="s">
        <v>815</v>
      </c>
      <c r="AE330" s="35" t="s">
        <v>53</v>
      </c>
      <c r="AF330" s="35"/>
      <c r="AG330" s="36"/>
      <c r="AH330" s="36"/>
      <c r="AI330" s="36"/>
      <c r="AJ330" s="38"/>
      <c r="AK330" s="33" t="s">
        <v>821</v>
      </c>
      <c r="AL330" s="33" t="s">
        <v>821</v>
      </c>
      <c r="AM330" s="33" t="s">
        <v>822</v>
      </c>
      <c r="AN330" s="33" t="s">
        <v>823</v>
      </c>
    </row>
    <row r="331" spans="1:40" ht="191.25">
      <c r="A331" s="33" t="s">
        <v>577</v>
      </c>
      <c r="B331" s="33" t="s">
        <v>824</v>
      </c>
      <c r="C331" s="81" t="s">
        <v>593</v>
      </c>
      <c r="D331" s="33" t="s">
        <v>825</v>
      </c>
      <c r="E331" s="35"/>
      <c r="F331" s="55" t="s">
        <v>45</v>
      </c>
      <c r="G331" s="55">
        <v>1</v>
      </c>
      <c r="H331" s="24" t="s">
        <v>46</v>
      </c>
      <c r="I331" s="24" t="s">
        <v>47</v>
      </c>
      <c r="J331" s="33" t="s">
        <v>740</v>
      </c>
      <c r="K331" s="37">
        <v>185</v>
      </c>
      <c r="L331" s="16">
        <f t="shared" si="68"/>
        <v>222</v>
      </c>
      <c r="M331" s="16">
        <v>0.08</v>
      </c>
      <c r="N331" s="8">
        <f t="shared" si="27"/>
        <v>8.6956521739130432E-2</v>
      </c>
      <c r="O331" s="17">
        <f t="shared" si="104"/>
        <v>202</v>
      </c>
      <c r="P331" s="17">
        <f t="shared" si="105"/>
        <v>242.39999999999998</v>
      </c>
      <c r="Q331" s="18">
        <f t="shared" si="72"/>
        <v>16.16</v>
      </c>
      <c r="R331" s="8">
        <v>12</v>
      </c>
      <c r="S331" s="8">
        <v>6</v>
      </c>
      <c r="T331" s="18">
        <f t="shared" si="110"/>
        <v>258.63829787234039</v>
      </c>
      <c r="U331" s="44"/>
      <c r="V331" s="44"/>
      <c r="W331" s="44">
        <f t="shared" si="107"/>
        <v>248.93617021276597</v>
      </c>
      <c r="X331" s="8">
        <v>8.4</v>
      </c>
      <c r="Y331" s="17">
        <v>0</v>
      </c>
      <c r="Z331" s="18">
        <f t="shared" si="111"/>
        <v>265.72925764192138</v>
      </c>
      <c r="AA331" s="17">
        <f t="shared" si="109"/>
        <v>255.45851528384279</v>
      </c>
      <c r="AB331" s="35"/>
      <c r="AC331" s="35"/>
      <c r="AD331" s="35"/>
      <c r="AE331" s="35"/>
      <c r="AF331" s="35"/>
      <c r="AG331" s="36"/>
      <c r="AH331" s="36"/>
      <c r="AI331" s="36"/>
      <c r="AJ331" s="38"/>
      <c r="AK331" s="33" t="s">
        <v>826</v>
      </c>
      <c r="AL331" s="33" t="s">
        <v>826</v>
      </c>
      <c r="AM331" s="33" t="s">
        <v>827</v>
      </c>
      <c r="AN331" s="33" t="s">
        <v>828</v>
      </c>
    </row>
    <row r="332" spans="1:40" ht="165.75">
      <c r="A332" s="33" t="s">
        <v>577</v>
      </c>
      <c r="B332" s="33" t="s">
        <v>829</v>
      </c>
      <c r="C332" s="33" t="s">
        <v>461</v>
      </c>
      <c r="D332" s="33" t="s">
        <v>830</v>
      </c>
      <c r="E332" s="35" t="s">
        <v>831</v>
      </c>
      <c r="F332" s="55" t="s">
        <v>45</v>
      </c>
      <c r="G332" s="55">
        <v>1</v>
      </c>
      <c r="H332" s="24" t="s">
        <v>46</v>
      </c>
      <c r="I332" s="24" t="s">
        <v>47</v>
      </c>
      <c r="J332" s="33" t="s">
        <v>740</v>
      </c>
      <c r="K332" s="37">
        <v>116</v>
      </c>
      <c r="L332" s="16">
        <f t="shared" si="68"/>
        <v>139.19999999999999</v>
      </c>
      <c r="M332" s="16">
        <v>0.1</v>
      </c>
      <c r="N332" s="8">
        <f t="shared" si="27"/>
        <v>0.11111111111111112</v>
      </c>
      <c r="O332" s="17">
        <f t="shared" si="104"/>
        <v>129</v>
      </c>
      <c r="P332" s="17">
        <f t="shared" si="105"/>
        <v>154.79999999999998</v>
      </c>
      <c r="Q332" s="18">
        <f t="shared" si="72"/>
        <v>12.9</v>
      </c>
      <c r="R332" s="8">
        <v>12</v>
      </c>
      <c r="S332" s="8">
        <v>6</v>
      </c>
      <c r="T332" s="18">
        <f t="shared" si="110"/>
        <v>165.44680851063828</v>
      </c>
      <c r="U332" s="44"/>
      <c r="V332" s="44"/>
      <c r="W332" s="44">
        <f t="shared" si="107"/>
        <v>160.85106382978722</v>
      </c>
      <c r="X332" s="8">
        <v>8.4</v>
      </c>
      <c r="Y332" s="17">
        <v>0</v>
      </c>
      <c r="Z332" s="18">
        <f t="shared" si="111"/>
        <v>170.09606986899561</v>
      </c>
      <c r="AA332" s="17">
        <f t="shared" si="109"/>
        <v>165.0655021834061</v>
      </c>
      <c r="AB332" s="35" t="s">
        <v>832</v>
      </c>
      <c r="AC332" s="35" t="s">
        <v>58</v>
      </c>
      <c r="AD332" s="35" t="s">
        <v>833</v>
      </c>
      <c r="AE332" s="35" t="s">
        <v>441</v>
      </c>
      <c r="AF332" s="35">
        <v>14.62</v>
      </c>
      <c r="AG332" s="36"/>
      <c r="AH332" s="36"/>
      <c r="AI332" s="36"/>
      <c r="AJ332" s="38"/>
      <c r="AK332" s="33" t="s">
        <v>834</v>
      </c>
      <c r="AL332" s="33" t="s">
        <v>834</v>
      </c>
      <c r="AM332" s="33" t="s">
        <v>835</v>
      </c>
      <c r="AN332" s="33" t="s">
        <v>836</v>
      </c>
    </row>
    <row r="333" spans="1:40" ht="178.5">
      <c r="A333" s="33" t="s">
        <v>577</v>
      </c>
      <c r="B333" s="33" t="s">
        <v>837</v>
      </c>
      <c r="C333" s="33" t="s">
        <v>471</v>
      </c>
      <c r="D333" s="33" t="s">
        <v>838</v>
      </c>
      <c r="E333" s="35"/>
      <c r="F333" s="55" t="s">
        <v>45</v>
      </c>
      <c r="G333" s="55">
        <v>1</v>
      </c>
      <c r="H333" s="24" t="s">
        <v>46</v>
      </c>
      <c r="I333" s="24" t="s">
        <v>47</v>
      </c>
      <c r="J333" s="56">
        <v>42989</v>
      </c>
      <c r="K333" s="37">
        <v>148</v>
      </c>
      <c r="L333" s="16">
        <f t="shared" si="68"/>
        <v>177.6</v>
      </c>
      <c r="M333" s="16">
        <v>0.09</v>
      </c>
      <c r="N333" s="8">
        <f t="shared" si="27"/>
        <v>9.8901098901098897E-2</v>
      </c>
      <c r="O333" s="17">
        <f t="shared" si="104"/>
        <v>163</v>
      </c>
      <c r="P333" s="17">
        <f t="shared" si="105"/>
        <v>195.6</v>
      </c>
      <c r="Q333" s="18">
        <f t="shared" si="72"/>
        <v>14.67</v>
      </c>
      <c r="R333" s="8">
        <v>12</v>
      </c>
      <c r="S333" s="8">
        <v>6</v>
      </c>
      <c r="T333" s="18">
        <f t="shared" si="110"/>
        <v>208.85106382978725</v>
      </c>
      <c r="U333" s="44"/>
      <c r="V333" s="44"/>
      <c r="W333" s="44">
        <f t="shared" si="107"/>
        <v>201.70212765957447</v>
      </c>
      <c r="X333" s="8">
        <v>8.4</v>
      </c>
      <c r="Y333" s="17">
        <v>0</v>
      </c>
      <c r="Z333" s="18">
        <f t="shared" si="111"/>
        <v>214.63755458515283</v>
      </c>
      <c r="AA333" s="17">
        <f t="shared" si="109"/>
        <v>206.98689956331876</v>
      </c>
      <c r="AB333" s="35"/>
      <c r="AC333" s="35"/>
      <c r="AD333" s="35"/>
      <c r="AE333" s="35"/>
      <c r="AF333" s="35"/>
      <c r="AG333" s="36"/>
      <c r="AH333" s="36"/>
      <c r="AI333" s="36"/>
      <c r="AJ333" s="38"/>
      <c r="AK333" s="33" t="s">
        <v>839</v>
      </c>
      <c r="AL333" s="33" t="s">
        <v>839</v>
      </c>
      <c r="AM333" s="33" t="s">
        <v>840</v>
      </c>
      <c r="AN333" s="33" t="s">
        <v>841</v>
      </c>
    </row>
    <row r="334" spans="1:40" ht="213.75">
      <c r="A334" s="22" t="s">
        <v>577</v>
      </c>
      <c r="B334" s="24" t="s">
        <v>618</v>
      </c>
      <c r="C334" s="24" t="s">
        <v>619</v>
      </c>
      <c r="D334" s="24" t="s">
        <v>620</v>
      </c>
      <c r="E334" s="55"/>
      <c r="F334" s="55" t="s">
        <v>45</v>
      </c>
      <c r="G334" s="55">
        <v>1</v>
      </c>
      <c r="H334" s="24" t="s">
        <v>46</v>
      </c>
      <c r="I334" s="24" t="s">
        <v>47</v>
      </c>
      <c r="J334" s="56">
        <v>42989</v>
      </c>
      <c r="K334" s="37">
        <v>99</v>
      </c>
      <c r="L334" s="16">
        <f t="shared" si="68"/>
        <v>118.8</v>
      </c>
      <c r="M334" s="16">
        <v>0.2</v>
      </c>
      <c r="N334" s="8">
        <f t="shared" si="27"/>
        <v>0.25</v>
      </c>
      <c r="O334" s="17">
        <f t="shared" si="104"/>
        <v>124</v>
      </c>
      <c r="P334" s="17">
        <f t="shared" si="105"/>
        <v>148.79999999999998</v>
      </c>
      <c r="Q334" s="18">
        <f t="shared" si="72"/>
        <v>24.8</v>
      </c>
      <c r="R334" s="8">
        <v>12</v>
      </c>
      <c r="S334" s="8">
        <v>6</v>
      </c>
      <c r="T334" s="18">
        <f t="shared" si="110"/>
        <v>159.06382978723403</v>
      </c>
      <c r="U334" s="78">
        <v>7.0000000000000007E-2</v>
      </c>
      <c r="V334" s="18">
        <f t="shared" ref="V334:V336" si="113">P334*(1+U334)</f>
        <v>159.21599999999998</v>
      </c>
      <c r="W334" s="44">
        <f t="shared" si="107"/>
        <v>139.14893617021278</v>
      </c>
      <c r="X334" s="8">
        <v>8.4</v>
      </c>
      <c r="Y334" s="17">
        <v>0</v>
      </c>
      <c r="Z334" s="18">
        <f t="shared" si="111"/>
        <v>163.54585152838428</v>
      </c>
      <c r="AA334" s="17">
        <f t="shared" si="109"/>
        <v>142.79475982532753</v>
      </c>
      <c r="AB334" s="40"/>
      <c r="AC334" s="35"/>
      <c r="AD334" s="35"/>
      <c r="AE334" s="35"/>
      <c r="AF334" s="35"/>
      <c r="AG334" s="36"/>
      <c r="AH334" s="36"/>
      <c r="AI334" s="36"/>
      <c r="AJ334" s="38"/>
      <c r="AK334" s="22" t="s">
        <v>622</v>
      </c>
      <c r="AL334" s="22" t="s">
        <v>622</v>
      </c>
      <c r="AM334" s="24" t="s">
        <v>623</v>
      </c>
      <c r="AN334" s="24" t="s">
        <v>624</v>
      </c>
    </row>
    <row r="335" spans="1:40" ht="178.5">
      <c r="A335" s="22" t="s">
        <v>577</v>
      </c>
      <c r="B335" s="33" t="s">
        <v>842</v>
      </c>
      <c r="C335" s="33" t="s">
        <v>699</v>
      </c>
      <c r="D335" s="33" t="s">
        <v>843</v>
      </c>
      <c r="E335" s="35" t="s">
        <v>844</v>
      </c>
      <c r="F335" s="55" t="s">
        <v>45</v>
      </c>
      <c r="G335" s="55">
        <v>1</v>
      </c>
      <c r="H335" s="24" t="s">
        <v>46</v>
      </c>
      <c r="I335" s="24" t="s">
        <v>47</v>
      </c>
      <c r="J335" s="56">
        <v>42989</v>
      </c>
      <c r="K335" s="37">
        <v>229</v>
      </c>
      <c r="L335" s="16">
        <f t="shared" si="68"/>
        <v>274.8</v>
      </c>
      <c r="M335" s="16">
        <v>0.10199999999999999</v>
      </c>
      <c r="N335" s="8">
        <f t="shared" si="27"/>
        <v>0.11358574610244988</v>
      </c>
      <c r="O335" s="17">
        <f t="shared" si="104"/>
        <v>256</v>
      </c>
      <c r="P335" s="17">
        <f t="shared" si="105"/>
        <v>307.2</v>
      </c>
      <c r="Q335" s="18">
        <f t="shared" si="72"/>
        <v>26.111999999999998</v>
      </c>
      <c r="R335" s="8">
        <v>12</v>
      </c>
      <c r="S335" s="8">
        <v>6</v>
      </c>
      <c r="T335" s="18">
        <f t="shared" si="110"/>
        <v>327.57446808510645</v>
      </c>
      <c r="U335" s="78">
        <v>7.0000000000000007E-2</v>
      </c>
      <c r="V335" s="18">
        <f t="shared" si="113"/>
        <v>328.70400000000001</v>
      </c>
      <c r="W335" s="44">
        <f t="shared" si="107"/>
        <v>305.10638297872345</v>
      </c>
      <c r="X335" s="8">
        <v>8.4</v>
      </c>
      <c r="Y335" s="17">
        <v>0</v>
      </c>
      <c r="Z335" s="18">
        <f t="shared" si="111"/>
        <v>336.47161572052397</v>
      </c>
      <c r="AA335" s="17">
        <f t="shared" si="109"/>
        <v>313.10043668122273</v>
      </c>
      <c r="AB335" s="35" t="s">
        <v>845</v>
      </c>
      <c r="AC335" s="35" t="s">
        <v>394</v>
      </c>
      <c r="AD335" s="35" t="s">
        <v>846</v>
      </c>
      <c r="AE335" s="35" t="s">
        <v>847</v>
      </c>
      <c r="AF335" s="35">
        <v>15.66</v>
      </c>
      <c r="AG335" s="36"/>
      <c r="AH335" s="36"/>
      <c r="AI335" s="36"/>
      <c r="AJ335" s="38"/>
      <c r="AK335" s="33" t="s">
        <v>848</v>
      </c>
      <c r="AL335" s="33" t="s">
        <v>848</v>
      </c>
      <c r="AM335" s="33" t="s">
        <v>849</v>
      </c>
      <c r="AN335" s="33" t="s">
        <v>850</v>
      </c>
    </row>
    <row r="336" spans="1:40" ht="178.5">
      <c r="A336" s="22" t="s">
        <v>577</v>
      </c>
      <c r="B336" s="33" t="s">
        <v>842</v>
      </c>
      <c r="C336" s="33" t="s">
        <v>699</v>
      </c>
      <c r="D336" s="33" t="s">
        <v>843</v>
      </c>
      <c r="E336" s="35" t="s">
        <v>851</v>
      </c>
      <c r="F336" s="55" t="s">
        <v>45</v>
      </c>
      <c r="G336" s="55">
        <v>1</v>
      </c>
      <c r="H336" s="24" t="s">
        <v>46</v>
      </c>
      <c r="I336" s="24" t="s">
        <v>47</v>
      </c>
      <c r="J336" s="56">
        <v>42989</v>
      </c>
      <c r="K336" s="37">
        <v>209</v>
      </c>
      <c r="L336" s="16">
        <f t="shared" si="68"/>
        <v>250.79999999999998</v>
      </c>
      <c r="M336" s="16">
        <v>0.10199999999999999</v>
      </c>
      <c r="N336" s="8">
        <f t="shared" si="27"/>
        <v>0.11358574610244988</v>
      </c>
      <c r="O336" s="17">
        <f t="shared" si="104"/>
        <v>233</v>
      </c>
      <c r="P336" s="17">
        <f t="shared" si="105"/>
        <v>279.59999999999997</v>
      </c>
      <c r="Q336" s="18">
        <f t="shared" si="72"/>
        <v>23.765999999999998</v>
      </c>
      <c r="R336" s="8">
        <v>12</v>
      </c>
      <c r="S336" s="8">
        <v>6</v>
      </c>
      <c r="T336" s="18">
        <f t="shared" si="110"/>
        <v>298.21276595744683</v>
      </c>
      <c r="U336" s="78">
        <v>7.0000000000000007E-2</v>
      </c>
      <c r="V336" s="18">
        <f t="shared" si="113"/>
        <v>299.17199999999997</v>
      </c>
      <c r="W336" s="44">
        <f t="shared" si="107"/>
        <v>279.57446808510633</v>
      </c>
      <c r="X336" s="8">
        <v>8.4</v>
      </c>
      <c r="Y336" s="17">
        <v>0</v>
      </c>
      <c r="Z336" s="18">
        <f t="shared" si="111"/>
        <v>306.34061135371172</v>
      </c>
      <c r="AA336" s="17">
        <f t="shared" si="109"/>
        <v>286.89956331877721</v>
      </c>
      <c r="AB336" s="40">
        <v>43226</v>
      </c>
      <c r="AC336" s="35" t="s">
        <v>394</v>
      </c>
      <c r="AD336" s="35" t="s">
        <v>852</v>
      </c>
      <c r="AE336" s="35" t="s">
        <v>853</v>
      </c>
      <c r="AF336" s="35">
        <v>12.11</v>
      </c>
      <c r="AG336" s="36"/>
      <c r="AH336" s="36"/>
      <c r="AI336" s="36"/>
      <c r="AJ336" s="38"/>
      <c r="AK336" s="33" t="s">
        <v>848</v>
      </c>
      <c r="AL336" s="33" t="s">
        <v>848</v>
      </c>
      <c r="AM336" s="33" t="s">
        <v>849</v>
      </c>
      <c r="AN336" s="33" t="s">
        <v>850</v>
      </c>
    </row>
    <row r="337" spans="1:40" ht="140.25">
      <c r="A337" s="22" t="s">
        <v>577</v>
      </c>
      <c r="B337" s="33" t="s">
        <v>698</v>
      </c>
      <c r="C337" s="33" t="s">
        <v>699</v>
      </c>
      <c r="D337" s="33" t="s">
        <v>700</v>
      </c>
      <c r="E337" s="35" t="s">
        <v>854</v>
      </c>
      <c r="F337" s="55" t="s">
        <v>45</v>
      </c>
      <c r="G337" s="55">
        <v>1</v>
      </c>
      <c r="H337" s="24" t="s">
        <v>46</v>
      </c>
      <c r="I337" s="24" t="s">
        <v>47</v>
      </c>
      <c r="J337" s="56">
        <v>42989</v>
      </c>
      <c r="K337" s="37">
        <v>75</v>
      </c>
      <c r="L337" s="16">
        <f t="shared" si="68"/>
        <v>90</v>
      </c>
      <c r="M337" s="16">
        <v>0.25</v>
      </c>
      <c r="N337" s="8">
        <f t="shared" si="27"/>
        <v>0.33333333333333331</v>
      </c>
      <c r="O337" s="17">
        <f t="shared" si="104"/>
        <v>101</v>
      </c>
      <c r="P337" s="17">
        <f t="shared" si="105"/>
        <v>121.19999999999999</v>
      </c>
      <c r="Q337" s="18">
        <f t="shared" si="72"/>
        <v>25.25</v>
      </c>
      <c r="R337" s="8">
        <v>12</v>
      </c>
      <c r="S337" s="8">
        <v>6</v>
      </c>
      <c r="T337" s="18">
        <f t="shared" si="110"/>
        <v>129.70212765957447</v>
      </c>
      <c r="U337" s="44"/>
      <c r="V337" s="44"/>
      <c r="W337" s="44">
        <f t="shared" si="107"/>
        <v>108.51063829787235</v>
      </c>
      <c r="X337" s="8">
        <v>8.4</v>
      </c>
      <c r="Y337" s="17">
        <v>0</v>
      </c>
      <c r="Z337" s="18">
        <f t="shared" si="111"/>
        <v>133.41484716157203</v>
      </c>
      <c r="AA337" s="17">
        <f t="shared" si="109"/>
        <v>111.35371179039301</v>
      </c>
      <c r="AB337" s="35" t="s">
        <v>446</v>
      </c>
      <c r="AC337" s="35" t="s">
        <v>58</v>
      </c>
      <c r="AD337" s="35" t="s">
        <v>855</v>
      </c>
      <c r="AE337" s="35" t="s">
        <v>435</v>
      </c>
      <c r="AF337" s="35">
        <v>14.45</v>
      </c>
      <c r="AG337" s="36"/>
      <c r="AH337" s="36"/>
      <c r="AI337" s="36"/>
      <c r="AJ337" s="38"/>
      <c r="AK337" s="82" t="s">
        <v>704</v>
      </c>
      <c r="AL337" s="82" t="s">
        <v>704</v>
      </c>
      <c r="AM337" s="82" t="s">
        <v>705</v>
      </c>
      <c r="AN337" s="33" t="s">
        <v>706</v>
      </c>
    </row>
    <row r="338" spans="1:40" ht="140.25">
      <c r="A338" s="22" t="s">
        <v>577</v>
      </c>
      <c r="B338" s="33" t="s">
        <v>856</v>
      </c>
      <c r="C338" s="33" t="s">
        <v>699</v>
      </c>
      <c r="D338" s="33" t="s">
        <v>857</v>
      </c>
      <c r="E338" s="35" t="s">
        <v>858</v>
      </c>
      <c r="F338" s="55" t="s">
        <v>45</v>
      </c>
      <c r="G338" s="55">
        <v>1</v>
      </c>
      <c r="H338" s="24" t="s">
        <v>46</v>
      </c>
      <c r="I338" s="24" t="s">
        <v>47</v>
      </c>
      <c r="J338" s="56">
        <v>42989</v>
      </c>
      <c r="K338" s="37">
        <v>75</v>
      </c>
      <c r="L338" s="16">
        <f t="shared" si="68"/>
        <v>90</v>
      </c>
      <c r="M338" s="16">
        <v>0.19</v>
      </c>
      <c r="N338" s="8">
        <f t="shared" si="27"/>
        <v>0.23456790123456789</v>
      </c>
      <c r="O338" s="17">
        <f t="shared" si="104"/>
        <v>93</v>
      </c>
      <c r="P338" s="17">
        <f t="shared" si="105"/>
        <v>111.6</v>
      </c>
      <c r="Q338" s="18">
        <f t="shared" si="72"/>
        <v>17.670000000000002</v>
      </c>
      <c r="R338" s="8">
        <v>12</v>
      </c>
      <c r="S338" s="8">
        <v>6</v>
      </c>
      <c r="T338" s="18">
        <f t="shared" si="110"/>
        <v>119.48936170212765</v>
      </c>
      <c r="U338" s="78">
        <v>7.0000000000000007E-2</v>
      </c>
      <c r="V338" s="18">
        <f>P338*(1+U338)</f>
        <v>119.41200000000001</v>
      </c>
      <c r="W338" s="44">
        <f t="shared" si="107"/>
        <v>108.51063829787235</v>
      </c>
      <c r="X338" s="8">
        <v>8.4</v>
      </c>
      <c r="Y338" s="17">
        <v>0</v>
      </c>
      <c r="Z338" s="18">
        <f t="shared" si="111"/>
        <v>122.93449781659388</v>
      </c>
      <c r="AA338" s="17">
        <f t="shared" si="109"/>
        <v>111.35371179039301</v>
      </c>
      <c r="AB338" s="40">
        <v>43257</v>
      </c>
      <c r="AC338" s="35" t="s">
        <v>58</v>
      </c>
      <c r="AD338" s="35" t="s">
        <v>859</v>
      </c>
      <c r="AE338" s="35" t="s">
        <v>860</v>
      </c>
      <c r="AF338" s="35">
        <v>14.8</v>
      </c>
      <c r="AG338" s="36"/>
      <c r="AH338" s="36"/>
      <c r="AI338" s="36"/>
      <c r="AJ338" s="38"/>
      <c r="AK338" s="33" t="s">
        <v>861</v>
      </c>
      <c r="AL338" s="33" t="s">
        <v>861</v>
      </c>
      <c r="AM338" s="33" t="s">
        <v>862</v>
      </c>
      <c r="AN338" s="33" t="s">
        <v>863</v>
      </c>
    </row>
    <row r="339" spans="1:40" ht="178.5">
      <c r="A339" s="33" t="s">
        <v>577</v>
      </c>
      <c r="B339" s="33" t="s">
        <v>864</v>
      </c>
      <c r="C339" s="33" t="s">
        <v>865</v>
      </c>
      <c r="D339" s="33" t="s">
        <v>866</v>
      </c>
      <c r="E339" s="35"/>
      <c r="F339" s="55" t="s">
        <v>45</v>
      </c>
      <c r="G339" s="55">
        <v>1</v>
      </c>
      <c r="H339" s="24" t="s">
        <v>46</v>
      </c>
      <c r="I339" s="24" t="s">
        <v>47</v>
      </c>
      <c r="J339" s="186" t="s">
        <v>867</v>
      </c>
      <c r="K339" s="37">
        <v>105</v>
      </c>
      <c r="L339" s="16">
        <f t="shared" si="68"/>
        <v>126</v>
      </c>
      <c r="M339" s="16">
        <v>0.15</v>
      </c>
      <c r="N339" s="8">
        <f t="shared" si="27"/>
        <v>0.17647058823529413</v>
      </c>
      <c r="O339" s="17">
        <f t="shared" si="104"/>
        <v>124</v>
      </c>
      <c r="P339" s="17">
        <f t="shared" si="105"/>
        <v>148.79999999999998</v>
      </c>
      <c r="Q339" s="18">
        <f t="shared" si="72"/>
        <v>18.599999999999998</v>
      </c>
      <c r="R339" s="8">
        <v>12</v>
      </c>
      <c r="S339" s="8">
        <v>6</v>
      </c>
      <c r="T339" s="18">
        <f t="shared" si="110"/>
        <v>159.06382978723403</v>
      </c>
      <c r="U339" s="44"/>
      <c r="V339" s="44"/>
      <c r="W339" s="44">
        <f t="shared" si="107"/>
        <v>146.80851063829789</v>
      </c>
      <c r="X339" s="8">
        <v>8.4</v>
      </c>
      <c r="Y339" s="17">
        <v>0</v>
      </c>
      <c r="Z339" s="18">
        <f t="shared" si="111"/>
        <v>163.54585152838428</v>
      </c>
      <c r="AA339" s="17">
        <f t="shared" si="109"/>
        <v>150.65502183406113</v>
      </c>
      <c r="AB339" s="35" t="s">
        <v>868</v>
      </c>
      <c r="AC339" s="35" t="s">
        <v>46</v>
      </c>
      <c r="AD339" s="35"/>
      <c r="AE339" s="35"/>
      <c r="AF339" s="35"/>
      <c r="AG339" s="36"/>
      <c r="AH339" s="36"/>
      <c r="AI339" s="36"/>
      <c r="AJ339" s="38"/>
      <c r="AK339" s="33" t="s">
        <v>869</v>
      </c>
      <c r="AL339" s="33" t="s">
        <v>869</v>
      </c>
      <c r="AM339" s="33" t="s">
        <v>870</v>
      </c>
      <c r="AN339" s="33" t="s">
        <v>871</v>
      </c>
    </row>
    <row r="340" spans="1:40" ht="178.5">
      <c r="A340" s="33" t="s">
        <v>577</v>
      </c>
      <c r="B340" s="33" t="s">
        <v>864</v>
      </c>
      <c r="C340" s="33" t="s">
        <v>865</v>
      </c>
      <c r="D340" s="33" t="s">
        <v>866</v>
      </c>
      <c r="E340" s="35"/>
      <c r="F340" s="55" t="s">
        <v>45</v>
      </c>
      <c r="G340" s="55">
        <v>1</v>
      </c>
      <c r="H340" s="24" t="s">
        <v>46</v>
      </c>
      <c r="I340" s="24" t="s">
        <v>47</v>
      </c>
      <c r="J340" s="33" t="s">
        <v>867</v>
      </c>
      <c r="K340" s="37">
        <v>105</v>
      </c>
      <c r="L340" s="16">
        <f t="shared" si="68"/>
        <v>126</v>
      </c>
      <c r="M340" s="16">
        <v>0.15</v>
      </c>
      <c r="N340" s="8">
        <f t="shared" si="27"/>
        <v>0.17647058823529413</v>
      </c>
      <c r="O340" s="17">
        <f t="shared" si="104"/>
        <v>124</v>
      </c>
      <c r="P340" s="17">
        <f t="shared" si="105"/>
        <v>148.79999999999998</v>
      </c>
      <c r="Q340" s="18">
        <f t="shared" si="72"/>
        <v>18.599999999999998</v>
      </c>
      <c r="R340" s="8">
        <v>12</v>
      </c>
      <c r="S340" s="8">
        <v>6</v>
      </c>
      <c r="T340" s="18">
        <f t="shared" si="110"/>
        <v>159.06382978723403</v>
      </c>
      <c r="U340" s="44"/>
      <c r="V340" s="44"/>
      <c r="W340" s="44">
        <f t="shared" si="107"/>
        <v>146.80851063829789</v>
      </c>
      <c r="X340" s="8">
        <v>8.4</v>
      </c>
      <c r="Y340" s="17">
        <v>0</v>
      </c>
      <c r="Z340" s="18">
        <f t="shared" si="111"/>
        <v>163.54585152838428</v>
      </c>
      <c r="AA340" s="17">
        <f t="shared" si="109"/>
        <v>150.65502183406113</v>
      </c>
      <c r="AB340" s="35" t="s">
        <v>868</v>
      </c>
      <c r="AC340" s="35" t="s">
        <v>46</v>
      </c>
      <c r="AD340" s="35"/>
      <c r="AE340" s="35"/>
      <c r="AF340" s="35"/>
      <c r="AG340" s="36"/>
      <c r="AH340" s="36"/>
      <c r="AI340" s="36"/>
      <c r="AJ340" s="38"/>
      <c r="AK340" s="33" t="s">
        <v>869</v>
      </c>
      <c r="AL340" s="33" t="s">
        <v>869</v>
      </c>
      <c r="AM340" s="33" t="s">
        <v>870</v>
      </c>
      <c r="AN340" s="33" t="s">
        <v>871</v>
      </c>
    </row>
    <row r="341" spans="1:40" ht="191.25">
      <c r="A341" s="33" t="s">
        <v>577</v>
      </c>
      <c r="B341" s="33" t="s">
        <v>872</v>
      </c>
      <c r="C341" s="33" t="s">
        <v>461</v>
      </c>
      <c r="D341" s="33" t="s">
        <v>873</v>
      </c>
      <c r="E341" s="35" t="s">
        <v>874</v>
      </c>
      <c r="F341" s="55" t="s">
        <v>45</v>
      </c>
      <c r="G341" s="55">
        <v>1</v>
      </c>
      <c r="H341" s="24" t="s">
        <v>46</v>
      </c>
      <c r="I341" s="24" t="s">
        <v>47</v>
      </c>
      <c r="J341" s="33" t="s">
        <v>867</v>
      </c>
      <c r="K341" s="37">
        <v>132</v>
      </c>
      <c r="L341" s="16">
        <f t="shared" si="68"/>
        <v>158.4</v>
      </c>
      <c r="M341" s="16">
        <v>0.22500000000000001</v>
      </c>
      <c r="N341" s="8">
        <f t="shared" si="27"/>
        <v>0.29032258064516131</v>
      </c>
      <c r="O341" s="17">
        <f t="shared" si="104"/>
        <v>171</v>
      </c>
      <c r="P341" s="17">
        <f t="shared" si="105"/>
        <v>205.2</v>
      </c>
      <c r="Q341" s="18">
        <f t="shared" si="72"/>
        <v>38.475000000000001</v>
      </c>
      <c r="R341" s="8">
        <v>12</v>
      </c>
      <c r="S341" s="8">
        <v>6</v>
      </c>
      <c r="T341" s="18">
        <f t="shared" si="110"/>
        <v>219.06382978723406</v>
      </c>
      <c r="U341" s="44"/>
      <c r="V341" s="44"/>
      <c r="W341" s="44">
        <f t="shared" si="107"/>
        <v>181.27659574468086</v>
      </c>
      <c r="X341" s="8">
        <v>8.4</v>
      </c>
      <c r="Y341" s="17">
        <v>10</v>
      </c>
      <c r="Z341" s="18">
        <f t="shared" si="111"/>
        <v>236.03493449781658</v>
      </c>
      <c r="AA341" s="17">
        <f t="shared" si="109"/>
        <v>196.94323144104803</v>
      </c>
      <c r="AB341" s="35" t="s">
        <v>875</v>
      </c>
      <c r="AC341" s="35" t="s">
        <v>394</v>
      </c>
      <c r="AD341" s="35" t="s">
        <v>876</v>
      </c>
      <c r="AE341" s="35" t="s">
        <v>877</v>
      </c>
      <c r="AF341" s="35">
        <v>16.02</v>
      </c>
      <c r="AG341" s="36"/>
      <c r="AH341" s="36"/>
      <c r="AI341" s="36"/>
      <c r="AJ341" s="38"/>
      <c r="AK341" s="33" t="s">
        <v>878</v>
      </c>
      <c r="AL341" s="33" t="s">
        <v>878</v>
      </c>
      <c r="AM341" s="33" t="s">
        <v>879</v>
      </c>
      <c r="AN341" s="33" t="s">
        <v>880</v>
      </c>
    </row>
    <row r="342" spans="1:40" ht="191.25">
      <c r="A342" s="33" t="s">
        <v>577</v>
      </c>
      <c r="B342" s="33" t="s">
        <v>872</v>
      </c>
      <c r="C342" s="33" t="s">
        <v>461</v>
      </c>
      <c r="D342" s="33" t="s">
        <v>873</v>
      </c>
      <c r="E342" s="35"/>
      <c r="F342" s="55" t="s">
        <v>45</v>
      </c>
      <c r="G342" s="55">
        <v>1</v>
      </c>
      <c r="H342" s="24" t="s">
        <v>46</v>
      </c>
      <c r="I342" s="24" t="s">
        <v>47</v>
      </c>
      <c r="J342" s="33" t="s">
        <v>867</v>
      </c>
      <c r="K342" s="37">
        <v>132</v>
      </c>
      <c r="L342" s="16">
        <f t="shared" si="68"/>
        <v>158.4</v>
      </c>
      <c r="M342" s="16">
        <v>0.22500000000000001</v>
      </c>
      <c r="N342" s="8">
        <f t="shared" si="27"/>
        <v>0.29032258064516131</v>
      </c>
      <c r="O342" s="17">
        <f t="shared" si="104"/>
        <v>171</v>
      </c>
      <c r="P342" s="17">
        <f t="shared" si="105"/>
        <v>205.2</v>
      </c>
      <c r="Q342" s="18">
        <f t="shared" si="72"/>
        <v>38.475000000000001</v>
      </c>
      <c r="R342" s="8">
        <v>12</v>
      </c>
      <c r="S342" s="8">
        <v>6</v>
      </c>
      <c r="T342" s="18">
        <f t="shared" si="110"/>
        <v>219.06382978723406</v>
      </c>
      <c r="U342" s="44"/>
      <c r="V342" s="44"/>
      <c r="W342" s="44">
        <f t="shared" si="107"/>
        <v>181.27659574468086</v>
      </c>
      <c r="X342" s="8">
        <v>8.4</v>
      </c>
      <c r="Y342" s="17">
        <v>0</v>
      </c>
      <c r="Z342" s="18">
        <f t="shared" si="111"/>
        <v>225.11790393013101</v>
      </c>
      <c r="AA342" s="17">
        <f t="shared" si="109"/>
        <v>186.02620087336246</v>
      </c>
      <c r="AB342" s="35" t="s">
        <v>881</v>
      </c>
      <c r="AC342" s="35" t="s">
        <v>46</v>
      </c>
      <c r="AD342" s="35"/>
      <c r="AE342" s="35"/>
      <c r="AF342" s="35"/>
      <c r="AG342" s="36"/>
      <c r="AH342" s="36"/>
      <c r="AI342" s="36"/>
      <c r="AJ342" s="38"/>
      <c r="AK342" s="33" t="s">
        <v>878</v>
      </c>
      <c r="AL342" s="33" t="s">
        <v>878</v>
      </c>
      <c r="AM342" s="33" t="s">
        <v>879</v>
      </c>
      <c r="AN342" s="33" t="s">
        <v>880</v>
      </c>
    </row>
    <row r="343" spans="1:40" ht="178.5">
      <c r="A343" s="33" t="s">
        <v>577</v>
      </c>
      <c r="B343" s="33" t="s">
        <v>882</v>
      </c>
      <c r="C343" s="33" t="s">
        <v>461</v>
      </c>
      <c r="D343" s="33" t="s">
        <v>883</v>
      </c>
      <c r="E343" s="35"/>
      <c r="F343" s="55" t="s">
        <v>45</v>
      </c>
      <c r="G343" s="55">
        <v>1</v>
      </c>
      <c r="H343" s="24" t="s">
        <v>46</v>
      </c>
      <c r="I343" s="24" t="s">
        <v>47</v>
      </c>
      <c r="J343" s="33" t="s">
        <v>867</v>
      </c>
      <c r="K343" s="37">
        <v>175</v>
      </c>
      <c r="L343" s="16">
        <f t="shared" si="68"/>
        <v>210</v>
      </c>
      <c r="M343" s="16">
        <v>0.15</v>
      </c>
      <c r="N343" s="8">
        <f t="shared" si="27"/>
        <v>0.17647058823529413</v>
      </c>
      <c r="O343" s="17">
        <f t="shared" si="104"/>
        <v>206</v>
      </c>
      <c r="P343" s="17">
        <f t="shared" si="105"/>
        <v>247.2</v>
      </c>
      <c r="Q343" s="18">
        <f t="shared" si="72"/>
        <v>30.9</v>
      </c>
      <c r="R343" s="8">
        <v>12</v>
      </c>
      <c r="S343" s="8">
        <v>6</v>
      </c>
      <c r="T343" s="18">
        <f t="shared" si="110"/>
        <v>263.74468085106383</v>
      </c>
      <c r="U343" s="44"/>
      <c r="V343" s="44"/>
      <c r="W343" s="44">
        <f t="shared" si="107"/>
        <v>236.17021276595747</v>
      </c>
      <c r="X343" s="8">
        <v>8.4</v>
      </c>
      <c r="Y343" s="17">
        <v>0</v>
      </c>
      <c r="Z343" s="18">
        <f t="shared" si="111"/>
        <v>270.96943231441048</v>
      </c>
      <c r="AA343" s="17">
        <f t="shared" si="109"/>
        <v>242.35807860262008</v>
      </c>
      <c r="AB343" s="35" t="s">
        <v>884</v>
      </c>
      <c r="AC343" s="35" t="s">
        <v>46</v>
      </c>
      <c r="AD343" s="35"/>
      <c r="AE343" s="35"/>
      <c r="AF343" s="35"/>
      <c r="AG343" s="36"/>
      <c r="AH343" s="36"/>
      <c r="AI343" s="36"/>
      <c r="AJ343" s="38"/>
      <c r="AK343" s="33" t="s">
        <v>885</v>
      </c>
      <c r="AL343" s="33" t="s">
        <v>885</v>
      </c>
      <c r="AM343" s="33" t="s">
        <v>886</v>
      </c>
      <c r="AN343" s="33" t="s">
        <v>887</v>
      </c>
    </row>
    <row r="344" spans="1:40" ht="178.5">
      <c r="A344" s="33" t="s">
        <v>577</v>
      </c>
      <c r="B344" s="33" t="s">
        <v>882</v>
      </c>
      <c r="C344" s="33" t="s">
        <v>461</v>
      </c>
      <c r="D344" s="33" t="s">
        <v>883</v>
      </c>
      <c r="E344" s="35"/>
      <c r="F344" s="55" t="s">
        <v>45</v>
      </c>
      <c r="G344" s="55">
        <v>1</v>
      </c>
      <c r="H344" s="24" t="s">
        <v>46</v>
      </c>
      <c r="I344" s="24" t="s">
        <v>47</v>
      </c>
      <c r="J344" s="33" t="s">
        <v>867</v>
      </c>
      <c r="K344" s="37">
        <v>175</v>
      </c>
      <c r="L344" s="16">
        <f t="shared" si="68"/>
        <v>210</v>
      </c>
      <c r="M344" s="16">
        <v>0.15</v>
      </c>
      <c r="N344" s="8">
        <f t="shared" si="27"/>
        <v>0.17647058823529413</v>
      </c>
      <c r="O344" s="17">
        <f t="shared" si="104"/>
        <v>206</v>
      </c>
      <c r="P344" s="17">
        <f t="shared" si="105"/>
        <v>247.2</v>
      </c>
      <c r="Q344" s="18">
        <f t="shared" si="72"/>
        <v>30.9</v>
      </c>
      <c r="R344" s="8">
        <v>12</v>
      </c>
      <c r="S344" s="8">
        <v>6</v>
      </c>
      <c r="T344" s="18">
        <f t="shared" si="110"/>
        <v>263.74468085106383</v>
      </c>
      <c r="U344" s="44"/>
      <c r="V344" s="44"/>
      <c r="W344" s="44">
        <f t="shared" si="107"/>
        <v>236.17021276595747</v>
      </c>
      <c r="X344" s="8">
        <v>8.4</v>
      </c>
      <c r="Y344" s="17">
        <v>0</v>
      </c>
      <c r="Z344" s="18">
        <f t="shared" si="111"/>
        <v>270.96943231441048</v>
      </c>
      <c r="AA344" s="17">
        <f t="shared" si="109"/>
        <v>242.35807860262008</v>
      </c>
      <c r="AB344" s="35" t="s">
        <v>884</v>
      </c>
      <c r="AC344" s="35" t="s">
        <v>46</v>
      </c>
      <c r="AD344" s="35"/>
      <c r="AE344" s="35"/>
      <c r="AF344" s="35"/>
      <c r="AG344" s="36"/>
      <c r="AH344" s="36"/>
      <c r="AI344" s="36"/>
      <c r="AJ344" s="38"/>
      <c r="AK344" s="33" t="s">
        <v>885</v>
      </c>
      <c r="AL344" s="33" t="s">
        <v>885</v>
      </c>
      <c r="AM344" s="33" t="s">
        <v>886</v>
      </c>
      <c r="AN344" s="33" t="s">
        <v>887</v>
      </c>
    </row>
    <row r="345" spans="1:40" ht="102.75">
      <c r="A345" s="83" t="s">
        <v>577</v>
      </c>
      <c r="B345" s="82" t="s">
        <v>888</v>
      </c>
      <c r="C345" s="83" t="s">
        <v>619</v>
      </c>
      <c r="D345" s="83" t="s">
        <v>889</v>
      </c>
      <c r="E345" s="84"/>
      <c r="F345" s="85" t="s">
        <v>45</v>
      </c>
      <c r="G345" s="35"/>
      <c r="H345" s="33" t="s">
        <v>46</v>
      </c>
      <c r="I345" s="33"/>
      <c r="J345" s="33"/>
      <c r="K345" s="37">
        <v>60</v>
      </c>
      <c r="L345" s="16">
        <f t="shared" si="68"/>
        <v>72</v>
      </c>
      <c r="M345" s="16">
        <v>0.22</v>
      </c>
      <c r="N345" s="8">
        <f t="shared" si="27"/>
        <v>0.28205128205128205</v>
      </c>
      <c r="O345" s="17">
        <f t="shared" si="104"/>
        <v>77</v>
      </c>
      <c r="P345" s="17">
        <f t="shared" si="105"/>
        <v>92.399999999999991</v>
      </c>
      <c r="Q345" s="18">
        <f t="shared" si="72"/>
        <v>16.940000000000001</v>
      </c>
      <c r="R345" s="8">
        <v>12</v>
      </c>
      <c r="S345" s="8">
        <v>6</v>
      </c>
      <c r="T345" s="18">
        <f t="shared" si="110"/>
        <v>99.063829787234042</v>
      </c>
      <c r="U345" s="78">
        <v>7.0000000000000007E-2</v>
      </c>
      <c r="V345" s="18">
        <f t="shared" ref="V345:V371" si="114">P345*(1+U345)</f>
        <v>98.867999999999995</v>
      </c>
      <c r="W345" s="44">
        <f t="shared" si="107"/>
        <v>89.361702127659584</v>
      </c>
      <c r="X345" s="8">
        <v>8.4</v>
      </c>
      <c r="Y345" s="17">
        <v>0</v>
      </c>
      <c r="Z345" s="18">
        <f t="shared" si="111"/>
        <v>101.97379912663753</v>
      </c>
      <c r="AA345" s="17">
        <f t="shared" si="109"/>
        <v>91.703056768558952</v>
      </c>
      <c r="AB345" s="35"/>
      <c r="AC345" s="35"/>
      <c r="AD345" s="35"/>
      <c r="AE345" s="35"/>
      <c r="AF345" s="35"/>
      <c r="AG345" s="36"/>
      <c r="AH345" s="36"/>
      <c r="AI345" s="36"/>
      <c r="AJ345" s="38"/>
      <c r="AK345" s="82" t="s">
        <v>890</v>
      </c>
      <c r="AL345" s="82" t="s">
        <v>890</v>
      </c>
      <c r="AM345" s="82" t="s">
        <v>891</v>
      </c>
      <c r="AN345" s="83" t="s">
        <v>892</v>
      </c>
    </row>
    <row r="346" spans="1:40" ht="153">
      <c r="A346" s="33" t="s">
        <v>577</v>
      </c>
      <c r="B346" s="33" t="s">
        <v>893</v>
      </c>
      <c r="C346" s="33" t="s">
        <v>471</v>
      </c>
      <c r="D346" s="33" t="s">
        <v>894</v>
      </c>
      <c r="E346" s="35"/>
      <c r="F346" s="35" t="s">
        <v>45</v>
      </c>
      <c r="G346" s="86">
        <v>1</v>
      </c>
      <c r="H346" s="33" t="s">
        <v>46</v>
      </c>
      <c r="I346" s="33" t="s">
        <v>47</v>
      </c>
      <c r="J346" s="59">
        <v>43374</v>
      </c>
      <c r="K346" s="37">
        <v>225</v>
      </c>
      <c r="L346" s="16">
        <f t="shared" si="68"/>
        <v>270</v>
      </c>
      <c r="M346" s="16">
        <v>9.5000000000000001E-2</v>
      </c>
      <c r="N346" s="8">
        <f t="shared" si="27"/>
        <v>0.10497237569060773</v>
      </c>
      <c r="O346" s="17">
        <f t="shared" si="104"/>
        <v>249</v>
      </c>
      <c r="P346" s="17">
        <f t="shared" si="105"/>
        <v>298.8</v>
      </c>
      <c r="Q346" s="18">
        <f t="shared" si="72"/>
        <v>23.655000000000001</v>
      </c>
      <c r="R346" s="8">
        <v>20</v>
      </c>
      <c r="S346" s="8">
        <v>6</v>
      </c>
      <c r="T346" s="18">
        <f t="shared" si="110"/>
        <v>319.14893617021278</v>
      </c>
      <c r="U346" s="78">
        <v>7.0000000000000007E-2</v>
      </c>
      <c r="V346" s="18">
        <f t="shared" si="114"/>
        <v>319.71600000000001</v>
      </c>
      <c r="W346" s="44">
        <f t="shared" si="107"/>
        <v>308.51063829787233</v>
      </c>
      <c r="X346" s="8">
        <v>8.4</v>
      </c>
      <c r="Y346" s="17">
        <v>0</v>
      </c>
      <c r="Z346" s="18">
        <f t="shared" si="111"/>
        <v>328.03493449781661</v>
      </c>
      <c r="AA346" s="17">
        <f t="shared" si="109"/>
        <v>316.5938864628821</v>
      </c>
      <c r="AB346" s="35" t="s">
        <v>884</v>
      </c>
      <c r="AC346" s="35" t="s">
        <v>46</v>
      </c>
      <c r="AD346" s="35"/>
      <c r="AE346" s="35"/>
      <c r="AF346" s="35"/>
      <c r="AG346" s="36"/>
      <c r="AH346" s="36"/>
      <c r="AI346" s="36"/>
      <c r="AJ346" s="38"/>
      <c r="AK346" s="33" t="s">
        <v>895</v>
      </c>
      <c r="AL346" s="33" t="s">
        <v>895</v>
      </c>
      <c r="AM346" s="33" t="s">
        <v>896</v>
      </c>
      <c r="AN346" s="33" t="s">
        <v>897</v>
      </c>
    </row>
    <row r="347" spans="1:40" ht="153">
      <c r="A347" s="33" t="s">
        <v>577</v>
      </c>
      <c r="B347" s="33" t="s">
        <v>893</v>
      </c>
      <c r="C347" s="33" t="s">
        <v>471</v>
      </c>
      <c r="D347" s="33" t="s">
        <v>894</v>
      </c>
      <c r="E347" s="35"/>
      <c r="F347" s="35" t="s">
        <v>45</v>
      </c>
      <c r="G347" s="86">
        <v>1</v>
      </c>
      <c r="H347" s="33" t="s">
        <v>46</v>
      </c>
      <c r="I347" s="33" t="s">
        <v>47</v>
      </c>
      <c r="J347" s="59">
        <v>43374</v>
      </c>
      <c r="K347" s="37">
        <v>225</v>
      </c>
      <c r="L347" s="16">
        <f t="shared" si="68"/>
        <v>270</v>
      </c>
      <c r="M347" s="16">
        <v>9.5000000000000001E-2</v>
      </c>
      <c r="N347" s="8">
        <f t="shared" si="27"/>
        <v>0.10497237569060773</v>
      </c>
      <c r="O347" s="17">
        <f t="shared" si="104"/>
        <v>249</v>
      </c>
      <c r="P347" s="17">
        <f t="shared" si="105"/>
        <v>298.8</v>
      </c>
      <c r="Q347" s="18">
        <f t="shared" si="72"/>
        <v>23.655000000000001</v>
      </c>
      <c r="R347" s="8">
        <v>20</v>
      </c>
      <c r="S347" s="8">
        <v>6</v>
      </c>
      <c r="T347" s="18">
        <f t="shared" si="110"/>
        <v>319.14893617021278</v>
      </c>
      <c r="U347" s="78">
        <v>7.0000000000000007E-2</v>
      </c>
      <c r="V347" s="18">
        <f t="shared" si="114"/>
        <v>319.71600000000001</v>
      </c>
      <c r="W347" s="44">
        <f t="shared" si="107"/>
        <v>308.51063829787233</v>
      </c>
      <c r="X347" s="8">
        <v>8.4</v>
      </c>
      <c r="Y347" s="17">
        <v>0</v>
      </c>
      <c r="Z347" s="18">
        <f t="shared" si="111"/>
        <v>328.03493449781661</v>
      </c>
      <c r="AA347" s="17">
        <f t="shared" si="109"/>
        <v>316.5938864628821</v>
      </c>
      <c r="AB347" s="35" t="s">
        <v>884</v>
      </c>
      <c r="AC347" s="35" t="s">
        <v>46</v>
      </c>
      <c r="AD347" s="35"/>
      <c r="AE347" s="35"/>
      <c r="AF347" s="35"/>
      <c r="AG347" s="36"/>
      <c r="AH347" s="36"/>
      <c r="AI347" s="36"/>
      <c r="AJ347" s="38"/>
      <c r="AK347" s="33" t="s">
        <v>895</v>
      </c>
      <c r="AL347" s="33" t="s">
        <v>895</v>
      </c>
      <c r="AM347" s="33" t="s">
        <v>896</v>
      </c>
      <c r="AN347" s="33" t="s">
        <v>897</v>
      </c>
    </row>
    <row r="348" spans="1:40" ht="153">
      <c r="A348" s="33" t="s">
        <v>577</v>
      </c>
      <c r="B348" s="33" t="s">
        <v>893</v>
      </c>
      <c r="C348" s="33" t="s">
        <v>471</v>
      </c>
      <c r="D348" s="33" t="s">
        <v>894</v>
      </c>
      <c r="E348" s="35"/>
      <c r="F348" s="35" t="s">
        <v>45</v>
      </c>
      <c r="G348" s="86">
        <v>1</v>
      </c>
      <c r="H348" s="33" t="s">
        <v>46</v>
      </c>
      <c r="I348" s="33" t="s">
        <v>47</v>
      </c>
      <c r="J348" s="59">
        <v>43374</v>
      </c>
      <c r="K348" s="37">
        <v>225</v>
      </c>
      <c r="L348" s="16">
        <f t="shared" si="68"/>
        <v>270</v>
      </c>
      <c r="M348" s="16">
        <v>9.5000000000000001E-2</v>
      </c>
      <c r="N348" s="8">
        <f t="shared" si="27"/>
        <v>0.10497237569060773</v>
      </c>
      <c r="O348" s="17">
        <f t="shared" si="104"/>
        <v>249</v>
      </c>
      <c r="P348" s="17">
        <f t="shared" si="105"/>
        <v>298.8</v>
      </c>
      <c r="Q348" s="18">
        <f t="shared" si="72"/>
        <v>23.655000000000001</v>
      </c>
      <c r="R348" s="8">
        <v>20</v>
      </c>
      <c r="S348" s="8">
        <v>6</v>
      </c>
      <c r="T348" s="18">
        <f t="shared" si="110"/>
        <v>319.14893617021278</v>
      </c>
      <c r="U348" s="78">
        <v>7.0000000000000007E-2</v>
      </c>
      <c r="V348" s="18">
        <f t="shared" si="114"/>
        <v>319.71600000000001</v>
      </c>
      <c r="W348" s="44">
        <f t="shared" si="107"/>
        <v>308.51063829787233</v>
      </c>
      <c r="X348" s="8">
        <v>8.4</v>
      </c>
      <c r="Y348" s="17">
        <v>0</v>
      </c>
      <c r="Z348" s="18">
        <f t="shared" si="111"/>
        <v>328.03493449781661</v>
      </c>
      <c r="AA348" s="17">
        <f t="shared" si="109"/>
        <v>316.5938864628821</v>
      </c>
      <c r="AB348" s="35" t="s">
        <v>884</v>
      </c>
      <c r="AC348" s="35" t="s">
        <v>46</v>
      </c>
      <c r="AD348" s="35"/>
      <c r="AE348" s="35"/>
      <c r="AF348" s="35"/>
      <c r="AG348" s="36"/>
      <c r="AH348" s="36"/>
      <c r="AI348" s="36"/>
      <c r="AJ348" s="38"/>
      <c r="AK348" s="33" t="s">
        <v>895</v>
      </c>
      <c r="AL348" s="33" t="s">
        <v>895</v>
      </c>
      <c r="AM348" s="33" t="s">
        <v>896</v>
      </c>
      <c r="AN348" s="33" t="s">
        <v>897</v>
      </c>
    </row>
    <row r="349" spans="1:40" ht="153">
      <c r="A349" s="33" t="s">
        <v>577</v>
      </c>
      <c r="B349" s="33" t="s">
        <v>893</v>
      </c>
      <c r="C349" s="33" t="s">
        <v>471</v>
      </c>
      <c r="D349" s="33" t="s">
        <v>894</v>
      </c>
      <c r="E349" s="35"/>
      <c r="F349" s="35" t="s">
        <v>45</v>
      </c>
      <c r="G349" s="86">
        <v>1</v>
      </c>
      <c r="H349" s="33" t="s">
        <v>46</v>
      </c>
      <c r="I349" s="33" t="s">
        <v>47</v>
      </c>
      <c r="J349" s="59">
        <v>43374</v>
      </c>
      <c r="K349" s="37">
        <v>225</v>
      </c>
      <c r="L349" s="16">
        <f t="shared" si="68"/>
        <v>270</v>
      </c>
      <c r="M349" s="16">
        <v>9.5000000000000001E-2</v>
      </c>
      <c r="N349" s="8">
        <f t="shared" si="27"/>
        <v>0.10497237569060773</v>
      </c>
      <c r="O349" s="17">
        <f t="shared" si="104"/>
        <v>249</v>
      </c>
      <c r="P349" s="17">
        <f t="shared" si="105"/>
        <v>298.8</v>
      </c>
      <c r="Q349" s="18">
        <f t="shared" si="72"/>
        <v>23.655000000000001</v>
      </c>
      <c r="R349" s="8">
        <v>20</v>
      </c>
      <c r="S349" s="8">
        <v>6</v>
      </c>
      <c r="T349" s="18">
        <f t="shared" si="110"/>
        <v>319.14893617021278</v>
      </c>
      <c r="U349" s="78">
        <v>7.0000000000000007E-2</v>
      </c>
      <c r="V349" s="18">
        <f t="shared" si="114"/>
        <v>319.71600000000001</v>
      </c>
      <c r="W349" s="44">
        <f t="shared" si="107"/>
        <v>308.51063829787233</v>
      </c>
      <c r="X349" s="8">
        <v>8.4</v>
      </c>
      <c r="Y349" s="17">
        <v>0</v>
      </c>
      <c r="Z349" s="18">
        <f t="shared" si="111"/>
        <v>328.03493449781661</v>
      </c>
      <c r="AA349" s="17">
        <f t="shared" si="109"/>
        <v>316.5938864628821</v>
      </c>
      <c r="AB349" s="35" t="s">
        <v>884</v>
      </c>
      <c r="AC349" s="35" t="s">
        <v>46</v>
      </c>
      <c r="AD349" s="35"/>
      <c r="AE349" s="35"/>
      <c r="AF349" s="35"/>
      <c r="AG349" s="36"/>
      <c r="AH349" s="36"/>
      <c r="AI349" s="36"/>
      <c r="AJ349" s="38"/>
      <c r="AK349" s="33" t="s">
        <v>895</v>
      </c>
      <c r="AL349" s="33" t="s">
        <v>895</v>
      </c>
      <c r="AM349" s="33" t="s">
        <v>896</v>
      </c>
      <c r="AN349" s="33" t="s">
        <v>897</v>
      </c>
    </row>
    <row r="350" spans="1:40" ht="153">
      <c r="A350" s="33" t="s">
        <v>577</v>
      </c>
      <c r="B350" s="33" t="s">
        <v>893</v>
      </c>
      <c r="C350" s="33" t="s">
        <v>471</v>
      </c>
      <c r="D350" s="33" t="s">
        <v>894</v>
      </c>
      <c r="E350" s="35"/>
      <c r="F350" s="35" t="s">
        <v>45</v>
      </c>
      <c r="G350" s="86">
        <v>1</v>
      </c>
      <c r="H350" s="33" t="s">
        <v>46</v>
      </c>
      <c r="I350" s="33" t="s">
        <v>47</v>
      </c>
      <c r="J350" s="59">
        <v>43374</v>
      </c>
      <c r="K350" s="37">
        <v>225</v>
      </c>
      <c r="L350" s="16">
        <f t="shared" si="68"/>
        <v>270</v>
      </c>
      <c r="M350" s="16">
        <v>9.5000000000000001E-2</v>
      </c>
      <c r="N350" s="8">
        <f t="shared" si="27"/>
        <v>0.10497237569060773</v>
      </c>
      <c r="O350" s="17">
        <f t="shared" si="104"/>
        <v>249</v>
      </c>
      <c r="P350" s="17">
        <f t="shared" si="105"/>
        <v>298.8</v>
      </c>
      <c r="Q350" s="18">
        <f t="shared" si="72"/>
        <v>23.655000000000001</v>
      </c>
      <c r="R350" s="8">
        <v>20</v>
      </c>
      <c r="S350" s="8">
        <v>6</v>
      </c>
      <c r="T350" s="18">
        <f t="shared" si="110"/>
        <v>319.14893617021278</v>
      </c>
      <c r="U350" s="78">
        <v>7.0000000000000007E-2</v>
      </c>
      <c r="V350" s="18">
        <f t="shared" si="114"/>
        <v>319.71600000000001</v>
      </c>
      <c r="W350" s="44">
        <f t="shared" si="107"/>
        <v>308.51063829787233</v>
      </c>
      <c r="X350" s="8">
        <v>8.4</v>
      </c>
      <c r="Y350" s="17">
        <v>0</v>
      </c>
      <c r="Z350" s="18">
        <f t="shared" si="111"/>
        <v>328.03493449781661</v>
      </c>
      <c r="AA350" s="17">
        <f t="shared" si="109"/>
        <v>316.5938864628821</v>
      </c>
      <c r="AB350" s="35" t="s">
        <v>884</v>
      </c>
      <c r="AC350" s="35" t="s">
        <v>46</v>
      </c>
      <c r="AD350" s="35"/>
      <c r="AE350" s="35"/>
      <c r="AF350" s="35"/>
      <c r="AG350" s="36"/>
      <c r="AH350" s="36"/>
      <c r="AI350" s="36"/>
      <c r="AJ350" s="38"/>
      <c r="AK350" s="33" t="s">
        <v>895</v>
      </c>
      <c r="AL350" s="33" t="s">
        <v>895</v>
      </c>
      <c r="AM350" s="33" t="s">
        <v>896</v>
      </c>
      <c r="AN350" s="33" t="s">
        <v>897</v>
      </c>
    </row>
    <row r="351" spans="1:40" ht="153">
      <c r="A351" s="33" t="s">
        <v>577</v>
      </c>
      <c r="B351" s="33" t="s">
        <v>893</v>
      </c>
      <c r="C351" s="33" t="s">
        <v>471</v>
      </c>
      <c r="D351" s="33" t="s">
        <v>894</v>
      </c>
      <c r="E351" s="35"/>
      <c r="F351" s="35" t="s">
        <v>45</v>
      </c>
      <c r="G351" s="86">
        <v>1</v>
      </c>
      <c r="H351" s="33" t="s">
        <v>46</v>
      </c>
      <c r="I351" s="33" t="s">
        <v>47</v>
      </c>
      <c r="J351" s="59">
        <v>43374</v>
      </c>
      <c r="K351" s="37">
        <v>225</v>
      </c>
      <c r="L351" s="16">
        <f t="shared" si="68"/>
        <v>270</v>
      </c>
      <c r="M351" s="16">
        <v>9.5000000000000001E-2</v>
      </c>
      <c r="N351" s="8">
        <f t="shared" si="27"/>
        <v>0.10497237569060773</v>
      </c>
      <c r="O351" s="17">
        <f t="shared" si="104"/>
        <v>249</v>
      </c>
      <c r="P351" s="17">
        <f t="shared" si="105"/>
        <v>298.8</v>
      </c>
      <c r="Q351" s="18">
        <f t="shared" si="72"/>
        <v>23.655000000000001</v>
      </c>
      <c r="R351" s="8">
        <v>20</v>
      </c>
      <c r="S351" s="8">
        <v>6</v>
      </c>
      <c r="T351" s="18">
        <f t="shared" si="110"/>
        <v>319.14893617021278</v>
      </c>
      <c r="U351" s="78">
        <v>7.0000000000000007E-2</v>
      </c>
      <c r="V351" s="18">
        <f t="shared" si="114"/>
        <v>319.71600000000001</v>
      </c>
      <c r="W351" s="44">
        <f t="shared" si="107"/>
        <v>308.51063829787233</v>
      </c>
      <c r="X351" s="8">
        <v>8.4</v>
      </c>
      <c r="Y351" s="17">
        <v>0</v>
      </c>
      <c r="Z351" s="18">
        <f t="shared" si="111"/>
        <v>328.03493449781661</v>
      </c>
      <c r="AA351" s="17">
        <f t="shared" si="109"/>
        <v>316.5938864628821</v>
      </c>
      <c r="AB351" s="35" t="s">
        <v>898</v>
      </c>
      <c r="AC351" s="35" t="s">
        <v>46</v>
      </c>
      <c r="AD351" s="35"/>
      <c r="AE351" s="35"/>
      <c r="AF351" s="35"/>
      <c r="AG351" s="36"/>
      <c r="AH351" s="36"/>
      <c r="AI351" s="36"/>
      <c r="AJ351" s="38"/>
      <c r="AK351" s="33" t="s">
        <v>895</v>
      </c>
      <c r="AL351" s="33" t="s">
        <v>895</v>
      </c>
      <c r="AM351" s="33" t="s">
        <v>896</v>
      </c>
      <c r="AN351" s="33" t="s">
        <v>897</v>
      </c>
    </row>
    <row r="352" spans="1:40" ht="153">
      <c r="A352" s="33" t="s">
        <v>577</v>
      </c>
      <c r="B352" s="33" t="s">
        <v>893</v>
      </c>
      <c r="C352" s="33" t="s">
        <v>471</v>
      </c>
      <c r="D352" s="33" t="s">
        <v>894</v>
      </c>
      <c r="E352" s="35"/>
      <c r="F352" s="35" t="s">
        <v>45</v>
      </c>
      <c r="G352" s="86">
        <v>1</v>
      </c>
      <c r="H352" s="33" t="s">
        <v>46</v>
      </c>
      <c r="I352" s="33" t="s">
        <v>47</v>
      </c>
      <c r="J352" s="59">
        <v>43374</v>
      </c>
      <c r="K352" s="37">
        <v>225</v>
      </c>
      <c r="L352" s="16">
        <f t="shared" si="68"/>
        <v>270</v>
      </c>
      <c r="M352" s="16">
        <v>9.5000000000000001E-2</v>
      </c>
      <c r="N352" s="8">
        <f t="shared" si="27"/>
        <v>0.10497237569060773</v>
      </c>
      <c r="O352" s="17">
        <f t="shared" si="104"/>
        <v>249</v>
      </c>
      <c r="P352" s="17">
        <f t="shared" si="105"/>
        <v>298.8</v>
      </c>
      <c r="Q352" s="18">
        <f t="shared" si="72"/>
        <v>23.655000000000001</v>
      </c>
      <c r="R352" s="8">
        <v>20</v>
      </c>
      <c r="S352" s="8">
        <v>6</v>
      </c>
      <c r="T352" s="18">
        <f t="shared" si="110"/>
        <v>319.14893617021278</v>
      </c>
      <c r="U352" s="78">
        <v>7.0000000000000007E-2</v>
      </c>
      <c r="V352" s="18">
        <f t="shared" si="114"/>
        <v>319.71600000000001</v>
      </c>
      <c r="W352" s="44">
        <f t="shared" si="107"/>
        <v>308.51063829787233</v>
      </c>
      <c r="X352" s="8">
        <v>8.4</v>
      </c>
      <c r="Y352" s="17">
        <v>0</v>
      </c>
      <c r="Z352" s="18">
        <f t="shared" si="111"/>
        <v>328.03493449781661</v>
      </c>
      <c r="AA352" s="17">
        <f t="shared" si="109"/>
        <v>316.5938864628821</v>
      </c>
      <c r="AB352" s="35" t="s">
        <v>898</v>
      </c>
      <c r="AC352" s="35" t="s">
        <v>46</v>
      </c>
      <c r="AD352" s="35"/>
      <c r="AE352" s="35"/>
      <c r="AF352" s="35"/>
      <c r="AG352" s="36"/>
      <c r="AH352" s="36"/>
      <c r="AI352" s="36"/>
      <c r="AJ352" s="38"/>
      <c r="AK352" s="33" t="s">
        <v>895</v>
      </c>
      <c r="AL352" s="33" t="s">
        <v>895</v>
      </c>
      <c r="AM352" s="33" t="s">
        <v>896</v>
      </c>
      <c r="AN352" s="33" t="s">
        <v>897</v>
      </c>
    </row>
    <row r="353" spans="1:40" ht="153">
      <c r="A353" s="33" t="s">
        <v>577</v>
      </c>
      <c r="B353" s="33" t="s">
        <v>893</v>
      </c>
      <c r="C353" s="33" t="s">
        <v>471</v>
      </c>
      <c r="D353" s="33" t="s">
        <v>894</v>
      </c>
      <c r="E353" s="35"/>
      <c r="F353" s="35" t="s">
        <v>45</v>
      </c>
      <c r="G353" s="86">
        <v>1</v>
      </c>
      <c r="H353" s="33" t="s">
        <v>46</v>
      </c>
      <c r="I353" s="33" t="s">
        <v>47</v>
      </c>
      <c r="J353" s="59">
        <v>43374</v>
      </c>
      <c r="K353" s="37">
        <v>225</v>
      </c>
      <c r="L353" s="16">
        <f t="shared" si="68"/>
        <v>270</v>
      </c>
      <c r="M353" s="16">
        <v>9.5000000000000001E-2</v>
      </c>
      <c r="N353" s="8">
        <f t="shared" si="27"/>
        <v>0.10497237569060773</v>
      </c>
      <c r="O353" s="17">
        <f t="shared" si="104"/>
        <v>249</v>
      </c>
      <c r="P353" s="17">
        <f t="shared" si="105"/>
        <v>298.8</v>
      </c>
      <c r="Q353" s="18">
        <f t="shared" si="72"/>
        <v>23.655000000000001</v>
      </c>
      <c r="R353" s="8">
        <v>20</v>
      </c>
      <c r="S353" s="8">
        <v>6</v>
      </c>
      <c r="T353" s="18">
        <f t="shared" si="110"/>
        <v>319.14893617021278</v>
      </c>
      <c r="U353" s="78">
        <v>7.0000000000000007E-2</v>
      </c>
      <c r="V353" s="18">
        <f t="shared" si="114"/>
        <v>319.71600000000001</v>
      </c>
      <c r="W353" s="44">
        <f t="shared" si="107"/>
        <v>308.51063829787233</v>
      </c>
      <c r="X353" s="8">
        <v>8.4</v>
      </c>
      <c r="Y353" s="17">
        <v>0</v>
      </c>
      <c r="Z353" s="18">
        <f t="shared" si="111"/>
        <v>328.03493449781661</v>
      </c>
      <c r="AA353" s="17">
        <f t="shared" si="109"/>
        <v>316.5938864628821</v>
      </c>
      <c r="AB353" s="35" t="s">
        <v>898</v>
      </c>
      <c r="AC353" s="35" t="s">
        <v>46</v>
      </c>
      <c r="AD353" s="35"/>
      <c r="AE353" s="35"/>
      <c r="AF353" s="35"/>
      <c r="AG353" s="36"/>
      <c r="AH353" s="36"/>
      <c r="AI353" s="36"/>
      <c r="AJ353" s="38"/>
      <c r="AK353" s="33" t="s">
        <v>895</v>
      </c>
      <c r="AL353" s="33" t="s">
        <v>895</v>
      </c>
      <c r="AM353" s="33" t="s">
        <v>896</v>
      </c>
      <c r="AN353" s="33" t="s">
        <v>897</v>
      </c>
    </row>
    <row r="354" spans="1:40" ht="153">
      <c r="A354" s="33" t="s">
        <v>577</v>
      </c>
      <c r="B354" s="33" t="s">
        <v>893</v>
      </c>
      <c r="C354" s="33" t="s">
        <v>471</v>
      </c>
      <c r="D354" s="33" t="s">
        <v>894</v>
      </c>
      <c r="E354" s="35"/>
      <c r="F354" s="35" t="s">
        <v>45</v>
      </c>
      <c r="G354" s="86">
        <v>1</v>
      </c>
      <c r="H354" s="33" t="s">
        <v>46</v>
      </c>
      <c r="I354" s="33" t="s">
        <v>47</v>
      </c>
      <c r="J354" s="59">
        <v>43374</v>
      </c>
      <c r="K354" s="37">
        <v>225</v>
      </c>
      <c r="L354" s="16">
        <f t="shared" si="68"/>
        <v>270</v>
      </c>
      <c r="M354" s="16">
        <v>9.5000000000000001E-2</v>
      </c>
      <c r="N354" s="8">
        <f t="shared" si="27"/>
        <v>0.10497237569060773</v>
      </c>
      <c r="O354" s="17">
        <f t="shared" si="104"/>
        <v>249</v>
      </c>
      <c r="P354" s="17">
        <f t="shared" si="105"/>
        <v>298.8</v>
      </c>
      <c r="Q354" s="18">
        <f t="shared" si="72"/>
        <v>23.655000000000001</v>
      </c>
      <c r="R354" s="8">
        <v>20</v>
      </c>
      <c r="S354" s="8">
        <v>6</v>
      </c>
      <c r="T354" s="18">
        <f t="shared" si="110"/>
        <v>319.14893617021278</v>
      </c>
      <c r="U354" s="78">
        <v>7.0000000000000007E-2</v>
      </c>
      <c r="V354" s="18">
        <f t="shared" si="114"/>
        <v>319.71600000000001</v>
      </c>
      <c r="W354" s="44">
        <f t="shared" si="107"/>
        <v>308.51063829787233</v>
      </c>
      <c r="X354" s="8">
        <v>8.4</v>
      </c>
      <c r="Y354" s="17">
        <v>0</v>
      </c>
      <c r="Z354" s="18">
        <f t="shared" si="111"/>
        <v>328.03493449781661</v>
      </c>
      <c r="AA354" s="17">
        <f t="shared" si="109"/>
        <v>316.5938864628821</v>
      </c>
      <c r="AB354" s="35" t="s">
        <v>898</v>
      </c>
      <c r="AC354" s="35" t="s">
        <v>46</v>
      </c>
      <c r="AD354" s="35"/>
      <c r="AE354" s="35"/>
      <c r="AF354" s="35"/>
      <c r="AG354" s="36"/>
      <c r="AH354" s="36"/>
      <c r="AI354" s="36"/>
      <c r="AJ354" s="38"/>
      <c r="AK354" s="33" t="s">
        <v>895</v>
      </c>
      <c r="AL354" s="33" t="s">
        <v>895</v>
      </c>
      <c r="AM354" s="33" t="s">
        <v>896</v>
      </c>
      <c r="AN354" s="33" t="s">
        <v>897</v>
      </c>
    </row>
    <row r="355" spans="1:40" ht="153">
      <c r="A355" s="33" t="s">
        <v>577</v>
      </c>
      <c r="B355" s="33" t="s">
        <v>893</v>
      </c>
      <c r="C355" s="33" t="s">
        <v>471</v>
      </c>
      <c r="D355" s="33" t="s">
        <v>894</v>
      </c>
      <c r="E355" s="35"/>
      <c r="F355" s="35" t="s">
        <v>45</v>
      </c>
      <c r="G355" s="86">
        <v>1</v>
      </c>
      <c r="H355" s="33" t="s">
        <v>46</v>
      </c>
      <c r="I355" s="33" t="s">
        <v>47</v>
      </c>
      <c r="J355" s="59">
        <v>43374</v>
      </c>
      <c r="K355" s="37">
        <v>225</v>
      </c>
      <c r="L355" s="16">
        <f t="shared" si="68"/>
        <v>270</v>
      </c>
      <c r="M355" s="16">
        <v>9.5000000000000001E-2</v>
      </c>
      <c r="N355" s="8">
        <f t="shared" si="27"/>
        <v>0.10497237569060773</v>
      </c>
      <c r="O355" s="17">
        <f t="shared" si="104"/>
        <v>249</v>
      </c>
      <c r="P355" s="17">
        <f t="shared" si="105"/>
        <v>298.8</v>
      </c>
      <c r="Q355" s="18">
        <f t="shared" si="72"/>
        <v>23.655000000000001</v>
      </c>
      <c r="R355" s="8">
        <v>20</v>
      </c>
      <c r="S355" s="8">
        <v>6</v>
      </c>
      <c r="T355" s="18">
        <f t="shared" si="110"/>
        <v>319.14893617021278</v>
      </c>
      <c r="U355" s="78">
        <v>7.0000000000000007E-2</v>
      </c>
      <c r="V355" s="18">
        <f t="shared" si="114"/>
        <v>319.71600000000001</v>
      </c>
      <c r="W355" s="44">
        <f t="shared" si="107"/>
        <v>308.51063829787233</v>
      </c>
      <c r="X355" s="8">
        <v>8.4</v>
      </c>
      <c r="Y355" s="17">
        <v>0</v>
      </c>
      <c r="Z355" s="18">
        <f t="shared" si="111"/>
        <v>328.03493449781661</v>
      </c>
      <c r="AA355" s="17">
        <f t="shared" si="109"/>
        <v>316.5938864628821</v>
      </c>
      <c r="AB355" s="35" t="s">
        <v>898</v>
      </c>
      <c r="AC355" s="35" t="s">
        <v>46</v>
      </c>
      <c r="AD355" s="35"/>
      <c r="AE355" s="35"/>
      <c r="AF355" s="35"/>
      <c r="AG355" s="36"/>
      <c r="AH355" s="36"/>
      <c r="AI355" s="36"/>
      <c r="AJ355" s="38"/>
      <c r="AK355" s="33" t="s">
        <v>895</v>
      </c>
      <c r="AL355" s="33" t="s">
        <v>895</v>
      </c>
      <c r="AM355" s="33" t="s">
        <v>896</v>
      </c>
      <c r="AN355" s="33" t="s">
        <v>897</v>
      </c>
    </row>
    <row r="356" spans="1:40" ht="178.5">
      <c r="A356" s="33" t="s">
        <v>577</v>
      </c>
      <c r="B356" s="33" t="s">
        <v>899</v>
      </c>
      <c r="C356" s="33" t="s">
        <v>471</v>
      </c>
      <c r="D356" s="33" t="s">
        <v>900</v>
      </c>
      <c r="E356" s="35"/>
      <c r="F356" s="35" t="s">
        <v>45</v>
      </c>
      <c r="G356" s="86">
        <v>1</v>
      </c>
      <c r="H356" s="33" t="s">
        <v>46</v>
      </c>
      <c r="I356" s="33" t="s">
        <v>47</v>
      </c>
      <c r="J356" s="59">
        <v>43374</v>
      </c>
      <c r="K356" s="37">
        <v>185</v>
      </c>
      <c r="L356" s="16">
        <f t="shared" si="68"/>
        <v>222</v>
      </c>
      <c r="M356" s="16">
        <v>0.108</v>
      </c>
      <c r="N356" s="8">
        <f t="shared" si="27"/>
        <v>0.1210762331838565</v>
      </c>
      <c r="O356" s="17">
        <f t="shared" si="104"/>
        <v>208</v>
      </c>
      <c r="P356" s="17">
        <f t="shared" si="105"/>
        <v>249.6</v>
      </c>
      <c r="Q356" s="18">
        <f t="shared" si="72"/>
        <v>22.463999999999999</v>
      </c>
      <c r="R356" s="8">
        <v>20</v>
      </c>
      <c r="S356" s="8">
        <v>6</v>
      </c>
      <c r="T356" s="18">
        <f t="shared" si="110"/>
        <v>266.80851063829789</v>
      </c>
      <c r="U356" s="78">
        <v>7.0000000000000007E-2</v>
      </c>
      <c r="V356" s="18">
        <f t="shared" si="114"/>
        <v>267.072</v>
      </c>
      <c r="W356" s="44">
        <f t="shared" si="107"/>
        <v>257.44680851063833</v>
      </c>
      <c r="X356" s="8">
        <v>8.4</v>
      </c>
      <c r="Y356" s="17">
        <v>0</v>
      </c>
      <c r="Z356" s="18">
        <f t="shared" si="111"/>
        <v>274.32314410480348</v>
      </c>
      <c r="AA356" s="17">
        <f t="shared" si="109"/>
        <v>264.19213973799128</v>
      </c>
      <c r="AB356" s="35" t="s">
        <v>884</v>
      </c>
      <c r="AC356" s="35" t="s">
        <v>46</v>
      </c>
      <c r="AD356" s="35"/>
      <c r="AE356" s="35"/>
      <c r="AF356" s="35"/>
      <c r="AG356" s="36"/>
      <c r="AH356" s="36"/>
      <c r="AI356" s="36"/>
      <c r="AJ356" s="38"/>
      <c r="AK356" s="33" t="s">
        <v>901</v>
      </c>
      <c r="AL356" s="33" t="s">
        <v>901</v>
      </c>
      <c r="AM356" s="33" t="s">
        <v>902</v>
      </c>
      <c r="AN356" s="33" t="s">
        <v>903</v>
      </c>
    </row>
    <row r="357" spans="1:40" ht="178.5">
      <c r="A357" s="33" t="s">
        <v>577</v>
      </c>
      <c r="B357" s="33" t="s">
        <v>899</v>
      </c>
      <c r="C357" s="33" t="s">
        <v>471</v>
      </c>
      <c r="D357" s="33" t="s">
        <v>900</v>
      </c>
      <c r="E357" s="35"/>
      <c r="F357" s="35" t="s">
        <v>45</v>
      </c>
      <c r="G357" s="86">
        <v>1</v>
      </c>
      <c r="H357" s="33" t="s">
        <v>46</v>
      </c>
      <c r="I357" s="33" t="s">
        <v>47</v>
      </c>
      <c r="J357" s="59">
        <v>43374</v>
      </c>
      <c r="K357" s="37">
        <v>185</v>
      </c>
      <c r="L357" s="16">
        <f t="shared" si="68"/>
        <v>222</v>
      </c>
      <c r="M357" s="16">
        <v>0.108</v>
      </c>
      <c r="N357" s="8">
        <f t="shared" si="27"/>
        <v>0.1210762331838565</v>
      </c>
      <c r="O357" s="17">
        <f t="shared" si="104"/>
        <v>208</v>
      </c>
      <c r="P357" s="17">
        <f t="shared" si="105"/>
        <v>249.6</v>
      </c>
      <c r="Q357" s="18">
        <f t="shared" si="72"/>
        <v>22.463999999999999</v>
      </c>
      <c r="R357" s="8">
        <v>20</v>
      </c>
      <c r="S357" s="8">
        <v>6</v>
      </c>
      <c r="T357" s="18">
        <f t="shared" si="110"/>
        <v>266.80851063829789</v>
      </c>
      <c r="U357" s="78">
        <v>7.0000000000000007E-2</v>
      </c>
      <c r="V357" s="18">
        <f t="shared" si="114"/>
        <v>267.072</v>
      </c>
      <c r="W357" s="44">
        <f t="shared" si="107"/>
        <v>257.44680851063833</v>
      </c>
      <c r="X357" s="8">
        <v>8.4</v>
      </c>
      <c r="Y357" s="17">
        <v>0</v>
      </c>
      <c r="Z357" s="18">
        <f t="shared" si="111"/>
        <v>274.32314410480348</v>
      </c>
      <c r="AA357" s="17">
        <f t="shared" si="109"/>
        <v>264.19213973799128</v>
      </c>
      <c r="AB357" s="35" t="s">
        <v>884</v>
      </c>
      <c r="AC357" s="35" t="s">
        <v>46</v>
      </c>
      <c r="AD357" s="35"/>
      <c r="AE357" s="35"/>
      <c r="AF357" s="35"/>
      <c r="AG357" s="36"/>
      <c r="AH357" s="36"/>
      <c r="AI357" s="36"/>
      <c r="AJ357" s="38"/>
      <c r="AK357" s="33" t="s">
        <v>901</v>
      </c>
      <c r="AL357" s="33" t="s">
        <v>901</v>
      </c>
      <c r="AM357" s="33" t="s">
        <v>902</v>
      </c>
      <c r="AN357" s="33" t="s">
        <v>903</v>
      </c>
    </row>
    <row r="358" spans="1:40" ht="178.5">
      <c r="A358" s="33" t="s">
        <v>577</v>
      </c>
      <c r="B358" s="33" t="s">
        <v>899</v>
      </c>
      <c r="C358" s="33" t="s">
        <v>471</v>
      </c>
      <c r="D358" s="33" t="s">
        <v>900</v>
      </c>
      <c r="E358" s="35"/>
      <c r="F358" s="35" t="s">
        <v>45</v>
      </c>
      <c r="G358" s="86">
        <v>1</v>
      </c>
      <c r="H358" s="33" t="s">
        <v>46</v>
      </c>
      <c r="I358" s="33" t="s">
        <v>47</v>
      </c>
      <c r="J358" s="59">
        <v>43374</v>
      </c>
      <c r="K358" s="37">
        <v>185</v>
      </c>
      <c r="L358" s="16">
        <f t="shared" si="68"/>
        <v>222</v>
      </c>
      <c r="M358" s="16">
        <v>0.108</v>
      </c>
      <c r="N358" s="8">
        <f t="shared" si="27"/>
        <v>0.1210762331838565</v>
      </c>
      <c r="O358" s="17">
        <f t="shared" si="104"/>
        <v>208</v>
      </c>
      <c r="P358" s="17">
        <f t="shared" si="105"/>
        <v>249.6</v>
      </c>
      <c r="Q358" s="18">
        <f t="shared" si="72"/>
        <v>22.463999999999999</v>
      </c>
      <c r="R358" s="8">
        <v>20</v>
      </c>
      <c r="S358" s="8">
        <v>6</v>
      </c>
      <c r="T358" s="18">
        <f t="shared" si="110"/>
        <v>266.80851063829789</v>
      </c>
      <c r="U358" s="78">
        <v>7.0000000000000007E-2</v>
      </c>
      <c r="V358" s="18">
        <f t="shared" si="114"/>
        <v>267.072</v>
      </c>
      <c r="W358" s="44">
        <f t="shared" si="107"/>
        <v>257.44680851063833</v>
      </c>
      <c r="X358" s="8">
        <v>8.4</v>
      </c>
      <c r="Y358" s="17">
        <v>0</v>
      </c>
      <c r="Z358" s="18">
        <f t="shared" si="111"/>
        <v>274.32314410480348</v>
      </c>
      <c r="AA358" s="17">
        <f t="shared" si="109"/>
        <v>264.19213973799128</v>
      </c>
      <c r="AB358" s="35" t="s">
        <v>884</v>
      </c>
      <c r="AC358" s="35" t="s">
        <v>46</v>
      </c>
      <c r="AD358" s="35"/>
      <c r="AE358" s="35"/>
      <c r="AF358" s="35"/>
      <c r="AG358" s="36"/>
      <c r="AH358" s="36"/>
      <c r="AI358" s="36"/>
      <c r="AJ358" s="38"/>
      <c r="AK358" s="33" t="s">
        <v>901</v>
      </c>
      <c r="AL358" s="33" t="s">
        <v>901</v>
      </c>
      <c r="AM358" s="33" t="s">
        <v>902</v>
      </c>
      <c r="AN358" s="33" t="s">
        <v>903</v>
      </c>
    </row>
    <row r="359" spans="1:40" ht="178.5">
      <c r="A359" s="33" t="s">
        <v>577</v>
      </c>
      <c r="B359" s="33" t="s">
        <v>899</v>
      </c>
      <c r="C359" s="33" t="s">
        <v>471</v>
      </c>
      <c r="D359" s="33" t="s">
        <v>900</v>
      </c>
      <c r="E359" s="35"/>
      <c r="F359" s="35" t="s">
        <v>45</v>
      </c>
      <c r="G359" s="86">
        <v>1</v>
      </c>
      <c r="H359" s="33" t="s">
        <v>46</v>
      </c>
      <c r="I359" s="33" t="s">
        <v>47</v>
      </c>
      <c r="J359" s="59">
        <v>43374</v>
      </c>
      <c r="K359" s="37">
        <v>185</v>
      </c>
      <c r="L359" s="16">
        <f t="shared" si="68"/>
        <v>222</v>
      </c>
      <c r="M359" s="16">
        <v>0.108</v>
      </c>
      <c r="N359" s="8">
        <f t="shared" si="27"/>
        <v>0.1210762331838565</v>
      </c>
      <c r="O359" s="17">
        <f t="shared" si="104"/>
        <v>208</v>
      </c>
      <c r="P359" s="17">
        <f t="shared" si="105"/>
        <v>249.6</v>
      </c>
      <c r="Q359" s="18">
        <f t="shared" si="72"/>
        <v>22.463999999999999</v>
      </c>
      <c r="R359" s="8">
        <v>20</v>
      </c>
      <c r="S359" s="8">
        <v>6</v>
      </c>
      <c r="T359" s="18">
        <f t="shared" si="110"/>
        <v>266.80851063829789</v>
      </c>
      <c r="U359" s="78">
        <v>7.0000000000000007E-2</v>
      </c>
      <c r="V359" s="18">
        <f t="shared" si="114"/>
        <v>267.072</v>
      </c>
      <c r="W359" s="44">
        <f t="shared" si="107"/>
        <v>257.44680851063833</v>
      </c>
      <c r="X359" s="8">
        <v>8.4</v>
      </c>
      <c r="Y359" s="17">
        <v>0</v>
      </c>
      <c r="Z359" s="18">
        <f t="shared" si="111"/>
        <v>274.32314410480348</v>
      </c>
      <c r="AA359" s="17">
        <f t="shared" si="109"/>
        <v>264.19213973799128</v>
      </c>
      <c r="AB359" s="35" t="s">
        <v>884</v>
      </c>
      <c r="AC359" s="35" t="s">
        <v>46</v>
      </c>
      <c r="AD359" s="35"/>
      <c r="AE359" s="35"/>
      <c r="AF359" s="35"/>
      <c r="AG359" s="36"/>
      <c r="AH359" s="36"/>
      <c r="AI359" s="36"/>
      <c r="AJ359" s="38"/>
      <c r="AK359" s="33" t="s">
        <v>901</v>
      </c>
      <c r="AL359" s="33" t="s">
        <v>901</v>
      </c>
      <c r="AM359" s="33" t="s">
        <v>902</v>
      </c>
      <c r="AN359" s="33" t="s">
        <v>903</v>
      </c>
    </row>
    <row r="360" spans="1:40" ht="178.5">
      <c r="A360" s="33" t="s">
        <v>577</v>
      </c>
      <c r="B360" s="33" t="s">
        <v>899</v>
      </c>
      <c r="C360" s="33" t="s">
        <v>471</v>
      </c>
      <c r="D360" s="33" t="s">
        <v>900</v>
      </c>
      <c r="E360" s="35"/>
      <c r="F360" s="35" t="s">
        <v>45</v>
      </c>
      <c r="G360" s="86">
        <v>1</v>
      </c>
      <c r="H360" s="33" t="s">
        <v>46</v>
      </c>
      <c r="I360" s="33" t="s">
        <v>47</v>
      </c>
      <c r="J360" s="59">
        <v>43374</v>
      </c>
      <c r="K360" s="37">
        <v>185</v>
      </c>
      <c r="L360" s="16">
        <f t="shared" si="68"/>
        <v>222</v>
      </c>
      <c r="M360" s="16">
        <v>0.108</v>
      </c>
      <c r="N360" s="8">
        <f t="shared" si="27"/>
        <v>0.1210762331838565</v>
      </c>
      <c r="O360" s="17">
        <f t="shared" si="104"/>
        <v>208</v>
      </c>
      <c r="P360" s="17">
        <f t="shared" si="105"/>
        <v>249.6</v>
      </c>
      <c r="Q360" s="18">
        <f t="shared" si="72"/>
        <v>22.463999999999999</v>
      </c>
      <c r="R360" s="8">
        <v>20</v>
      </c>
      <c r="S360" s="8">
        <v>6</v>
      </c>
      <c r="T360" s="18">
        <f t="shared" si="110"/>
        <v>266.80851063829789</v>
      </c>
      <c r="U360" s="78">
        <v>7.0000000000000007E-2</v>
      </c>
      <c r="V360" s="18">
        <f t="shared" si="114"/>
        <v>267.072</v>
      </c>
      <c r="W360" s="44">
        <f t="shared" si="107"/>
        <v>257.44680851063833</v>
      </c>
      <c r="X360" s="8">
        <v>8.4</v>
      </c>
      <c r="Y360" s="17">
        <v>0</v>
      </c>
      <c r="Z360" s="18">
        <f t="shared" si="111"/>
        <v>274.32314410480348</v>
      </c>
      <c r="AA360" s="17">
        <f t="shared" si="109"/>
        <v>264.19213973799128</v>
      </c>
      <c r="AB360" s="35" t="s">
        <v>884</v>
      </c>
      <c r="AC360" s="35" t="s">
        <v>46</v>
      </c>
      <c r="AD360" s="35"/>
      <c r="AE360" s="35"/>
      <c r="AF360" s="35"/>
      <c r="AG360" s="36"/>
      <c r="AH360" s="36"/>
      <c r="AI360" s="36"/>
      <c r="AJ360" s="38"/>
      <c r="AK360" s="33" t="s">
        <v>901</v>
      </c>
      <c r="AL360" s="33" t="s">
        <v>901</v>
      </c>
      <c r="AM360" s="33" t="s">
        <v>902</v>
      </c>
      <c r="AN360" s="33" t="s">
        <v>903</v>
      </c>
    </row>
    <row r="361" spans="1:40" ht="178.5">
      <c r="A361" s="33" t="s">
        <v>577</v>
      </c>
      <c r="B361" s="33" t="s">
        <v>899</v>
      </c>
      <c r="C361" s="33" t="s">
        <v>471</v>
      </c>
      <c r="D361" s="33" t="s">
        <v>900</v>
      </c>
      <c r="E361" s="35"/>
      <c r="F361" s="35" t="s">
        <v>45</v>
      </c>
      <c r="G361" s="86">
        <v>1</v>
      </c>
      <c r="H361" s="33" t="s">
        <v>46</v>
      </c>
      <c r="I361" s="33" t="s">
        <v>47</v>
      </c>
      <c r="J361" s="59">
        <v>43374</v>
      </c>
      <c r="K361" s="37">
        <v>185</v>
      </c>
      <c r="L361" s="16">
        <f t="shared" si="68"/>
        <v>222</v>
      </c>
      <c r="M361" s="16">
        <v>0.108</v>
      </c>
      <c r="N361" s="8">
        <f t="shared" si="27"/>
        <v>0.1210762331838565</v>
      </c>
      <c r="O361" s="17">
        <f t="shared" si="104"/>
        <v>208</v>
      </c>
      <c r="P361" s="17">
        <f t="shared" si="105"/>
        <v>249.6</v>
      </c>
      <c r="Q361" s="18">
        <f t="shared" si="72"/>
        <v>22.463999999999999</v>
      </c>
      <c r="R361" s="8">
        <v>20</v>
      </c>
      <c r="S361" s="8">
        <v>6</v>
      </c>
      <c r="T361" s="18">
        <f t="shared" si="110"/>
        <v>266.80851063829789</v>
      </c>
      <c r="U361" s="78">
        <v>7.0000000000000007E-2</v>
      </c>
      <c r="V361" s="18">
        <f t="shared" si="114"/>
        <v>267.072</v>
      </c>
      <c r="W361" s="44">
        <f t="shared" si="107"/>
        <v>257.44680851063833</v>
      </c>
      <c r="X361" s="8">
        <v>8.4</v>
      </c>
      <c r="Y361" s="17">
        <v>0</v>
      </c>
      <c r="Z361" s="18">
        <f t="shared" si="111"/>
        <v>274.32314410480348</v>
      </c>
      <c r="AA361" s="17">
        <f t="shared" si="109"/>
        <v>264.19213973799128</v>
      </c>
      <c r="AB361" s="35" t="s">
        <v>898</v>
      </c>
      <c r="AC361" s="35" t="s">
        <v>46</v>
      </c>
      <c r="AD361" s="35"/>
      <c r="AE361" s="35"/>
      <c r="AF361" s="35"/>
      <c r="AG361" s="36"/>
      <c r="AH361" s="36"/>
      <c r="AI361" s="36"/>
      <c r="AJ361" s="38"/>
      <c r="AK361" s="33" t="s">
        <v>901</v>
      </c>
      <c r="AL361" s="33" t="s">
        <v>901</v>
      </c>
      <c r="AM361" s="33" t="s">
        <v>902</v>
      </c>
      <c r="AN361" s="33" t="s">
        <v>903</v>
      </c>
    </row>
    <row r="362" spans="1:40" ht="178.5">
      <c r="A362" s="33" t="s">
        <v>577</v>
      </c>
      <c r="B362" s="33" t="s">
        <v>899</v>
      </c>
      <c r="C362" s="33" t="s">
        <v>471</v>
      </c>
      <c r="D362" s="33" t="s">
        <v>900</v>
      </c>
      <c r="E362" s="35"/>
      <c r="F362" s="35" t="s">
        <v>45</v>
      </c>
      <c r="G362" s="86">
        <v>1</v>
      </c>
      <c r="H362" s="33" t="s">
        <v>46</v>
      </c>
      <c r="I362" s="33" t="s">
        <v>47</v>
      </c>
      <c r="J362" s="59">
        <v>43374</v>
      </c>
      <c r="K362" s="37">
        <v>185</v>
      </c>
      <c r="L362" s="16">
        <f t="shared" si="68"/>
        <v>222</v>
      </c>
      <c r="M362" s="16">
        <v>0.108</v>
      </c>
      <c r="N362" s="8">
        <f t="shared" si="27"/>
        <v>0.1210762331838565</v>
      </c>
      <c r="O362" s="17">
        <f t="shared" si="104"/>
        <v>208</v>
      </c>
      <c r="P362" s="17">
        <f t="shared" si="105"/>
        <v>249.6</v>
      </c>
      <c r="Q362" s="18">
        <f t="shared" si="72"/>
        <v>22.463999999999999</v>
      </c>
      <c r="R362" s="8">
        <v>20</v>
      </c>
      <c r="S362" s="8">
        <v>6</v>
      </c>
      <c r="T362" s="18">
        <f t="shared" si="110"/>
        <v>266.80851063829789</v>
      </c>
      <c r="U362" s="78">
        <v>7.0000000000000007E-2</v>
      </c>
      <c r="V362" s="18">
        <f t="shared" si="114"/>
        <v>267.072</v>
      </c>
      <c r="W362" s="44">
        <f t="shared" si="107"/>
        <v>257.44680851063833</v>
      </c>
      <c r="X362" s="8">
        <v>8.4</v>
      </c>
      <c r="Y362" s="17">
        <v>0</v>
      </c>
      <c r="Z362" s="18">
        <f t="shared" si="111"/>
        <v>274.32314410480348</v>
      </c>
      <c r="AA362" s="17">
        <f t="shared" si="109"/>
        <v>264.19213973799128</v>
      </c>
      <c r="AB362" s="35" t="s">
        <v>898</v>
      </c>
      <c r="AC362" s="35" t="s">
        <v>46</v>
      </c>
      <c r="AD362" s="35"/>
      <c r="AE362" s="35"/>
      <c r="AF362" s="35"/>
      <c r="AG362" s="36"/>
      <c r="AH362" s="36"/>
      <c r="AI362" s="36"/>
      <c r="AJ362" s="38"/>
      <c r="AK362" s="33" t="s">
        <v>901</v>
      </c>
      <c r="AL362" s="33" t="s">
        <v>901</v>
      </c>
      <c r="AM362" s="33" t="s">
        <v>902</v>
      </c>
      <c r="AN362" s="33" t="s">
        <v>903</v>
      </c>
    </row>
    <row r="363" spans="1:40" ht="178.5">
      <c r="A363" s="33" t="s">
        <v>577</v>
      </c>
      <c r="B363" s="33" t="s">
        <v>899</v>
      </c>
      <c r="C363" s="33" t="s">
        <v>471</v>
      </c>
      <c r="D363" s="33" t="s">
        <v>900</v>
      </c>
      <c r="E363" s="35"/>
      <c r="F363" s="35" t="s">
        <v>45</v>
      </c>
      <c r="G363" s="86">
        <v>1</v>
      </c>
      <c r="H363" s="33" t="s">
        <v>46</v>
      </c>
      <c r="I363" s="33" t="s">
        <v>47</v>
      </c>
      <c r="J363" s="59">
        <v>43374</v>
      </c>
      <c r="K363" s="37">
        <v>185</v>
      </c>
      <c r="L363" s="16">
        <f t="shared" si="68"/>
        <v>222</v>
      </c>
      <c r="M363" s="16">
        <v>0.108</v>
      </c>
      <c r="N363" s="8">
        <f t="shared" si="27"/>
        <v>0.1210762331838565</v>
      </c>
      <c r="O363" s="17">
        <f t="shared" si="104"/>
        <v>208</v>
      </c>
      <c r="P363" s="17">
        <f t="shared" si="105"/>
        <v>249.6</v>
      </c>
      <c r="Q363" s="18">
        <f t="shared" si="72"/>
        <v>22.463999999999999</v>
      </c>
      <c r="R363" s="8">
        <v>20</v>
      </c>
      <c r="S363" s="8">
        <v>6</v>
      </c>
      <c r="T363" s="18">
        <f t="shared" si="110"/>
        <v>266.80851063829789</v>
      </c>
      <c r="U363" s="78">
        <v>7.0000000000000007E-2</v>
      </c>
      <c r="V363" s="18">
        <f t="shared" si="114"/>
        <v>267.072</v>
      </c>
      <c r="W363" s="44">
        <f t="shared" si="107"/>
        <v>257.44680851063833</v>
      </c>
      <c r="X363" s="8">
        <v>8.4</v>
      </c>
      <c r="Y363" s="17">
        <v>0</v>
      </c>
      <c r="Z363" s="18">
        <f t="shared" si="111"/>
        <v>274.32314410480348</v>
      </c>
      <c r="AA363" s="17">
        <f t="shared" si="109"/>
        <v>264.19213973799128</v>
      </c>
      <c r="AB363" s="35" t="s">
        <v>898</v>
      </c>
      <c r="AC363" s="35" t="s">
        <v>46</v>
      </c>
      <c r="AD363" s="35"/>
      <c r="AE363" s="35"/>
      <c r="AF363" s="35"/>
      <c r="AG363" s="36"/>
      <c r="AH363" s="36"/>
      <c r="AI363" s="36"/>
      <c r="AJ363" s="38"/>
      <c r="AK363" s="33" t="s">
        <v>901</v>
      </c>
      <c r="AL363" s="33" t="s">
        <v>901</v>
      </c>
      <c r="AM363" s="33" t="s">
        <v>902</v>
      </c>
      <c r="AN363" s="33" t="s">
        <v>903</v>
      </c>
    </row>
    <row r="364" spans="1:40" ht="178.5">
      <c r="A364" s="33" t="s">
        <v>577</v>
      </c>
      <c r="B364" s="33" t="s">
        <v>899</v>
      </c>
      <c r="C364" s="33" t="s">
        <v>471</v>
      </c>
      <c r="D364" s="33" t="s">
        <v>900</v>
      </c>
      <c r="E364" s="35"/>
      <c r="F364" s="35" t="s">
        <v>45</v>
      </c>
      <c r="G364" s="86">
        <v>1</v>
      </c>
      <c r="H364" s="33" t="s">
        <v>46</v>
      </c>
      <c r="I364" s="33" t="s">
        <v>47</v>
      </c>
      <c r="J364" s="59">
        <v>43374</v>
      </c>
      <c r="K364" s="37">
        <v>185</v>
      </c>
      <c r="L364" s="16">
        <f t="shared" si="68"/>
        <v>222</v>
      </c>
      <c r="M364" s="16">
        <v>0.108</v>
      </c>
      <c r="N364" s="8">
        <f t="shared" si="27"/>
        <v>0.1210762331838565</v>
      </c>
      <c r="O364" s="17">
        <f t="shared" si="104"/>
        <v>208</v>
      </c>
      <c r="P364" s="17">
        <f t="shared" si="105"/>
        <v>249.6</v>
      </c>
      <c r="Q364" s="18">
        <f t="shared" si="72"/>
        <v>22.463999999999999</v>
      </c>
      <c r="R364" s="8">
        <v>20</v>
      </c>
      <c r="S364" s="8">
        <v>6</v>
      </c>
      <c r="T364" s="18">
        <f t="shared" si="110"/>
        <v>266.80851063829789</v>
      </c>
      <c r="U364" s="78">
        <v>7.0000000000000007E-2</v>
      </c>
      <c r="V364" s="18">
        <f t="shared" si="114"/>
        <v>267.072</v>
      </c>
      <c r="W364" s="44">
        <f t="shared" si="107"/>
        <v>257.44680851063833</v>
      </c>
      <c r="X364" s="8">
        <v>8.4</v>
      </c>
      <c r="Y364" s="17">
        <v>0</v>
      </c>
      <c r="Z364" s="18">
        <f t="shared" si="111"/>
        <v>274.32314410480348</v>
      </c>
      <c r="AA364" s="17">
        <f t="shared" si="109"/>
        <v>264.19213973799128</v>
      </c>
      <c r="AB364" s="35" t="s">
        <v>898</v>
      </c>
      <c r="AC364" s="35" t="s">
        <v>46</v>
      </c>
      <c r="AD364" s="35"/>
      <c r="AE364" s="35"/>
      <c r="AF364" s="35"/>
      <c r="AG364" s="36"/>
      <c r="AH364" s="36"/>
      <c r="AI364" s="36"/>
      <c r="AJ364" s="38"/>
      <c r="AK364" s="33" t="s">
        <v>901</v>
      </c>
      <c r="AL364" s="33" t="s">
        <v>901</v>
      </c>
      <c r="AM364" s="33" t="s">
        <v>902</v>
      </c>
      <c r="AN364" s="33" t="s">
        <v>903</v>
      </c>
    </row>
    <row r="365" spans="1:40" ht="178.5">
      <c r="A365" s="33" t="s">
        <v>577</v>
      </c>
      <c r="B365" s="33" t="s">
        <v>899</v>
      </c>
      <c r="C365" s="33" t="s">
        <v>471</v>
      </c>
      <c r="D365" s="33" t="s">
        <v>900</v>
      </c>
      <c r="E365" s="35"/>
      <c r="F365" s="35" t="s">
        <v>45</v>
      </c>
      <c r="G365" s="86">
        <v>1</v>
      </c>
      <c r="H365" s="33" t="s">
        <v>46</v>
      </c>
      <c r="I365" s="33" t="s">
        <v>47</v>
      </c>
      <c r="J365" s="59">
        <v>43374</v>
      </c>
      <c r="K365" s="37">
        <v>185</v>
      </c>
      <c r="L365" s="16">
        <f t="shared" si="68"/>
        <v>222</v>
      </c>
      <c r="M365" s="16">
        <v>0.108</v>
      </c>
      <c r="N365" s="8">
        <f t="shared" si="27"/>
        <v>0.1210762331838565</v>
      </c>
      <c r="O365" s="17">
        <f t="shared" si="104"/>
        <v>208</v>
      </c>
      <c r="P365" s="17">
        <f t="shared" si="105"/>
        <v>249.6</v>
      </c>
      <c r="Q365" s="18">
        <f t="shared" si="72"/>
        <v>22.463999999999999</v>
      </c>
      <c r="R365" s="8">
        <v>20</v>
      </c>
      <c r="S365" s="8">
        <v>6</v>
      </c>
      <c r="T365" s="18">
        <f t="shared" si="110"/>
        <v>266.80851063829789</v>
      </c>
      <c r="U365" s="78">
        <v>7.0000000000000007E-2</v>
      </c>
      <c r="V365" s="18">
        <f t="shared" si="114"/>
        <v>267.072</v>
      </c>
      <c r="W365" s="44">
        <f t="shared" si="107"/>
        <v>257.44680851063833</v>
      </c>
      <c r="X365" s="8">
        <v>8.4</v>
      </c>
      <c r="Y365" s="17">
        <v>0</v>
      </c>
      <c r="Z365" s="18">
        <f t="shared" si="111"/>
        <v>274.32314410480348</v>
      </c>
      <c r="AA365" s="17">
        <f t="shared" si="109"/>
        <v>264.19213973799128</v>
      </c>
      <c r="AB365" s="35" t="s">
        <v>898</v>
      </c>
      <c r="AC365" s="35" t="s">
        <v>46</v>
      </c>
      <c r="AD365" s="35"/>
      <c r="AE365" s="35"/>
      <c r="AF365" s="35"/>
      <c r="AG365" s="36"/>
      <c r="AH365" s="36"/>
      <c r="AI365" s="36"/>
      <c r="AJ365" s="38"/>
      <c r="AK365" s="33" t="s">
        <v>901</v>
      </c>
      <c r="AL365" s="33" t="s">
        <v>901</v>
      </c>
      <c r="AM365" s="33" t="s">
        <v>902</v>
      </c>
      <c r="AN365" s="33" t="s">
        <v>903</v>
      </c>
    </row>
    <row r="366" spans="1:40" ht="165.75">
      <c r="A366" s="33" t="s">
        <v>577</v>
      </c>
      <c r="B366" s="33" t="s">
        <v>904</v>
      </c>
      <c r="C366" s="33" t="s">
        <v>471</v>
      </c>
      <c r="D366" s="33" t="s">
        <v>905</v>
      </c>
      <c r="E366" s="35"/>
      <c r="F366" s="35" t="s">
        <v>45</v>
      </c>
      <c r="G366" s="86">
        <v>1</v>
      </c>
      <c r="H366" s="33" t="s">
        <v>46</v>
      </c>
      <c r="I366" s="33" t="s">
        <v>47</v>
      </c>
      <c r="J366" s="59">
        <v>43374</v>
      </c>
      <c r="K366" s="37">
        <v>155</v>
      </c>
      <c r="L366" s="16">
        <f t="shared" si="68"/>
        <v>186</v>
      </c>
      <c r="M366" s="16">
        <v>0.126</v>
      </c>
      <c r="N366" s="8">
        <f t="shared" si="27"/>
        <v>0.14416475972540047</v>
      </c>
      <c r="O366" s="17">
        <f t="shared" si="104"/>
        <v>178</v>
      </c>
      <c r="P366" s="17">
        <f t="shared" si="105"/>
        <v>213.6</v>
      </c>
      <c r="Q366" s="18">
        <f t="shared" si="72"/>
        <v>22.428000000000001</v>
      </c>
      <c r="R366" s="8">
        <v>20</v>
      </c>
      <c r="S366" s="8">
        <v>6</v>
      </c>
      <c r="T366" s="18">
        <f t="shared" si="110"/>
        <v>228.51063829787233</v>
      </c>
      <c r="U366" s="78">
        <v>7.0000000000000007E-2</v>
      </c>
      <c r="V366" s="18">
        <f t="shared" si="114"/>
        <v>228.55200000000002</v>
      </c>
      <c r="W366" s="44">
        <f t="shared" si="107"/>
        <v>219.14893617021278</v>
      </c>
      <c r="X366" s="8">
        <v>8.4</v>
      </c>
      <c r="Y366" s="17">
        <v>10</v>
      </c>
      <c r="Z366" s="18">
        <f t="shared" si="111"/>
        <v>245.93886462882097</v>
      </c>
      <c r="AA366" s="17">
        <f t="shared" si="109"/>
        <v>235.80786026200872</v>
      </c>
      <c r="AB366" s="35"/>
      <c r="AC366" s="35"/>
      <c r="AD366" s="35"/>
      <c r="AE366" s="35"/>
      <c r="AF366" s="35"/>
      <c r="AG366" s="36"/>
      <c r="AH366" s="36"/>
      <c r="AI366" s="36"/>
      <c r="AJ366" s="38"/>
      <c r="AK366" s="33" t="s">
        <v>906</v>
      </c>
      <c r="AL366" s="33" t="s">
        <v>906</v>
      </c>
      <c r="AM366" s="33" t="s">
        <v>907</v>
      </c>
      <c r="AN366" s="33" t="s">
        <v>908</v>
      </c>
    </row>
    <row r="367" spans="1:40" ht="165.75">
      <c r="A367" s="33" t="s">
        <v>577</v>
      </c>
      <c r="B367" s="33" t="s">
        <v>904</v>
      </c>
      <c r="C367" s="33" t="s">
        <v>471</v>
      </c>
      <c r="D367" s="33" t="s">
        <v>905</v>
      </c>
      <c r="E367" s="35"/>
      <c r="F367" s="35" t="s">
        <v>45</v>
      </c>
      <c r="G367" s="86">
        <v>1</v>
      </c>
      <c r="H367" s="33" t="s">
        <v>46</v>
      </c>
      <c r="I367" s="33" t="s">
        <v>47</v>
      </c>
      <c r="J367" s="59">
        <v>43374</v>
      </c>
      <c r="K367" s="37">
        <v>155</v>
      </c>
      <c r="L367" s="16">
        <f t="shared" si="68"/>
        <v>186</v>
      </c>
      <c r="M367" s="16">
        <v>0.126</v>
      </c>
      <c r="N367" s="8">
        <f t="shared" si="27"/>
        <v>0.14416475972540047</v>
      </c>
      <c r="O367" s="17">
        <f t="shared" si="104"/>
        <v>178</v>
      </c>
      <c r="P367" s="17">
        <f t="shared" si="105"/>
        <v>213.6</v>
      </c>
      <c r="Q367" s="18">
        <f t="shared" si="72"/>
        <v>22.428000000000001</v>
      </c>
      <c r="R367" s="8">
        <v>20</v>
      </c>
      <c r="S367" s="8">
        <v>6</v>
      </c>
      <c r="T367" s="18">
        <f t="shared" si="110"/>
        <v>228.51063829787233</v>
      </c>
      <c r="U367" s="78">
        <v>7.0000000000000007E-2</v>
      </c>
      <c r="V367" s="18">
        <f t="shared" si="114"/>
        <v>228.55200000000002</v>
      </c>
      <c r="W367" s="44">
        <f t="shared" si="107"/>
        <v>219.14893617021278</v>
      </c>
      <c r="X367" s="8">
        <v>8.4</v>
      </c>
      <c r="Y367" s="17">
        <v>10</v>
      </c>
      <c r="Z367" s="18">
        <f t="shared" si="111"/>
        <v>245.93886462882097</v>
      </c>
      <c r="AA367" s="17">
        <f t="shared" si="109"/>
        <v>235.80786026200872</v>
      </c>
      <c r="AB367" s="35"/>
      <c r="AC367" s="35"/>
      <c r="AD367" s="35"/>
      <c r="AE367" s="35"/>
      <c r="AF367" s="35"/>
      <c r="AG367" s="36"/>
      <c r="AH367" s="36"/>
      <c r="AI367" s="36"/>
      <c r="AJ367" s="38"/>
      <c r="AK367" s="33" t="s">
        <v>906</v>
      </c>
      <c r="AL367" s="33" t="s">
        <v>906</v>
      </c>
      <c r="AM367" s="33" t="s">
        <v>907</v>
      </c>
      <c r="AN367" s="33" t="s">
        <v>908</v>
      </c>
    </row>
    <row r="368" spans="1:40" ht="165.75">
      <c r="A368" s="33" t="s">
        <v>577</v>
      </c>
      <c r="B368" s="33" t="s">
        <v>904</v>
      </c>
      <c r="C368" s="33" t="s">
        <v>471</v>
      </c>
      <c r="D368" s="33" t="s">
        <v>905</v>
      </c>
      <c r="E368" s="35"/>
      <c r="F368" s="35" t="s">
        <v>45</v>
      </c>
      <c r="G368" s="86">
        <v>1</v>
      </c>
      <c r="H368" s="33" t="s">
        <v>46</v>
      </c>
      <c r="I368" s="33" t="s">
        <v>47</v>
      </c>
      <c r="J368" s="59">
        <v>43374</v>
      </c>
      <c r="K368" s="37">
        <v>155</v>
      </c>
      <c r="L368" s="16">
        <f t="shared" si="68"/>
        <v>186</v>
      </c>
      <c r="M368" s="16">
        <v>0.126</v>
      </c>
      <c r="N368" s="8">
        <f t="shared" si="27"/>
        <v>0.14416475972540047</v>
      </c>
      <c r="O368" s="17">
        <f t="shared" si="104"/>
        <v>178</v>
      </c>
      <c r="P368" s="17">
        <f t="shared" si="105"/>
        <v>213.6</v>
      </c>
      <c r="Q368" s="18">
        <f t="shared" si="72"/>
        <v>22.428000000000001</v>
      </c>
      <c r="R368" s="8">
        <v>20</v>
      </c>
      <c r="S368" s="8">
        <v>6</v>
      </c>
      <c r="T368" s="18">
        <f t="shared" si="110"/>
        <v>228.51063829787233</v>
      </c>
      <c r="U368" s="78">
        <v>7.0000000000000007E-2</v>
      </c>
      <c r="V368" s="18">
        <f t="shared" si="114"/>
        <v>228.55200000000002</v>
      </c>
      <c r="W368" s="44">
        <f t="shared" si="107"/>
        <v>219.14893617021278</v>
      </c>
      <c r="X368" s="8">
        <v>8.4</v>
      </c>
      <c r="Y368" s="17">
        <v>10</v>
      </c>
      <c r="Z368" s="18">
        <f t="shared" si="111"/>
        <v>245.93886462882097</v>
      </c>
      <c r="AA368" s="17">
        <f t="shared" si="109"/>
        <v>235.80786026200872</v>
      </c>
      <c r="AB368" s="35"/>
      <c r="AC368" s="35"/>
      <c r="AD368" s="35"/>
      <c r="AE368" s="35"/>
      <c r="AF368" s="35"/>
      <c r="AG368" s="36"/>
      <c r="AH368" s="36"/>
      <c r="AI368" s="36"/>
      <c r="AJ368" s="38"/>
      <c r="AK368" s="33" t="s">
        <v>906</v>
      </c>
      <c r="AL368" s="33" t="s">
        <v>906</v>
      </c>
      <c r="AM368" s="33" t="s">
        <v>907</v>
      </c>
      <c r="AN368" s="33" t="s">
        <v>908</v>
      </c>
    </row>
    <row r="369" spans="1:40" ht="165.75">
      <c r="A369" s="33" t="s">
        <v>577</v>
      </c>
      <c r="B369" s="33" t="s">
        <v>904</v>
      </c>
      <c r="C369" s="33" t="s">
        <v>471</v>
      </c>
      <c r="D369" s="33" t="s">
        <v>905</v>
      </c>
      <c r="E369" s="35"/>
      <c r="F369" s="35" t="s">
        <v>45</v>
      </c>
      <c r="G369" s="86">
        <v>1</v>
      </c>
      <c r="H369" s="33" t="s">
        <v>46</v>
      </c>
      <c r="I369" s="33" t="s">
        <v>47</v>
      </c>
      <c r="J369" s="59">
        <v>43374</v>
      </c>
      <c r="K369" s="37">
        <v>155</v>
      </c>
      <c r="L369" s="16">
        <f t="shared" si="68"/>
        <v>186</v>
      </c>
      <c r="M369" s="16">
        <v>0.126</v>
      </c>
      <c r="N369" s="8">
        <f t="shared" si="27"/>
        <v>0.14416475972540047</v>
      </c>
      <c r="O369" s="17">
        <f t="shared" si="104"/>
        <v>178</v>
      </c>
      <c r="P369" s="17">
        <f t="shared" si="105"/>
        <v>213.6</v>
      </c>
      <c r="Q369" s="18">
        <f t="shared" si="72"/>
        <v>22.428000000000001</v>
      </c>
      <c r="R369" s="8">
        <v>20</v>
      </c>
      <c r="S369" s="8">
        <v>6</v>
      </c>
      <c r="T369" s="18">
        <f t="shared" si="110"/>
        <v>228.51063829787233</v>
      </c>
      <c r="U369" s="78">
        <v>7.0000000000000007E-2</v>
      </c>
      <c r="V369" s="18">
        <f t="shared" si="114"/>
        <v>228.55200000000002</v>
      </c>
      <c r="W369" s="44">
        <f t="shared" si="107"/>
        <v>219.14893617021278</v>
      </c>
      <c r="X369" s="8">
        <v>8.4</v>
      </c>
      <c r="Y369" s="17">
        <v>10</v>
      </c>
      <c r="Z369" s="18">
        <f t="shared" si="111"/>
        <v>245.93886462882097</v>
      </c>
      <c r="AA369" s="17">
        <f t="shared" si="109"/>
        <v>235.80786026200872</v>
      </c>
      <c r="AB369" s="35"/>
      <c r="AC369" s="35"/>
      <c r="AD369" s="35"/>
      <c r="AE369" s="35"/>
      <c r="AF369" s="35"/>
      <c r="AG369" s="36"/>
      <c r="AH369" s="36"/>
      <c r="AI369" s="36"/>
      <c r="AJ369" s="38"/>
      <c r="AK369" s="33" t="s">
        <v>906</v>
      </c>
      <c r="AL369" s="33" t="s">
        <v>906</v>
      </c>
      <c r="AM369" s="33" t="s">
        <v>907</v>
      </c>
      <c r="AN369" s="33" t="s">
        <v>908</v>
      </c>
    </row>
    <row r="370" spans="1:40" ht="165.75">
      <c r="A370" s="33" t="s">
        <v>577</v>
      </c>
      <c r="B370" s="33" t="s">
        <v>904</v>
      </c>
      <c r="C370" s="33" t="s">
        <v>471</v>
      </c>
      <c r="D370" s="33" t="s">
        <v>905</v>
      </c>
      <c r="E370" s="35"/>
      <c r="F370" s="35" t="s">
        <v>45</v>
      </c>
      <c r="G370" s="86">
        <v>1</v>
      </c>
      <c r="H370" s="33" t="s">
        <v>46</v>
      </c>
      <c r="I370" s="33" t="s">
        <v>47</v>
      </c>
      <c r="J370" s="59">
        <v>43374</v>
      </c>
      <c r="K370" s="37">
        <v>155</v>
      </c>
      <c r="L370" s="16">
        <f t="shared" si="68"/>
        <v>186</v>
      </c>
      <c r="M370" s="16">
        <v>0.126</v>
      </c>
      <c r="N370" s="8">
        <f t="shared" si="27"/>
        <v>0.14416475972540047</v>
      </c>
      <c r="O370" s="17">
        <f t="shared" si="104"/>
        <v>178</v>
      </c>
      <c r="P370" s="17">
        <f t="shared" si="105"/>
        <v>213.6</v>
      </c>
      <c r="Q370" s="18">
        <f t="shared" si="72"/>
        <v>22.428000000000001</v>
      </c>
      <c r="R370" s="8">
        <v>20</v>
      </c>
      <c r="S370" s="8">
        <v>6</v>
      </c>
      <c r="T370" s="18">
        <f t="shared" si="110"/>
        <v>228.51063829787233</v>
      </c>
      <c r="U370" s="78">
        <v>7.0000000000000007E-2</v>
      </c>
      <c r="V370" s="18">
        <f t="shared" si="114"/>
        <v>228.55200000000002</v>
      </c>
      <c r="W370" s="44">
        <f t="shared" si="107"/>
        <v>219.14893617021278</v>
      </c>
      <c r="X370" s="8">
        <v>8.4</v>
      </c>
      <c r="Y370" s="17">
        <v>10</v>
      </c>
      <c r="Z370" s="18">
        <f t="shared" si="111"/>
        <v>245.93886462882097</v>
      </c>
      <c r="AA370" s="17">
        <f t="shared" si="109"/>
        <v>235.80786026200872</v>
      </c>
      <c r="AB370" s="35"/>
      <c r="AC370" s="35"/>
      <c r="AD370" s="35"/>
      <c r="AE370" s="35"/>
      <c r="AF370" s="35"/>
      <c r="AG370" s="36"/>
      <c r="AH370" s="36"/>
      <c r="AI370" s="36"/>
      <c r="AJ370" s="38"/>
      <c r="AK370" s="33" t="s">
        <v>906</v>
      </c>
      <c r="AL370" s="33" t="s">
        <v>906</v>
      </c>
      <c r="AM370" s="33" t="s">
        <v>907</v>
      </c>
      <c r="AN370" s="33" t="s">
        <v>908</v>
      </c>
    </row>
    <row r="371" spans="1:40" ht="165.75">
      <c r="A371" s="33" t="s">
        <v>577</v>
      </c>
      <c r="B371" s="33" t="s">
        <v>904</v>
      </c>
      <c r="C371" s="33" t="s">
        <v>471</v>
      </c>
      <c r="D371" s="33" t="s">
        <v>905</v>
      </c>
      <c r="E371" s="35"/>
      <c r="F371" s="35" t="s">
        <v>45</v>
      </c>
      <c r="G371" s="86">
        <v>1</v>
      </c>
      <c r="H371" s="33" t="s">
        <v>46</v>
      </c>
      <c r="I371" s="33" t="s">
        <v>47</v>
      </c>
      <c r="J371" s="59">
        <v>43374</v>
      </c>
      <c r="K371" s="37">
        <v>155</v>
      </c>
      <c r="L371" s="16">
        <f t="shared" si="68"/>
        <v>186</v>
      </c>
      <c r="M371" s="16">
        <v>0.126</v>
      </c>
      <c r="N371" s="8">
        <f t="shared" si="27"/>
        <v>0.14416475972540047</v>
      </c>
      <c r="O371" s="17">
        <f t="shared" si="104"/>
        <v>178</v>
      </c>
      <c r="P371" s="17">
        <f t="shared" si="105"/>
        <v>213.6</v>
      </c>
      <c r="Q371" s="18">
        <f t="shared" si="72"/>
        <v>22.428000000000001</v>
      </c>
      <c r="R371" s="8">
        <v>20</v>
      </c>
      <c r="S371" s="8">
        <v>6</v>
      </c>
      <c r="T371" s="18">
        <f t="shared" si="110"/>
        <v>228.51063829787233</v>
      </c>
      <c r="U371" s="78">
        <v>7.0000000000000007E-2</v>
      </c>
      <c r="V371" s="18">
        <f t="shared" si="114"/>
        <v>228.55200000000002</v>
      </c>
      <c r="W371" s="44">
        <f t="shared" si="107"/>
        <v>219.14893617021278</v>
      </c>
      <c r="X371" s="8">
        <v>8.4</v>
      </c>
      <c r="Y371" s="17">
        <v>10</v>
      </c>
      <c r="Z371" s="18">
        <f t="shared" si="111"/>
        <v>245.93886462882097</v>
      </c>
      <c r="AA371" s="17">
        <f t="shared" si="109"/>
        <v>235.80786026200872</v>
      </c>
      <c r="AB371" s="35"/>
      <c r="AC371" s="35"/>
      <c r="AD371" s="35"/>
      <c r="AE371" s="35"/>
      <c r="AF371" s="35"/>
      <c r="AG371" s="36"/>
      <c r="AH371" s="36"/>
      <c r="AI371" s="36"/>
      <c r="AJ371" s="38"/>
      <c r="AK371" s="33" t="s">
        <v>906</v>
      </c>
      <c r="AL371" s="33" t="s">
        <v>906</v>
      </c>
      <c r="AM371" s="33" t="s">
        <v>907</v>
      </c>
      <c r="AN371" s="33" t="s">
        <v>908</v>
      </c>
    </row>
    <row r="372" spans="1:40" ht="114.75">
      <c r="A372" s="33" t="s">
        <v>909</v>
      </c>
      <c r="B372" s="33" t="s">
        <v>910</v>
      </c>
      <c r="C372" s="33" t="s">
        <v>471</v>
      </c>
      <c r="D372" s="33" t="s">
        <v>911</v>
      </c>
      <c r="E372" s="35"/>
      <c r="F372" s="12" t="s">
        <v>45</v>
      </c>
      <c r="G372" s="12">
        <v>1</v>
      </c>
      <c r="H372" s="14" t="s">
        <v>46</v>
      </c>
      <c r="I372" s="14" t="s">
        <v>47</v>
      </c>
      <c r="J372" s="33"/>
      <c r="K372" s="37">
        <v>72</v>
      </c>
      <c r="L372" s="6">
        <f t="shared" si="68"/>
        <v>86.399999999999991</v>
      </c>
      <c r="M372" s="7">
        <v>0.22500000000000001</v>
      </c>
      <c r="N372" s="8">
        <f t="shared" si="27"/>
        <v>0.29032258064516131</v>
      </c>
      <c r="O372" s="7">
        <f t="shared" ref="O372:O375" si="115">INT(L372/(1-M372))+1</f>
        <v>112</v>
      </c>
      <c r="P372" s="7"/>
      <c r="Q372" s="7">
        <f t="shared" si="72"/>
        <v>25.2</v>
      </c>
      <c r="R372" s="60"/>
      <c r="S372" s="60">
        <v>5.76</v>
      </c>
      <c r="T372" s="10">
        <f t="shared" ref="T372:T373" si="116">O372/(1-S372/100)</f>
        <v>118.84550084889644</v>
      </c>
      <c r="U372" s="60"/>
      <c r="V372" s="60"/>
      <c r="W372" s="60"/>
      <c r="X372" s="60">
        <v>8.4</v>
      </c>
      <c r="Y372" s="9">
        <v>0</v>
      </c>
      <c r="Z372" s="9">
        <f t="shared" ref="Z372:Z373" si="117">(O372+Y372)/(1-X372/100)</f>
        <v>122.27074235807859</v>
      </c>
      <c r="AA372" s="40"/>
      <c r="AB372" s="40">
        <v>43043</v>
      </c>
      <c r="AC372" s="35" t="s">
        <v>46</v>
      </c>
      <c r="AD372" s="35"/>
      <c r="AE372" s="35"/>
      <c r="AF372" s="35"/>
      <c r="AG372" s="36"/>
      <c r="AH372" s="36"/>
      <c r="AI372" s="36"/>
      <c r="AJ372" s="38"/>
      <c r="AK372" s="66" t="s">
        <v>912</v>
      </c>
      <c r="AL372" s="66" t="s">
        <v>912</v>
      </c>
      <c r="AM372" s="66" t="s">
        <v>913</v>
      </c>
      <c r="AN372" s="67" t="s">
        <v>914</v>
      </c>
    </row>
    <row r="373" spans="1:40" ht="114.75">
      <c r="A373" s="33" t="s">
        <v>909</v>
      </c>
      <c r="B373" s="33" t="s">
        <v>910</v>
      </c>
      <c r="C373" s="33" t="s">
        <v>471</v>
      </c>
      <c r="D373" s="33" t="s">
        <v>911</v>
      </c>
      <c r="E373" s="35"/>
      <c r="F373" s="12" t="s">
        <v>45</v>
      </c>
      <c r="G373" s="12">
        <v>1</v>
      </c>
      <c r="H373" s="14" t="s">
        <v>46</v>
      </c>
      <c r="I373" s="14" t="s">
        <v>47</v>
      </c>
      <c r="J373" s="33"/>
      <c r="K373" s="37">
        <v>72</v>
      </c>
      <c r="L373" s="6">
        <f t="shared" si="68"/>
        <v>86.399999999999991</v>
      </c>
      <c r="M373" s="7">
        <v>0.22500000000000001</v>
      </c>
      <c r="N373" s="8">
        <f t="shared" si="27"/>
        <v>0.29032258064516131</v>
      </c>
      <c r="O373" s="7">
        <f t="shared" si="115"/>
        <v>112</v>
      </c>
      <c r="P373" s="7"/>
      <c r="Q373" s="7">
        <f t="shared" si="72"/>
        <v>25.2</v>
      </c>
      <c r="R373" s="60"/>
      <c r="S373" s="60">
        <v>5.76</v>
      </c>
      <c r="T373" s="10">
        <f t="shared" si="116"/>
        <v>118.84550084889644</v>
      </c>
      <c r="U373" s="60"/>
      <c r="V373" s="60"/>
      <c r="W373" s="60"/>
      <c r="X373" s="60">
        <v>8.4</v>
      </c>
      <c r="Y373" s="9">
        <v>0</v>
      </c>
      <c r="Z373" s="9">
        <f t="shared" si="117"/>
        <v>122.27074235807859</v>
      </c>
      <c r="AA373" s="40"/>
      <c r="AB373" s="40">
        <v>43043</v>
      </c>
      <c r="AC373" s="35" t="s">
        <v>46</v>
      </c>
      <c r="AD373" s="35"/>
      <c r="AE373" s="35"/>
      <c r="AF373" s="35"/>
      <c r="AG373" s="36"/>
      <c r="AH373" s="36"/>
      <c r="AI373" s="36"/>
      <c r="AJ373" s="38"/>
      <c r="AK373" s="66" t="s">
        <v>912</v>
      </c>
      <c r="AL373" s="66" t="s">
        <v>912</v>
      </c>
      <c r="AM373" s="66" t="s">
        <v>913</v>
      </c>
      <c r="AN373" s="67" t="s">
        <v>914</v>
      </c>
    </row>
    <row r="374" spans="1:40" ht="45">
      <c r="A374" s="3" t="s">
        <v>915</v>
      </c>
      <c r="B374" s="14" t="s">
        <v>916</v>
      </c>
      <c r="C374" s="14" t="s">
        <v>917</v>
      </c>
      <c r="D374" s="14" t="s">
        <v>918</v>
      </c>
      <c r="E374" s="12"/>
      <c r="F374" s="12" t="s">
        <v>45</v>
      </c>
      <c r="G374" s="12">
        <v>1</v>
      </c>
      <c r="H374" s="14" t="s">
        <v>46</v>
      </c>
      <c r="I374" s="14" t="s">
        <v>47</v>
      </c>
      <c r="J374" s="14"/>
      <c r="K374" s="6">
        <v>90</v>
      </c>
      <c r="L374" s="6">
        <f t="shared" si="68"/>
        <v>108</v>
      </c>
      <c r="M374" s="7">
        <v>0.106</v>
      </c>
      <c r="N374" s="8">
        <f t="shared" si="27"/>
        <v>0.11856823266219239</v>
      </c>
      <c r="O374" s="7">
        <f t="shared" si="115"/>
        <v>121</v>
      </c>
      <c r="P374" s="7"/>
      <c r="Q374" s="7">
        <f t="shared" ref="Q374:Q375" si="118">INT(O374*M374)</f>
        <v>12</v>
      </c>
      <c r="R374" s="60"/>
      <c r="S374" s="60">
        <v>5.76</v>
      </c>
      <c r="T374" s="10">
        <f t="shared" ref="T374:T375" si="119">INT(O374/(1-S374/100))</f>
        <v>128</v>
      </c>
      <c r="U374" s="60"/>
      <c r="V374" s="60"/>
      <c r="W374" s="60"/>
      <c r="X374" s="60">
        <v>8.4</v>
      </c>
      <c r="Y374" s="9">
        <v>0</v>
      </c>
      <c r="Z374" s="9">
        <f t="shared" ref="Z374:Z375" si="120">INT((O374+Y374)/(1-X374/100))</f>
        <v>132</v>
      </c>
      <c r="AA374" s="11"/>
      <c r="AB374" s="11">
        <v>42829</v>
      </c>
      <c r="AC374" s="12" t="s">
        <v>46</v>
      </c>
      <c r="AD374" s="12"/>
      <c r="AE374" s="4"/>
      <c r="AF374" s="4"/>
      <c r="AG374" s="3"/>
      <c r="AH374" s="3"/>
      <c r="AI374" s="3"/>
      <c r="AJ374" s="13"/>
      <c r="AK374" s="3" t="s">
        <v>919</v>
      </c>
      <c r="AL374" s="3" t="s">
        <v>919</v>
      </c>
      <c r="AM374" s="14" t="s">
        <v>920</v>
      </c>
      <c r="AN374" s="14" t="s">
        <v>921</v>
      </c>
    </row>
    <row r="375" spans="1:40" ht="45">
      <c r="A375" s="3" t="s">
        <v>915</v>
      </c>
      <c r="B375" s="14" t="s">
        <v>916</v>
      </c>
      <c r="C375" s="14" t="s">
        <v>917</v>
      </c>
      <c r="D375" s="14" t="s">
        <v>918</v>
      </c>
      <c r="E375" s="12"/>
      <c r="F375" s="12" t="s">
        <v>45</v>
      </c>
      <c r="G375" s="12">
        <v>1</v>
      </c>
      <c r="H375" s="14" t="s">
        <v>46</v>
      </c>
      <c r="I375" s="14" t="s">
        <v>47</v>
      </c>
      <c r="J375" s="14"/>
      <c r="K375" s="6">
        <v>90</v>
      </c>
      <c r="L375" s="6">
        <f t="shared" si="68"/>
        <v>108</v>
      </c>
      <c r="M375" s="7">
        <v>0.106</v>
      </c>
      <c r="N375" s="8">
        <f t="shared" si="27"/>
        <v>0.11856823266219239</v>
      </c>
      <c r="O375" s="7">
        <f t="shared" si="115"/>
        <v>121</v>
      </c>
      <c r="P375" s="7"/>
      <c r="Q375" s="7">
        <f t="shared" si="118"/>
        <v>12</v>
      </c>
      <c r="R375" s="60"/>
      <c r="S375" s="60">
        <v>5.76</v>
      </c>
      <c r="T375" s="10">
        <f t="shared" si="119"/>
        <v>128</v>
      </c>
      <c r="U375" s="60"/>
      <c r="V375" s="60"/>
      <c r="W375" s="60"/>
      <c r="X375" s="60">
        <v>8.4</v>
      </c>
      <c r="Y375" s="9">
        <v>0</v>
      </c>
      <c r="Z375" s="9">
        <f t="shared" si="120"/>
        <v>132</v>
      </c>
      <c r="AA375" s="11"/>
      <c r="AB375" s="11">
        <v>42829</v>
      </c>
      <c r="AC375" s="12" t="s">
        <v>46</v>
      </c>
      <c r="AD375" s="12"/>
      <c r="AE375" s="4"/>
      <c r="AF375" s="4"/>
      <c r="AG375" s="3"/>
      <c r="AH375" s="3"/>
      <c r="AI375" s="3"/>
      <c r="AJ375" s="13"/>
      <c r="AK375" s="3" t="s">
        <v>919</v>
      </c>
      <c r="AL375" s="3" t="s">
        <v>919</v>
      </c>
      <c r="AM375" s="14" t="s">
        <v>920</v>
      </c>
      <c r="AN375" s="14" t="s">
        <v>921</v>
      </c>
    </row>
    <row r="376" spans="1:40" ht="75">
      <c r="A376" s="3" t="s">
        <v>915</v>
      </c>
      <c r="B376" s="14" t="s">
        <v>922</v>
      </c>
      <c r="C376" s="14" t="s">
        <v>917</v>
      </c>
      <c r="D376" s="14" t="s">
        <v>923</v>
      </c>
      <c r="E376" s="12" t="s">
        <v>924</v>
      </c>
      <c r="F376" s="12" t="s">
        <v>45</v>
      </c>
      <c r="G376" s="12">
        <v>1</v>
      </c>
      <c r="H376" s="14" t="s">
        <v>46</v>
      </c>
      <c r="I376" s="14" t="s">
        <v>47</v>
      </c>
      <c r="J376" s="14"/>
      <c r="K376" s="87">
        <v>47</v>
      </c>
      <c r="L376" s="6">
        <f t="shared" si="68"/>
        <v>56.4</v>
      </c>
      <c r="M376" s="7">
        <v>0.106</v>
      </c>
      <c r="N376" s="8">
        <f t="shared" si="27"/>
        <v>0.11856823266219239</v>
      </c>
      <c r="O376" s="17">
        <f t="shared" ref="O376:O418" si="121">INT(K376/(1-M376))+1</f>
        <v>53</v>
      </c>
      <c r="P376" s="17">
        <f t="shared" ref="P376:P418" si="122">1.2*O376</f>
        <v>63.599999999999994</v>
      </c>
      <c r="Q376" s="18">
        <f t="shared" ref="Q376:Q438" si="123">O376*M376</f>
        <v>5.6179999999999994</v>
      </c>
      <c r="R376" s="8">
        <v>15</v>
      </c>
      <c r="S376" s="8">
        <v>6</v>
      </c>
      <c r="T376" s="18">
        <f t="shared" ref="T376:T418" si="124">(P376+R376)/(1-S376/100)</f>
        <v>83.61702127659575</v>
      </c>
      <c r="U376" s="44"/>
      <c r="V376" s="44"/>
      <c r="W376" s="44">
        <f t="shared" ref="W376:W418" si="125">(L376+R376)/(1-S376/100)</f>
        <v>75.957446808510653</v>
      </c>
      <c r="X376" s="8">
        <v>8.4</v>
      </c>
      <c r="Y376" s="17">
        <v>0</v>
      </c>
      <c r="Z376" s="18">
        <f t="shared" ref="Z376:Z418" si="126">(P376+R376+Y376)/(1-X376/100)</f>
        <v>85.807860262008731</v>
      </c>
      <c r="AA376" s="17">
        <f t="shared" ref="AA376:AA418" si="127">(L376+R376+Y376)/(1-X376/100)</f>
        <v>77.947598253275117</v>
      </c>
      <c r="AB376" s="11">
        <v>42863</v>
      </c>
      <c r="AC376" s="12" t="s">
        <v>48</v>
      </c>
      <c r="AD376" s="12" t="s">
        <v>925</v>
      </c>
      <c r="AE376" s="4" t="s">
        <v>926</v>
      </c>
      <c r="AF376" s="4">
        <v>14.5</v>
      </c>
      <c r="AG376" s="3"/>
      <c r="AH376" s="3"/>
      <c r="AI376" s="3"/>
      <c r="AJ376" s="13"/>
      <c r="AK376" s="69" t="s">
        <v>573</v>
      </c>
      <c r="AL376" s="88" t="s">
        <v>927</v>
      </c>
      <c r="AM376" s="14" t="s">
        <v>928</v>
      </c>
      <c r="AN376" s="14" t="s">
        <v>929</v>
      </c>
    </row>
    <row r="377" spans="1:40" ht="75">
      <c r="A377" s="3" t="s">
        <v>915</v>
      </c>
      <c r="B377" s="14" t="s">
        <v>922</v>
      </c>
      <c r="C377" s="14" t="s">
        <v>917</v>
      </c>
      <c r="D377" s="14" t="s">
        <v>923</v>
      </c>
      <c r="E377" s="12" t="s">
        <v>930</v>
      </c>
      <c r="F377" s="12" t="s">
        <v>45</v>
      </c>
      <c r="G377" s="12">
        <v>1</v>
      </c>
      <c r="H377" s="14" t="s">
        <v>46</v>
      </c>
      <c r="I377" s="14" t="s">
        <v>47</v>
      </c>
      <c r="J377" s="14"/>
      <c r="K377" s="87">
        <v>47</v>
      </c>
      <c r="L377" s="6">
        <f t="shared" si="68"/>
        <v>56.4</v>
      </c>
      <c r="M377" s="7">
        <v>0.106</v>
      </c>
      <c r="N377" s="8">
        <f t="shared" si="27"/>
        <v>0.11856823266219239</v>
      </c>
      <c r="O377" s="17">
        <f t="shared" si="121"/>
        <v>53</v>
      </c>
      <c r="P377" s="17">
        <f t="shared" si="122"/>
        <v>63.599999999999994</v>
      </c>
      <c r="Q377" s="18">
        <f t="shared" si="123"/>
        <v>5.6179999999999994</v>
      </c>
      <c r="R377" s="8">
        <v>15</v>
      </c>
      <c r="S377" s="8">
        <v>6</v>
      </c>
      <c r="T377" s="18">
        <f t="shared" si="124"/>
        <v>83.61702127659575</v>
      </c>
      <c r="U377" s="44"/>
      <c r="V377" s="44"/>
      <c r="W377" s="44">
        <f t="shared" si="125"/>
        <v>75.957446808510653</v>
      </c>
      <c r="X377" s="8">
        <v>8.4</v>
      </c>
      <c r="Y377" s="17">
        <v>0</v>
      </c>
      <c r="Z377" s="18">
        <f t="shared" si="126"/>
        <v>85.807860262008731</v>
      </c>
      <c r="AA377" s="17">
        <f t="shared" si="127"/>
        <v>77.947598253275117</v>
      </c>
      <c r="AB377" s="11">
        <v>42833</v>
      </c>
      <c r="AC377" s="12" t="s">
        <v>48</v>
      </c>
      <c r="AD377" s="12" t="s">
        <v>931</v>
      </c>
      <c r="AE377" s="4" t="s">
        <v>926</v>
      </c>
      <c r="AF377" s="4">
        <v>14.5</v>
      </c>
      <c r="AG377" s="3"/>
      <c r="AH377" s="3"/>
      <c r="AI377" s="3"/>
      <c r="AJ377" s="13"/>
      <c r="AK377" s="69" t="s">
        <v>573</v>
      </c>
      <c r="AL377" s="88" t="s">
        <v>927</v>
      </c>
      <c r="AM377" s="14" t="s">
        <v>928</v>
      </c>
      <c r="AN377" s="14" t="s">
        <v>929</v>
      </c>
    </row>
    <row r="378" spans="1:40" ht="75">
      <c r="A378" s="3" t="s">
        <v>915</v>
      </c>
      <c r="B378" s="14" t="s">
        <v>922</v>
      </c>
      <c r="C378" s="14" t="s">
        <v>917</v>
      </c>
      <c r="D378" s="14" t="s">
        <v>923</v>
      </c>
      <c r="E378" s="12" t="s">
        <v>932</v>
      </c>
      <c r="F378" s="12" t="s">
        <v>45</v>
      </c>
      <c r="G378" s="12">
        <v>1</v>
      </c>
      <c r="H378" s="14" t="s">
        <v>46</v>
      </c>
      <c r="I378" s="14" t="s">
        <v>47</v>
      </c>
      <c r="J378" s="14"/>
      <c r="K378" s="87">
        <v>47</v>
      </c>
      <c r="L378" s="6">
        <f t="shared" si="68"/>
        <v>56.4</v>
      </c>
      <c r="M378" s="7">
        <v>0.106</v>
      </c>
      <c r="N378" s="8">
        <f t="shared" si="27"/>
        <v>0.11856823266219239</v>
      </c>
      <c r="O378" s="17">
        <f t="shared" si="121"/>
        <v>53</v>
      </c>
      <c r="P378" s="17">
        <f t="shared" si="122"/>
        <v>63.599999999999994</v>
      </c>
      <c r="Q378" s="18">
        <f t="shared" si="123"/>
        <v>5.6179999999999994</v>
      </c>
      <c r="R378" s="8">
        <v>15</v>
      </c>
      <c r="S378" s="8">
        <v>6</v>
      </c>
      <c r="T378" s="18">
        <f t="shared" si="124"/>
        <v>83.61702127659575</v>
      </c>
      <c r="U378" s="44"/>
      <c r="V378" s="44"/>
      <c r="W378" s="44">
        <f t="shared" si="125"/>
        <v>75.957446808510653</v>
      </c>
      <c r="X378" s="8">
        <v>8.4</v>
      </c>
      <c r="Y378" s="17">
        <v>0</v>
      </c>
      <c r="Z378" s="18">
        <f t="shared" si="126"/>
        <v>85.807860262008731</v>
      </c>
      <c r="AA378" s="17">
        <f t="shared" si="127"/>
        <v>77.947598253275117</v>
      </c>
      <c r="AB378" s="11">
        <v>42924</v>
      </c>
      <c r="AC378" s="12" t="s">
        <v>58</v>
      </c>
      <c r="AD378" s="12" t="s">
        <v>933</v>
      </c>
      <c r="AE378" s="4" t="s">
        <v>926</v>
      </c>
      <c r="AF378" s="4">
        <v>14.9</v>
      </c>
      <c r="AG378" s="3"/>
      <c r="AH378" s="3"/>
      <c r="AI378" s="3"/>
      <c r="AJ378" s="13"/>
      <c r="AK378" s="3" t="s">
        <v>934</v>
      </c>
      <c r="AL378" s="88" t="s">
        <v>927</v>
      </c>
      <c r="AM378" s="14" t="s">
        <v>928</v>
      </c>
      <c r="AN378" s="14" t="s">
        <v>929</v>
      </c>
    </row>
    <row r="379" spans="1:40" ht="114.75">
      <c r="A379" s="3" t="s">
        <v>915</v>
      </c>
      <c r="B379" s="14" t="s">
        <v>922</v>
      </c>
      <c r="C379" s="14" t="s">
        <v>917</v>
      </c>
      <c r="D379" s="14" t="s">
        <v>923</v>
      </c>
      <c r="E379" s="12" t="s">
        <v>935</v>
      </c>
      <c r="F379" s="12" t="s">
        <v>45</v>
      </c>
      <c r="G379" s="12">
        <v>1</v>
      </c>
      <c r="H379" s="14" t="s">
        <v>46</v>
      </c>
      <c r="I379" s="14" t="s">
        <v>47</v>
      </c>
      <c r="J379" s="14"/>
      <c r="K379" s="87">
        <v>47</v>
      </c>
      <c r="L379" s="6">
        <f t="shared" si="68"/>
        <v>56.4</v>
      </c>
      <c r="M379" s="7">
        <v>0.106</v>
      </c>
      <c r="N379" s="8">
        <f t="shared" si="27"/>
        <v>0.11856823266219239</v>
      </c>
      <c r="O379" s="17">
        <f t="shared" si="121"/>
        <v>53</v>
      </c>
      <c r="P379" s="17">
        <f t="shared" si="122"/>
        <v>63.599999999999994</v>
      </c>
      <c r="Q379" s="18">
        <f t="shared" si="123"/>
        <v>5.6179999999999994</v>
      </c>
      <c r="R379" s="8">
        <v>15</v>
      </c>
      <c r="S379" s="8">
        <v>6</v>
      </c>
      <c r="T379" s="18">
        <f t="shared" si="124"/>
        <v>83.61702127659575</v>
      </c>
      <c r="U379" s="44"/>
      <c r="V379" s="44"/>
      <c r="W379" s="44">
        <f t="shared" si="125"/>
        <v>75.957446808510653</v>
      </c>
      <c r="X379" s="8">
        <v>8.4</v>
      </c>
      <c r="Y379" s="17">
        <v>0</v>
      </c>
      <c r="Z379" s="18">
        <f t="shared" si="126"/>
        <v>85.807860262008731</v>
      </c>
      <c r="AA379" s="17">
        <f t="shared" si="127"/>
        <v>77.947598253275117</v>
      </c>
      <c r="AB379" s="11"/>
      <c r="AC379" s="12"/>
      <c r="AD379" s="12"/>
      <c r="AE379" s="4" t="s">
        <v>926</v>
      </c>
      <c r="AF379" s="4">
        <v>14.9</v>
      </c>
      <c r="AG379" s="3"/>
      <c r="AH379" s="3"/>
      <c r="AI379" s="3"/>
      <c r="AJ379" s="51" t="s">
        <v>936</v>
      </c>
      <c r="AK379" s="3" t="s">
        <v>934</v>
      </c>
      <c r="AL379" s="88" t="s">
        <v>927</v>
      </c>
      <c r="AM379" s="14" t="s">
        <v>928</v>
      </c>
      <c r="AN379" s="14" t="s">
        <v>929</v>
      </c>
    </row>
    <row r="380" spans="1:40" ht="75">
      <c r="A380" s="3" t="s">
        <v>915</v>
      </c>
      <c r="B380" s="14" t="s">
        <v>922</v>
      </c>
      <c r="C380" s="14" t="s">
        <v>917</v>
      </c>
      <c r="D380" s="14" t="s">
        <v>923</v>
      </c>
      <c r="E380" s="12" t="s">
        <v>937</v>
      </c>
      <c r="F380" s="12" t="s">
        <v>45</v>
      </c>
      <c r="G380" s="12">
        <v>1</v>
      </c>
      <c r="H380" s="14" t="s">
        <v>46</v>
      </c>
      <c r="I380" s="14" t="s">
        <v>47</v>
      </c>
      <c r="J380" s="14"/>
      <c r="K380" s="87">
        <v>47</v>
      </c>
      <c r="L380" s="6">
        <f t="shared" si="68"/>
        <v>56.4</v>
      </c>
      <c r="M380" s="7">
        <v>0.106</v>
      </c>
      <c r="N380" s="8">
        <f t="shared" si="27"/>
        <v>0.11856823266219239</v>
      </c>
      <c r="O380" s="17">
        <f t="shared" si="121"/>
        <v>53</v>
      </c>
      <c r="P380" s="17">
        <f t="shared" si="122"/>
        <v>63.599999999999994</v>
      </c>
      <c r="Q380" s="18">
        <f t="shared" si="123"/>
        <v>5.6179999999999994</v>
      </c>
      <c r="R380" s="8">
        <v>15</v>
      </c>
      <c r="S380" s="8">
        <v>6</v>
      </c>
      <c r="T380" s="18">
        <f t="shared" si="124"/>
        <v>83.61702127659575</v>
      </c>
      <c r="U380" s="44"/>
      <c r="V380" s="44"/>
      <c r="W380" s="44">
        <f t="shared" si="125"/>
        <v>75.957446808510653</v>
      </c>
      <c r="X380" s="8">
        <v>8.4</v>
      </c>
      <c r="Y380" s="17">
        <v>0</v>
      </c>
      <c r="Z380" s="18">
        <f t="shared" si="126"/>
        <v>85.807860262008731</v>
      </c>
      <c r="AA380" s="17">
        <f t="shared" si="127"/>
        <v>77.947598253275117</v>
      </c>
      <c r="AB380" s="11">
        <v>42955</v>
      </c>
      <c r="AC380" s="12" t="s">
        <v>48</v>
      </c>
      <c r="AD380" s="12" t="s">
        <v>938</v>
      </c>
      <c r="AE380" s="4" t="s">
        <v>926</v>
      </c>
      <c r="AF380" s="4">
        <v>14.9</v>
      </c>
      <c r="AG380" s="3"/>
      <c r="AH380" s="3"/>
      <c r="AI380" s="3"/>
      <c r="AJ380" s="13"/>
      <c r="AK380" s="3" t="s">
        <v>934</v>
      </c>
      <c r="AL380" s="88" t="s">
        <v>927</v>
      </c>
      <c r="AM380" s="14" t="s">
        <v>928</v>
      </c>
      <c r="AN380" s="14" t="s">
        <v>929</v>
      </c>
    </row>
    <row r="381" spans="1:40" ht="75">
      <c r="A381" s="3" t="s">
        <v>915</v>
      </c>
      <c r="B381" s="14" t="s">
        <v>922</v>
      </c>
      <c r="C381" s="14" t="s">
        <v>917</v>
      </c>
      <c r="D381" s="14" t="s">
        <v>923</v>
      </c>
      <c r="E381" s="12" t="s">
        <v>939</v>
      </c>
      <c r="F381" s="12" t="s">
        <v>45</v>
      </c>
      <c r="G381" s="12">
        <v>1</v>
      </c>
      <c r="H381" s="14" t="s">
        <v>46</v>
      </c>
      <c r="I381" s="14" t="s">
        <v>47</v>
      </c>
      <c r="J381" s="14"/>
      <c r="K381" s="87">
        <v>47</v>
      </c>
      <c r="L381" s="6">
        <f t="shared" si="68"/>
        <v>56.4</v>
      </c>
      <c r="M381" s="7">
        <v>0.106</v>
      </c>
      <c r="N381" s="8">
        <f t="shared" si="27"/>
        <v>0.11856823266219239</v>
      </c>
      <c r="O381" s="17">
        <f t="shared" si="121"/>
        <v>53</v>
      </c>
      <c r="P381" s="17">
        <f t="shared" si="122"/>
        <v>63.599999999999994</v>
      </c>
      <c r="Q381" s="18">
        <f t="shared" si="123"/>
        <v>5.6179999999999994</v>
      </c>
      <c r="R381" s="8">
        <v>15</v>
      </c>
      <c r="S381" s="8">
        <v>6</v>
      </c>
      <c r="T381" s="18">
        <f t="shared" si="124"/>
        <v>83.61702127659575</v>
      </c>
      <c r="U381" s="44"/>
      <c r="V381" s="44"/>
      <c r="W381" s="44">
        <f t="shared" si="125"/>
        <v>75.957446808510653</v>
      </c>
      <c r="X381" s="8">
        <v>8.4</v>
      </c>
      <c r="Y381" s="17">
        <v>0</v>
      </c>
      <c r="Z381" s="18">
        <f t="shared" si="126"/>
        <v>85.807860262008731</v>
      </c>
      <c r="AA381" s="17">
        <f t="shared" si="127"/>
        <v>77.947598253275117</v>
      </c>
      <c r="AB381" s="11">
        <v>42986</v>
      </c>
      <c r="AC381" s="12" t="s">
        <v>48</v>
      </c>
      <c r="AD381" s="12" t="s">
        <v>940</v>
      </c>
      <c r="AE381" s="4" t="s">
        <v>941</v>
      </c>
      <c r="AF381" s="4">
        <v>12.11</v>
      </c>
      <c r="AG381" s="3"/>
      <c r="AH381" s="3"/>
      <c r="AI381" s="3"/>
      <c r="AJ381" s="13"/>
      <c r="AK381" s="3" t="s">
        <v>934</v>
      </c>
      <c r="AL381" s="88" t="s">
        <v>927</v>
      </c>
      <c r="AM381" s="14" t="s">
        <v>928</v>
      </c>
      <c r="AN381" s="14" t="s">
        <v>929</v>
      </c>
    </row>
    <row r="382" spans="1:40" ht="75">
      <c r="A382" s="3" t="s">
        <v>915</v>
      </c>
      <c r="B382" s="14" t="s">
        <v>922</v>
      </c>
      <c r="C382" s="14" t="s">
        <v>917</v>
      </c>
      <c r="D382" s="14" t="s">
        <v>923</v>
      </c>
      <c r="E382" s="12" t="s">
        <v>942</v>
      </c>
      <c r="F382" s="12" t="s">
        <v>45</v>
      </c>
      <c r="G382" s="12">
        <v>1</v>
      </c>
      <c r="H382" s="14" t="s">
        <v>46</v>
      </c>
      <c r="I382" s="14" t="s">
        <v>47</v>
      </c>
      <c r="J382" s="14"/>
      <c r="K382" s="87">
        <v>47</v>
      </c>
      <c r="L382" s="6">
        <f t="shared" si="68"/>
        <v>56.4</v>
      </c>
      <c r="M382" s="7">
        <v>0.106</v>
      </c>
      <c r="N382" s="8">
        <f t="shared" si="27"/>
        <v>0.11856823266219239</v>
      </c>
      <c r="O382" s="17">
        <f t="shared" si="121"/>
        <v>53</v>
      </c>
      <c r="P382" s="17">
        <f t="shared" si="122"/>
        <v>63.599999999999994</v>
      </c>
      <c r="Q382" s="18">
        <f t="shared" si="123"/>
        <v>5.6179999999999994</v>
      </c>
      <c r="R382" s="8">
        <v>15</v>
      </c>
      <c r="S382" s="8">
        <v>6</v>
      </c>
      <c r="T382" s="18">
        <f t="shared" si="124"/>
        <v>83.61702127659575</v>
      </c>
      <c r="U382" s="44"/>
      <c r="V382" s="44"/>
      <c r="W382" s="44">
        <f t="shared" si="125"/>
        <v>75.957446808510653</v>
      </c>
      <c r="X382" s="8">
        <v>8.4</v>
      </c>
      <c r="Y382" s="17">
        <v>0</v>
      </c>
      <c r="Z382" s="18">
        <f t="shared" si="126"/>
        <v>85.807860262008731</v>
      </c>
      <c r="AA382" s="17">
        <f t="shared" si="127"/>
        <v>77.947598253275117</v>
      </c>
      <c r="AB382" s="11">
        <v>43077</v>
      </c>
      <c r="AC382" s="12" t="s">
        <v>48</v>
      </c>
      <c r="AD382" s="12" t="s">
        <v>943</v>
      </c>
      <c r="AE382" s="4" t="s">
        <v>941</v>
      </c>
      <c r="AF382" s="4">
        <v>12.11</v>
      </c>
      <c r="AG382" s="3"/>
      <c r="AH382" s="3"/>
      <c r="AI382" s="3"/>
      <c r="AJ382" s="13"/>
      <c r="AK382" s="3" t="s">
        <v>934</v>
      </c>
      <c r="AL382" s="88" t="s">
        <v>927</v>
      </c>
      <c r="AM382" s="14" t="s">
        <v>928</v>
      </c>
      <c r="AN382" s="14" t="s">
        <v>929</v>
      </c>
    </row>
    <row r="383" spans="1:40" ht="75">
      <c r="A383" s="3" t="s">
        <v>915</v>
      </c>
      <c r="B383" s="14" t="s">
        <v>922</v>
      </c>
      <c r="C383" s="14" t="s">
        <v>917</v>
      </c>
      <c r="D383" s="14" t="s">
        <v>923</v>
      </c>
      <c r="E383" s="12" t="s">
        <v>944</v>
      </c>
      <c r="F383" s="12" t="s">
        <v>45</v>
      </c>
      <c r="G383" s="12">
        <v>1</v>
      </c>
      <c r="H383" s="14" t="s">
        <v>46</v>
      </c>
      <c r="I383" s="14" t="s">
        <v>47</v>
      </c>
      <c r="J383" s="14"/>
      <c r="K383" s="87">
        <v>47</v>
      </c>
      <c r="L383" s="6">
        <f t="shared" si="68"/>
        <v>56.4</v>
      </c>
      <c r="M383" s="7">
        <v>0.106</v>
      </c>
      <c r="N383" s="8">
        <f t="shared" si="27"/>
        <v>0.11856823266219239</v>
      </c>
      <c r="O383" s="17">
        <f t="shared" si="121"/>
        <v>53</v>
      </c>
      <c r="P383" s="17">
        <f t="shared" si="122"/>
        <v>63.599999999999994</v>
      </c>
      <c r="Q383" s="18">
        <f t="shared" si="123"/>
        <v>5.6179999999999994</v>
      </c>
      <c r="R383" s="8">
        <v>15</v>
      </c>
      <c r="S383" s="8">
        <v>6</v>
      </c>
      <c r="T383" s="18">
        <f t="shared" si="124"/>
        <v>83.61702127659575</v>
      </c>
      <c r="U383" s="44"/>
      <c r="V383" s="44"/>
      <c r="W383" s="44">
        <f t="shared" si="125"/>
        <v>75.957446808510653</v>
      </c>
      <c r="X383" s="8">
        <v>8.4</v>
      </c>
      <c r="Y383" s="17">
        <v>0</v>
      </c>
      <c r="Z383" s="18">
        <f t="shared" si="126"/>
        <v>85.807860262008731</v>
      </c>
      <c r="AA383" s="17">
        <f t="shared" si="127"/>
        <v>77.947598253275117</v>
      </c>
      <c r="AB383" s="12" t="s">
        <v>945</v>
      </c>
      <c r="AC383" s="12" t="s">
        <v>48</v>
      </c>
      <c r="AD383" s="12" t="s">
        <v>946</v>
      </c>
      <c r="AE383" s="4" t="s">
        <v>926</v>
      </c>
      <c r="AF383" s="4">
        <v>14.9</v>
      </c>
      <c r="AG383" s="3"/>
      <c r="AH383" s="3"/>
      <c r="AI383" s="3"/>
      <c r="AJ383" s="13"/>
      <c r="AK383" s="3" t="s">
        <v>934</v>
      </c>
      <c r="AL383" s="88" t="s">
        <v>927</v>
      </c>
      <c r="AM383" s="14" t="s">
        <v>928</v>
      </c>
      <c r="AN383" s="14" t="s">
        <v>929</v>
      </c>
    </row>
    <row r="384" spans="1:40" ht="75">
      <c r="A384" s="3" t="s">
        <v>915</v>
      </c>
      <c r="B384" s="14" t="s">
        <v>922</v>
      </c>
      <c r="C384" s="14" t="s">
        <v>917</v>
      </c>
      <c r="D384" s="14" t="s">
        <v>923</v>
      </c>
      <c r="E384" s="12" t="s">
        <v>947</v>
      </c>
      <c r="F384" s="12" t="s">
        <v>45</v>
      </c>
      <c r="G384" s="12">
        <v>1</v>
      </c>
      <c r="H384" s="14" t="s">
        <v>46</v>
      </c>
      <c r="I384" s="14" t="s">
        <v>47</v>
      </c>
      <c r="J384" s="14"/>
      <c r="K384" s="87">
        <v>47</v>
      </c>
      <c r="L384" s="6">
        <f t="shared" si="68"/>
        <v>56.4</v>
      </c>
      <c r="M384" s="7">
        <v>0.106</v>
      </c>
      <c r="N384" s="8">
        <f t="shared" si="27"/>
        <v>0.11856823266219239</v>
      </c>
      <c r="O384" s="17">
        <f t="shared" si="121"/>
        <v>53</v>
      </c>
      <c r="P384" s="17">
        <f t="shared" si="122"/>
        <v>63.599999999999994</v>
      </c>
      <c r="Q384" s="18">
        <f t="shared" si="123"/>
        <v>5.6179999999999994</v>
      </c>
      <c r="R384" s="8">
        <v>15</v>
      </c>
      <c r="S384" s="8">
        <v>6</v>
      </c>
      <c r="T384" s="18">
        <f t="shared" si="124"/>
        <v>83.61702127659575</v>
      </c>
      <c r="U384" s="44"/>
      <c r="V384" s="44"/>
      <c r="W384" s="44">
        <f t="shared" si="125"/>
        <v>75.957446808510653</v>
      </c>
      <c r="X384" s="8">
        <v>8.4</v>
      </c>
      <c r="Y384" s="17">
        <v>0</v>
      </c>
      <c r="Z384" s="18">
        <f t="shared" si="126"/>
        <v>85.807860262008731</v>
      </c>
      <c r="AA384" s="17">
        <f t="shared" si="127"/>
        <v>77.947598253275117</v>
      </c>
      <c r="AB384" s="12" t="s">
        <v>945</v>
      </c>
      <c r="AC384" s="12" t="s">
        <v>48</v>
      </c>
      <c r="AD384" s="12" t="s">
        <v>948</v>
      </c>
      <c r="AE384" s="4" t="s">
        <v>949</v>
      </c>
      <c r="AF384" s="4">
        <v>11.91</v>
      </c>
      <c r="AG384" s="3"/>
      <c r="AH384" s="3"/>
      <c r="AI384" s="3"/>
      <c r="AJ384" s="13"/>
      <c r="AK384" s="3" t="s">
        <v>934</v>
      </c>
      <c r="AL384" s="88" t="s">
        <v>927</v>
      </c>
      <c r="AM384" s="14" t="s">
        <v>928</v>
      </c>
      <c r="AN384" s="14" t="s">
        <v>929</v>
      </c>
    </row>
    <row r="385" spans="1:40" ht="75">
      <c r="A385" s="3" t="s">
        <v>915</v>
      </c>
      <c r="B385" s="14" t="s">
        <v>922</v>
      </c>
      <c r="C385" s="14" t="s">
        <v>917</v>
      </c>
      <c r="D385" s="14" t="s">
        <v>923</v>
      </c>
      <c r="E385" s="12" t="s">
        <v>950</v>
      </c>
      <c r="F385" s="12" t="s">
        <v>45</v>
      </c>
      <c r="G385" s="12">
        <v>1</v>
      </c>
      <c r="H385" s="14" t="s">
        <v>46</v>
      </c>
      <c r="I385" s="14" t="s">
        <v>47</v>
      </c>
      <c r="J385" s="14"/>
      <c r="K385" s="87">
        <v>47</v>
      </c>
      <c r="L385" s="6">
        <f t="shared" si="68"/>
        <v>56.4</v>
      </c>
      <c r="M385" s="7">
        <v>0.106</v>
      </c>
      <c r="N385" s="8">
        <f t="shared" si="27"/>
        <v>0.11856823266219239</v>
      </c>
      <c r="O385" s="17">
        <f t="shared" si="121"/>
        <v>53</v>
      </c>
      <c r="P385" s="17">
        <f t="shared" si="122"/>
        <v>63.599999999999994</v>
      </c>
      <c r="Q385" s="18">
        <f t="shared" si="123"/>
        <v>5.6179999999999994</v>
      </c>
      <c r="R385" s="8">
        <v>15</v>
      </c>
      <c r="S385" s="8">
        <v>6</v>
      </c>
      <c r="T385" s="18">
        <f t="shared" si="124"/>
        <v>83.61702127659575</v>
      </c>
      <c r="U385" s="44"/>
      <c r="V385" s="44"/>
      <c r="W385" s="44">
        <f t="shared" si="125"/>
        <v>75.957446808510653</v>
      </c>
      <c r="X385" s="8">
        <v>8.4</v>
      </c>
      <c r="Y385" s="17">
        <v>0</v>
      </c>
      <c r="Z385" s="18">
        <f t="shared" si="126"/>
        <v>85.807860262008731</v>
      </c>
      <c r="AA385" s="17">
        <f t="shared" si="127"/>
        <v>77.947598253275117</v>
      </c>
      <c r="AB385" s="12" t="s">
        <v>951</v>
      </c>
      <c r="AC385" s="12" t="s">
        <v>48</v>
      </c>
      <c r="AD385" s="12" t="s">
        <v>952</v>
      </c>
      <c r="AE385" s="4" t="s">
        <v>926</v>
      </c>
      <c r="AF385" s="4">
        <v>14.9</v>
      </c>
      <c r="AG385" s="3"/>
      <c r="AH385" s="3"/>
      <c r="AI385" s="3"/>
      <c r="AJ385" s="13"/>
      <c r="AK385" s="3" t="s">
        <v>934</v>
      </c>
      <c r="AL385" s="88" t="s">
        <v>927</v>
      </c>
      <c r="AM385" s="14" t="s">
        <v>928</v>
      </c>
      <c r="AN385" s="14" t="s">
        <v>929</v>
      </c>
    </row>
    <row r="386" spans="1:40" ht="75">
      <c r="A386" s="3" t="s">
        <v>915</v>
      </c>
      <c r="B386" s="14" t="s">
        <v>922</v>
      </c>
      <c r="C386" s="14" t="s">
        <v>917</v>
      </c>
      <c r="D386" s="14" t="s">
        <v>923</v>
      </c>
      <c r="E386" s="12" t="s">
        <v>953</v>
      </c>
      <c r="F386" s="12" t="s">
        <v>45</v>
      </c>
      <c r="G386" s="12">
        <v>1</v>
      </c>
      <c r="H386" s="14" t="s">
        <v>46</v>
      </c>
      <c r="I386" s="14" t="s">
        <v>47</v>
      </c>
      <c r="J386" s="14"/>
      <c r="K386" s="87">
        <v>47</v>
      </c>
      <c r="L386" s="6">
        <f t="shared" si="68"/>
        <v>56.4</v>
      </c>
      <c r="M386" s="7">
        <v>0.106</v>
      </c>
      <c r="N386" s="8">
        <f t="shared" si="27"/>
        <v>0.11856823266219239</v>
      </c>
      <c r="O386" s="17">
        <f t="shared" si="121"/>
        <v>53</v>
      </c>
      <c r="P386" s="17">
        <f t="shared" si="122"/>
        <v>63.599999999999994</v>
      </c>
      <c r="Q386" s="18">
        <f t="shared" si="123"/>
        <v>5.6179999999999994</v>
      </c>
      <c r="R386" s="8">
        <v>15</v>
      </c>
      <c r="S386" s="8">
        <v>6</v>
      </c>
      <c r="T386" s="18">
        <f t="shared" si="124"/>
        <v>83.61702127659575</v>
      </c>
      <c r="U386" s="44"/>
      <c r="V386" s="44"/>
      <c r="W386" s="44">
        <f t="shared" si="125"/>
        <v>75.957446808510653</v>
      </c>
      <c r="X386" s="8">
        <v>8.4</v>
      </c>
      <c r="Y386" s="17">
        <v>0</v>
      </c>
      <c r="Z386" s="18">
        <f t="shared" si="126"/>
        <v>85.807860262008731</v>
      </c>
      <c r="AA386" s="17">
        <f t="shared" si="127"/>
        <v>77.947598253275117</v>
      </c>
      <c r="AB386" s="12" t="s">
        <v>951</v>
      </c>
      <c r="AC386" s="12" t="s">
        <v>48</v>
      </c>
      <c r="AD386" s="12" t="s">
        <v>954</v>
      </c>
      <c r="AE386" s="4" t="s">
        <v>926</v>
      </c>
      <c r="AF386" s="4">
        <v>14.9</v>
      </c>
      <c r="AG386" s="3"/>
      <c r="AH386" s="3"/>
      <c r="AI386" s="3"/>
      <c r="AJ386" s="13"/>
      <c r="AK386" s="3" t="s">
        <v>934</v>
      </c>
      <c r="AL386" s="88" t="s">
        <v>927</v>
      </c>
      <c r="AM386" s="14" t="s">
        <v>928</v>
      </c>
      <c r="AN386" s="14" t="s">
        <v>929</v>
      </c>
    </row>
    <row r="387" spans="1:40" ht="75">
      <c r="A387" s="3" t="s">
        <v>915</v>
      </c>
      <c r="B387" s="14" t="s">
        <v>922</v>
      </c>
      <c r="C387" s="14" t="s">
        <v>917</v>
      </c>
      <c r="D387" s="14" t="s">
        <v>923</v>
      </c>
      <c r="E387" s="12" t="s">
        <v>955</v>
      </c>
      <c r="F387" s="12" t="s">
        <v>45</v>
      </c>
      <c r="G387" s="12">
        <v>1</v>
      </c>
      <c r="H387" s="14" t="s">
        <v>46</v>
      </c>
      <c r="I387" s="14" t="s">
        <v>47</v>
      </c>
      <c r="J387" s="14"/>
      <c r="K387" s="87">
        <v>47</v>
      </c>
      <c r="L387" s="6">
        <f t="shared" si="68"/>
        <v>56.4</v>
      </c>
      <c r="M387" s="7">
        <v>0.106</v>
      </c>
      <c r="N387" s="8">
        <f t="shared" si="27"/>
        <v>0.11856823266219239</v>
      </c>
      <c r="O387" s="17">
        <f t="shared" si="121"/>
        <v>53</v>
      </c>
      <c r="P387" s="17">
        <f t="shared" si="122"/>
        <v>63.599999999999994</v>
      </c>
      <c r="Q387" s="18">
        <f t="shared" si="123"/>
        <v>5.6179999999999994</v>
      </c>
      <c r="R387" s="8">
        <v>15</v>
      </c>
      <c r="S387" s="8">
        <v>6</v>
      </c>
      <c r="T387" s="18">
        <f t="shared" si="124"/>
        <v>83.61702127659575</v>
      </c>
      <c r="U387" s="44"/>
      <c r="V387" s="44"/>
      <c r="W387" s="44">
        <f t="shared" si="125"/>
        <v>75.957446808510653</v>
      </c>
      <c r="X387" s="8">
        <v>8.4</v>
      </c>
      <c r="Y387" s="17">
        <v>0</v>
      </c>
      <c r="Z387" s="18">
        <f t="shared" si="126"/>
        <v>85.807860262008731</v>
      </c>
      <c r="AA387" s="17">
        <f t="shared" si="127"/>
        <v>77.947598253275117</v>
      </c>
      <c r="AB387" s="12" t="s">
        <v>956</v>
      </c>
      <c r="AC387" s="12" t="s">
        <v>58</v>
      </c>
      <c r="AD387" s="12" t="s">
        <v>957</v>
      </c>
      <c r="AE387" s="4" t="s">
        <v>926</v>
      </c>
      <c r="AF387" s="4">
        <v>14.9</v>
      </c>
      <c r="AG387" s="3"/>
      <c r="AH387" s="3"/>
      <c r="AI387" s="3"/>
      <c r="AJ387" s="13"/>
      <c r="AK387" s="3" t="s">
        <v>934</v>
      </c>
      <c r="AL387" s="88" t="s">
        <v>927</v>
      </c>
      <c r="AM387" s="14" t="s">
        <v>928</v>
      </c>
      <c r="AN387" s="14" t="s">
        <v>929</v>
      </c>
    </row>
    <row r="388" spans="1:40" ht="75">
      <c r="A388" s="3" t="s">
        <v>915</v>
      </c>
      <c r="B388" s="14" t="s">
        <v>922</v>
      </c>
      <c r="C388" s="14" t="s">
        <v>917</v>
      </c>
      <c r="D388" s="14" t="s">
        <v>923</v>
      </c>
      <c r="E388" s="12" t="s">
        <v>958</v>
      </c>
      <c r="F388" s="12" t="s">
        <v>45</v>
      </c>
      <c r="G388" s="12">
        <v>1</v>
      </c>
      <c r="H388" s="14" t="s">
        <v>46</v>
      </c>
      <c r="I388" s="14" t="s">
        <v>47</v>
      </c>
      <c r="J388" s="14"/>
      <c r="K388" s="87">
        <v>47</v>
      </c>
      <c r="L388" s="6">
        <f t="shared" si="68"/>
        <v>56.4</v>
      </c>
      <c r="M388" s="7">
        <v>0.106</v>
      </c>
      <c r="N388" s="8">
        <f t="shared" si="27"/>
        <v>0.11856823266219239</v>
      </c>
      <c r="O388" s="17">
        <f t="shared" si="121"/>
        <v>53</v>
      </c>
      <c r="P388" s="17">
        <f t="shared" si="122"/>
        <v>63.599999999999994</v>
      </c>
      <c r="Q388" s="18">
        <f t="shared" si="123"/>
        <v>5.6179999999999994</v>
      </c>
      <c r="R388" s="8">
        <v>15</v>
      </c>
      <c r="S388" s="8">
        <v>6</v>
      </c>
      <c r="T388" s="18">
        <f t="shared" si="124"/>
        <v>83.61702127659575</v>
      </c>
      <c r="U388" s="44"/>
      <c r="V388" s="44"/>
      <c r="W388" s="44">
        <f t="shared" si="125"/>
        <v>75.957446808510653</v>
      </c>
      <c r="X388" s="8">
        <v>8.4</v>
      </c>
      <c r="Y388" s="17">
        <v>0</v>
      </c>
      <c r="Z388" s="18">
        <f t="shared" si="126"/>
        <v>85.807860262008731</v>
      </c>
      <c r="AA388" s="17">
        <f t="shared" si="127"/>
        <v>77.947598253275117</v>
      </c>
      <c r="AB388" s="12" t="s">
        <v>959</v>
      </c>
      <c r="AC388" s="12" t="s">
        <v>58</v>
      </c>
      <c r="AD388" s="12" t="s">
        <v>960</v>
      </c>
      <c r="AE388" s="4" t="s">
        <v>926</v>
      </c>
      <c r="AF388" s="4">
        <v>14.9</v>
      </c>
      <c r="AG388" s="3"/>
      <c r="AH388" s="3"/>
      <c r="AI388" s="3"/>
      <c r="AJ388" s="13"/>
      <c r="AK388" s="3" t="s">
        <v>934</v>
      </c>
      <c r="AL388" s="88" t="s">
        <v>927</v>
      </c>
      <c r="AM388" s="14" t="s">
        <v>928</v>
      </c>
      <c r="AN388" s="14" t="s">
        <v>929</v>
      </c>
    </row>
    <row r="389" spans="1:40" ht="75">
      <c r="A389" s="3" t="s">
        <v>915</v>
      </c>
      <c r="B389" s="14" t="s">
        <v>922</v>
      </c>
      <c r="C389" s="14" t="s">
        <v>917</v>
      </c>
      <c r="D389" s="14" t="s">
        <v>923</v>
      </c>
      <c r="E389" s="12" t="s">
        <v>961</v>
      </c>
      <c r="F389" s="12" t="s">
        <v>45</v>
      </c>
      <c r="G389" s="12">
        <v>1</v>
      </c>
      <c r="H389" s="14" t="s">
        <v>46</v>
      </c>
      <c r="I389" s="14" t="s">
        <v>47</v>
      </c>
      <c r="J389" s="14"/>
      <c r="K389" s="87">
        <v>47</v>
      </c>
      <c r="L389" s="6">
        <f t="shared" si="68"/>
        <v>56.4</v>
      </c>
      <c r="M389" s="7">
        <v>0.106</v>
      </c>
      <c r="N389" s="8">
        <f t="shared" si="27"/>
        <v>0.11856823266219239</v>
      </c>
      <c r="O389" s="17">
        <f t="shared" si="121"/>
        <v>53</v>
      </c>
      <c r="P389" s="17">
        <f t="shared" si="122"/>
        <v>63.599999999999994</v>
      </c>
      <c r="Q389" s="18">
        <f t="shared" si="123"/>
        <v>5.6179999999999994</v>
      </c>
      <c r="R389" s="8">
        <v>15</v>
      </c>
      <c r="S389" s="8">
        <v>6</v>
      </c>
      <c r="T389" s="18">
        <f t="shared" si="124"/>
        <v>83.61702127659575</v>
      </c>
      <c r="U389" s="44"/>
      <c r="V389" s="44"/>
      <c r="W389" s="44">
        <f t="shared" si="125"/>
        <v>75.957446808510653</v>
      </c>
      <c r="X389" s="8">
        <v>8.4</v>
      </c>
      <c r="Y389" s="17">
        <v>0</v>
      </c>
      <c r="Z389" s="18">
        <f t="shared" si="126"/>
        <v>85.807860262008731</v>
      </c>
      <c r="AA389" s="17">
        <f t="shared" si="127"/>
        <v>77.947598253275117</v>
      </c>
      <c r="AB389" s="12" t="s">
        <v>959</v>
      </c>
      <c r="AC389" s="12" t="s">
        <v>48</v>
      </c>
      <c r="AD389" s="12" t="s">
        <v>962</v>
      </c>
      <c r="AE389" s="4" t="s">
        <v>926</v>
      </c>
      <c r="AF389" s="4">
        <v>14.9</v>
      </c>
      <c r="AG389" s="3"/>
      <c r="AH389" s="3"/>
      <c r="AI389" s="3"/>
      <c r="AJ389" s="13"/>
      <c r="AK389" s="3" t="s">
        <v>934</v>
      </c>
      <c r="AL389" s="88" t="s">
        <v>927</v>
      </c>
      <c r="AM389" s="14" t="s">
        <v>928</v>
      </c>
      <c r="AN389" s="14" t="s">
        <v>929</v>
      </c>
    </row>
    <row r="390" spans="1:40" ht="75">
      <c r="A390" s="3" t="s">
        <v>915</v>
      </c>
      <c r="B390" s="14" t="s">
        <v>922</v>
      </c>
      <c r="C390" s="14" t="s">
        <v>917</v>
      </c>
      <c r="D390" s="14" t="s">
        <v>923</v>
      </c>
      <c r="E390" s="12" t="s">
        <v>963</v>
      </c>
      <c r="F390" s="12" t="s">
        <v>45</v>
      </c>
      <c r="G390" s="12">
        <v>1</v>
      </c>
      <c r="H390" s="14" t="s">
        <v>46</v>
      </c>
      <c r="I390" s="14" t="s">
        <v>47</v>
      </c>
      <c r="J390" s="14"/>
      <c r="K390" s="87">
        <v>47</v>
      </c>
      <c r="L390" s="6">
        <f t="shared" si="68"/>
        <v>56.4</v>
      </c>
      <c r="M390" s="7">
        <v>0.106</v>
      </c>
      <c r="N390" s="8">
        <f t="shared" si="27"/>
        <v>0.11856823266219239</v>
      </c>
      <c r="O390" s="17">
        <f t="shared" si="121"/>
        <v>53</v>
      </c>
      <c r="P390" s="17">
        <f t="shared" si="122"/>
        <v>63.599999999999994</v>
      </c>
      <c r="Q390" s="18">
        <f t="shared" si="123"/>
        <v>5.6179999999999994</v>
      </c>
      <c r="R390" s="8">
        <v>15</v>
      </c>
      <c r="S390" s="8">
        <v>6</v>
      </c>
      <c r="T390" s="18">
        <f t="shared" si="124"/>
        <v>83.61702127659575</v>
      </c>
      <c r="U390" s="44"/>
      <c r="V390" s="44"/>
      <c r="W390" s="44">
        <f t="shared" si="125"/>
        <v>75.957446808510653</v>
      </c>
      <c r="X390" s="8">
        <v>8.4</v>
      </c>
      <c r="Y390" s="17">
        <v>0</v>
      </c>
      <c r="Z390" s="18">
        <f t="shared" si="126"/>
        <v>85.807860262008731</v>
      </c>
      <c r="AA390" s="17">
        <f t="shared" si="127"/>
        <v>77.947598253275117</v>
      </c>
      <c r="AB390" s="12" t="s">
        <v>964</v>
      </c>
      <c r="AC390" s="12" t="s">
        <v>48</v>
      </c>
      <c r="AD390" s="12" t="s">
        <v>965</v>
      </c>
      <c r="AE390" s="4" t="s">
        <v>949</v>
      </c>
      <c r="AF390" s="4">
        <v>11.91</v>
      </c>
      <c r="AG390" s="3"/>
      <c r="AH390" s="3"/>
      <c r="AI390" s="3"/>
      <c r="AJ390" s="13"/>
      <c r="AK390" s="3" t="s">
        <v>934</v>
      </c>
      <c r="AL390" s="88" t="s">
        <v>927</v>
      </c>
      <c r="AM390" s="14" t="s">
        <v>928</v>
      </c>
      <c r="AN390" s="14" t="s">
        <v>929</v>
      </c>
    </row>
    <row r="391" spans="1:40" ht="75">
      <c r="A391" s="3" t="s">
        <v>915</v>
      </c>
      <c r="B391" s="14" t="s">
        <v>922</v>
      </c>
      <c r="C391" s="14" t="s">
        <v>917</v>
      </c>
      <c r="D391" s="14" t="s">
        <v>923</v>
      </c>
      <c r="E391" s="12" t="s">
        <v>966</v>
      </c>
      <c r="F391" s="12" t="s">
        <v>45</v>
      </c>
      <c r="G391" s="12">
        <v>1</v>
      </c>
      <c r="H391" s="14" t="s">
        <v>46</v>
      </c>
      <c r="I391" s="14" t="s">
        <v>47</v>
      </c>
      <c r="J391" s="14"/>
      <c r="K391" s="87">
        <v>47</v>
      </c>
      <c r="L391" s="6">
        <f t="shared" si="68"/>
        <v>56.4</v>
      </c>
      <c r="M391" s="7">
        <v>0.106</v>
      </c>
      <c r="N391" s="8">
        <f t="shared" si="27"/>
        <v>0.11856823266219239</v>
      </c>
      <c r="O391" s="17">
        <f t="shared" si="121"/>
        <v>53</v>
      </c>
      <c r="P391" s="17">
        <f t="shared" si="122"/>
        <v>63.599999999999994</v>
      </c>
      <c r="Q391" s="18">
        <f t="shared" si="123"/>
        <v>5.6179999999999994</v>
      </c>
      <c r="R391" s="8">
        <v>15</v>
      </c>
      <c r="S391" s="8">
        <v>6</v>
      </c>
      <c r="T391" s="18">
        <f t="shared" si="124"/>
        <v>83.61702127659575</v>
      </c>
      <c r="U391" s="44"/>
      <c r="V391" s="44"/>
      <c r="W391" s="44">
        <f t="shared" si="125"/>
        <v>75.957446808510653</v>
      </c>
      <c r="X391" s="8">
        <v>8.4</v>
      </c>
      <c r="Y391" s="17">
        <v>0</v>
      </c>
      <c r="Z391" s="18">
        <f t="shared" si="126"/>
        <v>85.807860262008731</v>
      </c>
      <c r="AA391" s="17">
        <f t="shared" si="127"/>
        <v>77.947598253275117</v>
      </c>
      <c r="AB391" s="12" t="s">
        <v>967</v>
      </c>
      <c r="AC391" s="12" t="s">
        <v>48</v>
      </c>
      <c r="AD391" s="12" t="s">
        <v>968</v>
      </c>
      <c r="AE391" s="4" t="s">
        <v>949</v>
      </c>
      <c r="AF391" s="4">
        <v>11.91</v>
      </c>
      <c r="AG391" s="3"/>
      <c r="AH391" s="3"/>
      <c r="AI391" s="3"/>
      <c r="AJ391" s="13"/>
      <c r="AK391" s="3" t="s">
        <v>934</v>
      </c>
      <c r="AL391" s="88" t="s">
        <v>927</v>
      </c>
      <c r="AM391" s="14" t="s">
        <v>928</v>
      </c>
      <c r="AN391" s="14" t="s">
        <v>929</v>
      </c>
    </row>
    <row r="392" spans="1:40" ht="75">
      <c r="A392" s="3" t="s">
        <v>915</v>
      </c>
      <c r="B392" s="14" t="s">
        <v>922</v>
      </c>
      <c r="C392" s="14" t="s">
        <v>917</v>
      </c>
      <c r="D392" s="14" t="s">
        <v>923</v>
      </c>
      <c r="E392" s="12" t="s">
        <v>969</v>
      </c>
      <c r="F392" s="12" t="s">
        <v>45</v>
      </c>
      <c r="G392" s="12">
        <v>1</v>
      </c>
      <c r="H392" s="14" t="s">
        <v>46</v>
      </c>
      <c r="I392" s="14" t="s">
        <v>47</v>
      </c>
      <c r="J392" s="14"/>
      <c r="K392" s="87">
        <v>47</v>
      </c>
      <c r="L392" s="6">
        <f t="shared" si="68"/>
        <v>56.4</v>
      </c>
      <c r="M392" s="7">
        <v>0.106</v>
      </c>
      <c r="N392" s="8">
        <f t="shared" si="27"/>
        <v>0.11856823266219239</v>
      </c>
      <c r="O392" s="17">
        <f t="shared" si="121"/>
        <v>53</v>
      </c>
      <c r="P392" s="17">
        <f t="shared" si="122"/>
        <v>63.599999999999994</v>
      </c>
      <c r="Q392" s="18">
        <f t="shared" si="123"/>
        <v>5.6179999999999994</v>
      </c>
      <c r="R392" s="8">
        <v>15</v>
      </c>
      <c r="S392" s="8">
        <v>6</v>
      </c>
      <c r="T392" s="18">
        <f t="shared" si="124"/>
        <v>83.61702127659575</v>
      </c>
      <c r="U392" s="44"/>
      <c r="V392" s="44"/>
      <c r="W392" s="44">
        <f t="shared" si="125"/>
        <v>75.957446808510653</v>
      </c>
      <c r="X392" s="8">
        <v>8.4</v>
      </c>
      <c r="Y392" s="17">
        <v>0</v>
      </c>
      <c r="Z392" s="18">
        <f t="shared" si="126"/>
        <v>85.807860262008731</v>
      </c>
      <c r="AA392" s="17">
        <f t="shared" si="127"/>
        <v>77.947598253275117</v>
      </c>
      <c r="AB392" s="12" t="s">
        <v>970</v>
      </c>
      <c r="AC392" s="12" t="s">
        <v>48</v>
      </c>
      <c r="AD392" s="12" t="s">
        <v>971</v>
      </c>
      <c r="AE392" s="4" t="s">
        <v>926</v>
      </c>
      <c r="AF392" s="4">
        <v>14.9</v>
      </c>
      <c r="AG392" s="3"/>
      <c r="AH392" s="3"/>
      <c r="AI392" s="3"/>
      <c r="AJ392" s="13"/>
      <c r="AK392" s="3" t="s">
        <v>934</v>
      </c>
      <c r="AL392" s="88" t="s">
        <v>927</v>
      </c>
      <c r="AM392" s="14" t="s">
        <v>928</v>
      </c>
      <c r="AN392" s="14" t="s">
        <v>929</v>
      </c>
    </row>
    <row r="393" spans="1:40" ht="75">
      <c r="A393" s="3" t="s">
        <v>915</v>
      </c>
      <c r="B393" s="14" t="s">
        <v>922</v>
      </c>
      <c r="C393" s="14" t="s">
        <v>917</v>
      </c>
      <c r="D393" s="14" t="s">
        <v>923</v>
      </c>
      <c r="E393" s="12" t="s">
        <v>972</v>
      </c>
      <c r="F393" s="12" t="s">
        <v>45</v>
      </c>
      <c r="G393" s="12">
        <v>1</v>
      </c>
      <c r="H393" s="14" t="s">
        <v>46</v>
      </c>
      <c r="I393" s="14" t="s">
        <v>47</v>
      </c>
      <c r="J393" s="14"/>
      <c r="K393" s="87">
        <v>47</v>
      </c>
      <c r="L393" s="6">
        <f t="shared" si="68"/>
        <v>56.4</v>
      </c>
      <c r="M393" s="7">
        <v>0.106</v>
      </c>
      <c r="N393" s="8">
        <f t="shared" si="27"/>
        <v>0.11856823266219239</v>
      </c>
      <c r="O393" s="17">
        <f t="shared" si="121"/>
        <v>53</v>
      </c>
      <c r="P393" s="17">
        <f t="shared" si="122"/>
        <v>63.599999999999994</v>
      </c>
      <c r="Q393" s="18">
        <f t="shared" si="123"/>
        <v>5.6179999999999994</v>
      </c>
      <c r="R393" s="8">
        <v>15</v>
      </c>
      <c r="S393" s="8">
        <v>6</v>
      </c>
      <c r="T393" s="18">
        <f t="shared" si="124"/>
        <v>83.61702127659575</v>
      </c>
      <c r="U393" s="44"/>
      <c r="V393" s="44"/>
      <c r="W393" s="44">
        <f t="shared" si="125"/>
        <v>75.957446808510653</v>
      </c>
      <c r="X393" s="8">
        <v>8.4</v>
      </c>
      <c r="Y393" s="17">
        <v>0</v>
      </c>
      <c r="Z393" s="18">
        <f t="shared" si="126"/>
        <v>85.807860262008731</v>
      </c>
      <c r="AA393" s="17">
        <f t="shared" si="127"/>
        <v>77.947598253275117</v>
      </c>
      <c r="AB393" s="12" t="s">
        <v>964</v>
      </c>
      <c r="AC393" s="12" t="s">
        <v>48</v>
      </c>
      <c r="AD393" s="12" t="s">
        <v>973</v>
      </c>
      <c r="AE393" s="4" t="s">
        <v>926</v>
      </c>
      <c r="AF393" s="4">
        <v>14.9</v>
      </c>
      <c r="AG393" s="3"/>
      <c r="AH393" s="3"/>
      <c r="AI393" s="3"/>
      <c r="AJ393" s="13"/>
      <c r="AK393" s="3" t="s">
        <v>934</v>
      </c>
      <c r="AL393" s="88" t="s">
        <v>927</v>
      </c>
      <c r="AM393" s="14" t="s">
        <v>928</v>
      </c>
      <c r="AN393" s="14" t="s">
        <v>929</v>
      </c>
    </row>
    <row r="394" spans="1:40" ht="75">
      <c r="A394" s="3" t="s">
        <v>915</v>
      </c>
      <c r="B394" s="14" t="s">
        <v>922</v>
      </c>
      <c r="C394" s="14" t="s">
        <v>917</v>
      </c>
      <c r="D394" s="14" t="s">
        <v>923</v>
      </c>
      <c r="E394" s="12" t="s">
        <v>974</v>
      </c>
      <c r="F394" s="12" t="s">
        <v>45</v>
      </c>
      <c r="G394" s="12">
        <v>1</v>
      </c>
      <c r="H394" s="14" t="s">
        <v>46</v>
      </c>
      <c r="I394" s="14" t="s">
        <v>47</v>
      </c>
      <c r="J394" s="14"/>
      <c r="K394" s="87">
        <v>47</v>
      </c>
      <c r="L394" s="6">
        <f t="shared" si="68"/>
        <v>56.4</v>
      </c>
      <c r="M394" s="7">
        <v>0.106</v>
      </c>
      <c r="N394" s="8">
        <f t="shared" si="27"/>
        <v>0.11856823266219239</v>
      </c>
      <c r="O394" s="17">
        <f t="shared" si="121"/>
        <v>53</v>
      </c>
      <c r="P394" s="17">
        <f t="shared" si="122"/>
        <v>63.599999999999994</v>
      </c>
      <c r="Q394" s="18">
        <f t="shared" si="123"/>
        <v>5.6179999999999994</v>
      </c>
      <c r="R394" s="8">
        <v>15</v>
      </c>
      <c r="S394" s="8">
        <v>6</v>
      </c>
      <c r="T394" s="18">
        <f t="shared" si="124"/>
        <v>83.61702127659575</v>
      </c>
      <c r="U394" s="44"/>
      <c r="V394" s="44"/>
      <c r="W394" s="44">
        <f t="shared" si="125"/>
        <v>75.957446808510653</v>
      </c>
      <c r="X394" s="8">
        <v>8.4</v>
      </c>
      <c r="Y394" s="17">
        <v>0</v>
      </c>
      <c r="Z394" s="18">
        <f t="shared" si="126"/>
        <v>85.807860262008731</v>
      </c>
      <c r="AA394" s="17">
        <f t="shared" si="127"/>
        <v>77.947598253275117</v>
      </c>
      <c r="AB394" s="12" t="s">
        <v>964</v>
      </c>
      <c r="AC394" s="12" t="s">
        <v>48</v>
      </c>
      <c r="AD394" s="12" t="s">
        <v>975</v>
      </c>
      <c r="AE394" s="4" t="s">
        <v>926</v>
      </c>
      <c r="AF394" s="4">
        <v>14.9</v>
      </c>
      <c r="AG394" s="3"/>
      <c r="AH394" s="3"/>
      <c r="AI394" s="3"/>
      <c r="AJ394" s="13"/>
      <c r="AK394" s="3" t="s">
        <v>934</v>
      </c>
      <c r="AL394" s="88" t="s">
        <v>927</v>
      </c>
      <c r="AM394" s="14" t="s">
        <v>928</v>
      </c>
      <c r="AN394" s="14" t="s">
        <v>929</v>
      </c>
    </row>
    <row r="395" spans="1:40" ht="75">
      <c r="A395" s="3" t="s">
        <v>915</v>
      </c>
      <c r="B395" s="14" t="s">
        <v>922</v>
      </c>
      <c r="C395" s="14" t="s">
        <v>917</v>
      </c>
      <c r="D395" s="14" t="s">
        <v>923</v>
      </c>
      <c r="E395" s="12" t="s">
        <v>976</v>
      </c>
      <c r="F395" s="12" t="s">
        <v>45</v>
      </c>
      <c r="G395" s="12">
        <v>1</v>
      </c>
      <c r="H395" s="14" t="s">
        <v>46</v>
      </c>
      <c r="I395" s="14" t="s">
        <v>47</v>
      </c>
      <c r="J395" s="14"/>
      <c r="K395" s="87">
        <v>47</v>
      </c>
      <c r="L395" s="6">
        <f t="shared" si="68"/>
        <v>56.4</v>
      </c>
      <c r="M395" s="7">
        <v>0.106</v>
      </c>
      <c r="N395" s="8">
        <f t="shared" si="27"/>
        <v>0.11856823266219239</v>
      </c>
      <c r="O395" s="17">
        <f t="shared" si="121"/>
        <v>53</v>
      </c>
      <c r="P395" s="17">
        <f t="shared" si="122"/>
        <v>63.599999999999994</v>
      </c>
      <c r="Q395" s="18">
        <f t="shared" si="123"/>
        <v>5.6179999999999994</v>
      </c>
      <c r="R395" s="8">
        <v>15</v>
      </c>
      <c r="S395" s="8">
        <v>6</v>
      </c>
      <c r="T395" s="18">
        <f t="shared" si="124"/>
        <v>83.61702127659575</v>
      </c>
      <c r="U395" s="44"/>
      <c r="V395" s="44"/>
      <c r="W395" s="44">
        <f t="shared" si="125"/>
        <v>75.957446808510653</v>
      </c>
      <c r="X395" s="8">
        <v>8.4</v>
      </c>
      <c r="Y395" s="17">
        <v>0</v>
      </c>
      <c r="Z395" s="18">
        <f t="shared" si="126"/>
        <v>85.807860262008731</v>
      </c>
      <c r="AA395" s="17">
        <f t="shared" si="127"/>
        <v>77.947598253275117</v>
      </c>
      <c r="AB395" s="12" t="s">
        <v>977</v>
      </c>
      <c r="AC395" s="12" t="s">
        <v>48</v>
      </c>
      <c r="AD395" s="12" t="s">
        <v>978</v>
      </c>
      <c r="AE395" s="4" t="s">
        <v>926</v>
      </c>
      <c r="AF395" s="4">
        <v>14.9</v>
      </c>
      <c r="AG395" s="3"/>
      <c r="AH395" s="3"/>
      <c r="AI395" s="3"/>
      <c r="AJ395" s="13"/>
      <c r="AK395" s="3" t="s">
        <v>934</v>
      </c>
      <c r="AL395" s="88" t="s">
        <v>927</v>
      </c>
      <c r="AM395" s="14" t="s">
        <v>928</v>
      </c>
      <c r="AN395" s="14" t="s">
        <v>929</v>
      </c>
    </row>
    <row r="396" spans="1:40" ht="75">
      <c r="A396" s="3" t="s">
        <v>915</v>
      </c>
      <c r="B396" s="14" t="s">
        <v>922</v>
      </c>
      <c r="C396" s="14" t="s">
        <v>917</v>
      </c>
      <c r="D396" s="14" t="s">
        <v>923</v>
      </c>
      <c r="E396" s="12" t="s">
        <v>979</v>
      </c>
      <c r="F396" s="12" t="s">
        <v>45</v>
      </c>
      <c r="G396" s="12">
        <v>1</v>
      </c>
      <c r="H396" s="14" t="s">
        <v>46</v>
      </c>
      <c r="I396" s="14" t="s">
        <v>47</v>
      </c>
      <c r="J396" s="14"/>
      <c r="K396" s="87">
        <v>47</v>
      </c>
      <c r="L396" s="6">
        <f t="shared" si="68"/>
        <v>56.4</v>
      </c>
      <c r="M396" s="7">
        <v>0.106</v>
      </c>
      <c r="N396" s="8">
        <f t="shared" si="27"/>
        <v>0.11856823266219239</v>
      </c>
      <c r="O396" s="17">
        <f t="shared" si="121"/>
        <v>53</v>
      </c>
      <c r="P396" s="17">
        <f t="shared" si="122"/>
        <v>63.599999999999994</v>
      </c>
      <c r="Q396" s="18">
        <f t="shared" si="123"/>
        <v>5.6179999999999994</v>
      </c>
      <c r="R396" s="8">
        <v>15</v>
      </c>
      <c r="S396" s="8">
        <v>6</v>
      </c>
      <c r="T396" s="18">
        <f t="shared" si="124"/>
        <v>83.61702127659575</v>
      </c>
      <c r="U396" s="44"/>
      <c r="V396" s="44"/>
      <c r="W396" s="44">
        <f t="shared" si="125"/>
        <v>75.957446808510653</v>
      </c>
      <c r="X396" s="8">
        <v>8.4</v>
      </c>
      <c r="Y396" s="17">
        <v>0</v>
      </c>
      <c r="Z396" s="18">
        <f t="shared" si="126"/>
        <v>85.807860262008731</v>
      </c>
      <c r="AA396" s="17">
        <f t="shared" si="127"/>
        <v>77.947598253275117</v>
      </c>
      <c r="AB396" s="12" t="s">
        <v>980</v>
      </c>
      <c r="AC396" s="12" t="s">
        <v>48</v>
      </c>
      <c r="AD396" s="12" t="s">
        <v>981</v>
      </c>
      <c r="AE396" s="4" t="s">
        <v>926</v>
      </c>
      <c r="AF396" s="4">
        <v>14.9</v>
      </c>
      <c r="AG396" s="3"/>
      <c r="AH396" s="3"/>
      <c r="AI396" s="3"/>
      <c r="AJ396" s="13"/>
      <c r="AK396" s="3" t="s">
        <v>934</v>
      </c>
      <c r="AL396" s="88" t="s">
        <v>927</v>
      </c>
      <c r="AM396" s="14" t="s">
        <v>928</v>
      </c>
      <c r="AN396" s="14" t="s">
        <v>929</v>
      </c>
    </row>
    <row r="397" spans="1:40" ht="75">
      <c r="A397" s="3" t="s">
        <v>915</v>
      </c>
      <c r="B397" s="14" t="s">
        <v>922</v>
      </c>
      <c r="C397" s="14" t="s">
        <v>917</v>
      </c>
      <c r="D397" s="14" t="s">
        <v>923</v>
      </c>
      <c r="E397" s="12" t="s">
        <v>982</v>
      </c>
      <c r="F397" s="12" t="s">
        <v>45</v>
      </c>
      <c r="G397" s="12">
        <v>1</v>
      </c>
      <c r="H397" s="14" t="s">
        <v>46</v>
      </c>
      <c r="I397" s="14" t="s">
        <v>47</v>
      </c>
      <c r="J397" s="14"/>
      <c r="K397" s="87">
        <v>47</v>
      </c>
      <c r="L397" s="6">
        <f t="shared" si="68"/>
        <v>56.4</v>
      </c>
      <c r="M397" s="7">
        <v>0.106</v>
      </c>
      <c r="N397" s="8">
        <f t="shared" si="27"/>
        <v>0.11856823266219239</v>
      </c>
      <c r="O397" s="17">
        <f t="shared" si="121"/>
        <v>53</v>
      </c>
      <c r="P397" s="17">
        <f t="shared" si="122"/>
        <v>63.599999999999994</v>
      </c>
      <c r="Q397" s="18">
        <f t="shared" si="123"/>
        <v>5.6179999999999994</v>
      </c>
      <c r="R397" s="8">
        <v>15</v>
      </c>
      <c r="S397" s="8">
        <v>6</v>
      </c>
      <c r="T397" s="18">
        <f t="shared" si="124"/>
        <v>83.61702127659575</v>
      </c>
      <c r="U397" s="44"/>
      <c r="V397" s="44"/>
      <c r="W397" s="44">
        <f t="shared" si="125"/>
        <v>75.957446808510653</v>
      </c>
      <c r="X397" s="8">
        <v>8.4</v>
      </c>
      <c r="Y397" s="17">
        <v>0</v>
      </c>
      <c r="Z397" s="18">
        <f t="shared" si="126"/>
        <v>85.807860262008731</v>
      </c>
      <c r="AA397" s="17">
        <f t="shared" si="127"/>
        <v>77.947598253275117</v>
      </c>
      <c r="AB397" s="12" t="s">
        <v>983</v>
      </c>
      <c r="AC397" s="12" t="s">
        <v>48</v>
      </c>
      <c r="AD397" s="12" t="s">
        <v>984</v>
      </c>
      <c r="AE397" s="4" t="s">
        <v>985</v>
      </c>
      <c r="AF397" s="4">
        <v>14.9</v>
      </c>
      <c r="AG397" s="3"/>
      <c r="AH397" s="3"/>
      <c r="AI397" s="3"/>
      <c r="AJ397" s="13"/>
      <c r="AK397" s="3" t="s">
        <v>934</v>
      </c>
      <c r="AL397" s="88" t="s">
        <v>927</v>
      </c>
      <c r="AM397" s="14" t="s">
        <v>928</v>
      </c>
      <c r="AN397" s="14" t="s">
        <v>929</v>
      </c>
    </row>
    <row r="398" spans="1:40" ht="75">
      <c r="A398" s="3" t="s">
        <v>915</v>
      </c>
      <c r="B398" s="14" t="s">
        <v>922</v>
      </c>
      <c r="C398" s="14" t="s">
        <v>917</v>
      </c>
      <c r="D398" s="14" t="s">
        <v>923</v>
      </c>
      <c r="E398" s="12" t="s">
        <v>986</v>
      </c>
      <c r="F398" s="12" t="s">
        <v>45</v>
      </c>
      <c r="G398" s="12">
        <v>1</v>
      </c>
      <c r="H398" s="14" t="s">
        <v>46</v>
      </c>
      <c r="I398" s="14" t="s">
        <v>47</v>
      </c>
      <c r="J398" s="14"/>
      <c r="K398" s="87">
        <v>47</v>
      </c>
      <c r="L398" s="6">
        <f t="shared" si="68"/>
        <v>56.4</v>
      </c>
      <c r="M398" s="7">
        <v>0.106</v>
      </c>
      <c r="N398" s="8">
        <f t="shared" si="27"/>
        <v>0.11856823266219239</v>
      </c>
      <c r="O398" s="17">
        <f t="shared" si="121"/>
        <v>53</v>
      </c>
      <c r="P398" s="17">
        <f t="shared" si="122"/>
        <v>63.599999999999994</v>
      </c>
      <c r="Q398" s="18">
        <f t="shared" si="123"/>
        <v>5.6179999999999994</v>
      </c>
      <c r="R398" s="8">
        <v>15</v>
      </c>
      <c r="S398" s="8">
        <v>6</v>
      </c>
      <c r="T398" s="18">
        <f t="shared" si="124"/>
        <v>83.61702127659575</v>
      </c>
      <c r="U398" s="44"/>
      <c r="V398" s="44"/>
      <c r="W398" s="44">
        <f t="shared" si="125"/>
        <v>75.957446808510653</v>
      </c>
      <c r="X398" s="8">
        <v>8.4</v>
      </c>
      <c r="Y398" s="17">
        <v>0</v>
      </c>
      <c r="Z398" s="18">
        <f t="shared" si="126"/>
        <v>85.807860262008731</v>
      </c>
      <c r="AA398" s="17">
        <f t="shared" si="127"/>
        <v>77.947598253275117</v>
      </c>
      <c r="AB398" s="12" t="s">
        <v>987</v>
      </c>
      <c r="AC398" s="12" t="s">
        <v>58</v>
      </c>
      <c r="AD398" s="12" t="s">
        <v>988</v>
      </c>
      <c r="AE398" s="4" t="s">
        <v>926</v>
      </c>
      <c r="AF398" s="4">
        <v>14.9</v>
      </c>
      <c r="AG398" s="3"/>
      <c r="AH398" s="3"/>
      <c r="AI398" s="3"/>
      <c r="AJ398" s="13"/>
      <c r="AK398" s="3" t="s">
        <v>934</v>
      </c>
      <c r="AL398" s="88" t="s">
        <v>927</v>
      </c>
      <c r="AM398" s="14" t="s">
        <v>928</v>
      </c>
      <c r="AN398" s="14" t="s">
        <v>929</v>
      </c>
    </row>
    <row r="399" spans="1:40" ht="105">
      <c r="A399" s="3" t="s">
        <v>915</v>
      </c>
      <c r="B399" s="14" t="s">
        <v>989</v>
      </c>
      <c r="C399" s="14" t="s">
        <v>917</v>
      </c>
      <c r="D399" s="14" t="s">
        <v>990</v>
      </c>
      <c r="E399" s="12"/>
      <c r="F399" s="12" t="s">
        <v>45</v>
      </c>
      <c r="G399" s="12">
        <v>1</v>
      </c>
      <c r="H399" s="14" t="s">
        <v>46</v>
      </c>
      <c r="I399" s="14" t="s">
        <v>47</v>
      </c>
      <c r="J399" s="14"/>
      <c r="K399" s="87">
        <v>57</v>
      </c>
      <c r="L399" s="6">
        <f t="shared" si="68"/>
        <v>68.399999999999991</v>
      </c>
      <c r="M399" s="7">
        <v>0.106</v>
      </c>
      <c r="N399" s="8">
        <f t="shared" si="27"/>
        <v>0.11856823266219239</v>
      </c>
      <c r="O399" s="17">
        <f t="shared" si="121"/>
        <v>64</v>
      </c>
      <c r="P399" s="17">
        <f t="shared" si="122"/>
        <v>76.8</v>
      </c>
      <c r="Q399" s="18">
        <f t="shared" si="123"/>
        <v>6.7839999999999998</v>
      </c>
      <c r="R399" s="8">
        <v>15</v>
      </c>
      <c r="S399" s="8">
        <v>6</v>
      </c>
      <c r="T399" s="18">
        <f t="shared" si="124"/>
        <v>97.659574468085111</v>
      </c>
      <c r="U399" s="44"/>
      <c r="V399" s="44"/>
      <c r="W399" s="44">
        <f t="shared" si="125"/>
        <v>88.723404255319139</v>
      </c>
      <c r="X399" s="8">
        <v>8.4</v>
      </c>
      <c r="Y399" s="17">
        <v>0</v>
      </c>
      <c r="Z399" s="18">
        <f t="shared" si="126"/>
        <v>100.21834061135371</v>
      </c>
      <c r="AA399" s="17">
        <f t="shared" si="127"/>
        <v>91.048034934497807</v>
      </c>
      <c r="AB399" s="12" t="s">
        <v>492</v>
      </c>
      <c r="AC399" s="12" t="s">
        <v>46</v>
      </c>
      <c r="AD399" s="12"/>
      <c r="AE399" s="4"/>
      <c r="AF399" s="4"/>
      <c r="AG399" s="3"/>
      <c r="AH399" s="3"/>
      <c r="AI399" s="3"/>
      <c r="AJ399" s="13"/>
      <c r="AK399" s="3" t="s">
        <v>991</v>
      </c>
      <c r="AL399" s="3" t="s">
        <v>991</v>
      </c>
      <c r="AM399" s="14" t="s">
        <v>992</v>
      </c>
      <c r="AN399" s="14" t="s">
        <v>993</v>
      </c>
    </row>
    <row r="400" spans="1:40" ht="105">
      <c r="A400" s="3" t="s">
        <v>915</v>
      </c>
      <c r="B400" s="14" t="s">
        <v>989</v>
      </c>
      <c r="C400" s="14" t="s">
        <v>917</v>
      </c>
      <c r="D400" s="14" t="s">
        <v>990</v>
      </c>
      <c r="E400" s="12"/>
      <c r="F400" s="12" t="s">
        <v>45</v>
      </c>
      <c r="G400" s="12">
        <v>1</v>
      </c>
      <c r="H400" s="14" t="s">
        <v>46</v>
      </c>
      <c r="I400" s="14" t="s">
        <v>47</v>
      </c>
      <c r="J400" s="14"/>
      <c r="K400" s="87">
        <v>57</v>
      </c>
      <c r="L400" s="6">
        <f t="shared" si="68"/>
        <v>68.399999999999991</v>
      </c>
      <c r="M400" s="7">
        <v>0.106</v>
      </c>
      <c r="N400" s="8">
        <f t="shared" si="27"/>
        <v>0.11856823266219239</v>
      </c>
      <c r="O400" s="17">
        <f t="shared" si="121"/>
        <v>64</v>
      </c>
      <c r="P400" s="17">
        <f t="shared" si="122"/>
        <v>76.8</v>
      </c>
      <c r="Q400" s="18">
        <f t="shared" si="123"/>
        <v>6.7839999999999998</v>
      </c>
      <c r="R400" s="8">
        <v>15</v>
      </c>
      <c r="S400" s="8">
        <v>6</v>
      </c>
      <c r="T400" s="18">
        <f t="shared" si="124"/>
        <v>97.659574468085111</v>
      </c>
      <c r="U400" s="44"/>
      <c r="V400" s="44"/>
      <c r="W400" s="44">
        <f t="shared" si="125"/>
        <v>88.723404255319139</v>
      </c>
      <c r="X400" s="8">
        <v>8.4</v>
      </c>
      <c r="Y400" s="17">
        <v>0</v>
      </c>
      <c r="Z400" s="18">
        <f t="shared" si="126"/>
        <v>100.21834061135371</v>
      </c>
      <c r="AA400" s="17">
        <f t="shared" si="127"/>
        <v>91.048034934497807</v>
      </c>
      <c r="AB400" s="12" t="s">
        <v>492</v>
      </c>
      <c r="AC400" s="12" t="s">
        <v>46</v>
      </c>
      <c r="AD400" s="12"/>
      <c r="AE400" s="4"/>
      <c r="AF400" s="4"/>
      <c r="AG400" s="3"/>
      <c r="AH400" s="3"/>
      <c r="AI400" s="3"/>
      <c r="AJ400" s="13"/>
      <c r="AK400" s="3" t="s">
        <v>991</v>
      </c>
      <c r="AL400" s="3" t="s">
        <v>991</v>
      </c>
      <c r="AM400" s="14" t="s">
        <v>992</v>
      </c>
      <c r="AN400" s="14" t="s">
        <v>993</v>
      </c>
    </row>
    <row r="401" spans="1:40" ht="105">
      <c r="A401" s="3" t="s">
        <v>915</v>
      </c>
      <c r="B401" s="14" t="s">
        <v>989</v>
      </c>
      <c r="C401" s="14" t="s">
        <v>917</v>
      </c>
      <c r="D401" s="14" t="s">
        <v>990</v>
      </c>
      <c r="E401" s="12"/>
      <c r="F401" s="12" t="s">
        <v>45</v>
      </c>
      <c r="G401" s="12">
        <v>1</v>
      </c>
      <c r="H401" s="14" t="s">
        <v>46</v>
      </c>
      <c r="I401" s="14" t="s">
        <v>47</v>
      </c>
      <c r="J401" s="14"/>
      <c r="K401" s="87">
        <v>57</v>
      </c>
      <c r="L401" s="6">
        <f t="shared" si="68"/>
        <v>68.399999999999991</v>
      </c>
      <c r="M401" s="7">
        <v>0.106</v>
      </c>
      <c r="N401" s="8">
        <f t="shared" si="27"/>
        <v>0.11856823266219239</v>
      </c>
      <c r="O401" s="17">
        <f t="shared" si="121"/>
        <v>64</v>
      </c>
      <c r="P401" s="17">
        <f t="shared" si="122"/>
        <v>76.8</v>
      </c>
      <c r="Q401" s="18">
        <f t="shared" si="123"/>
        <v>6.7839999999999998</v>
      </c>
      <c r="R401" s="8">
        <v>15</v>
      </c>
      <c r="S401" s="8">
        <v>6</v>
      </c>
      <c r="T401" s="18">
        <f t="shared" si="124"/>
        <v>97.659574468085111</v>
      </c>
      <c r="U401" s="44"/>
      <c r="V401" s="44"/>
      <c r="W401" s="44">
        <f t="shared" si="125"/>
        <v>88.723404255319139</v>
      </c>
      <c r="X401" s="8">
        <v>8.4</v>
      </c>
      <c r="Y401" s="17">
        <v>0</v>
      </c>
      <c r="Z401" s="18">
        <f t="shared" si="126"/>
        <v>100.21834061135371</v>
      </c>
      <c r="AA401" s="17">
        <f t="shared" si="127"/>
        <v>91.048034934497807</v>
      </c>
      <c r="AB401" s="12" t="s">
        <v>492</v>
      </c>
      <c r="AC401" s="12" t="s">
        <v>46</v>
      </c>
      <c r="AD401" s="12"/>
      <c r="AE401" s="4"/>
      <c r="AF401" s="4"/>
      <c r="AG401" s="3"/>
      <c r="AH401" s="3"/>
      <c r="AI401" s="3"/>
      <c r="AJ401" s="13"/>
      <c r="AK401" s="3" t="s">
        <v>991</v>
      </c>
      <c r="AL401" s="3" t="s">
        <v>991</v>
      </c>
      <c r="AM401" s="14" t="s">
        <v>992</v>
      </c>
      <c r="AN401" s="14" t="s">
        <v>993</v>
      </c>
    </row>
    <row r="402" spans="1:40" ht="105">
      <c r="A402" s="3" t="s">
        <v>915</v>
      </c>
      <c r="B402" s="14" t="s">
        <v>989</v>
      </c>
      <c r="C402" s="14" t="s">
        <v>917</v>
      </c>
      <c r="D402" s="14" t="s">
        <v>990</v>
      </c>
      <c r="E402" s="12"/>
      <c r="F402" s="12" t="s">
        <v>45</v>
      </c>
      <c r="G402" s="12">
        <v>1</v>
      </c>
      <c r="H402" s="14" t="s">
        <v>46</v>
      </c>
      <c r="I402" s="14" t="s">
        <v>47</v>
      </c>
      <c r="J402" s="14"/>
      <c r="K402" s="87">
        <v>57</v>
      </c>
      <c r="L402" s="6">
        <f t="shared" si="68"/>
        <v>68.399999999999991</v>
      </c>
      <c r="M402" s="7">
        <v>0.106</v>
      </c>
      <c r="N402" s="8">
        <f t="shared" si="27"/>
        <v>0.11856823266219239</v>
      </c>
      <c r="O402" s="17">
        <f t="shared" si="121"/>
        <v>64</v>
      </c>
      <c r="P402" s="17">
        <f t="shared" si="122"/>
        <v>76.8</v>
      </c>
      <c r="Q402" s="18">
        <f t="shared" si="123"/>
        <v>6.7839999999999998</v>
      </c>
      <c r="R402" s="8">
        <v>15</v>
      </c>
      <c r="S402" s="8">
        <v>6</v>
      </c>
      <c r="T402" s="18">
        <f t="shared" si="124"/>
        <v>97.659574468085111</v>
      </c>
      <c r="U402" s="44"/>
      <c r="V402" s="44"/>
      <c r="W402" s="44">
        <f t="shared" si="125"/>
        <v>88.723404255319139</v>
      </c>
      <c r="X402" s="8">
        <v>8.4</v>
      </c>
      <c r="Y402" s="17">
        <v>0</v>
      </c>
      <c r="Z402" s="18">
        <f t="shared" si="126"/>
        <v>100.21834061135371</v>
      </c>
      <c r="AA402" s="17">
        <f t="shared" si="127"/>
        <v>91.048034934497807</v>
      </c>
      <c r="AB402" s="12" t="s">
        <v>492</v>
      </c>
      <c r="AC402" s="12" t="s">
        <v>46</v>
      </c>
      <c r="AD402" s="12"/>
      <c r="AE402" s="4"/>
      <c r="AF402" s="4"/>
      <c r="AG402" s="3"/>
      <c r="AH402" s="3"/>
      <c r="AI402" s="3"/>
      <c r="AJ402" s="13"/>
      <c r="AK402" s="3" t="s">
        <v>991</v>
      </c>
      <c r="AL402" s="3" t="s">
        <v>991</v>
      </c>
      <c r="AM402" s="14" t="s">
        <v>992</v>
      </c>
      <c r="AN402" s="14" t="s">
        <v>993</v>
      </c>
    </row>
    <row r="403" spans="1:40" ht="105">
      <c r="A403" s="3" t="s">
        <v>915</v>
      </c>
      <c r="B403" s="14" t="s">
        <v>989</v>
      </c>
      <c r="C403" s="14" t="s">
        <v>917</v>
      </c>
      <c r="D403" s="14" t="s">
        <v>990</v>
      </c>
      <c r="E403" s="12"/>
      <c r="F403" s="12" t="s">
        <v>45</v>
      </c>
      <c r="G403" s="12">
        <v>1</v>
      </c>
      <c r="H403" s="14" t="s">
        <v>46</v>
      </c>
      <c r="I403" s="14" t="s">
        <v>47</v>
      </c>
      <c r="J403" s="14"/>
      <c r="K403" s="87">
        <v>57</v>
      </c>
      <c r="L403" s="6">
        <f t="shared" si="68"/>
        <v>68.399999999999991</v>
      </c>
      <c r="M403" s="7">
        <v>0.106</v>
      </c>
      <c r="N403" s="8">
        <f t="shared" si="27"/>
        <v>0.11856823266219239</v>
      </c>
      <c r="O403" s="17">
        <f t="shared" si="121"/>
        <v>64</v>
      </c>
      <c r="P403" s="17">
        <f t="shared" si="122"/>
        <v>76.8</v>
      </c>
      <c r="Q403" s="18">
        <f t="shared" si="123"/>
        <v>6.7839999999999998</v>
      </c>
      <c r="R403" s="8">
        <v>15</v>
      </c>
      <c r="S403" s="8">
        <v>6</v>
      </c>
      <c r="T403" s="18">
        <f t="shared" si="124"/>
        <v>97.659574468085111</v>
      </c>
      <c r="U403" s="44"/>
      <c r="V403" s="44"/>
      <c r="W403" s="44">
        <f t="shared" si="125"/>
        <v>88.723404255319139</v>
      </c>
      <c r="X403" s="8">
        <v>8.4</v>
      </c>
      <c r="Y403" s="17">
        <v>0</v>
      </c>
      <c r="Z403" s="18">
        <f t="shared" si="126"/>
        <v>100.21834061135371</v>
      </c>
      <c r="AA403" s="17">
        <f t="shared" si="127"/>
        <v>91.048034934497807</v>
      </c>
      <c r="AB403" s="12" t="s">
        <v>492</v>
      </c>
      <c r="AC403" s="12" t="s">
        <v>46</v>
      </c>
      <c r="AD403" s="12"/>
      <c r="AE403" s="4"/>
      <c r="AF403" s="4"/>
      <c r="AG403" s="3"/>
      <c r="AH403" s="3"/>
      <c r="AI403" s="3"/>
      <c r="AJ403" s="13"/>
      <c r="AK403" s="3" t="s">
        <v>991</v>
      </c>
      <c r="AL403" s="3" t="s">
        <v>991</v>
      </c>
      <c r="AM403" s="14" t="s">
        <v>992</v>
      </c>
      <c r="AN403" s="14" t="s">
        <v>993</v>
      </c>
    </row>
    <row r="404" spans="1:40" ht="90">
      <c r="A404" s="3" t="s">
        <v>915</v>
      </c>
      <c r="B404" s="14" t="s">
        <v>994</v>
      </c>
      <c r="C404" s="14" t="s">
        <v>917</v>
      </c>
      <c r="D404" s="14" t="s">
        <v>995</v>
      </c>
      <c r="E404" s="12"/>
      <c r="F404" s="12" t="s">
        <v>45</v>
      </c>
      <c r="G404" s="12">
        <v>1</v>
      </c>
      <c r="H404" s="14" t="s">
        <v>46</v>
      </c>
      <c r="I404" s="14" t="s">
        <v>47</v>
      </c>
      <c r="J404" s="14"/>
      <c r="K404" s="87">
        <v>180</v>
      </c>
      <c r="L404" s="6">
        <f t="shared" si="68"/>
        <v>216</v>
      </c>
      <c r="M404" s="7">
        <v>0.106</v>
      </c>
      <c r="N404" s="8">
        <f t="shared" si="27"/>
        <v>0.11856823266219239</v>
      </c>
      <c r="O404" s="17">
        <f t="shared" si="121"/>
        <v>202</v>
      </c>
      <c r="P404" s="17">
        <f t="shared" si="122"/>
        <v>242.39999999999998</v>
      </c>
      <c r="Q404" s="18">
        <f t="shared" si="123"/>
        <v>21.411999999999999</v>
      </c>
      <c r="R404" s="8">
        <v>15</v>
      </c>
      <c r="S404" s="8">
        <v>6</v>
      </c>
      <c r="T404" s="18">
        <f t="shared" si="124"/>
        <v>273.82978723404256</v>
      </c>
      <c r="U404" s="44"/>
      <c r="V404" s="44"/>
      <c r="W404" s="44">
        <f t="shared" si="125"/>
        <v>245.74468085106383</v>
      </c>
      <c r="X404" s="8">
        <v>8.4</v>
      </c>
      <c r="Y404" s="17">
        <v>0</v>
      </c>
      <c r="Z404" s="18">
        <f t="shared" si="126"/>
        <v>281.00436681222703</v>
      </c>
      <c r="AA404" s="17">
        <f t="shared" si="127"/>
        <v>252.1834061135371</v>
      </c>
      <c r="AB404" s="12" t="s">
        <v>996</v>
      </c>
      <c r="AC404" s="12" t="s">
        <v>46</v>
      </c>
      <c r="AD404" s="12"/>
      <c r="AE404" s="4"/>
      <c r="AF404" s="4"/>
      <c r="AG404" s="3"/>
      <c r="AH404" s="3"/>
      <c r="AI404" s="3"/>
      <c r="AJ404" s="13"/>
      <c r="AK404" s="3" t="s">
        <v>997</v>
      </c>
      <c r="AL404" s="88" t="s">
        <v>997</v>
      </c>
      <c r="AM404" s="14" t="s">
        <v>998</v>
      </c>
      <c r="AN404" s="14" t="s">
        <v>999</v>
      </c>
    </row>
    <row r="405" spans="1:40" ht="90">
      <c r="A405" s="3" t="s">
        <v>915</v>
      </c>
      <c r="B405" s="14" t="s">
        <v>994</v>
      </c>
      <c r="C405" s="14" t="s">
        <v>917</v>
      </c>
      <c r="D405" s="14" t="s">
        <v>995</v>
      </c>
      <c r="E405" s="12"/>
      <c r="F405" s="12" t="s">
        <v>45</v>
      </c>
      <c r="G405" s="12">
        <v>1</v>
      </c>
      <c r="H405" s="14" t="s">
        <v>46</v>
      </c>
      <c r="I405" s="14" t="s">
        <v>47</v>
      </c>
      <c r="J405" s="14"/>
      <c r="K405" s="87">
        <v>180</v>
      </c>
      <c r="L405" s="6">
        <f t="shared" si="68"/>
        <v>216</v>
      </c>
      <c r="M405" s="7">
        <v>0.106</v>
      </c>
      <c r="N405" s="8">
        <f t="shared" si="27"/>
        <v>0.11856823266219239</v>
      </c>
      <c r="O405" s="17">
        <f t="shared" si="121"/>
        <v>202</v>
      </c>
      <c r="P405" s="17">
        <f t="shared" si="122"/>
        <v>242.39999999999998</v>
      </c>
      <c r="Q405" s="18">
        <f t="shared" si="123"/>
        <v>21.411999999999999</v>
      </c>
      <c r="R405" s="8">
        <v>15</v>
      </c>
      <c r="S405" s="8">
        <v>6</v>
      </c>
      <c r="T405" s="18">
        <f t="shared" si="124"/>
        <v>273.82978723404256</v>
      </c>
      <c r="U405" s="44"/>
      <c r="V405" s="44"/>
      <c r="W405" s="44">
        <f t="shared" si="125"/>
        <v>245.74468085106383</v>
      </c>
      <c r="X405" s="8">
        <v>8.4</v>
      </c>
      <c r="Y405" s="17">
        <v>0</v>
      </c>
      <c r="Z405" s="18">
        <f t="shared" si="126"/>
        <v>281.00436681222703</v>
      </c>
      <c r="AA405" s="17">
        <f t="shared" si="127"/>
        <v>252.1834061135371</v>
      </c>
      <c r="AB405" s="12" t="s">
        <v>996</v>
      </c>
      <c r="AC405" s="12" t="s">
        <v>46</v>
      </c>
      <c r="AD405" s="12"/>
      <c r="AE405" s="4"/>
      <c r="AF405" s="4"/>
      <c r="AG405" s="3"/>
      <c r="AH405" s="3"/>
      <c r="AI405" s="3"/>
      <c r="AJ405" s="13"/>
      <c r="AK405" s="3" t="s">
        <v>997</v>
      </c>
      <c r="AL405" s="88" t="s">
        <v>997</v>
      </c>
      <c r="AM405" s="14" t="s">
        <v>998</v>
      </c>
      <c r="AN405" s="14" t="s">
        <v>999</v>
      </c>
    </row>
    <row r="406" spans="1:40" ht="90">
      <c r="A406" s="3" t="s">
        <v>915</v>
      </c>
      <c r="B406" s="14" t="s">
        <v>994</v>
      </c>
      <c r="C406" s="14" t="s">
        <v>917</v>
      </c>
      <c r="D406" s="14" t="s">
        <v>995</v>
      </c>
      <c r="E406" s="12"/>
      <c r="F406" s="12" t="s">
        <v>45</v>
      </c>
      <c r="G406" s="12">
        <v>1</v>
      </c>
      <c r="H406" s="14" t="s">
        <v>46</v>
      </c>
      <c r="I406" s="14" t="s">
        <v>47</v>
      </c>
      <c r="J406" s="14"/>
      <c r="K406" s="87">
        <v>180</v>
      </c>
      <c r="L406" s="6">
        <f t="shared" si="68"/>
        <v>216</v>
      </c>
      <c r="M406" s="7">
        <v>0.106</v>
      </c>
      <c r="N406" s="8">
        <f t="shared" si="27"/>
        <v>0.11856823266219239</v>
      </c>
      <c r="O406" s="17">
        <f t="shared" si="121"/>
        <v>202</v>
      </c>
      <c r="P406" s="17">
        <f t="shared" si="122"/>
        <v>242.39999999999998</v>
      </c>
      <c r="Q406" s="18">
        <f t="shared" si="123"/>
        <v>21.411999999999999</v>
      </c>
      <c r="R406" s="8">
        <v>15</v>
      </c>
      <c r="S406" s="8">
        <v>6</v>
      </c>
      <c r="T406" s="18">
        <f t="shared" si="124"/>
        <v>273.82978723404256</v>
      </c>
      <c r="U406" s="44"/>
      <c r="V406" s="44"/>
      <c r="W406" s="44">
        <f t="shared" si="125"/>
        <v>245.74468085106383</v>
      </c>
      <c r="X406" s="8">
        <v>8.4</v>
      </c>
      <c r="Y406" s="17">
        <v>0</v>
      </c>
      <c r="Z406" s="18">
        <f t="shared" si="126"/>
        <v>281.00436681222703</v>
      </c>
      <c r="AA406" s="17">
        <f t="shared" si="127"/>
        <v>252.1834061135371</v>
      </c>
      <c r="AB406" s="12" t="s">
        <v>996</v>
      </c>
      <c r="AC406" s="12" t="s">
        <v>46</v>
      </c>
      <c r="AD406" s="12"/>
      <c r="AE406" s="4"/>
      <c r="AF406" s="4"/>
      <c r="AG406" s="3"/>
      <c r="AH406" s="3"/>
      <c r="AI406" s="3"/>
      <c r="AJ406" s="13"/>
      <c r="AK406" s="3" t="s">
        <v>997</v>
      </c>
      <c r="AL406" s="88" t="s">
        <v>997</v>
      </c>
      <c r="AM406" s="14" t="s">
        <v>998</v>
      </c>
      <c r="AN406" s="14" t="s">
        <v>999</v>
      </c>
    </row>
    <row r="407" spans="1:40" ht="90">
      <c r="A407" s="3" t="s">
        <v>915</v>
      </c>
      <c r="B407" s="14" t="s">
        <v>994</v>
      </c>
      <c r="C407" s="14" t="s">
        <v>917</v>
      </c>
      <c r="D407" s="14" t="s">
        <v>995</v>
      </c>
      <c r="E407" s="12"/>
      <c r="F407" s="12" t="s">
        <v>45</v>
      </c>
      <c r="G407" s="12">
        <v>1</v>
      </c>
      <c r="H407" s="14" t="s">
        <v>46</v>
      </c>
      <c r="I407" s="14" t="s">
        <v>47</v>
      </c>
      <c r="J407" s="14"/>
      <c r="K407" s="87">
        <v>180</v>
      </c>
      <c r="L407" s="6">
        <f t="shared" si="68"/>
        <v>216</v>
      </c>
      <c r="M407" s="7">
        <v>0.106</v>
      </c>
      <c r="N407" s="8">
        <f t="shared" si="27"/>
        <v>0.11856823266219239</v>
      </c>
      <c r="O407" s="17">
        <f t="shared" si="121"/>
        <v>202</v>
      </c>
      <c r="P407" s="17">
        <f t="shared" si="122"/>
        <v>242.39999999999998</v>
      </c>
      <c r="Q407" s="18">
        <f t="shared" si="123"/>
        <v>21.411999999999999</v>
      </c>
      <c r="R407" s="8">
        <v>15</v>
      </c>
      <c r="S407" s="8">
        <v>6</v>
      </c>
      <c r="T407" s="18">
        <f t="shared" si="124"/>
        <v>273.82978723404256</v>
      </c>
      <c r="U407" s="44"/>
      <c r="V407" s="44"/>
      <c r="W407" s="44">
        <f t="shared" si="125"/>
        <v>245.74468085106383</v>
      </c>
      <c r="X407" s="8">
        <v>8.4</v>
      </c>
      <c r="Y407" s="17">
        <v>0</v>
      </c>
      <c r="Z407" s="18">
        <f t="shared" si="126"/>
        <v>281.00436681222703</v>
      </c>
      <c r="AA407" s="17">
        <f t="shared" si="127"/>
        <v>252.1834061135371</v>
      </c>
      <c r="AB407" s="12" t="s">
        <v>996</v>
      </c>
      <c r="AC407" s="12" t="s">
        <v>46</v>
      </c>
      <c r="AD407" s="12"/>
      <c r="AE407" s="4"/>
      <c r="AF407" s="4"/>
      <c r="AG407" s="3"/>
      <c r="AH407" s="3"/>
      <c r="AI407" s="3"/>
      <c r="AJ407" s="13"/>
      <c r="AK407" s="3" t="s">
        <v>997</v>
      </c>
      <c r="AL407" s="88" t="s">
        <v>997</v>
      </c>
      <c r="AM407" s="14" t="s">
        <v>998</v>
      </c>
      <c r="AN407" s="14" t="s">
        <v>999</v>
      </c>
    </row>
    <row r="408" spans="1:40" ht="90">
      <c r="A408" s="3" t="s">
        <v>915</v>
      </c>
      <c r="B408" s="14" t="s">
        <v>994</v>
      </c>
      <c r="C408" s="14" t="s">
        <v>917</v>
      </c>
      <c r="D408" s="14" t="s">
        <v>995</v>
      </c>
      <c r="E408" s="12"/>
      <c r="F408" s="12" t="s">
        <v>45</v>
      </c>
      <c r="G408" s="12">
        <v>1</v>
      </c>
      <c r="H408" s="14" t="s">
        <v>46</v>
      </c>
      <c r="I408" s="14" t="s">
        <v>47</v>
      </c>
      <c r="J408" s="14"/>
      <c r="K408" s="87">
        <v>180</v>
      </c>
      <c r="L408" s="6">
        <f t="shared" si="68"/>
        <v>216</v>
      </c>
      <c r="M408" s="7">
        <v>0.106</v>
      </c>
      <c r="N408" s="8">
        <f t="shared" si="27"/>
        <v>0.11856823266219239</v>
      </c>
      <c r="O408" s="17">
        <f t="shared" si="121"/>
        <v>202</v>
      </c>
      <c r="P408" s="17">
        <f t="shared" si="122"/>
        <v>242.39999999999998</v>
      </c>
      <c r="Q408" s="18">
        <f t="shared" si="123"/>
        <v>21.411999999999999</v>
      </c>
      <c r="R408" s="8">
        <v>15</v>
      </c>
      <c r="S408" s="8">
        <v>6</v>
      </c>
      <c r="T408" s="18">
        <f t="shared" si="124"/>
        <v>273.82978723404256</v>
      </c>
      <c r="U408" s="44"/>
      <c r="V408" s="44"/>
      <c r="W408" s="44">
        <f t="shared" si="125"/>
        <v>245.74468085106383</v>
      </c>
      <c r="X408" s="8">
        <v>8.4</v>
      </c>
      <c r="Y408" s="17">
        <v>0</v>
      </c>
      <c r="Z408" s="18">
        <f t="shared" si="126"/>
        <v>281.00436681222703</v>
      </c>
      <c r="AA408" s="17">
        <f t="shared" si="127"/>
        <v>252.1834061135371</v>
      </c>
      <c r="AB408" s="12" t="s">
        <v>996</v>
      </c>
      <c r="AC408" s="12" t="s">
        <v>46</v>
      </c>
      <c r="AD408" s="12"/>
      <c r="AE408" s="4"/>
      <c r="AF408" s="4"/>
      <c r="AG408" s="3"/>
      <c r="AH408" s="3"/>
      <c r="AI408" s="3"/>
      <c r="AJ408" s="13"/>
      <c r="AK408" s="3" t="s">
        <v>997</v>
      </c>
      <c r="AL408" s="88" t="s">
        <v>997</v>
      </c>
      <c r="AM408" s="14" t="s">
        <v>998</v>
      </c>
      <c r="AN408" s="14" t="s">
        <v>999</v>
      </c>
    </row>
    <row r="409" spans="1:40" ht="90">
      <c r="A409" s="3" t="s">
        <v>915</v>
      </c>
      <c r="B409" s="14" t="s">
        <v>994</v>
      </c>
      <c r="C409" s="14" t="s">
        <v>917</v>
      </c>
      <c r="D409" s="14" t="s">
        <v>995</v>
      </c>
      <c r="E409" s="12"/>
      <c r="F409" s="12" t="s">
        <v>45</v>
      </c>
      <c r="G409" s="12">
        <v>1</v>
      </c>
      <c r="H409" s="14" t="s">
        <v>46</v>
      </c>
      <c r="I409" s="14" t="s">
        <v>47</v>
      </c>
      <c r="J409" s="14"/>
      <c r="K409" s="87">
        <v>180</v>
      </c>
      <c r="L409" s="6">
        <f t="shared" si="68"/>
        <v>216</v>
      </c>
      <c r="M409" s="7">
        <v>0.106</v>
      </c>
      <c r="N409" s="8">
        <f t="shared" si="27"/>
        <v>0.11856823266219239</v>
      </c>
      <c r="O409" s="17">
        <f t="shared" si="121"/>
        <v>202</v>
      </c>
      <c r="P409" s="17">
        <f t="shared" si="122"/>
        <v>242.39999999999998</v>
      </c>
      <c r="Q409" s="18">
        <f t="shared" si="123"/>
        <v>21.411999999999999</v>
      </c>
      <c r="R409" s="8">
        <v>15</v>
      </c>
      <c r="S409" s="8">
        <v>6</v>
      </c>
      <c r="T409" s="18">
        <f t="shared" si="124"/>
        <v>273.82978723404256</v>
      </c>
      <c r="U409" s="44"/>
      <c r="V409" s="44"/>
      <c r="W409" s="44">
        <f t="shared" si="125"/>
        <v>245.74468085106383</v>
      </c>
      <c r="X409" s="8">
        <v>8.4</v>
      </c>
      <c r="Y409" s="17">
        <v>0</v>
      </c>
      <c r="Z409" s="18">
        <f t="shared" si="126"/>
        <v>281.00436681222703</v>
      </c>
      <c r="AA409" s="17">
        <f t="shared" si="127"/>
        <v>252.1834061135371</v>
      </c>
      <c r="AB409" s="12" t="s">
        <v>996</v>
      </c>
      <c r="AC409" s="12" t="s">
        <v>46</v>
      </c>
      <c r="AD409" s="12"/>
      <c r="AE409" s="4"/>
      <c r="AF409" s="4"/>
      <c r="AG409" s="3"/>
      <c r="AH409" s="3"/>
      <c r="AI409" s="3"/>
      <c r="AJ409" s="13"/>
      <c r="AK409" s="3" t="s">
        <v>997</v>
      </c>
      <c r="AL409" s="88" t="s">
        <v>997</v>
      </c>
      <c r="AM409" s="14" t="s">
        <v>998</v>
      </c>
      <c r="AN409" s="14" t="s">
        <v>999</v>
      </c>
    </row>
    <row r="410" spans="1:40" ht="90">
      <c r="A410" s="3" t="s">
        <v>915</v>
      </c>
      <c r="B410" s="14" t="s">
        <v>994</v>
      </c>
      <c r="C410" s="14" t="s">
        <v>917</v>
      </c>
      <c r="D410" s="14" t="s">
        <v>995</v>
      </c>
      <c r="E410" s="12"/>
      <c r="F410" s="12" t="s">
        <v>45</v>
      </c>
      <c r="G410" s="12">
        <v>1</v>
      </c>
      <c r="H410" s="14" t="s">
        <v>46</v>
      </c>
      <c r="I410" s="14" t="s">
        <v>47</v>
      </c>
      <c r="J410" s="14"/>
      <c r="K410" s="87">
        <v>180</v>
      </c>
      <c r="L410" s="6">
        <f t="shared" si="68"/>
        <v>216</v>
      </c>
      <c r="M410" s="7">
        <v>0.106</v>
      </c>
      <c r="N410" s="8">
        <f t="shared" si="27"/>
        <v>0.11856823266219239</v>
      </c>
      <c r="O410" s="17">
        <f t="shared" si="121"/>
        <v>202</v>
      </c>
      <c r="P410" s="17">
        <f t="shared" si="122"/>
        <v>242.39999999999998</v>
      </c>
      <c r="Q410" s="18">
        <f t="shared" si="123"/>
        <v>21.411999999999999</v>
      </c>
      <c r="R410" s="8">
        <v>15</v>
      </c>
      <c r="S410" s="8">
        <v>6</v>
      </c>
      <c r="T410" s="18">
        <f t="shared" si="124"/>
        <v>273.82978723404256</v>
      </c>
      <c r="U410" s="44"/>
      <c r="V410" s="44"/>
      <c r="W410" s="44">
        <f t="shared" si="125"/>
        <v>245.74468085106383</v>
      </c>
      <c r="X410" s="8">
        <v>8.4</v>
      </c>
      <c r="Y410" s="17">
        <v>0</v>
      </c>
      <c r="Z410" s="18">
        <f t="shared" si="126"/>
        <v>281.00436681222703</v>
      </c>
      <c r="AA410" s="17">
        <f t="shared" si="127"/>
        <v>252.1834061135371</v>
      </c>
      <c r="AB410" s="12" t="s">
        <v>996</v>
      </c>
      <c r="AC410" s="12" t="s">
        <v>46</v>
      </c>
      <c r="AD410" s="12"/>
      <c r="AE410" s="4"/>
      <c r="AF410" s="4"/>
      <c r="AG410" s="3"/>
      <c r="AH410" s="3"/>
      <c r="AI410" s="3"/>
      <c r="AJ410" s="13"/>
      <c r="AK410" s="3" t="s">
        <v>997</v>
      </c>
      <c r="AL410" s="88" t="s">
        <v>997</v>
      </c>
      <c r="AM410" s="14" t="s">
        <v>998</v>
      </c>
      <c r="AN410" s="14" t="s">
        <v>999</v>
      </c>
    </row>
    <row r="411" spans="1:40" ht="90">
      <c r="A411" s="3" t="s">
        <v>915</v>
      </c>
      <c r="B411" s="14" t="s">
        <v>994</v>
      </c>
      <c r="C411" s="14" t="s">
        <v>917</v>
      </c>
      <c r="D411" s="14" t="s">
        <v>995</v>
      </c>
      <c r="E411" s="12"/>
      <c r="F411" s="12" t="s">
        <v>45</v>
      </c>
      <c r="G411" s="12">
        <v>1</v>
      </c>
      <c r="H411" s="14" t="s">
        <v>46</v>
      </c>
      <c r="I411" s="14" t="s">
        <v>47</v>
      </c>
      <c r="J411" s="14"/>
      <c r="K411" s="87">
        <v>180</v>
      </c>
      <c r="L411" s="6">
        <f t="shared" si="68"/>
        <v>216</v>
      </c>
      <c r="M411" s="7">
        <v>0.106</v>
      </c>
      <c r="N411" s="8">
        <f t="shared" ref="N411:N438" si="128">M411/(1-M411)</f>
        <v>0.11856823266219239</v>
      </c>
      <c r="O411" s="17">
        <f t="shared" si="121"/>
        <v>202</v>
      </c>
      <c r="P411" s="17">
        <f t="shared" si="122"/>
        <v>242.39999999999998</v>
      </c>
      <c r="Q411" s="18">
        <f t="shared" si="123"/>
        <v>21.411999999999999</v>
      </c>
      <c r="R411" s="8">
        <v>15</v>
      </c>
      <c r="S411" s="8">
        <v>6</v>
      </c>
      <c r="T411" s="18">
        <f t="shared" si="124"/>
        <v>273.82978723404256</v>
      </c>
      <c r="U411" s="44"/>
      <c r="V411" s="44"/>
      <c r="W411" s="44">
        <f t="shared" si="125"/>
        <v>245.74468085106383</v>
      </c>
      <c r="X411" s="8">
        <v>8.4</v>
      </c>
      <c r="Y411" s="17">
        <v>0</v>
      </c>
      <c r="Z411" s="18">
        <f t="shared" si="126"/>
        <v>281.00436681222703</v>
      </c>
      <c r="AA411" s="17">
        <f t="shared" si="127"/>
        <v>252.1834061135371</v>
      </c>
      <c r="AB411" s="12" t="s">
        <v>996</v>
      </c>
      <c r="AC411" s="12" t="s">
        <v>46</v>
      </c>
      <c r="AD411" s="12"/>
      <c r="AE411" s="4"/>
      <c r="AF411" s="4"/>
      <c r="AG411" s="3"/>
      <c r="AH411" s="3"/>
      <c r="AI411" s="3"/>
      <c r="AJ411" s="13"/>
      <c r="AK411" s="3" t="s">
        <v>997</v>
      </c>
      <c r="AL411" s="88" t="s">
        <v>997</v>
      </c>
      <c r="AM411" s="14" t="s">
        <v>998</v>
      </c>
      <c r="AN411" s="14" t="s">
        <v>999</v>
      </c>
    </row>
    <row r="412" spans="1:40" ht="90">
      <c r="A412" s="3" t="s">
        <v>915</v>
      </c>
      <c r="B412" s="14" t="s">
        <v>994</v>
      </c>
      <c r="C412" s="14" t="s">
        <v>917</v>
      </c>
      <c r="D412" s="14" t="s">
        <v>995</v>
      </c>
      <c r="E412" s="12"/>
      <c r="F412" s="12" t="s">
        <v>45</v>
      </c>
      <c r="G412" s="12">
        <v>1</v>
      </c>
      <c r="H412" s="14" t="s">
        <v>46</v>
      </c>
      <c r="I412" s="14" t="s">
        <v>47</v>
      </c>
      <c r="J412" s="14"/>
      <c r="K412" s="87">
        <v>180</v>
      </c>
      <c r="L412" s="6">
        <f t="shared" si="68"/>
        <v>216</v>
      </c>
      <c r="M412" s="7">
        <v>0.106</v>
      </c>
      <c r="N412" s="8">
        <f t="shared" si="128"/>
        <v>0.11856823266219239</v>
      </c>
      <c r="O412" s="17">
        <f t="shared" si="121"/>
        <v>202</v>
      </c>
      <c r="P412" s="17">
        <f t="shared" si="122"/>
        <v>242.39999999999998</v>
      </c>
      <c r="Q412" s="18">
        <f t="shared" si="123"/>
        <v>21.411999999999999</v>
      </c>
      <c r="R412" s="8">
        <v>15</v>
      </c>
      <c r="S412" s="8">
        <v>6</v>
      </c>
      <c r="T412" s="18">
        <f t="shared" si="124"/>
        <v>273.82978723404256</v>
      </c>
      <c r="U412" s="44"/>
      <c r="V412" s="44"/>
      <c r="W412" s="44">
        <f t="shared" si="125"/>
        <v>245.74468085106383</v>
      </c>
      <c r="X412" s="8">
        <v>8.4</v>
      </c>
      <c r="Y412" s="17">
        <v>0</v>
      </c>
      <c r="Z412" s="18">
        <f t="shared" si="126"/>
        <v>281.00436681222703</v>
      </c>
      <c r="AA412" s="17">
        <f t="shared" si="127"/>
        <v>252.1834061135371</v>
      </c>
      <c r="AB412" s="12" t="s">
        <v>996</v>
      </c>
      <c r="AC412" s="12" t="s">
        <v>46</v>
      </c>
      <c r="AD412" s="12"/>
      <c r="AE412" s="4"/>
      <c r="AF412" s="4"/>
      <c r="AG412" s="3"/>
      <c r="AH412" s="3"/>
      <c r="AI412" s="3"/>
      <c r="AJ412" s="13"/>
      <c r="AK412" s="3" t="s">
        <v>997</v>
      </c>
      <c r="AL412" s="88" t="s">
        <v>997</v>
      </c>
      <c r="AM412" s="14" t="s">
        <v>998</v>
      </c>
      <c r="AN412" s="14" t="s">
        <v>999</v>
      </c>
    </row>
    <row r="413" spans="1:40" ht="90">
      <c r="A413" s="3" t="s">
        <v>915</v>
      </c>
      <c r="B413" s="14" t="s">
        <v>994</v>
      </c>
      <c r="C413" s="14" t="s">
        <v>917</v>
      </c>
      <c r="D413" s="14" t="s">
        <v>995</v>
      </c>
      <c r="E413" s="12" t="s">
        <v>1000</v>
      </c>
      <c r="F413" s="12" t="s">
        <v>45</v>
      </c>
      <c r="G413" s="12">
        <v>1</v>
      </c>
      <c r="H413" s="14" t="s">
        <v>46</v>
      </c>
      <c r="I413" s="14" t="s">
        <v>47</v>
      </c>
      <c r="J413" s="14" t="s">
        <v>1001</v>
      </c>
      <c r="K413" s="87">
        <v>175</v>
      </c>
      <c r="L413" s="6">
        <f t="shared" si="68"/>
        <v>210</v>
      </c>
      <c r="M413" s="7">
        <v>0.106</v>
      </c>
      <c r="N413" s="8">
        <f t="shared" si="128"/>
        <v>0.11856823266219239</v>
      </c>
      <c r="O413" s="17">
        <f t="shared" si="121"/>
        <v>196</v>
      </c>
      <c r="P413" s="17">
        <f t="shared" si="122"/>
        <v>235.2</v>
      </c>
      <c r="Q413" s="18">
        <f t="shared" si="123"/>
        <v>20.776</v>
      </c>
      <c r="R413" s="8">
        <v>15</v>
      </c>
      <c r="S413" s="8">
        <v>6</v>
      </c>
      <c r="T413" s="18">
        <f t="shared" si="124"/>
        <v>266.17021276595744</v>
      </c>
      <c r="U413" s="44"/>
      <c r="V413" s="44"/>
      <c r="W413" s="44">
        <f t="shared" si="125"/>
        <v>239.36170212765958</v>
      </c>
      <c r="X413" s="8">
        <v>8.4</v>
      </c>
      <c r="Y413" s="17">
        <v>0</v>
      </c>
      <c r="Z413" s="18">
        <f t="shared" si="126"/>
        <v>273.14410480349341</v>
      </c>
      <c r="AA413" s="17">
        <f t="shared" si="127"/>
        <v>245.63318777292577</v>
      </c>
      <c r="AB413" s="12" t="s">
        <v>1001</v>
      </c>
      <c r="AC413" s="12" t="s">
        <v>58</v>
      </c>
      <c r="AD413" s="12" t="s">
        <v>1002</v>
      </c>
      <c r="AE413" s="4" t="s">
        <v>1003</v>
      </c>
      <c r="AF413" s="4">
        <v>23.6</v>
      </c>
      <c r="AG413" s="3"/>
      <c r="AH413" s="3"/>
      <c r="AI413" s="3"/>
      <c r="AJ413" s="13"/>
      <c r="AK413" s="3" t="s">
        <v>997</v>
      </c>
      <c r="AL413" s="88" t="s">
        <v>997</v>
      </c>
      <c r="AM413" s="14" t="s">
        <v>998</v>
      </c>
      <c r="AN413" s="14" t="s">
        <v>999</v>
      </c>
    </row>
    <row r="414" spans="1:40" ht="90">
      <c r="A414" s="3" t="s">
        <v>915</v>
      </c>
      <c r="B414" s="14" t="s">
        <v>994</v>
      </c>
      <c r="C414" s="14" t="s">
        <v>917</v>
      </c>
      <c r="D414" s="14" t="s">
        <v>995</v>
      </c>
      <c r="E414" s="12" t="s">
        <v>1004</v>
      </c>
      <c r="F414" s="12" t="s">
        <v>45</v>
      </c>
      <c r="G414" s="12">
        <v>1</v>
      </c>
      <c r="H414" s="14" t="s">
        <v>46</v>
      </c>
      <c r="I414" s="14" t="s">
        <v>47</v>
      </c>
      <c r="J414" s="14" t="s">
        <v>1001</v>
      </c>
      <c r="K414" s="87">
        <v>175</v>
      </c>
      <c r="L414" s="6">
        <f t="shared" si="68"/>
        <v>210</v>
      </c>
      <c r="M414" s="7">
        <v>0.106</v>
      </c>
      <c r="N414" s="8">
        <f t="shared" si="128"/>
        <v>0.11856823266219239</v>
      </c>
      <c r="O414" s="17">
        <f t="shared" si="121"/>
        <v>196</v>
      </c>
      <c r="P414" s="17">
        <f t="shared" si="122"/>
        <v>235.2</v>
      </c>
      <c r="Q414" s="18">
        <f t="shared" si="123"/>
        <v>20.776</v>
      </c>
      <c r="R414" s="8">
        <v>15</v>
      </c>
      <c r="S414" s="8">
        <v>6</v>
      </c>
      <c r="T414" s="18">
        <f t="shared" si="124"/>
        <v>266.17021276595744</v>
      </c>
      <c r="U414" s="44"/>
      <c r="V414" s="44"/>
      <c r="W414" s="44">
        <f t="shared" si="125"/>
        <v>239.36170212765958</v>
      </c>
      <c r="X414" s="8">
        <v>8.4</v>
      </c>
      <c r="Y414" s="17">
        <v>0</v>
      </c>
      <c r="Z414" s="18">
        <f t="shared" si="126"/>
        <v>273.14410480349341</v>
      </c>
      <c r="AA414" s="17">
        <f t="shared" si="127"/>
        <v>245.63318777292577</v>
      </c>
      <c r="AB414" s="12" t="s">
        <v>1001</v>
      </c>
      <c r="AC414" s="12" t="s">
        <v>48</v>
      </c>
      <c r="AD414" s="12" t="s">
        <v>1005</v>
      </c>
      <c r="AE414" s="4" t="s">
        <v>1003</v>
      </c>
      <c r="AF414" s="4">
        <v>23.6</v>
      </c>
      <c r="AG414" s="3"/>
      <c r="AH414" s="3"/>
      <c r="AI414" s="3"/>
      <c r="AJ414" s="13"/>
      <c r="AK414" s="3" t="s">
        <v>997</v>
      </c>
      <c r="AL414" s="88" t="s">
        <v>997</v>
      </c>
      <c r="AM414" s="14" t="s">
        <v>998</v>
      </c>
      <c r="AN414" s="14" t="s">
        <v>999</v>
      </c>
    </row>
    <row r="415" spans="1:40" ht="90">
      <c r="A415" s="3" t="s">
        <v>915</v>
      </c>
      <c r="B415" s="14" t="s">
        <v>994</v>
      </c>
      <c r="C415" s="14" t="s">
        <v>917</v>
      </c>
      <c r="D415" s="14" t="s">
        <v>995</v>
      </c>
      <c r="E415" s="12"/>
      <c r="F415" s="12" t="s">
        <v>45</v>
      </c>
      <c r="G415" s="12">
        <v>1</v>
      </c>
      <c r="H415" s="14" t="s">
        <v>46</v>
      </c>
      <c r="I415" s="14" t="s">
        <v>47</v>
      </c>
      <c r="J415" s="14"/>
      <c r="K415" s="87">
        <v>180</v>
      </c>
      <c r="L415" s="6">
        <f t="shared" si="68"/>
        <v>216</v>
      </c>
      <c r="M415" s="7">
        <v>0.106</v>
      </c>
      <c r="N415" s="8">
        <f t="shared" si="128"/>
        <v>0.11856823266219239</v>
      </c>
      <c r="O415" s="17">
        <f t="shared" si="121"/>
        <v>202</v>
      </c>
      <c r="P415" s="17">
        <f t="shared" si="122"/>
        <v>242.39999999999998</v>
      </c>
      <c r="Q415" s="18">
        <f t="shared" si="123"/>
        <v>21.411999999999999</v>
      </c>
      <c r="R415" s="8">
        <v>23.6</v>
      </c>
      <c r="S415" s="8">
        <v>6</v>
      </c>
      <c r="T415" s="18">
        <f t="shared" si="124"/>
        <v>282.97872340425533</v>
      </c>
      <c r="U415" s="44"/>
      <c r="V415" s="44"/>
      <c r="W415" s="44">
        <f t="shared" si="125"/>
        <v>254.89361702127661</v>
      </c>
      <c r="X415" s="8">
        <v>8.4</v>
      </c>
      <c r="Y415" s="17">
        <v>0</v>
      </c>
      <c r="Z415" s="18">
        <f t="shared" si="126"/>
        <v>290.39301310043669</v>
      </c>
      <c r="AA415" s="17">
        <f t="shared" si="127"/>
        <v>261.5720524017467</v>
      </c>
      <c r="AB415" s="12" t="s">
        <v>492</v>
      </c>
      <c r="AC415" s="12" t="s">
        <v>46</v>
      </c>
      <c r="AD415" s="12"/>
      <c r="AE415" s="4"/>
      <c r="AF415" s="4"/>
      <c r="AG415" s="3"/>
      <c r="AH415" s="3"/>
      <c r="AI415" s="3"/>
      <c r="AJ415" s="13"/>
      <c r="AK415" s="3" t="s">
        <v>997</v>
      </c>
      <c r="AL415" s="88" t="s">
        <v>997</v>
      </c>
      <c r="AM415" s="14" t="s">
        <v>998</v>
      </c>
      <c r="AN415" s="14" t="s">
        <v>999</v>
      </c>
    </row>
    <row r="416" spans="1:40" ht="90">
      <c r="A416" s="3" t="s">
        <v>915</v>
      </c>
      <c r="B416" s="14" t="s">
        <v>994</v>
      </c>
      <c r="C416" s="14" t="s">
        <v>917</v>
      </c>
      <c r="D416" s="14" t="s">
        <v>995</v>
      </c>
      <c r="E416" s="12"/>
      <c r="F416" s="12" t="s">
        <v>45</v>
      </c>
      <c r="G416" s="12">
        <v>1</v>
      </c>
      <c r="H416" s="14" t="s">
        <v>46</v>
      </c>
      <c r="I416" s="14" t="s">
        <v>47</v>
      </c>
      <c r="J416" s="14"/>
      <c r="K416" s="87">
        <v>180</v>
      </c>
      <c r="L416" s="6">
        <f t="shared" si="68"/>
        <v>216</v>
      </c>
      <c r="M416" s="7">
        <v>0.106</v>
      </c>
      <c r="N416" s="8">
        <f t="shared" si="128"/>
        <v>0.11856823266219239</v>
      </c>
      <c r="O416" s="17">
        <f t="shared" si="121"/>
        <v>202</v>
      </c>
      <c r="P416" s="17">
        <f t="shared" si="122"/>
        <v>242.39999999999998</v>
      </c>
      <c r="Q416" s="18">
        <f t="shared" si="123"/>
        <v>21.411999999999999</v>
      </c>
      <c r="R416" s="8">
        <v>23.6</v>
      </c>
      <c r="S416" s="8">
        <v>6</v>
      </c>
      <c r="T416" s="18">
        <f t="shared" si="124"/>
        <v>282.97872340425533</v>
      </c>
      <c r="U416" s="44"/>
      <c r="V416" s="44"/>
      <c r="W416" s="44">
        <f t="shared" si="125"/>
        <v>254.89361702127661</v>
      </c>
      <c r="X416" s="8">
        <v>8.4</v>
      </c>
      <c r="Y416" s="17">
        <v>0</v>
      </c>
      <c r="Z416" s="18">
        <f t="shared" si="126"/>
        <v>290.39301310043669</v>
      </c>
      <c r="AA416" s="17">
        <f t="shared" si="127"/>
        <v>261.5720524017467</v>
      </c>
      <c r="AB416" s="12" t="s">
        <v>492</v>
      </c>
      <c r="AC416" s="12" t="s">
        <v>46</v>
      </c>
      <c r="AD416" s="12"/>
      <c r="AE416" s="4"/>
      <c r="AF416" s="4"/>
      <c r="AG416" s="3"/>
      <c r="AH416" s="3"/>
      <c r="AI416" s="3"/>
      <c r="AJ416" s="13"/>
      <c r="AK416" s="3" t="s">
        <v>997</v>
      </c>
      <c r="AL416" s="88" t="s">
        <v>997</v>
      </c>
      <c r="AM416" s="14" t="s">
        <v>998</v>
      </c>
      <c r="AN416" s="14" t="s">
        <v>999</v>
      </c>
    </row>
    <row r="417" spans="1:40" ht="90">
      <c r="A417" s="3" t="s">
        <v>915</v>
      </c>
      <c r="B417" s="14" t="s">
        <v>994</v>
      </c>
      <c r="C417" s="14" t="s">
        <v>917</v>
      </c>
      <c r="D417" s="14" t="s">
        <v>995</v>
      </c>
      <c r="E417" s="12"/>
      <c r="F417" s="12" t="s">
        <v>45</v>
      </c>
      <c r="G417" s="12">
        <v>1</v>
      </c>
      <c r="H417" s="14" t="s">
        <v>46</v>
      </c>
      <c r="I417" s="14" t="s">
        <v>47</v>
      </c>
      <c r="J417" s="14"/>
      <c r="K417" s="87">
        <v>180</v>
      </c>
      <c r="L417" s="6">
        <f t="shared" si="68"/>
        <v>216</v>
      </c>
      <c r="M417" s="7">
        <v>0.106</v>
      </c>
      <c r="N417" s="8">
        <f t="shared" si="128"/>
        <v>0.11856823266219239</v>
      </c>
      <c r="O417" s="17">
        <f t="shared" si="121"/>
        <v>202</v>
      </c>
      <c r="P417" s="17">
        <f t="shared" si="122"/>
        <v>242.39999999999998</v>
      </c>
      <c r="Q417" s="18">
        <f t="shared" si="123"/>
        <v>21.411999999999999</v>
      </c>
      <c r="R417" s="8">
        <v>23.6</v>
      </c>
      <c r="S417" s="8">
        <v>6</v>
      </c>
      <c r="T417" s="18">
        <f t="shared" si="124"/>
        <v>282.97872340425533</v>
      </c>
      <c r="U417" s="44"/>
      <c r="V417" s="44"/>
      <c r="W417" s="44">
        <f t="shared" si="125"/>
        <v>254.89361702127661</v>
      </c>
      <c r="X417" s="8">
        <v>8.4</v>
      </c>
      <c r="Y417" s="17">
        <v>0</v>
      </c>
      <c r="Z417" s="18">
        <f t="shared" si="126"/>
        <v>290.39301310043669</v>
      </c>
      <c r="AA417" s="17">
        <f t="shared" si="127"/>
        <v>261.5720524017467</v>
      </c>
      <c r="AB417" s="12" t="s">
        <v>492</v>
      </c>
      <c r="AC417" s="12" t="s">
        <v>46</v>
      </c>
      <c r="AD417" s="12"/>
      <c r="AE417" s="4"/>
      <c r="AF417" s="4"/>
      <c r="AG417" s="3"/>
      <c r="AH417" s="3"/>
      <c r="AI417" s="3"/>
      <c r="AJ417" s="13"/>
      <c r="AK417" s="3" t="s">
        <v>997</v>
      </c>
      <c r="AL417" s="88" t="s">
        <v>997</v>
      </c>
      <c r="AM417" s="14" t="s">
        <v>998</v>
      </c>
      <c r="AN417" s="14" t="s">
        <v>999</v>
      </c>
    </row>
    <row r="418" spans="1:40" ht="90">
      <c r="A418" s="3" t="s">
        <v>915</v>
      </c>
      <c r="B418" s="14" t="s">
        <v>994</v>
      </c>
      <c r="C418" s="14" t="s">
        <v>917</v>
      </c>
      <c r="D418" s="14" t="s">
        <v>995</v>
      </c>
      <c r="E418" s="12"/>
      <c r="F418" s="12" t="s">
        <v>45</v>
      </c>
      <c r="G418" s="12">
        <v>1</v>
      </c>
      <c r="H418" s="14" t="s">
        <v>46</v>
      </c>
      <c r="I418" s="14" t="s">
        <v>47</v>
      </c>
      <c r="J418" s="14"/>
      <c r="K418" s="87">
        <v>180</v>
      </c>
      <c r="L418" s="6">
        <f t="shared" si="68"/>
        <v>216</v>
      </c>
      <c r="M418" s="7">
        <v>0.106</v>
      </c>
      <c r="N418" s="8">
        <f t="shared" si="128"/>
        <v>0.11856823266219239</v>
      </c>
      <c r="O418" s="17">
        <f t="shared" si="121"/>
        <v>202</v>
      </c>
      <c r="P418" s="17">
        <f t="shared" si="122"/>
        <v>242.39999999999998</v>
      </c>
      <c r="Q418" s="18">
        <f t="shared" si="123"/>
        <v>21.411999999999999</v>
      </c>
      <c r="R418" s="8">
        <v>23.6</v>
      </c>
      <c r="S418" s="8">
        <v>6</v>
      </c>
      <c r="T418" s="18">
        <f t="shared" si="124"/>
        <v>282.97872340425533</v>
      </c>
      <c r="U418" s="44"/>
      <c r="V418" s="44"/>
      <c r="W418" s="44">
        <f t="shared" si="125"/>
        <v>254.89361702127661</v>
      </c>
      <c r="X418" s="8">
        <v>8.4</v>
      </c>
      <c r="Y418" s="17">
        <v>0</v>
      </c>
      <c r="Z418" s="18">
        <f t="shared" si="126"/>
        <v>290.39301310043669</v>
      </c>
      <c r="AA418" s="17">
        <f t="shared" si="127"/>
        <v>261.5720524017467</v>
      </c>
      <c r="AB418" s="12" t="s">
        <v>492</v>
      </c>
      <c r="AC418" s="12" t="s">
        <v>46</v>
      </c>
      <c r="AD418" s="12"/>
      <c r="AE418" s="4"/>
      <c r="AF418" s="4"/>
      <c r="AG418" s="3"/>
      <c r="AH418" s="3"/>
      <c r="AI418" s="3"/>
      <c r="AJ418" s="13"/>
      <c r="AK418" s="3" t="s">
        <v>997</v>
      </c>
      <c r="AL418" s="88" t="s">
        <v>997</v>
      </c>
      <c r="AM418" s="14" t="s">
        <v>998</v>
      </c>
      <c r="AN418" s="14" t="s">
        <v>999</v>
      </c>
    </row>
    <row r="419" spans="1:40" ht="255">
      <c r="A419" s="61" t="s">
        <v>915</v>
      </c>
      <c r="B419" s="61" t="s">
        <v>1006</v>
      </c>
      <c r="C419" s="77" t="s">
        <v>1007</v>
      </c>
      <c r="D419" s="61" t="s">
        <v>1008</v>
      </c>
      <c r="E419" s="62"/>
      <c r="F419" s="12" t="s">
        <v>45</v>
      </c>
      <c r="G419" s="12">
        <v>1</v>
      </c>
      <c r="H419" s="14" t="s">
        <v>46</v>
      </c>
      <c r="I419" s="14" t="s">
        <v>47</v>
      </c>
      <c r="J419" s="61"/>
      <c r="K419" s="64">
        <v>165</v>
      </c>
      <c r="L419" s="6">
        <f t="shared" si="68"/>
        <v>198</v>
      </c>
      <c r="M419" s="7">
        <v>0.11899999999999999</v>
      </c>
      <c r="N419" s="8">
        <f t="shared" si="128"/>
        <v>0.13507377979568672</v>
      </c>
      <c r="O419" s="7">
        <f t="shared" ref="O419:O426" si="129">INT(L419/(1-M419))+1</f>
        <v>225</v>
      </c>
      <c r="P419" s="7"/>
      <c r="Q419" s="7">
        <f t="shared" si="123"/>
        <v>26.774999999999999</v>
      </c>
      <c r="R419" s="60"/>
      <c r="S419" s="60">
        <v>5.76</v>
      </c>
      <c r="T419" s="10">
        <f t="shared" ref="T419:T426" si="130">O419/(1-S419/100)</f>
        <v>238.7521222410866</v>
      </c>
      <c r="U419" s="60"/>
      <c r="V419" s="60"/>
      <c r="W419" s="60"/>
      <c r="X419" s="60">
        <v>8.4</v>
      </c>
      <c r="Y419" s="9">
        <v>0</v>
      </c>
      <c r="Z419" s="9">
        <f t="shared" ref="Z419:Z426" si="131">(O419+Y419)/(1-X419/100)</f>
        <v>245.63318777292577</v>
      </c>
      <c r="AA419" s="62"/>
      <c r="AB419" s="62"/>
      <c r="AC419" s="62"/>
      <c r="AD419" s="62"/>
      <c r="AE419" s="62"/>
      <c r="AF419" s="62"/>
      <c r="AG419" s="63"/>
      <c r="AH419" s="63"/>
      <c r="AI419" s="63"/>
      <c r="AJ419" s="65"/>
      <c r="AK419" s="66" t="s">
        <v>1009</v>
      </c>
      <c r="AL419" s="66" t="s">
        <v>1009</v>
      </c>
      <c r="AM419" s="66" t="s">
        <v>1010</v>
      </c>
      <c r="AN419" s="67" t="s">
        <v>1011</v>
      </c>
    </row>
    <row r="420" spans="1:40" ht="210">
      <c r="A420" s="61" t="s">
        <v>915</v>
      </c>
      <c r="B420" s="61" t="s">
        <v>1012</v>
      </c>
      <c r="C420" s="77" t="s">
        <v>865</v>
      </c>
      <c r="D420" s="61" t="s">
        <v>1013</v>
      </c>
      <c r="E420" s="62" t="s">
        <v>1014</v>
      </c>
      <c r="F420" s="12" t="s">
        <v>45</v>
      </c>
      <c r="G420" s="12">
        <v>1</v>
      </c>
      <c r="H420" s="14" t="s">
        <v>46</v>
      </c>
      <c r="I420" s="14" t="s">
        <v>47</v>
      </c>
      <c r="J420" s="61"/>
      <c r="K420" s="64">
        <v>149</v>
      </c>
      <c r="L420" s="6">
        <f t="shared" si="68"/>
        <v>178.79999999999998</v>
      </c>
      <c r="M420" s="7">
        <v>0.20499999999999999</v>
      </c>
      <c r="N420" s="8">
        <f t="shared" si="128"/>
        <v>0.25786163522012578</v>
      </c>
      <c r="O420" s="7">
        <f t="shared" si="129"/>
        <v>225</v>
      </c>
      <c r="P420" s="7"/>
      <c r="Q420" s="7">
        <f t="shared" si="123"/>
        <v>46.125</v>
      </c>
      <c r="R420" s="60"/>
      <c r="S420" s="60">
        <v>5.76</v>
      </c>
      <c r="T420" s="10">
        <f t="shared" si="130"/>
        <v>238.7521222410866</v>
      </c>
      <c r="U420" s="60"/>
      <c r="V420" s="60"/>
      <c r="W420" s="60"/>
      <c r="X420" s="60">
        <v>8.4</v>
      </c>
      <c r="Y420" s="9">
        <v>0</v>
      </c>
      <c r="Z420" s="9">
        <f t="shared" si="131"/>
        <v>245.63318777292577</v>
      </c>
      <c r="AA420" s="62"/>
      <c r="AB420" s="62"/>
      <c r="AC420" s="62"/>
      <c r="AD420" s="62"/>
      <c r="AE420" s="62"/>
      <c r="AF420" s="62"/>
      <c r="AG420" s="63"/>
      <c r="AH420" s="63"/>
      <c r="AI420" s="63"/>
      <c r="AJ420" s="51" t="s">
        <v>1015</v>
      </c>
      <c r="AK420" s="66"/>
      <c r="AL420" s="66" t="s">
        <v>1016</v>
      </c>
      <c r="AM420" s="66" t="s">
        <v>1017</v>
      </c>
      <c r="AN420" s="14" t="s">
        <v>1018</v>
      </c>
    </row>
    <row r="421" spans="1:40" ht="210">
      <c r="A421" s="61" t="s">
        <v>915</v>
      </c>
      <c r="B421" s="61" t="s">
        <v>1012</v>
      </c>
      <c r="C421" s="77" t="s">
        <v>865</v>
      </c>
      <c r="D421" s="61" t="s">
        <v>1013</v>
      </c>
      <c r="E421" s="62" t="s">
        <v>1019</v>
      </c>
      <c r="F421" s="12" t="s">
        <v>45</v>
      </c>
      <c r="G421" s="12">
        <v>1</v>
      </c>
      <c r="H421" s="14" t="s">
        <v>46</v>
      </c>
      <c r="I421" s="14" t="s">
        <v>47</v>
      </c>
      <c r="J421" s="61"/>
      <c r="K421" s="64">
        <v>149</v>
      </c>
      <c r="L421" s="6">
        <f t="shared" si="68"/>
        <v>178.79999999999998</v>
      </c>
      <c r="M421" s="7">
        <v>0.20499999999999999</v>
      </c>
      <c r="N421" s="8">
        <f t="shared" si="128"/>
        <v>0.25786163522012578</v>
      </c>
      <c r="O421" s="7">
        <f t="shared" si="129"/>
        <v>225</v>
      </c>
      <c r="P421" s="7"/>
      <c r="Q421" s="7">
        <f t="shared" si="123"/>
        <v>46.125</v>
      </c>
      <c r="R421" s="60"/>
      <c r="S421" s="60">
        <v>5.76</v>
      </c>
      <c r="T421" s="10">
        <f t="shared" si="130"/>
        <v>238.7521222410866</v>
      </c>
      <c r="U421" s="60"/>
      <c r="V421" s="60"/>
      <c r="W421" s="60"/>
      <c r="X421" s="60">
        <v>8.4</v>
      </c>
      <c r="Y421" s="9">
        <v>0</v>
      </c>
      <c r="Z421" s="9">
        <f t="shared" si="131"/>
        <v>245.63318777292577</v>
      </c>
      <c r="AA421" s="62"/>
      <c r="AB421" s="62" t="s">
        <v>692</v>
      </c>
      <c r="AC421" s="62" t="s">
        <v>1020</v>
      </c>
      <c r="AD421" s="62" t="s">
        <v>1021</v>
      </c>
      <c r="AE421" s="62" t="s">
        <v>69</v>
      </c>
      <c r="AF421" s="62">
        <v>14.96</v>
      </c>
      <c r="AG421" s="63"/>
      <c r="AH421" s="63"/>
      <c r="AI421" s="63"/>
      <c r="AJ421" s="51" t="s">
        <v>1022</v>
      </c>
      <c r="AK421" s="66"/>
      <c r="AL421" s="66" t="s">
        <v>1016</v>
      </c>
      <c r="AM421" s="66" t="s">
        <v>1017</v>
      </c>
      <c r="AN421" s="14" t="s">
        <v>1018</v>
      </c>
    </row>
    <row r="422" spans="1:40" ht="64.5">
      <c r="A422" s="33" t="s">
        <v>915</v>
      </c>
      <c r="B422" s="33" t="s">
        <v>1023</v>
      </c>
      <c r="C422" s="33" t="s">
        <v>865</v>
      </c>
      <c r="D422" s="33" t="s">
        <v>1024</v>
      </c>
      <c r="E422" s="35"/>
      <c r="F422" s="12" t="s">
        <v>45</v>
      </c>
      <c r="G422" s="12">
        <v>1</v>
      </c>
      <c r="H422" s="14" t="s">
        <v>46</v>
      </c>
      <c r="I422" s="14" t="s">
        <v>47</v>
      </c>
      <c r="J422" s="61"/>
      <c r="K422" s="64">
        <v>115</v>
      </c>
      <c r="L422" s="6">
        <f t="shared" si="68"/>
        <v>138</v>
      </c>
      <c r="M422" s="7">
        <v>0.20499999999999999</v>
      </c>
      <c r="N422" s="8">
        <f t="shared" si="128"/>
        <v>0.25786163522012578</v>
      </c>
      <c r="O422" s="7">
        <f t="shared" si="129"/>
        <v>174</v>
      </c>
      <c r="P422" s="7"/>
      <c r="Q422" s="7">
        <f t="shared" si="123"/>
        <v>35.669999999999995</v>
      </c>
      <c r="R422" s="60"/>
      <c r="S422" s="60">
        <v>5.76</v>
      </c>
      <c r="T422" s="10">
        <f t="shared" si="130"/>
        <v>184.63497453310697</v>
      </c>
      <c r="U422" s="60"/>
      <c r="V422" s="60"/>
      <c r="W422" s="60"/>
      <c r="X422" s="60">
        <v>8.4</v>
      </c>
      <c r="Y422" s="9">
        <v>0</v>
      </c>
      <c r="Z422" s="9">
        <f t="shared" si="131"/>
        <v>189.95633187772924</v>
      </c>
      <c r="AA422" s="35"/>
      <c r="AB422" s="35"/>
      <c r="AC422" s="35"/>
      <c r="AD422" s="35"/>
      <c r="AE422" s="35"/>
      <c r="AF422" s="35"/>
      <c r="AG422" s="36"/>
      <c r="AH422" s="36"/>
      <c r="AI422" s="36"/>
      <c r="AJ422" s="38"/>
      <c r="AK422" s="69" t="s">
        <v>573</v>
      </c>
      <c r="AL422" s="89" t="s">
        <v>1025</v>
      </c>
      <c r="AM422" s="33" t="s">
        <v>1026</v>
      </c>
      <c r="AN422" s="33" t="s">
        <v>1027</v>
      </c>
    </row>
    <row r="423" spans="1:40" ht="64.5">
      <c r="A423" s="33" t="s">
        <v>915</v>
      </c>
      <c r="B423" s="33" t="s">
        <v>1023</v>
      </c>
      <c r="C423" s="33" t="s">
        <v>865</v>
      </c>
      <c r="D423" s="33" t="s">
        <v>1024</v>
      </c>
      <c r="E423" s="35" t="s">
        <v>1028</v>
      </c>
      <c r="F423" s="12" t="s">
        <v>45</v>
      </c>
      <c r="G423" s="12">
        <v>1</v>
      </c>
      <c r="H423" s="14" t="s">
        <v>46</v>
      </c>
      <c r="I423" s="14" t="s">
        <v>47</v>
      </c>
      <c r="J423" s="61"/>
      <c r="K423" s="64">
        <v>115</v>
      </c>
      <c r="L423" s="6">
        <f t="shared" si="68"/>
        <v>138</v>
      </c>
      <c r="M423" s="7">
        <v>0.20499999999999999</v>
      </c>
      <c r="N423" s="8">
        <f t="shared" si="128"/>
        <v>0.25786163522012578</v>
      </c>
      <c r="O423" s="7">
        <f t="shared" si="129"/>
        <v>174</v>
      </c>
      <c r="P423" s="7"/>
      <c r="Q423" s="7">
        <f t="shared" si="123"/>
        <v>35.669999999999995</v>
      </c>
      <c r="R423" s="60"/>
      <c r="S423" s="60">
        <v>5.76</v>
      </c>
      <c r="T423" s="10">
        <f t="shared" si="130"/>
        <v>184.63497453310697</v>
      </c>
      <c r="U423" s="60"/>
      <c r="V423" s="60"/>
      <c r="W423" s="60"/>
      <c r="X423" s="60">
        <v>8.4</v>
      </c>
      <c r="Y423" s="9">
        <v>0</v>
      </c>
      <c r="Z423" s="9">
        <f t="shared" si="131"/>
        <v>189.95633187772924</v>
      </c>
      <c r="AA423" s="35"/>
      <c r="AB423" s="35" t="s">
        <v>1029</v>
      </c>
      <c r="AC423" s="35" t="s">
        <v>48</v>
      </c>
      <c r="AD423" s="35" t="s">
        <v>1030</v>
      </c>
      <c r="AE423" s="35" t="s">
        <v>926</v>
      </c>
      <c r="AF423" s="35" t="s">
        <v>1031</v>
      </c>
      <c r="AG423" s="36"/>
      <c r="AH423" s="36"/>
      <c r="AI423" s="36"/>
      <c r="AJ423" s="38"/>
      <c r="AK423" s="69" t="s">
        <v>573</v>
      </c>
      <c r="AL423" s="33" t="s">
        <v>1032</v>
      </c>
      <c r="AM423" s="33" t="s">
        <v>1033</v>
      </c>
      <c r="AN423" s="33" t="s">
        <v>1027</v>
      </c>
    </row>
    <row r="424" spans="1:40" ht="64.5">
      <c r="A424" s="33" t="s">
        <v>915</v>
      </c>
      <c r="B424" s="33" t="s">
        <v>1023</v>
      </c>
      <c r="C424" s="33" t="s">
        <v>865</v>
      </c>
      <c r="D424" s="33" t="s">
        <v>1024</v>
      </c>
      <c r="E424" s="35" t="s">
        <v>1034</v>
      </c>
      <c r="F424" s="12" t="s">
        <v>45</v>
      </c>
      <c r="G424" s="12">
        <v>1</v>
      </c>
      <c r="H424" s="14" t="s">
        <v>46</v>
      </c>
      <c r="I424" s="14" t="s">
        <v>47</v>
      </c>
      <c r="J424" s="61"/>
      <c r="K424" s="64">
        <v>115</v>
      </c>
      <c r="L424" s="6">
        <f t="shared" si="68"/>
        <v>138</v>
      </c>
      <c r="M424" s="7">
        <v>0.20499999999999999</v>
      </c>
      <c r="N424" s="8">
        <f t="shared" si="128"/>
        <v>0.25786163522012578</v>
      </c>
      <c r="O424" s="7">
        <f t="shared" si="129"/>
        <v>174</v>
      </c>
      <c r="P424" s="7"/>
      <c r="Q424" s="7">
        <f t="shared" si="123"/>
        <v>35.669999999999995</v>
      </c>
      <c r="R424" s="60"/>
      <c r="S424" s="60">
        <v>5.76</v>
      </c>
      <c r="T424" s="10">
        <f t="shared" si="130"/>
        <v>184.63497453310697</v>
      </c>
      <c r="U424" s="60"/>
      <c r="V424" s="60"/>
      <c r="W424" s="60"/>
      <c r="X424" s="60">
        <v>8.4</v>
      </c>
      <c r="Y424" s="9">
        <v>0</v>
      </c>
      <c r="Z424" s="9">
        <f t="shared" si="131"/>
        <v>189.95633187772924</v>
      </c>
      <c r="AA424" s="35"/>
      <c r="AB424" s="35" t="s">
        <v>729</v>
      </c>
      <c r="AC424" s="35" t="s">
        <v>48</v>
      </c>
      <c r="AD424" s="35" t="s">
        <v>1035</v>
      </c>
      <c r="AE424" s="35" t="s">
        <v>926</v>
      </c>
      <c r="AF424" s="35">
        <v>16.14</v>
      </c>
      <c r="AG424" s="36"/>
      <c r="AH424" s="36"/>
      <c r="AI424" s="36"/>
      <c r="AJ424" s="38"/>
      <c r="AK424" s="69" t="s">
        <v>573</v>
      </c>
      <c r="AL424" s="33" t="s">
        <v>1032</v>
      </c>
      <c r="AM424" s="33" t="s">
        <v>1033</v>
      </c>
      <c r="AN424" s="33" t="s">
        <v>1027</v>
      </c>
    </row>
    <row r="425" spans="1:40" ht="64.5">
      <c r="A425" s="33" t="s">
        <v>915</v>
      </c>
      <c r="B425" s="33" t="s">
        <v>1023</v>
      </c>
      <c r="C425" s="33" t="s">
        <v>865</v>
      </c>
      <c r="D425" s="33" t="s">
        <v>1024</v>
      </c>
      <c r="E425" s="35" t="s">
        <v>1036</v>
      </c>
      <c r="F425" s="12" t="s">
        <v>45</v>
      </c>
      <c r="G425" s="12">
        <v>1</v>
      </c>
      <c r="H425" s="14" t="s">
        <v>46</v>
      </c>
      <c r="I425" s="14" t="s">
        <v>47</v>
      </c>
      <c r="J425" s="61"/>
      <c r="K425" s="64">
        <v>115</v>
      </c>
      <c r="L425" s="6">
        <f t="shared" si="68"/>
        <v>138</v>
      </c>
      <c r="M425" s="7">
        <v>0.20499999999999999</v>
      </c>
      <c r="N425" s="8">
        <f t="shared" si="128"/>
        <v>0.25786163522012578</v>
      </c>
      <c r="O425" s="7">
        <f t="shared" si="129"/>
        <v>174</v>
      </c>
      <c r="P425" s="7"/>
      <c r="Q425" s="7">
        <f t="shared" si="123"/>
        <v>35.669999999999995</v>
      </c>
      <c r="R425" s="60"/>
      <c r="S425" s="60">
        <v>5.76</v>
      </c>
      <c r="T425" s="10">
        <f t="shared" si="130"/>
        <v>184.63497453310697</v>
      </c>
      <c r="U425" s="60"/>
      <c r="V425" s="60"/>
      <c r="W425" s="60"/>
      <c r="X425" s="60">
        <v>8.4</v>
      </c>
      <c r="Y425" s="9">
        <v>0</v>
      </c>
      <c r="Z425" s="9">
        <f t="shared" si="131"/>
        <v>189.95633187772924</v>
      </c>
      <c r="AA425" s="35"/>
      <c r="AB425" s="40">
        <v>42742</v>
      </c>
      <c r="AC425" s="35" t="s">
        <v>48</v>
      </c>
      <c r="AD425" s="35" t="s">
        <v>1037</v>
      </c>
      <c r="AE425" s="35" t="s">
        <v>413</v>
      </c>
      <c r="AF425" s="35">
        <v>14.58</v>
      </c>
      <c r="AG425" s="36"/>
      <c r="AH425" s="36"/>
      <c r="AI425" s="36"/>
      <c r="AJ425" s="38"/>
      <c r="AK425" s="69" t="s">
        <v>573</v>
      </c>
      <c r="AL425" s="33" t="s">
        <v>1032</v>
      </c>
      <c r="AM425" s="33" t="s">
        <v>1033</v>
      </c>
      <c r="AN425" s="33" t="s">
        <v>1027</v>
      </c>
    </row>
    <row r="426" spans="1:40" ht="64.5">
      <c r="A426" s="33" t="s">
        <v>915</v>
      </c>
      <c r="B426" s="33" t="s">
        <v>1023</v>
      </c>
      <c r="C426" s="33" t="s">
        <v>865</v>
      </c>
      <c r="D426" s="33" t="s">
        <v>1024</v>
      </c>
      <c r="E426" s="35" t="s">
        <v>1038</v>
      </c>
      <c r="F426" s="12" t="s">
        <v>45</v>
      </c>
      <c r="G426" s="12">
        <v>1</v>
      </c>
      <c r="H426" s="14" t="s">
        <v>46</v>
      </c>
      <c r="I426" s="14" t="s">
        <v>47</v>
      </c>
      <c r="J426" s="61"/>
      <c r="K426" s="64">
        <v>115</v>
      </c>
      <c r="L426" s="6">
        <f t="shared" si="68"/>
        <v>138</v>
      </c>
      <c r="M426" s="7">
        <v>0.20499999999999999</v>
      </c>
      <c r="N426" s="8">
        <f t="shared" si="128"/>
        <v>0.25786163522012578</v>
      </c>
      <c r="O426" s="7">
        <f t="shared" si="129"/>
        <v>174</v>
      </c>
      <c r="P426" s="7"/>
      <c r="Q426" s="7">
        <f t="shared" si="123"/>
        <v>35.669999999999995</v>
      </c>
      <c r="R426" s="60"/>
      <c r="S426" s="60">
        <v>5.76</v>
      </c>
      <c r="T426" s="10">
        <f t="shared" si="130"/>
        <v>184.63497453310697</v>
      </c>
      <c r="U426" s="60"/>
      <c r="V426" s="60"/>
      <c r="W426" s="60"/>
      <c r="X426" s="60">
        <v>8.4</v>
      </c>
      <c r="Y426" s="9">
        <v>0</v>
      </c>
      <c r="Z426" s="9">
        <f t="shared" si="131"/>
        <v>189.95633187772924</v>
      </c>
      <c r="AA426" s="35"/>
      <c r="AB426" s="40">
        <v>42801</v>
      </c>
      <c r="AC426" s="35" t="s">
        <v>48</v>
      </c>
      <c r="AD426" s="35" t="s">
        <v>1039</v>
      </c>
      <c r="AE426" s="35" t="s">
        <v>1040</v>
      </c>
      <c r="AF426" s="35" t="s">
        <v>1041</v>
      </c>
      <c r="AG426" s="36"/>
      <c r="AH426" s="36"/>
      <c r="AI426" s="36"/>
      <c r="AJ426" s="38"/>
      <c r="AK426" s="69" t="s">
        <v>573</v>
      </c>
      <c r="AL426" s="33" t="s">
        <v>1032</v>
      </c>
      <c r="AM426" s="33" t="s">
        <v>1033</v>
      </c>
      <c r="AN426" s="33" t="s">
        <v>1027</v>
      </c>
    </row>
    <row r="427" spans="1:40" ht="153">
      <c r="A427" s="33" t="s">
        <v>915</v>
      </c>
      <c r="B427" s="33" t="s">
        <v>1042</v>
      </c>
      <c r="C427" s="33" t="s">
        <v>865</v>
      </c>
      <c r="D427" s="33" t="s">
        <v>1043</v>
      </c>
      <c r="E427" s="35" t="s">
        <v>1044</v>
      </c>
      <c r="F427" s="12" t="s">
        <v>45</v>
      </c>
      <c r="G427" s="12">
        <v>1</v>
      </c>
      <c r="H427" s="14" t="s">
        <v>46</v>
      </c>
      <c r="I427" s="14" t="s">
        <v>47</v>
      </c>
      <c r="J427" s="61"/>
      <c r="K427" s="64">
        <v>150</v>
      </c>
      <c r="L427" s="6">
        <f t="shared" si="68"/>
        <v>180</v>
      </c>
      <c r="M427" s="7">
        <v>0.16</v>
      </c>
      <c r="N427" s="8">
        <f t="shared" si="128"/>
        <v>0.19047619047619049</v>
      </c>
      <c r="O427" s="17">
        <f t="shared" ref="O427:O438" si="132">INT(K427/(1-M427))+1</f>
        <v>179</v>
      </c>
      <c r="P427" s="17">
        <f t="shared" ref="P427:P438" si="133">1.2*O427</f>
        <v>214.79999999999998</v>
      </c>
      <c r="Q427" s="18">
        <f t="shared" si="123"/>
        <v>28.64</v>
      </c>
      <c r="R427" s="8">
        <v>12</v>
      </c>
      <c r="S427" s="8">
        <v>6</v>
      </c>
      <c r="T427" s="18">
        <f t="shared" ref="T427:T432" si="134">(P427+(S427/100)*R427)/(1-S427/100)</f>
        <v>229.27659574468083</v>
      </c>
      <c r="U427" s="44"/>
      <c r="V427" s="44"/>
      <c r="W427" s="44">
        <f t="shared" ref="W427:W438" si="135">(L427+R427)/(1-S427/100)</f>
        <v>204.2553191489362</v>
      </c>
      <c r="X427" s="8">
        <v>8.4</v>
      </c>
      <c r="Y427" s="17">
        <v>0</v>
      </c>
      <c r="Z427" s="18">
        <f t="shared" ref="Z427:Z432" si="136">(P427+(X427/100)*R427+Y427)/(1-X427/100)</f>
        <v>235.59825327510916</v>
      </c>
      <c r="AA427" s="17">
        <f t="shared" ref="AA427:AA438" si="137">(L427+R427+Y427)/(1-X427/100)</f>
        <v>209.60698689956331</v>
      </c>
      <c r="AB427" s="35" t="s">
        <v>451</v>
      </c>
      <c r="AC427" s="35" t="s">
        <v>48</v>
      </c>
      <c r="AD427" s="35" t="s">
        <v>1045</v>
      </c>
      <c r="AE427" s="35" t="s">
        <v>926</v>
      </c>
      <c r="AF427" s="35">
        <v>20.39</v>
      </c>
      <c r="AG427" s="36"/>
      <c r="AH427" s="36"/>
      <c r="AI427" s="36"/>
      <c r="AJ427" s="38"/>
      <c r="AK427" s="69" t="s">
        <v>573</v>
      </c>
      <c r="AL427" s="33" t="s">
        <v>1046</v>
      </c>
      <c r="AM427" s="33" t="s">
        <v>1047</v>
      </c>
      <c r="AN427" s="33" t="s">
        <v>1048</v>
      </c>
    </row>
    <row r="428" spans="1:40" ht="165.75">
      <c r="A428" s="33" t="s">
        <v>915</v>
      </c>
      <c r="B428" s="33" t="s">
        <v>1049</v>
      </c>
      <c r="C428" s="33" t="s">
        <v>865</v>
      </c>
      <c r="D428" s="33" t="s">
        <v>1050</v>
      </c>
      <c r="E428" s="35" t="s">
        <v>1051</v>
      </c>
      <c r="F428" s="12" t="s">
        <v>45</v>
      </c>
      <c r="G428" s="12">
        <v>1</v>
      </c>
      <c r="H428" s="14" t="s">
        <v>46</v>
      </c>
      <c r="I428" s="14" t="s">
        <v>47</v>
      </c>
      <c r="J428" s="61"/>
      <c r="K428" s="64">
        <v>140</v>
      </c>
      <c r="L428" s="6">
        <f t="shared" si="68"/>
        <v>168</v>
      </c>
      <c r="M428" s="7">
        <v>0.215</v>
      </c>
      <c r="N428" s="8">
        <f t="shared" si="128"/>
        <v>0.27388535031847133</v>
      </c>
      <c r="O428" s="17">
        <f t="shared" si="132"/>
        <v>179</v>
      </c>
      <c r="P428" s="17">
        <f t="shared" si="133"/>
        <v>214.79999999999998</v>
      </c>
      <c r="Q428" s="18">
        <f t="shared" si="123"/>
        <v>38.484999999999999</v>
      </c>
      <c r="R428" s="8">
        <v>12</v>
      </c>
      <c r="S428" s="8">
        <v>6</v>
      </c>
      <c r="T428" s="18">
        <f t="shared" si="134"/>
        <v>229.27659574468083</v>
      </c>
      <c r="U428" s="44"/>
      <c r="V428" s="44"/>
      <c r="W428" s="44">
        <f t="shared" si="135"/>
        <v>191.48936170212767</v>
      </c>
      <c r="X428" s="8">
        <v>8.4</v>
      </c>
      <c r="Y428" s="17">
        <v>0</v>
      </c>
      <c r="Z428" s="18">
        <f t="shared" si="136"/>
        <v>235.59825327510916</v>
      </c>
      <c r="AA428" s="17">
        <f t="shared" si="137"/>
        <v>196.50655021834061</v>
      </c>
      <c r="AB428" s="35" t="s">
        <v>1052</v>
      </c>
      <c r="AC428" s="35" t="s">
        <v>48</v>
      </c>
      <c r="AD428" s="35" t="s">
        <v>1053</v>
      </c>
      <c r="AE428" s="35" t="s">
        <v>435</v>
      </c>
      <c r="AF428" s="35">
        <v>16.98</v>
      </c>
      <c r="AG428" s="36"/>
      <c r="AH428" s="36"/>
      <c r="AI428" s="36"/>
      <c r="AJ428" s="38"/>
      <c r="AK428" s="69" t="s">
        <v>573</v>
      </c>
      <c r="AL428" s="33" t="s">
        <v>1054</v>
      </c>
      <c r="AM428" s="33" t="s">
        <v>1055</v>
      </c>
      <c r="AN428" s="33" t="s">
        <v>1056</v>
      </c>
    </row>
    <row r="429" spans="1:40" ht="165.75">
      <c r="A429" s="33" t="s">
        <v>915</v>
      </c>
      <c r="B429" s="33" t="s">
        <v>1049</v>
      </c>
      <c r="C429" s="33" t="s">
        <v>865</v>
      </c>
      <c r="D429" s="33" t="s">
        <v>1050</v>
      </c>
      <c r="E429" s="35" t="s">
        <v>1057</v>
      </c>
      <c r="F429" s="12" t="s">
        <v>45</v>
      </c>
      <c r="G429" s="12">
        <v>1</v>
      </c>
      <c r="H429" s="14" t="s">
        <v>46</v>
      </c>
      <c r="I429" s="14" t="s">
        <v>47</v>
      </c>
      <c r="J429" s="61"/>
      <c r="K429" s="64">
        <v>140</v>
      </c>
      <c r="L429" s="6">
        <f t="shared" si="68"/>
        <v>168</v>
      </c>
      <c r="M429" s="7">
        <v>0.215</v>
      </c>
      <c r="N429" s="8">
        <f t="shared" si="128"/>
        <v>0.27388535031847133</v>
      </c>
      <c r="O429" s="17">
        <f t="shared" si="132"/>
        <v>179</v>
      </c>
      <c r="P429" s="17">
        <f t="shared" si="133"/>
        <v>214.79999999999998</v>
      </c>
      <c r="Q429" s="18">
        <f t="shared" si="123"/>
        <v>38.484999999999999</v>
      </c>
      <c r="R429" s="8">
        <v>12</v>
      </c>
      <c r="S429" s="8">
        <v>6</v>
      </c>
      <c r="T429" s="18">
        <f t="shared" si="134"/>
        <v>229.27659574468083</v>
      </c>
      <c r="U429" s="44"/>
      <c r="V429" s="44"/>
      <c r="W429" s="44">
        <f t="shared" si="135"/>
        <v>191.48936170212767</v>
      </c>
      <c r="X429" s="8">
        <v>8.4</v>
      </c>
      <c r="Y429" s="17">
        <v>0</v>
      </c>
      <c r="Z429" s="18">
        <f t="shared" si="136"/>
        <v>235.59825327510916</v>
      </c>
      <c r="AA429" s="17">
        <f t="shared" si="137"/>
        <v>196.50655021834061</v>
      </c>
      <c r="AB429" s="40">
        <v>42897</v>
      </c>
      <c r="AC429" s="35" t="s">
        <v>48</v>
      </c>
      <c r="AD429" s="35" t="s">
        <v>1058</v>
      </c>
      <c r="AE429" s="35" t="s">
        <v>435</v>
      </c>
      <c r="AF429" s="35">
        <v>17.41</v>
      </c>
      <c r="AG429" s="36"/>
      <c r="AH429" s="36"/>
      <c r="AI429" s="36"/>
      <c r="AJ429" s="38"/>
      <c r="AK429" s="69" t="s">
        <v>573</v>
      </c>
      <c r="AL429" s="33" t="s">
        <v>1054</v>
      </c>
      <c r="AM429" s="33" t="s">
        <v>1055</v>
      </c>
      <c r="AN429" s="33" t="s">
        <v>1056</v>
      </c>
    </row>
    <row r="430" spans="1:40" ht="165.75">
      <c r="A430" s="33" t="s">
        <v>915</v>
      </c>
      <c r="B430" s="33" t="s">
        <v>1049</v>
      </c>
      <c r="C430" s="33" t="s">
        <v>865</v>
      </c>
      <c r="D430" s="33" t="s">
        <v>1050</v>
      </c>
      <c r="E430" s="35" t="s">
        <v>1059</v>
      </c>
      <c r="F430" s="12" t="s">
        <v>45</v>
      </c>
      <c r="G430" s="12">
        <v>1</v>
      </c>
      <c r="H430" s="14" t="s">
        <v>46</v>
      </c>
      <c r="I430" s="14" t="s">
        <v>47</v>
      </c>
      <c r="J430" s="61"/>
      <c r="K430" s="64">
        <v>140</v>
      </c>
      <c r="L430" s="6">
        <f t="shared" si="68"/>
        <v>168</v>
      </c>
      <c r="M430" s="7">
        <v>0.215</v>
      </c>
      <c r="N430" s="8">
        <f t="shared" si="128"/>
        <v>0.27388535031847133</v>
      </c>
      <c r="O430" s="17">
        <f t="shared" si="132"/>
        <v>179</v>
      </c>
      <c r="P430" s="17">
        <f t="shared" si="133"/>
        <v>214.79999999999998</v>
      </c>
      <c r="Q430" s="18">
        <f t="shared" si="123"/>
        <v>38.484999999999999</v>
      </c>
      <c r="R430" s="8">
        <v>18</v>
      </c>
      <c r="S430" s="8">
        <v>6</v>
      </c>
      <c r="T430" s="18">
        <f t="shared" si="134"/>
        <v>229.65957446808511</v>
      </c>
      <c r="U430" s="44"/>
      <c r="V430" s="44"/>
      <c r="W430" s="44">
        <f t="shared" si="135"/>
        <v>197.87234042553192</v>
      </c>
      <c r="X430" s="8">
        <v>8.4</v>
      </c>
      <c r="Y430" s="17">
        <v>0</v>
      </c>
      <c r="Z430" s="18">
        <f t="shared" si="136"/>
        <v>236.1484716157205</v>
      </c>
      <c r="AA430" s="17">
        <f t="shared" si="137"/>
        <v>203.05676855895194</v>
      </c>
      <c r="AB430" s="35" t="s">
        <v>446</v>
      </c>
      <c r="AC430" s="35" t="s">
        <v>48</v>
      </c>
      <c r="AD430" s="35" t="s">
        <v>1060</v>
      </c>
      <c r="AE430" s="35" t="s">
        <v>435</v>
      </c>
      <c r="AF430" s="35">
        <v>17.41</v>
      </c>
      <c r="AG430" s="36"/>
      <c r="AH430" s="36"/>
      <c r="AI430" s="36"/>
      <c r="AJ430" s="38"/>
      <c r="AK430" s="69" t="s">
        <v>573</v>
      </c>
      <c r="AL430" s="33" t="s">
        <v>1054</v>
      </c>
      <c r="AM430" s="33" t="s">
        <v>1055</v>
      </c>
      <c r="AN430" s="33" t="s">
        <v>1056</v>
      </c>
    </row>
    <row r="431" spans="1:40" ht="165.75">
      <c r="A431" s="33" t="s">
        <v>915</v>
      </c>
      <c r="B431" s="33" t="s">
        <v>1049</v>
      </c>
      <c r="C431" s="33" t="s">
        <v>865</v>
      </c>
      <c r="D431" s="33" t="s">
        <v>1050</v>
      </c>
      <c r="E431" s="35" t="s">
        <v>1061</v>
      </c>
      <c r="F431" s="12" t="s">
        <v>45</v>
      </c>
      <c r="G431" s="12">
        <v>1</v>
      </c>
      <c r="H431" s="14" t="s">
        <v>46</v>
      </c>
      <c r="I431" s="14" t="s">
        <v>47</v>
      </c>
      <c r="J431" s="61"/>
      <c r="K431" s="64">
        <v>140</v>
      </c>
      <c r="L431" s="6">
        <f t="shared" si="68"/>
        <v>168</v>
      </c>
      <c r="M431" s="7">
        <v>0.215</v>
      </c>
      <c r="N431" s="8">
        <f t="shared" si="128"/>
        <v>0.27388535031847133</v>
      </c>
      <c r="O431" s="17">
        <f t="shared" si="132"/>
        <v>179</v>
      </c>
      <c r="P431" s="17">
        <f t="shared" si="133"/>
        <v>214.79999999999998</v>
      </c>
      <c r="Q431" s="18">
        <f t="shared" si="123"/>
        <v>38.484999999999999</v>
      </c>
      <c r="R431" s="8">
        <v>18</v>
      </c>
      <c r="S431" s="8">
        <v>6</v>
      </c>
      <c r="T431" s="18">
        <f t="shared" si="134"/>
        <v>229.65957446808511</v>
      </c>
      <c r="U431" s="44"/>
      <c r="V431" s="44"/>
      <c r="W431" s="44">
        <f t="shared" si="135"/>
        <v>197.87234042553192</v>
      </c>
      <c r="X431" s="8">
        <v>8.4</v>
      </c>
      <c r="Y431" s="17">
        <v>0</v>
      </c>
      <c r="Z431" s="18">
        <f t="shared" si="136"/>
        <v>236.1484716157205</v>
      </c>
      <c r="AA431" s="17">
        <f t="shared" si="137"/>
        <v>203.05676855895194</v>
      </c>
      <c r="AB431" s="35" t="s">
        <v>1062</v>
      </c>
      <c r="AC431" s="35" t="s">
        <v>48</v>
      </c>
      <c r="AD431" s="35" t="s">
        <v>1063</v>
      </c>
      <c r="AE431" s="35" t="s">
        <v>435</v>
      </c>
      <c r="AF431" s="35">
        <v>17.829999999999998</v>
      </c>
      <c r="AG431" s="36"/>
      <c r="AH431" s="36"/>
      <c r="AI431" s="36"/>
      <c r="AJ431" s="38"/>
      <c r="AK431" s="69" t="s">
        <v>573</v>
      </c>
      <c r="AL431" s="33" t="s">
        <v>1054</v>
      </c>
      <c r="AM431" s="33" t="s">
        <v>1055</v>
      </c>
      <c r="AN431" s="33" t="s">
        <v>1056</v>
      </c>
    </row>
    <row r="432" spans="1:40" ht="165.75">
      <c r="A432" s="33" t="s">
        <v>915</v>
      </c>
      <c r="B432" s="33" t="s">
        <v>1049</v>
      </c>
      <c r="C432" s="33" t="s">
        <v>865</v>
      </c>
      <c r="D432" s="33" t="s">
        <v>1050</v>
      </c>
      <c r="E432" s="35"/>
      <c r="F432" s="12" t="s">
        <v>45</v>
      </c>
      <c r="G432" s="12">
        <v>1</v>
      </c>
      <c r="H432" s="14" t="s">
        <v>46</v>
      </c>
      <c r="I432" s="14" t="s">
        <v>47</v>
      </c>
      <c r="J432" s="61"/>
      <c r="K432" s="64">
        <v>120</v>
      </c>
      <c r="L432" s="6">
        <f t="shared" si="68"/>
        <v>144</v>
      </c>
      <c r="M432" s="7">
        <v>0.224</v>
      </c>
      <c r="N432" s="8">
        <f t="shared" si="128"/>
        <v>0.28865979381443296</v>
      </c>
      <c r="O432" s="17">
        <f t="shared" si="132"/>
        <v>155</v>
      </c>
      <c r="P432" s="17">
        <f t="shared" si="133"/>
        <v>186</v>
      </c>
      <c r="Q432" s="18">
        <f t="shared" si="123"/>
        <v>34.72</v>
      </c>
      <c r="R432" s="8">
        <v>18</v>
      </c>
      <c r="S432" s="8">
        <v>6</v>
      </c>
      <c r="T432" s="18">
        <f t="shared" si="134"/>
        <v>199.02127659574469</v>
      </c>
      <c r="U432" s="78">
        <v>7.0000000000000007E-2</v>
      </c>
      <c r="V432" s="18">
        <f>P432*(1+U432)</f>
        <v>199.02</v>
      </c>
      <c r="W432" s="44">
        <f t="shared" si="135"/>
        <v>172.34042553191492</v>
      </c>
      <c r="X432" s="8">
        <v>8.4</v>
      </c>
      <c r="Y432" s="17">
        <v>0</v>
      </c>
      <c r="Z432" s="18">
        <f t="shared" si="136"/>
        <v>204.70742358078601</v>
      </c>
      <c r="AA432" s="17">
        <f t="shared" si="137"/>
        <v>176.85589519650654</v>
      </c>
      <c r="AB432" s="35"/>
      <c r="AC432" s="35"/>
      <c r="AD432" s="35"/>
      <c r="AE432" s="35"/>
      <c r="AF432" s="35"/>
      <c r="AG432" s="36"/>
      <c r="AH432" s="36"/>
      <c r="AI432" s="36"/>
      <c r="AJ432" s="38"/>
      <c r="AK432" s="69" t="s">
        <v>573</v>
      </c>
      <c r="AL432" s="33" t="s">
        <v>1054</v>
      </c>
      <c r="AM432" s="33" t="s">
        <v>1055</v>
      </c>
      <c r="AN432" s="33" t="s">
        <v>1056</v>
      </c>
    </row>
    <row r="433" spans="1:40" ht="76.5">
      <c r="A433" s="33" t="s">
        <v>915</v>
      </c>
      <c r="B433" s="33" t="s">
        <v>1064</v>
      </c>
      <c r="C433" s="34" t="s">
        <v>1007</v>
      </c>
      <c r="D433" s="33" t="s">
        <v>1065</v>
      </c>
      <c r="E433" s="35"/>
      <c r="F433" s="12" t="s">
        <v>45</v>
      </c>
      <c r="G433" s="12">
        <v>1</v>
      </c>
      <c r="H433" s="14" t="s">
        <v>46</v>
      </c>
      <c r="I433" s="14" t="s">
        <v>47</v>
      </c>
      <c r="J433" s="33" t="s">
        <v>561</v>
      </c>
      <c r="K433" s="37">
        <v>40</v>
      </c>
      <c r="L433" s="16">
        <f t="shared" si="68"/>
        <v>48</v>
      </c>
      <c r="M433" s="16">
        <v>0.28000000000000003</v>
      </c>
      <c r="N433" s="8">
        <f t="shared" si="128"/>
        <v>0.38888888888888895</v>
      </c>
      <c r="O433" s="17">
        <f t="shared" si="132"/>
        <v>56</v>
      </c>
      <c r="P433" s="17">
        <f t="shared" si="133"/>
        <v>67.2</v>
      </c>
      <c r="Q433" s="18">
        <f t="shared" si="123"/>
        <v>15.680000000000001</v>
      </c>
      <c r="R433" s="8">
        <v>12</v>
      </c>
      <c r="S433" s="8">
        <v>6</v>
      </c>
      <c r="T433" s="18">
        <f>(P433+R433)/(1-S433/100)</f>
        <v>84.255319148936181</v>
      </c>
      <c r="U433" s="44"/>
      <c r="V433" s="44"/>
      <c r="W433" s="44">
        <f t="shared" si="135"/>
        <v>63.829787234042556</v>
      </c>
      <c r="X433" s="8">
        <v>8.4</v>
      </c>
      <c r="Y433" s="17">
        <v>0</v>
      </c>
      <c r="Z433" s="18">
        <f>(P433+R433+Y433)/(1-X433/100)</f>
        <v>86.462882096069862</v>
      </c>
      <c r="AA433" s="17">
        <f t="shared" si="137"/>
        <v>65.502183406113531</v>
      </c>
      <c r="AB433" s="35" t="s">
        <v>1066</v>
      </c>
      <c r="AC433" s="35" t="s">
        <v>46</v>
      </c>
      <c r="AD433" s="35"/>
      <c r="AE433" s="35"/>
      <c r="AF433" s="35"/>
      <c r="AG433" s="36"/>
      <c r="AH433" s="36"/>
      <c r="AI433" s="36"/>
      <c r="AJ433" s="38"/>
      <c r="AK433" s="69" t="s">
        <v>573</v>
      </c>
      <c r="AL433" s="33" t="s">
        <v>1067</v>
      </c>
      <c r="AM433" s="33" t="s">
        <v>1068</v>
      </c>
      <c r="AN433" s="33" t="s">
        <v>1069</v>
      </c>
    </row>
    <row r="434" spans="1:40" ht="191.25">
      <c r="A434" s="33" t="s">
        <v>915</v>
      </c>
      <c r="B434" s="33" t="s">
        <v>1070</v>
      </c>
      <c r="C434" s="33" t="s">
        <v>1071</v>
      </c>
      <c r="D434" s="33" t="s">
        <v>1072</v>
      </c>
      <c r="E434" s="35" t="s">
        <v>1073</v>
      </c>
      <c r="F434" s="55" t="s">
        <v>45</v>
      </c>
      <c r="G434" s="55">
        <v>1</v>
      </c>
      <c r="H434" s="24" t="s">
        <v>46</v>
      </c>
      <c r="I434" s="24" t="s">
        <v>47</v>
      </c>
      <c r="J434" s="33" t="s">
        <v>867</v>
      </c>
      <c r="K434" s="37">
        <v>170</v>
      </c>
      <c r="L434" s="16">
        <f t="shared" si="68"/>
        <v>204</v>
      </c>
      <c r="M434" s="16">
        <v>0.2</v>
      </c>
      <c r="N434" s="8">
        <f t="shared" si="128"/>
        <v>0.25</v>
      </c>
      <c r="O434" s="17">
        <f t="shared" si="132"/>
        <v>213</v>
      </c>
      <c r="P434" s="17">
        <f t="shared" si="133"/>
        <v>255.6</v>
      </c>
      <c r="Q434" s="18">
        <f t="shared" si="123"/>
        <v>42.6</v>
      </c>
      <c r="R434" s="8">
        <v>20</v>
      </c>
      <c r="S434" s="8">
        <v>6</v>
      </c>
      <c r="T434" s="18">
        <f t="shared" ref="T434:T438" si="138">(P434+(S434/100)*R434)/(1-S434/100)</f>
        <v>273.19148936170217</v>
      </c>
      <c r="U434" s="44"/>
      <c r="V434" s="44"/>
      <c r="W434" s="44">
        <f t="shared" si="135"/>
        <v>238.29787234042556</v>
      </c>
      <c r="X434" s="8">
        <v>8.4</v>
      </c>
      <c r="Y434" s="17">
        <v>0</v>
      </c>
      <c r="Z434" s="18">
        <f t="shared" ref="Z434:Z438" si="139">(P434+(X434/100)*R434+Y434)/(1-X434/100)</f>
        <v>280.87336244541478</v>
      </c>
      <c r="AA434" s="17">
        <f t="shared" si="137"/>
        <v>244.54148471615719</v>
      </c>
      <c r="AB434" s="40">
        <v>43253</v>
      </c>
      <c r="AC434" s="35" t="s">
        <v>482</v>
      </c>
      <c r="AD434" s="35" t="s">
        <v>1074</v>
      </c>
      <c r="AE434" s="35" t="s">
        <v>435</v>
      </c>
      <c r="AF434" s="35">
        <v>19.57</v>
      </c>
      <c r="AG434" s="36"/>
      <c r="AH434" s="36"/>
      <c r="AI434" s="36"/>
      <c r="AJ434" s="38"/>
      <c r="AK434" s="33" t="s">
        <v>1075</v>
      </c>
      <c r="AL434" s="33" t="s">
        <v>1075</v>
      </c>
      <c r="AM434" s="33" t="s">
        <v>1076</v>
      </c>
      <c r="AN434" s="33" t="s">
        <v>1077</v>
      </c>
    </row>
    <row r="435" spans="1:40" ht="191.25">
      <c r="A435" s="33" t="s">
        <v>915</v>
      </c>
      <c r="B435" s="33" t="s">
        <v>1078</v>
      </c>
      <c r="C435" s="33" t="s">
        <v>1007</v>
      </c>
      <c r="D435" s="33" t="s">
        <v>1079</v>
      </c>
      <c r="E435" s="35" t="s">
        <v>1080</v>
      </c>
      <c r="F435" s="55" t="s">
        <v>45</v>
      </c>
      <c r="G435" s="55">
        <v>1</v>
      </c>
      <c r="H435" s="24" t="s">
        <v>46</v>
      </c>
      <c r="I435" s="24" t="s">
        <v>47</v>
      </c>
      <c r="J435" s="33" t="s">
        <v>867</v>
      </c>
      <c r="K435" s="37">
        <v>179</v>
      </c>
      <c r="L435" s="16">
        <f t="shared" si="68"/>
        <v>214.79999999999998</v>
      </c>
      <c r="M435" s="16">
        <v>0.14499999999999999</v>
      </c>
      <c r="N435" s="8">
        <f t="shared" si="128"/>
        <v>0.16959064327485379</v>
      </c>
      <c r="O435" s="17">
        <f t="shared" si="132"/>
        <v>210</v>
      </c>
      <c r="P435" s="17">
        <f t="shared" si="133"/>
        <v>252</v>
      </c>
      <c r="Q435" s="18">
        <f t="shared" si="123"/>
        <v>30.45</v>
      </c>
      <c r="R435" s="8">
        <v>20</v>
      </c>
      <c r="S435" s="8">
        <v>6</v>
      </c>
      <c r="T435" s="18">
        <f t="shared" si="138"/>
        <v>269.36170212765956</v>
      </c>
      <c r="U435" s="44"/>
      <c r="V435" s="44"/>
      <c r="W435" s="44">
        <f t="shared" si="135"/>
        <v>249.78723404255319</v>
      </c>
      <c r="X435" s="8">
        <v>8.4</v>
      </c>
      <c r="Y435" s="17">
        <v>0</v>
      </c>
      <c r="Z435" s="18">
        <f t="shared" si="139"/>
        <v>276.94323144104806</v>
      </c>
      <c r="AA435" s="17">
        <f t="shared" si="137"/>
        <v>256.3318777292576</v>
      </c>
      <c r="AB435" s="35" t="s">
        <v>1081</v>
      </c>
      <c r="AC435" s="35" t="s">
        <v>48</v>
      </c>
      <c r="AD435" s="35" t="s">
        <v>1082</v>
      </c>
      <c r="AE435" s="35" t="s">
        <v>435</v>
      </c>
      <c r="AF435" s="35">
        <v>23.5</v>
      </c>
      <c r="AG435" s="36"/>
      <c r="AH435" s="36"/>
      <c r="AI435" s="36"/>
      <c r="AJ435" s="38"/>
      <c r="AK435" s="33" t="s">
        <v>1083</v>
      </c>
      <c r="AL435" s="33" t="s">
        <v>1083</v>
      </c>
      <c r="AM435" s="33" t="s">
        <v>1084</v>
      </c>
      <c r="AN435" s="33" t="s">
        <v>1085</v>
      </c>
    </row>
    <row r="436" spans="1:40" ht="178.5">
      <c r="A436" s="33" t="s">
        <v>915</v>
      </c>
      <c r="B436" s="33" t="s">
        <v>1086</v>
      </c>
      <c r="C436" s="33" t="s">
        <v>1071</v>
      </c>
      <c r="D436" s="33" t="s">
        <v>1087</v>
      </c>
      <c r="E436" s="35" t="s">
        <v>1088</v>
      </c>
      <c r="F436" s="55" t="s">
        <v>45</v>
      </c>
      <c r="G436" s="55">
        <v>1</v>
      </c>
      <c r="H436" s="24" t="s">
        <v>46</v>
      </c>
      <c r="I436" s="24" t="s">
        <v>47</v>
      </c>
      <c r="J436" s="33" t="s">
        <v>867</v>
      </c>
      <c r="K436" s="37">
        <v>85</v>
      </c>
      <c r="L436" s="16">
        <f t="shared" si="68"/>
        <v>102</v>
      </c>
      <c r="M436" s="16">
        <v>0.26500000000000001</v>
      </c>
      <c r="N436" s="8">
        <f t="shared" si="128"/>
        <v>0.36054421768707484</v>
      </c>
      <c r="O436" s="17">
        <f t="shared" si="132"/>
        <v>116</v>
      </c>
      <c r="P436" s="17">
        <f t="shared" si="133"/>
        <v>139.19999999999999</v>
      </c>
      <c r="Q436" s="18">
        <f t="shared" si="123"/>
        <v>30.740000000000002</v>
      </c>
      <c r="R436" s="8">
        <v>12</v>
      </c>
      <c r="S436" s="8">
        <v>6</v>
      </c>
      <c r="T436" s="18">
        <f t="shared" si="138"/>
        <v>148.85106382978722</v>
      </c>
      <c r="U436" s="44"/>
      <c r="V436" s="44"/>
      <c r="W436" s="44">
        <f t="shared" si="135"/>
        <v>121.27659574468086</v>
      </c>
      <c r="X436" s="8">
        <v>8.4</v>
      </c>
      <c r="Y436" s="17">
        <v>0</v>
      </c>
      <c r="Z436" s="18">
        <f t="shared" si="139"/>
        <v>153.0655021834061</v>
      </c>
      <c r="AA436" s="17">
        <f t="shared" si="137"/>
        <v>124.45414847161571</v>
      </c>
      <c r="AB436" s="40">
        <v>43313</v>
      </c>
      <c r="AC436" s="35" t="s">
        <v>48</v>
      </c>
      <c r="AD436" s="35" t="s">
        <v>1089</v>
      </c>
      <c r="AE436" s="35" t="s">
        <v>1090</v>
      </c>
      <c r="AF436" s="35">
        <v>18.64</v>
      </c>
      <c r="AG436" s="36"/>
      <c r="AH436" s="36"/>
      <c r="AI436" s="36"/>
      <c r="AJ436" s="38"/>
      <c r="AK436" s="33" t="s">
        <v>1091</v>
      </c>
      <c r="AL436" s="33" t="s">
        <v>1091</v>
      </c>
      <c r="AM436" s="33" t="s">
        <v>1092</v>
      </c>
      <c r="AN436" s="33" t="s">
        <v>1093</v>
      </c>
    </row>
    <row r="437" spans="1:40" ht="191.25">
      <c r="A437" s="33" t="s">
        <v>915</v>
      </c>
      <c r="B437" s="33" t="s">
        <v>1094</v>
      </c>
      <c r="C437" s="33" t="s">
        <v>865</v>
      </c>
      <c r="D437" s="33" t="s">
        <v>1095</v>
      </c>
      <c r="E437" s="35" t="s">
        <v>1096</v>
      </c>
      <c r="F437" s="55" t="s">
        <v>45</v>
      </c>
      <c r="G437" s="55">
        <v>1</v>
      </c>
      <c r="H437" s="24" t="s">
        <v>46</v>
      </c>
      <c r="I437" s="24" t="s">
        <v>47</v>
      </c>
      <c r="J437" s="33" t="s">
        <v>867</v>
      </c>
      <c r="K437" s="37">
        <v>85</v>
      </c>
      <c r="L437" s="16">
        <f t="shared" si="68"/>
        <v>102</v>
      </c>
      <c r="M437" s="16">
        <v>0.21</v>
      </c>
      <c r="N437" s="8">
        <f t="shared" si="128"/>
        <v>0.26582278481012656</v>
      </c>
      <c r="O437" s="17">
        <f t="shared" si="132"/>
        <v>108</v>
      </c>
      <c r="P437" s="17">
        <f t="shared" si="133"/>
        <v>129.6</v>
      </c>
      <c r="Q437" s="18">
        <f t="shared" si="123"/>
        <v>22.68</v>
      </c>
      <c r="R437" s="8">
        <v>12</v>
      </c>
      <c r="S437" s="8">
        <v>6</v>
      </c>
      <c r="T437" s="18">
        <f t="shared" si="138"/>
        <v>138.63829787234042</v>
      </c>
      <c r="U437" s="44"/>
      <c r="V437" s="44"/>
      <c r="W437" s="44">
        <f t="shared" si="135"/>
        <v>121.27659574468086</v>
      </c>
      <c r="X437" s="8">
        <v>8.4</v>
      </c>
      <c r="Y437" s="17">
        <v>0</v>
      </c>
      <c r="Z437" s="18">
        <f t="shared" si="139"/>
        <v>142.58515283842794</v>
      </c>
      <c r="AA437" s="17">
        <f t="shared" si="137"/>
        <v>124.45414847161571</v>
      </c>
      <c r="AB437" s="35" t="s">
        <v>1097</v>
      </c>
      <c r="AC437" s="35" t="s">
        <v>394</v>
      </c>
      <c r="AD437" s="35" t="s">
        <v>1098</v>
      </c>
      <c r="AE437" s="35" t="s">
        <v>138</v>
      </c>
      <c r="AF437" s="35">
        <v>14.58</v>
      </c>
      <c r="AG437" s="36"/>
      <c r="AH437" s="36"/>
      <c r="AI437" s="36"/>
      <c r="AJ437" s="38"/>
      <c r="AK437" s="33" t="s">
        <v>1099</v>
      </c>
      <c r="AL437" s="33" t="s">
        <v>1099</v>
      </c>
      <c r="AM437" s="33" t="s">
        <v>1100</v>
      </c>
      <c r="AN437" s="33" t="s">
        <v>1101</v>
      </c>
    </row>
    <row r="438" spans="1:40" ht="38.25">
      <c r="A438" s="33" t="s">
        <v>915</v>
      </c>
      <c r="B438" s="33" t="s">
        <v>1102</v>
      </c>
      <c r="C438" s="33" t="s">
        <v>1103</v>
      </c>
      <c r="D438" s="33" t="s">
        <v>1104</v>
      </c>
      <c r="E438" s="35" t="s">
        <v>1105</v>
      </c>
      <c r="F438" s="55" t="s">
        <v>45</v>
      </c>
      <c r="G438" s="55">
        <v>1</v>
      </c>
      <c r="H438" s="24" t="s">
        <v>46</v>
      </c>
      <c r="I438" s="24"/>
      <c r="J438" s="33"/>
      <c r="K438" s="37">
        <v>85</v>
      </c>
      <c r="L438" s="16">
        <f t="shared" si="68"/>
        <v>102</v>
      </c>
      <c r="M438" s="16">
        <v>0.26500000000000001</v>
      </c>
      <c r="N438" s="8">
        <f t="shared" si="128"/>
        <v>0.36054421768707484</v>
      </c>
      <c r="O438" s="17">
        <f t="shared" si="132"/>
        <v>116</v>
      </c>
      <c r="P438" s="17">
        <f t="shared" si="133"/>
        <v>139.19999999999999</v>
      </c>
      <c r="Q438" s="18">
        <f t="shared" si="123"/>
        <v>30.740000000000002</v>
      </c>
      <c r="R438" s="8">
        <v>12</v>
      </c>
      <c r="S438" s="8">
        <v>6</v>
      </c>
      <c r="T438" s="18">
        <f t="shared" si="138"/>
        <v>148.85106382978722</v>
      </c>
      <c r="U438" s="44"/>
      <c r="V438" s="44"/>
      <c r="W438" s="44">
        <f t="shared" si="135"/>
        <v>121.27659574468086</v>
      </c>
      <c r="X438" s="8">
        <v>8.4</v>
      </c>
      <c r="Y438" s="17">
        <v>0</v>
      </c>
      <c r="Z438" s="18">
        <f t="shared" si="139"/>
        <v>153.0655021834061</v>
      </c>
      <c r="AA438" s="17">
        <f t="shared" si="137"/>
        <v>124.45414847161571</v>
      </c>
      <c r="AB438" s="35">
        <v>43132</v>
      </c>
      <c r="AC438" s="35" t="s">
        <v>48</v>
      </c>
      <c r="AD438" s="35" t="s">
        <v>1106</v>
      </c>
      <c r="AE438" s="35" t="s">
        <v>435</v>
      </c>
      <c r="AF438" s="35">
        <v>19.14</v>
      </c>
      <c r="AG438" s="36"/>
      <c r="AH438" s="36"/>
      <c r="AI438" s="36"/>
      <c r="AJ438" s="38"/>
      <c r="AK438" s="33" t="s">
        <v>1107</v>
      </c>
      <c r="AL438" s="33" t="s">
        <v>1107</v>
      </c>
      <c r="AM438" s="33" t="s">
        <v>1108</v>
      </c>
      <c r="AN438" s="33" t="s">
        <v>1109</v>
      </c>
    </row>
    <row r="439" spans="1:40" ht="39">
      <c r="A439" s="90" t="s">
        <v>915</v>
      </c>
      <c r="B439" s="91" t="s">
        <v>1110</v>
      </c>
      <c r="C439" s="90" t="s">
        <v>471</v>
      </c>
      <c r="D439" s="91" t="s">
        <v>1111</v>
      </c>
      <c r="E439" s="69"/>
      <c r="F439" s="92" t="s">
        <v>45</v>
      </c>
      <c r="G439" s="93"/>
      <c r="H439" s="94" t="s">
        <v>1112</v>
      </c>
      <c r="I439" s="94"/>
      <c r="J439" s="94"/>
      <c r="K439" s="96"/>
      <c r="L439" s="96"/>
      <c r="M439" s="96"/>
      <c r="N439" s="96"/>
      <c r="O439" s="96"/>
      <c r="P439" s="96"/>
      <c r="Q439" s="96"/>
      <c r="R439" s="96"/>
      <c r="S439" s="96"/>
      <c r="T439" s="97">
        <v>139</v>
      </c>
      <c r="U439" s="98"/>
      <c r="V439" s="98"/>
      <c r="W439" s="98"/>
      <c r="X439" s="96"/>
      <c r="Y439" s="96"/>
      <c r="Z439" s="97">
        <v>149</v>
      </c>
      <c r="AA439" s="93"/>
      <c r="AB439" s="93"/>
      <c r="AC439" s="93"/>
      <c r="AD439" s="93"/>
      <c r="AE439" s="93"/>
      <c r="AF439" s="93"/>
      <c r="AG439" s="95"/>
      <c r="AH439" s="95"/>
      <c r="AI439" s="95"/>
      <c r="AJ439" s="99"/>
      <c r="AK439" s="90" t="s">
        <v>1113</v>
      </c>
      <c r="AL439" s="90" t="s">
        <v>1113</v>
      </c>
      <c r="AM439" s="90" t="s">
        <v>1114</v>
      </c>
      <c r="AN439" s="90" t="s">
        <v>1115</v>
      </c>
    </row>
    <row r="440" spans="1:40" ht="165.75">
      <c r="A440" s="33" t="s">
        <v>915</v>
      </c>
      <c r="B440" s="33" t="s">
        <v>1116</v>
      </c>
      <c r="C440" s="33" t="s">
        <v>1117</v>
      </c>
      <c r="D440" s="33" t="s">
        <v>1118</v>
      </c>
      <c r="E440" s="35" t="s">
        <v>1119</v>
      </c>
      <c r="F440" s="55" t="s">
        <v>45</v>
      </c>
      <c r="G440" s="55"/>
      <c r="H440" s="24"/>
      <c r="I440" s="24"/>
      <c r="J440" s="33"/>
      <c r="K440" s="37">
        <v>190</v>
      </c>
      <c r="L440" s="16">
        <f>K440*1.2</f>
        <v>228</v>
      </c>
      <c r="M440" s="16">
        <v>0.184</v>
      </c>
      <c r="N440" s="8">
        <f>M440/(1-M440)</f>
        <v>0.22549019607843135</v>
      </c>
      <c r="O440" s="17">
        <f>INT(K440/(1-M440))+1</f>
        <v>233</v>
      </c>
      <c r="P440" s="17">
        <f>1.2*O440</f>
        <v>279.59999999999997</v>
      </c>
      <c r="Q440" s="18">
        <f>O440*M440</f>
        <v>42.872</v>
      </c>
      <c r="R440" s="8">
        <v>12</v>
      </c>
      <c r="S440" s="8">
        <v>6</v>
      </c>
      <c r="T440" s="18">
        <f>(P440+(S440/100)*R440)/(1-S440/100)</f>
        <v>298.21276595744683</v>
      </c>
      <c r="U440" s="44">
        <v>7.0000000000000007E-2</v>
      </c>
      <c r="V440" s="44">
        <f>P440*(1+U440)</f>
        <v>299.17199999999997</v>
      </c>
      <c r="W440" s="44">
        <f>(L440+R440)/(1-S440/100)</f>
        <v>255.31914893617022</v>
      </c>
      <c r="X440" s="8">
        <v>8.4</v>
      </c>
      <c r="Y440" s="17">
        <v>0</v>
      </c>
      <c r="Z440" s="18">
        <f>(P440+(X440/100)*R440+Y440)/(1-X440/100)</f>
        <v>306.34061135371172</v>
      </c>
      <c r="AA440" s="17">
        <f>(L440+R440+Y440)/(1-X440/100)</f>
        <v>262.00873362445412</v>
      </c>
      <c r="AB440" s="35">
        <v>43226</v>
      </c>
      <c r="AC440" s="35" t="s">
        <v>482</v>
      </c>
      <c r="AD440" s="35" t="s">
        <v>1120</v>
      </c>
      <c r="AE440" s="35" t="s">
        <v>1121</v>
      </c>
      <c r="AF440" s="35">
        <v>18.28</v>
      </c>
      <c r="AG440" s="36"/>
      <c r="AH440" s="36"/>
      <c r="AI440" s="36"/>
      <c r="AJ440" s="38"/>
      <c r="AK440" s="33" t="s">
        <v>1122</v>
      </c>
      <c r="AL440" s="33" t="s">
        <v>1122</v>
      </c>
      <c r="AM440" s="33" t="s">
        <v>1123</v>
      </c>
      <c r="AN440" s="33" t="s">
        <v>1124</v>
      </c>
    </row>
    <row r="441" spans="1:40" ht="51.75">
      <c r="A441" s="90" t="s">
        <v>915</v>
      </c>
      <c r="B441" s="91" t="s">
        <v>1125</v>
      </c>
      <c r="C441" s="90" t="s">
        <v>1117</v>
      </c>
      <c r="D441" s="91" t="s">
        <v>1126</v>
      </c>
      <c r="E441" s="69"/>
      <c r="F441" s="92" t="s">
        <v>45</v>
      </c>
      <c r="G441" s="93"/>
      <c r="H441" s="94" t="s">
        <v>1112</v>
      </c>
      <c r="I441" s="94"/>
      <c r="J441" s="94"/>
      <c r="K441" s="96"/>
      <c r="L441" s="96"/>
      <c r="M441" s="96"/>
      <c r="N441" s="96"/>
      <c r="O441" s="96"/>
      <c r="P441" s="96"/>
      <c r="Q441" s="96"/>
      <c r="R441" s="96"/>
      <c r="S441" s="96"/>
      <c r="T441" s="97">
        <v>99</v>
      </c>
      <c r="U441" s="98"/>
      <c r="V441" s="98"/>
      <c r="W441" s="98"/>
      <c r="X441" s="96"/>
      <c r="Y441" s="96"/>
      <c r="Z441" s="97">
        <v>99</v>
      </c>
      <c r="AA441" s="93"/>
      <c r="AB441" s="93"/>
      <c r="AC441" s="93"/>
      <c r="AD441" s="93"/>
      <c r="AE441" s="93"/>
      <c r="AF441" s="93"/>
      <c r="AG441" s="95"/>
      <c r="AH441" s="95"/>
      <c r="AI441" s="95"/>
      <c r="AJ441" s="99"/>
      <c r="AK441" s="90" t="s">
        <v>1127</v>
      </c>
      <c r="AL441" s="90" t="s">
        <v>1127</v>
      </c>
      <c r="AM441" s="90" t="s">
        <v>1128</v>
      </c>
      <c r="AN441" s="90" t="s">
        <v>1129</v>
      </c>
    </row>
    <row r="442" spans="1:40" ht="153.75">
      <c r="A442" s="83" t="s">
        <v>915</v>
      </c>
      <c r="B442" s="83" t="s">
        <v>1130</v>
      </c>
      <c r="C442" s="83" t="s">
        <v>865</v>
      </c>
      <c r="D442" s="83" t="s">
        <v>1131</v>
      </c>
      <c r="E442" s="84"/>
      <c r="F442" s="85" t="s">
        <v>45</v>
      </c>
      <c r="G442" s="35"/>
      <c r="H442" s="33" t="s">
        <v>46</v>
      </c>
      <c r="I442" s="33"/>
      <c r="J442" s="33"/>
      <c r="K442" s="37">
        <v>145</v>
      </c>
      <c r="L442" s="16">
        <f t="shared" ref="L442:L525" si="140">K442*1.2</f>
        <v>174</v>
      </c>
      <c r="M442" s="16">
        <v>0.15</v>
      </c>
      <c r="N442" s="8">
        <f t="shared" ref="N442:N696" si="141">M442/(1-M442)</f>
        <v>0.17647058823529413</v>
      </c>
      <c r="O442" s="17">
        <f t="shared" ref="O442:O462" si="142">INT(K442/(1-M442))+1</f>
        <v>171</v>
      </c>
      <c r="P442" s="17">
        <f t="shared" ref="P442:P462" si="143">1.2*O442</f>
        <v>205.2</v>
      </c>
      <c r="Q442" s="18">
        <f t="shared" ref="Q442:Q462" si="144">O442*M442</f>
        <v>25.65</v>
      </c>
      <c r="R442" s="8">
        <v>12</v>
      </c>
      <c r="S442" s="8">
        <v>6</v>
      </c>
      <c r="T442" s="18">
        <f t="shared" ref="T442:T462" si="145">(P442+(S442/100)*R442)/(1-S442/100)</f>
        <v>219.06382978723406</v>
      </c>
      <c r="U442" s="78">
        <v>7.0000000000000007E-2</v>
      </c>
      <c r="V442" s="18">
        <f t="shared" ref="V442:V462" si="146">P442*(1+U442)</f>
        <v>219.56399999999999</v>
      </c>
      <c r="W442" s="44">
        <f t="shared" ref="W442:W462" si="147">(L442+R442)/(1-S442/100)</f>
        <v>197.87234042553192</v>
      </c>
      <c r="X442" s="8">
        <v>8.4</v>
      </c>
      <c r="Y442" s="17">
        <v>0</v>
      </c>
      <c r="Z442" s="18">
        <f t="shared" ref="Z442:Z462" si="148">(P442+(X442/100)*R442+Y442)/(1-X442/100)</f>
        <v>225.11790393013101</v>
      </c>
      <c r="AA442" s="17">
        <f t="shared" ref="AA442:AA462" si="149">(L442+R442+Y442)/(1-X442/100)</f>
        <v>203.05676855895194</v>
      </c>
      <c r="AB442" s="35"/>
      <c r="AC442" s="35"/>
      <c r="AD442" s="35"/>
      <c r="AE442" s="35"/>
      <c r="AF442" s="35"/>
      <c r="AG442" s="36"/>
      <c r="AH442" s="36"/>
      <c r="AI442" s="36"/>
      <c r="AJ442" s="38"/>
      <c r="AK442" s="90" t="s">
        <v>1132</v>
      </c>
      <c r="AL442" s="83" t="s">
        <v>1132</v>
      </c>
      <c r="AM442" s="83" t="s">
        <v>1133</v>
      </c>
      <c r="AN442" s="83" t="s">
        <v>1134</v>
      </c>
    </row>
    <row r="443" spans="1:40" ht="127.5">
      <c r="A443" s="33" t="s">
        <v>915</v>
      </c>
      <c r="B443" s="33" t="s">
        <v>1135</v>
      </c>
      <c r="C443" s="33" t="s">
        <v>1136</v>
      </c>
      <c r="D443" s="33" t="s">
        <v>1137</v>
      </c>
      <c r="E443" s="35"/>
      <c r="F443" s="35" t="s">
        <v>45</v>
      </c>
      <c r="G443" s="35">
        <v>1</v>
      </c>
      <c r="H443" s="33" t="s">
        <v>46</v>
      </c>
      <c r="I443" s="33" t="s">
        <v>47</v>
      </c>
      <c r="J443" s="33" t="s">
        <v>1138</v>
      </c>
      <c r="K443" s="37">
        <v>46.5</v>
      </c>
      <c r="L443" s="16">
        <f t="shared" si="140"/>
        <v>55.8</v>
      </c>
      <c r="M443" s="16">
        <v>0.17</v>
      </c>
      <c r="N443" s="8">
        <f t="shared" si="141"/>
        <v>0.20481927710843376</v>
      </c>
      <c r="O443" s="17">
        <f t="shared" si="142"/>
        <v>57</v>
      </c>
      <c r="P443" s="17">
        <f t="shared" si="143"/>
        <v>68.399999999999991</v>
      </c>
      <c r="Q443" s="18">
        <f t="shared" si="144"/>
        <v>9.6900000000000013</v>
      </c>
      <c r="R443" s="8">
        <v>12</v>
      </c>
      <c r="S443" s="8">
        <v>6</v>
      </c>
      <c r="T443" s="18">
        <f t="shared" si="145"/>
        <v>73.531914893617014</v>
      </c>
      <c r="U443" s="78">
        <v>7.0000000000000007E-2</v>
      </c>
      <c r="V443" s="18">
        <f t="shared" si="146"/>
        <v>73.187999999999988</v>
      </c>
      <c r="W443" s="44">
        <f t="shared" si="147"/>
        <v>72.127659574468083</v>
      </c>
      <c r="X443" s="8">
        <v>8.4</v>
      </c>
      <c r="Y443" s="17">
        <v>0</v>
      </c>
      <c r="Z443" s="18">
        <f t="shared" si="148"/>
        <v>75.772925764192124</v>
      </c>
      <c r="AA443" s="17">
        <f t="shared" si="149"/>
        <v>74.017467248908289</v>
      </c>
      <c r="AB443" s="35"/>
      <c r="AC443" s="35"/>
      <c r="AD443" s="35"/>
      <c r="AE443" s="35"/>
      <c r="AF443" s="35"/>
      <c r="AG443" s="36"/>
      <c r="AH443" s="36"/>
      <c r="AI443" s="36"/>
      <c r="AJ443" s="38"/>
      <c r="AK443" s="33" t="s">
        <v>1139</v>
      </c>
      <c r="AL443" s="33" t="s">
        <v>1139</v>
      </c>
      <c r="AM443" s="33" t="s">
        <v>1140</v>
      </c>
      <c r="AN443" s="33" t="s">
        <v>1141</v>
      </c>
    </row>
    <row r="444" spans="1:40" ht="127.5">
      <c r="A444" s="33" t="s">
        <v>915</v>
      </c>
      <c r="B444" s="33" t="s">
        <v>1135</v>
      </c>
      <c r="C444" s="33" t="s">
        <v>1136</v>
      </c>
      <c r="D444" s="33" t="s">
        <v>1137</v>
      </c>
      <c r="E444" s="35"/>
      <c r="F444" s="35" t="s">
        <v>45</v>
      </c>
      <c r="G444" s="35">
        <v>1</v>
      </c>
      <c r="H444" s="33" t="s">
        <v>46</v>
      </c>
      <c r="I444" s="33" t="s">
        <v>47</v>
      </c>
      <c r="J444" s="33" t="s">
        <v>1138</v>
      </c>
      <c r="K444" s="37">
        <v>46.5</v>
      </c>
      <c r="L444" s="16">
        <f t="shared" si="140"/>
        <v>55.8</v>
      </c>
      <c r="M444" s="16">
        <v>0.17</v>
      </c>
      <c r="N444" s="8">
        <f t="shared" si="141"/>
        <v>0.20481927710843376</v>
      </c>
      <c r="O444" s="17">
        <f t="shared" si="142"/>
        <v>57</v>
      </c>
      <c r="P444" s="17">
        <f t="shared" si="143"/>
        <v>68.399999999999991</v>
      </c>
      <c r="Q444" s="18">
        <f t="shared" si="144"/>
        <v>9.6900000000000013</v>
      </c>
      <c r="R444" s="8">
        <v>12</v>
      </c>
      <c r="S444" s="8">
        <v>6</v>
      </c>
      <c r="T444" s="18">
        <f t="shared" si="145"/>
        <v>73.531914893617014</v>
      </c>
      <c r="U444" s="78">
        <v>7.0000000000000007E-2</v>
      </c>
      <c r="V444" s="18">
        <f t="shared" si="146"/>
        <v>73.187999999999988</v>
      </c>
      <c r="W444" s="44">
        <f t="shared" si="147"/>
        <v>72.127659574468083</v>
      </c>
      <c r="X444" s="8">
        <v>8.4</v>
      </c>
      <c r="Y444" s="17">
        <v>0</v>
      </c>
      <c r="Z444" s="18">
        <f t="shared" si="148"/>
        <v>75.772925764192124</v>
      </c>
      <c r="AA444" s="17">
        <f t="shared" si="149"/>
        <v>74.017467248908289</v>
      </c>
      <c r="AB444" s="35"/>
      <c r="AC444" s="35"/>
      <c r="AD444" s="35"/>
      <c r="AE444" s="35"/>
      <c r="AF444" s="35"/>
      <c r="AG444" s="36"/>
      <c r="AH444" s="36"/>
      <c r="AI444" s="36"/>
      <c r="AJ444" s="38"/>
      <c r="AK444" s="33" t="s">
        <v>1139</v>
      </c>
      <c r="AL444" s="33" t="s">
        <v>1139</v>
      </c>
      <c r="AM444" s="33" t="s">
        <v>1140</v>
      </c>
      <c r="AN444" s="33" t="s">
        <v>1141</v>
      </c>
    </row>
    <row r="445" spans="1:40" ht="127.5">
      <c r="A445" s="33" t="s">
        <v>915</v>
      </c>
      <c r="B445" s="33" t="s">
        <v>1135</v>
      </c>
      <c r="C445" s="33" t="s">
        <v>1136</v>
      </c>
      <c r="D445" s="33" t="s">
        <v>1137</v>
      </c>
      <c r="E445" s="35"/>
      <c r="F445" s="35" t="s">
        <v>45</v>
      </c>
      <c r="G445" s="35">
        <v>1</v>
      </c>
      <c r="H445" s="33" t="s">
        <v>46</v>
      </c>
      <c r="I445" s="33" t="s">
        <v>47</v>
      </c>
      <c r="J445" s="33" t="s">
        <v>1138</v>
      </c>
      <c r="K445" s="37">
        <v>46.5</v>
      </c>
      <c r="L445" s="16">
        <f t="shared" si="140"/>
        <v>55.8</v>
      </c>
      <c r="M445" s="16">
        <v>0.17</v>
      </c>
      <c r="N445" s="8">
        <f t="shared" si="141"/>
        <v>0.20481927710843376</v>
      </c>
      <c r="O445" s="17">
        <f t="shared" si="142"/>
        <v>57</v>
      </c>
      <c r="P445" s="17">
        <f t="shared" si="143"/>
        <v>68.399999999999991</v>
      </c>
      <c r="Q445" s="18">
        <f t="shared" si="144"/>
        <v>9.6900000000000013</v>
      </c>
      <c r="R445" s="8">
        <v>12</v>
      </c>
      <c r="S445" s="8">
        <v>6</v>
      </c>
      <c r="T445" s="18">
        <f t="shared" si="145"/>
        <v>73.531914893617014</v>
      </c>
      <c r="U445" s="78">
        <v>7.0000000000000007E-2</v>
      </c>
      <c r="V445" s="18">
        <f t="shared" si="146"/>
        <v>73.187999999999988</v>
      </c>
      <c r="W445" s="44">
        <f t="shared" si="147"/>
        <v>72.127659574468083</v>
      </c>
      <c r="X445" s="8">
        <v>8.4</v>
      </c>
      <c r="Y445" s="17">
        <v>0</v>
      </c>
      <c r="Z445" s="18">
        <f t="shared" si="148"/>
        <v>75.772925764192124</v>
      </c>
      <c r="AA445" s="17">
        <f t="shared" si="149"/>
        <v>74.017467248908289</v>
      </c>
      <c r="AB445" s="35"/>
      <c r="AC445" s="35"/>
      <c r="AD445" s="35"/>
      <c r="AE445" s="35"/>
      <c r="AF445" s="35"/>
      <c r="AG445" s="36"/>
      <c r="AH445" s="36"/>
      <c r="AI445" s="36"/>
      <c r="AJ445" s="38"/>
      <c r="AK445" s="33" t="s">
        <v>1139</v>
      </c>
      <c r="AL445" s="33" t="s">
        <v>1139</v>
      </c>
      <c r="AM445" s="33" t="s">
        <v>1140</v>
      </c>
      <c r="AN445" s="33" t="s">
        <v>1141</v>
      </c>
    </row>
    <row r="446" spans="1:40" ht="127.5">
      <c r="A446" s="33" t="s">
        <v>915</v>
      </c>
      <c r="B446" s="33" t="s">
        <v>1135</v>
      </c>
      <c r="C446" s="33" t="s">
        <v>1136</v>
      </c>
      <c r="D446" s="33" t="s">
        <v>1137</v>
      </c>
      <c r="E446" s="35"/>
      <c r="F446" s="35" t="s">
        <v>45</v>
      </c>
      <c r="G446" s="35">
        <v>1</v>
      </c>
      <c r="H446" s="33" t="s">
        <v>46</v>
      </c>
      <c r="I446" s="33" t="s">
        <v>47</v>
      </c>
      <c r="J446" s="33" t="s">
        <v>1138</v>
      </c>
      <c r="K446" s="37">
        <v>46.5</v>
      </c>
      <c r="L446" s="16">
        <f t="shared" si="140"/>
        <v>55.8</v>
      </c>
      <c r="M446" s="16">
        <v>0.17</v>
      </c>
      <c r="N446" s="8">
        <f t="shared" si="141"/>
        <v>0.20481927710843376</v>
      </c>
      <c r="O446" s="17">
        <f t="shared" si="142"/>
        <v>57</v>
      </c>
      <c r="P446" s="17">
        <f t="shared" si="143"/>
        <v>68.399999999999991</v>
      </c>
      <c r="Q446" s="18">
        <f t="shared" si="144"/>
        <v>9.6900000000000013</v>
      </c>
      <c r="R446" s="8">
        <v>12</v>
      </c>
      <c r="S446" s="8">
        <v>6</v>
      </c>
      <c r="T446" s="18">
        <f t="shared" si="145"/>
        <v>73.531914893617014</v>
      </c>
      <c r="U446" s="78">
        <v>7.0000000000000007E-2</v>
      </c>
      <c r="V446" s="18">
        <f t="shared" si="146"/>
        <v>73.187999999999988</v>
      </c>
      <c r="W446" s="44">
        <f t="shared" si="147"/>
        <v>72.127659574468083</v>
      </c>
      <c r="X446" s="8">
        <v>8.4</v>
      </c>
      <c r="Y446" s="17">
        <v>0</v>
      </c>
      <c r="Z446" s="18">
        <f t="shared" si="148"/>
        <v>75.772925764192124</v>
      </c>
      <c r="AA446" s="17">
        <f t="shared" si="149"/>
        <v>74.017467248908289</v>
      </c>
      <c r="AB446" s="35"/>
      <c r="AC446" s="35"/>
      <c r="AD446" s="35"/>
      <c r="AE446" s="35"/>
      <c r="AF446" s="35"/>
      <c r="AG446" s="36"/>
      <c r="AH446" s="36"/>
      <c r="AI446" s="36"/>
      <c r="AJ446" s="38"/>
      <c r="AK446" s="33" t="s">
        <v>1139</v>
      </c>
      <c r="AL446" s="33" t="s">
        <v>1139</v>
      </c>
      <c r="AM446" s="33" t="s">
        <v>1140</v>
      </c>
      <c r="AN446" s="33" t="s">
        <v>1141</v>
      </c>
    </row>
    <row r="447" spans="1:40" ht="127.5">
      <c r="A447" s="33" t="s">
        <v>915</v>
      </c>
      <c r="B447" s="33" t="s">
        <v>1135</v>
      </c>
      <c r="C447" s="33" t="s">
        <v>1136</v>
      </c>
      <c r="D447" s="33" t="s">
        <v>1137</v>
      </c>
      <c r="E447" s="35"/>
      <c r="F447" s="35" t="s">
        <v>45</v>
      </c>
      <c r="G447" s="35">
        <v>1</v>
      </c>
      <c r="H447" s="33" t="s">
        <v>46</v>
      </c>
      <c r="I447" s="33" t="s">
        <v>47</v>
      </c>
      <c r="J447" s="33" t="s">
        <v>1138</v>
      </c>
      <c r="K447" s="37">
        <v>46.5</v>
      </c>
      <c r="L447" s="16">
        <f t="shared" si="140"/>
        <v>55.8</v>
      </c>
      <c r="M447" s="16">
        <v>0.17</v>
      </c>
      <c r="N447" s="8">
        <f t="shared" si="141"/>
        <v>0.20481927710843376</v>
      </c>
      <c r="O447" s="17">
        <f t="shared" si="142"/>
        <v>57</v>
      </c>
      <c r="P447" s="17">
        <f t="shared" si="143"/>
        <v>68.399999999999991</v>
      </c>
      <c r="Q447" s="18">
        <f t="shared" si="144"/>
        <v>9.6900000000000013</v>
      </c>
      <c r="R447" s="8">
        <v>12</v>
      </c>
      <c r="S447" s="8">
        <v>6</v>
      </c>
      <c r="T447" s="18">
        <f t="shared" si="145"/>
        <v>73.531914893617014</v>
      </c>
      <c r="U447" s="78">
        <v>7.0000000000000007E-2</v>
      </c>
      <c r="V447" s="18">
        <f t="shared" si="146"/>
        <v>73.187999999999988</v>
      </c>
      <c r="W447" s="44">
        <f t="shared" si="147"/>
        <v>72.127659574468083</v>
      </c>
      <c r="X447" s="8">
        <v>8.4</v>
      </c>
      <c r="Y447" s="17">
        <v>0</v>
      </c>
      <c r="Z447" s="18">
        <f t="shared" si="148"/>
        <v>75.772925764192124</v>
      </c>
      <c r="AA447" s="17">
        <f t="shared" si="149"/>
        <v>74.017467248908289</v>
      </c>
      <c r="AB447" s="35"/>
      <c r="AC447" s="35"/>
      <c r="AD447" s="35"/>
      <c r="AE447" s="35"/>
      <c r="AF447" s="35"/>
      <c r="AG447" s="36"/>
      <c r="AH447" s="36"/>
      <c r="AI447" s="36"/>
      <c r="AJ447" s="38"/>
      <c r="AK447" s="33" t="s">
        <v>1139</v>
      </c>
      <c r="AL447" s="33" t="s">
        <v>1139</v>
      </c>
      <c r="AM447" s="33" t="s">
        <v>1140</v>
      </c>
      <c r="AN447" s="33" t="s">
        <v>1141</v>
      </c>
    </row>
    <row r="448" spans="1:40" ht="127.5">
      <c r="A448" s="33" t="s">
        <v>915</v>
      </c>
      <c r="B448" s="33" t="s">
        <v>1135</v>
      </c>
      <c r="C448" s="33" t="s">
        <v>1136</v>
      </c>
      <c r="D448" s="33" t="s">
        <v>1137</v>
      </c>
      <c r="E448" s="35"/>
      <c r="F448" s="35" t="s">
        <v>45</v>
      </c>
      <c r="G448" s="35">
        <v>1</v>
      </c>
      <c r="H448" s="33" t="s">
        <v>46</v>
      </c>
      <c r="I448" s="33" t="s">
        <v>47</v>
      </c>
      <c r="J448" s="33" t="s">
        <v>1138</v>
      </c>
      <c r="K448" s="37">
        <v>46.5</v>
      </c>
      <c r="L448" s="16">
        <f t="shared" si="140"/>
        <v>55.8</v>
      </c>
      <c r="M448" s="16">
        <v>0.17</v>
      </c>
      <c r="N448" s="8">
        <f t="shared" si="141"/>
        <v>0.20481927710843376</v>
      </c>
      <c r="O448" s="17">
        <f t="shared" si="142"/>
        <v>57</v>
      </c>
      <c r="P448" s="17">
        <f t="shared" si="143"/>
        <v>68.399999999999991</v>
      </c>
      <c r="Q448" s="18">
        <f t="shared" si="144"/>
        <v>9.6900000000000013</v>
      </c>
      <c r="R448" s="8">
        <v>12</v>
      </c>
      <c r="S448" s="8">
        <v>6</v>
      </c>
      <c r="T448" s="18">
        <f t="shared" si="145"/>
        <v>73.531914893617014</v>
      </c>
      <c r="U448" s="78">
        <v>7.0000000000000007E-2</v>
      </c>
      <c r="V448" s="18">
        <f t="shared" si="146"/>
        <v>73.187999999999988</v>
      </c>
      <c r="W448" s="44">
        <f t="shared" si="147"/>
        <v>72.127659574468083</v>
      </c>
      <c r="X448" s="8">
        <v>8.4</v>
      </c>
      <c r="Y448" s="17">
        <v>0</v>
      </c>
      <c r="Z448" s="18">
        <f t="shared" si="148"/>
        <v>75.772925764192124</v>
      </c>
      <c r="AA448" s="17">
        <f t="shared" si="149"/>
        <v>74.017467248908289</v>
      </c>
      <c r="AB448" s="35"/>
      <c r="AC448" s="35"/>
      <c r="AD448" s="35"/>
      <c r="AE448" s="35"/>
      <c r="AF448" s="35"/>
      <c r="AG448" s="36"/>
      <c r="AH448" s="36"/>
      <c r="AI448" s="36"/>
      <c r="AJ448" s="38"/>
      <c r="AK448" s="33" t="s">
        <v>1139</v>
      </c>
      <c r="AL448" s="33" t="s">
        <v>1139</v>
      </c>
      <c r="AM448" s="33" t="s">
        <v>1140</v>
      </c>
      <c r="AN448" s="33" t="s">
        <v>1141</v>
      </c>
    </row>
    <row r="449" spans="1:40" ht="127.5">
      <c r="A449" s="33" t="s">
        <v>915</v>
      </c>
      <c r="B449" s="33" t="s">
        <v>1135</v>
      </c>
      <c r="C449" s="33" t="s">
        <v>1136</v>
      </c>
      <c r="D449" s="33" t="s">
        <v>1137</v>
      </c>
      <c r="E449" s="35"/>
      <c r="F449" s="35" t="s">
        <v>45</v>
      </c>
      <c r="G449" s="35">
        <v>1</v>
      </c>
      <c r="H449" s="33" t="s">
        <v>46</v>
      </c>
      <c r="I449" s="33" t="s">
        <v>47</v>
      </c>
      <c r="J449" s="33" t="s">
        <v>1138</v>
      </c>
      <c r="K449" s="37">
        <v>46.5</v>
      </c>
      <c r="L449" s="16">
        <f t="shared" si="140"/>
        <v>55.8</v>
      </c>
      <c r="M449" s="16">
        <v>0.17</v>
      </c>
      <c r="N449" s="8">
        <f t="shared" si="141"/>
        <v>0.20481927710843376</v>
      </c>
      <c r="O449" s="17">
        <f t="shared" si="142"/>
        <v>57</v>
      </c>
      <c r="P449" s="17">
        <f t="shared" si="143"/>
        <v>68.399999999999991</v>
      </c>
      <c r="Q449" s="18">
        <f t="shared" si="144"/>
        <v>9.6900000000000013</v>
      </c>
      <c r="R449" s="8">
        <v>12</v>
      </c>
      <c r="S449" s="8">
        <v>6</v>
      </c>
      <c r="T449" s="18">
        <f t="shared" si="145"/>
        <v>73.531914893617014</v>
      </c>
      <c r="U449" s="78">
        <v>7.0000000000000007E-2</v>
      </c>
      <c r="V449" s="18">
        <f t="shared" si="146"/>
        <v>73.187999999999988</v>
      </c>
      <c r="W449" s="44">
        <f t="shared" si="147"/>
        <v>72.127659574468083</v>
      </c>
      <c r="X449" s="8">
        <v>8.4</v>
      </c>
      <c r="Y449" s="17">
        <v>0</v>
      </c>
      <c r="Z449" s="18">
        <f t="shared" si="148"/>
        <v>75.772925764192124</v>
      </c>
      <c r="AA449" s="17">
        <f t="shared" si="149"/>
        <v>74.017467248908289</v>
      </c>
      <c r="AB449" s="35"/>
      <c r="AC449" s="35"/>
      <c r="AD449" s="35"/>
      <c r="AE449" s="35"/>
      <c r="AF449" s="35"/>
      <c r="AG449" s="36"/>
      <c r="AH449" s="36"/>
      <c r="AI449" s="36"/>
      <c r="AJ449" s="38"/>
      <c r="AK449" s="33" t="s">
        <v>1139</v>
      </c>
      <c r="AL449" s="33" t="s">
        <v>1139</v>
      </c>
      <c r="AM449" s="33" t="s">
        <v>1140</v>
      </c>
      <c r="AN449" s="33" t="s">
        <v>1141</v>
      </c>
    </row>
    <row r="450" spans="1:40" ht="127.5">
      <c r="A450" s="33" t="s">
        <v>915</v>
      </c>
      <c r="B450" s="33" t="s">
        <v>1135</v>
      </c>
      <c r="C450" s="33" t="s">
        <v>1136</v>
      </c>
      <c r="D450" s="33" t="s">
        <v>1137</v>
      </c>
      <c r="E450" s="35"/>
      <c r="F450" s="35" t="s">
        <v>45</v>
      </c>
      <c r="G450" s="35">
        <v>1</v>
      </c>
      <c r="H450" s="33" t="s">
        <v>46</v>
      </c>
      <c r="I450" s="33" t="s">
        <v>47</v>
      </c>
      <c r="J450" s="33" t="s">
        <v>1138</v>
      </c>
      <c r="K450" s="37">
        <v>46.5</v>
      </c>
      <c r="L450" s="16">
        <f t="shared" si="140"/>
        <v>55.8</v>
      </c>
      <c r="M450" s="16">
        <v>0.17</v>
      </c>
      <c r="N450" s="8">
        <f t="shared" si="141"/>
        <v>0.20481927710843376</v>
      </c>
      <c r="O450" s="17">
        <f t="shared" si="142"/>
        <v>57</v>
      </c>
      <c r="P450" s="17">
        <f t="shared" si="143"/>
        <v>68.399999999999991</v>
      </c>
      <c r="Q450" s="18">
        <f t="shared" si="144"/>
        <v>9.6900000000000013</v>
      </c>
      <c r="R450" s="8">
        <v>12</v>
      </c>
      <c r="S450" s="8">
        <v>6</v>
      </c>
      <c r="T450" s="18">
        <f t="shared" si="145"/>
        <v>73.531914893617014</v>
      </c>
      <c r="U450" s="78">
        <v>7.0000000000000007E-2</v>
      </c>
      <c r="V450" s="18">
        <f t="shared" si="146"/>
        <v>73.187999999999988</v>
      </c>
      <c r="W450" s="44">
        <f t="shared" si="147"/>
        <v>72.127659574468083</v>
      </c>
      <c r="X450" s="8">
        <v>8.4</v>
      </c>
      <c r="Y450" s="17">
        <v>0</v>
      </c>
      <c r="Z450" s="18">
        <f t="shared" si="148"/>
        <v>75.772925764192124</v>
      </c>
      <c r="AA450" s="17">
        <f t="shared" si="149"/>
        <v>74.017467248908289</v>
      </c>
      <c r="AB450" s="35"/>
      <c r="AC450" s="35"/>
      <c r="AD450" s="35"/>
      <c r="AE450" s="35"/>
      <c r="AF450" s="35"/>
      <c r="AG450" s="36"/>
      <c r="AH450" s="36"/>
      <c r="AI450" s="36"/>
      <c r="AJ450" s="38"/>
      <c r="AK450" s="33" t="s">
        <v>1139</v>
      </c>
      <c r="AL450" s="33" t="s">
        <v>1139</v>
      </c>
      <c r="AM450" s="33" t="s">
        <v>1140</v>
      </c>
      <c r="AN450" s="33" t="s">
        <v>1141</v>
      </c>
    </row>
    <row r="451" spans="1:40" ht="127.5">
      <c r="A451" s="33" t="s">
        <v>915</v>
      </c>
      <c r="B451" s="33" t="s">
        <v>1135</v>
      </c>
      <c r="C451" s="33" t="s">
        <v>1136</v>
      </c>
      <c r="D451" s="33" t="s">
        <v>1137</v>
      </c>
      <c r="E451" s="35"/>
      <c r="F451" s="35" t="s">
        <v>45</v>
      </c>
      <c r="G451" s="35">
        <v>1</v>
      </c>
      <c r="H451" s="33" t="s">
        <v>46</v>
      </c>
      <c r="I451" s="33" t="s">
        <v>47</v>
      </c>
      <c r="J451" s="33" t="s">
        <v>1138</v>
      </c>
      <c r="K451" s="37">
        <v>46.5</v>
      </c>
      <c r="L451" s="16">
        <f t="shared" si="140"/>
        <v>55.8</v>
      </c>
      <c r="M451" s="16">
        <v>0.17</v>
      </c>
      <c r="N451" s="8">
        <f t="shared" si="141"/>
        <v>0.20481927710843376</v>
      </c>
      <c r="O451" s="17">
        <f t="shared" si="142"/>
        <v>57</v>
      </c>
      <c r="P451" s="17">
        <f t="shared" si="143"/>
        <v>68.399999999999991</v>
      </c>
      <c r="Q451" s="18">
        <f t="shared" si="144"/>
        <v>9.6900000000000013</v>
      </c>
      <c r="R451" s="8">
        <v>12</v>
      </c>
      <c r="S451" s="8">
        <v>6</v>
      </c>
      <c r="T451" s="18">
        <f t="shared" si="145"/>
        <v>73.531914893617014</v>
      </c>
      <c r="U451" s="78">
        <v>7.0000000000000007E-2</v>
      </c>
      <c r="V451" s="18">
        <f t="shared" si="146"/>
        <v>73.187999999999988</v>
      </c>
      <c r="W451" s="44">
        <f t="shared" si="147"/>
        <v>72.127659574468083</v>
      </c>
      <c r="X451" s="8">
        <v>8.4</v>
      </c>
      <c r="Y451" s="17">
        <v>0</v>
      </c>
      <c r="Z451" s="18">
        <f t="shared" si="148"/>
        <v>75.772925764192124</v>
      </c>
      <c r="AA451" s="17">
        <f t="shared" si="149"/>
        <v>74.017467248908289</v>
      </c>
      <c r="AB451" s="35"/>
      <c r="AC451" s="35"/>
      <c r="AD451" s="35"/>
      <c r="AE451" s="35"/>
      <c r="AF451" s="35"/>
      <c r="AG451" s="36"/>
      <c r="AH451" s="36"/>
      <c r="AI451" s="36"/>
      <c r="AJ451" s="38"/>
      <c r="AK451" s="33" t="s">
        <v>1139</v>
      </c>
      <c r="AL451" s="33" t="s">
        <v>1139</v>
      </c>
      <c r="AM451" s="33" t="s">
        <v>1140</v>
      </c>
      <c r="AN451" s="33" t="s">
        <v>1141</v>
      </c>
    </row>
    <row r="452" spans="1:40" ht="127.5">
      <c r="A452" s="33" t="s">
        <v>915</v>
      </c>
      <c r="B452" s="33" t="s">
        <v>1135</v>
      </c>
      <c r="C452" s="33" t="s">
        <v>1136</v>
      </c>
      <c r="D452" s="33" t="s">
        <v>1137</v>
      </c>
      <c r="E452" s="35"/>
      <c r="F452" s="35" t="s">
        <v>45</v>
      </c>
      <c r="G452" s="35">
        <v>1</v>
      </c>
      <c r="H452" s="33" t="s">
        <v>46</v>
      </c>
      <c r="I452" s="33" t="s">
        <v>47</v>
      </c>
      <c r="J452" s="33" t="s">
        <v>1138</v>
      </c>
      <c r="K452" s="37">
        <v>46.5</v>
      </c>
      <c r="L452" s="16">
        <f t="shared" si="140"/>
        <v>55.8</v>
      </c>
      <c r="M452" s="16">
        <v>0.17</v>
      </c>
      <c r="N452" s="8">
        <f t="shared" si="141"/>
        <v>0.20481927710843376</v>
      </c>
      <c r="O452" s="17">
        <f t="shared" si="142"/>
        <v>57</v>
      </c>
      <c r="P452" s="17">
        <f t="shared" si="143"/>
        <v>68.399999999999991</v>
      </c>
      <c r="Q452" s="18">
        <f t="shared" si="144"/>
        <v>9.6900000000000013</v>
      </c>
      <c r="R452" s="8">
        <v>12</v>
      </c>
      <c r="S452" s="8">
        <v>6</v>
      </c>
      <c r="T452" s="18">
        <f t="shared" si="145"/>
        <v>73.531914893617014</v>
      </c>
      <c r="U452" s="78">
        <v>7.0000000000000007E-2</v>
      </c>
      <c r="V452" s="18">
        <f t="shared" si="146"/>
        <v>73.187999999999988</v>
      </c>
      <c r="W452" s="44">
        <f t="shared" si="147"/>
        <v>72.127659574468083</v>
      </c>
      <c r="X452" s="8">
        <v>8.4</v>
      </c>
      <c r="Y452" s="17">
        <v>0</v>
      </c>
      <c r="Z452" s="18">
        <f t="shared" si="148"/>
        <v>75.772925764192124</v>
      </c>
      <c r="AA452" s="17">
        <f t="shared" si="149"/>
        <v>74.017467248908289</v>
      </c>
      <c r="AB452" s="35"/>
      <c r="AC452" s="35"/>
      <c r="AD452" s="35"/>
      <c r="AE452" s="35"/>
      <c r="AF452" s="35"/>
      <c r="AG452" s="36"/>
      <c r="AH452" s="36"/>
      <c r="AI452" s="36"/>
      <c r="AJ452" s="38"/>
      <c r="AK452" s="33" t="s">
        <v>1139</v>
      </c>
      <c r="AL452" s="33" t="s">
        <v>1139</v>
      </c>
      <c r="AM452" s="33" t="s">
        <v>1140</v>
      </c>
      <c r="AN452" s="33" t="s">
        <v>1141</v>
      </c>
    </row>
    <row r="453" spans="1:40" ht="127.5">
      <c r="A453" s="33" t="s">
        <v>915</v>
      </c>
      <c r="B453" s="33" t="s">
        <v>1135</v>
      </c>
      <c r="C453" s="33" t="s">
        <v>1136</v>
      </c>
      <c r="D453" s="33" t="s">
        <v>1137</v>
      </c>
      <c r="E453" s="35"/>
      <c r="F453" s="35" t="s">
        <v>45</v>
      </c>
      <c r="G453" s="35">
        <v>1</v>
      </c>
      <c r="H453" s="33" t="s">
        <v>46</v>
      </c>
      <c r="I453" s="33" t="s">
        <v>47</v>
      </c>
      <c r="J453" s="33" t="s">
        <v>1138</v>
      </c>
      <c r="K453" s="37">
        <v>46.5</v>
      </c>
      <c r="L453" s="16">
        <f t="shared" si="140"/>
        <v>55.8</v>
      </c>
      <c r="M453" s="16">
        <v>0.17</v>
      </c>
      <c r="N453" s="8">
        <f t="shared" si="141"/>
        <v>0.20481927710843376</v>
      </c>
      <c r="O453" s="17">
        <f t="shared" si="142"/>
        <v>57</v>
      </c>
      <c r="P453" s="17">
        <f t="shared" si="143"/>
        <v>68.399999999999991</v>
      </c>
      <c r="Q453" s="18">
        <f t="shared" si="144"/>
        <v>9.6900000000000013</v>
      </c>
      <c r="R453" s="8">
        <v>12</v>
      </c>
      <c r="S453" s="8">
        <v>6</v>
      </c>
      <c r="T453" s="18">
        <f t="shared" si="145"/>
        <v>73.531914893617014</v>
      </c>
      <c r="U453" s="78">
        <v>7.0000000000000007E-2</v>
      </c>
      <c r="V453" s="18">
        <f t="shared" si="146"/>
        <v>73.187999999999988</v>
      </c>
      <c r="W453" s="44">
        <f t="shared" si="147"/>
        <v>72.127659574468083</v>
      </c>
      <c r="X453" s="8">
        <v>8.4</v>
      </c>
      <c r="Y453" s="17">
        <v>0</v>
      </c>
      <c r="Z453" s="18">
        <f t="shared" si="148"/>
        <v>75.772925764192124</v>
      </c>
      <c r="AA453" s="17">
        <f t="shared" si="149"/>
        <v>74.017467248908289</v>
      </c>
      <c r="AB453" s="35"/>
      <c r="AC453" s="35"/>
      <c r="AD453" s="35"/>
      <c r="AE453" s="35"/>
      <c r="AF453" s="35"/>
      <c r="AG453" s="36"/>
      <c r="AH453" s="36"/>
      <c r="AI453" s="36"/>
      <c r="AJ453" s="38"/>
      <c r="AK453" s="33" t="s">
        <v>1139</v>
      </c>
      <c r="AL453" s="33" t="s">
        <v>1139</v>
      </c>
      <c r="AM453" s="33" t="s">
        <v>1140</v>
      </c>
      <c r="AN453" s="33" t="s">
        <v>1141</v>
      </c>
    </row>
    <row r="454" spans="1:40" ht="127.5">
      <c r="A454" s="33" t="s">
        <v>915</v>
      </c>
      <c r="B454" s="33" t="s">
        <v>1135</v>
      </c>
      <c r="C454" s="33" t="s">
        <v>1136</v>
      </c>
      <c r="D454" s="33" t="s">
        <v>1137</v>
      </c>
      <c r="E454" s="35"/>
      <c r="F454" s="35" t="s">
        <v>45</v>
      </c>
      <c r="G454" s="35">
        <v>1</v>
      </c>
      <c r="H454" s="33" t="s">
        <v>46</v>
      </c>
      <c r="I454" s="33" t="s">
        <v>47</v>
      </c>
      <c r="J454" s="33" t="s">
        <v>1138</v>
      </c>
      <c r="K454" s="37">
        <v>46.5</v>
      </c>
      <c r="L454" s="16">
        <f t="shared" si="140"/>
        <v>55.8</v>
      </c>
      <c r="M454" s="16">
        <v>0.17</v>
      </c>
      <c r="N454" s="8">
        <f t="shared" si="141"/>
        <v>0.20481927710843376</v>
      </c>
      <c r="O454" s="17">
        <f t="shared" si="142"/>
        <v>57</v>
      </c>
      <c r="P454" s="17">
        <f t="shared" si="143"/>
        <v>68.399999999999991</v>
      </c>
      <c r="Q454" s="18">
        <f t="shared" si="144"/>
        <v>9.6900000000000013</v>
      </c>
      <c r="R454" s="8">
        <v>12</v>
      </c>
      <c r="S454" s="8">
        <v>6</v>
      </c>
      <c r="T454" s="18">
        <f t="shared" si="145"/>
        <v>73.531914893617014</v>
      </c>
      <c r="U454" s="78">
        <v>7.0000000000000007E-2</v>
      </c>
      <c r="V454" s="18">
        <f t="shared" si="146"/>
        <v>73.187999999999988</v>
      </c>
      <c r="W454" s="44">
        <f t="shared" si="147"/>
        <v>72.127659574468083</v>
      </c>
      <c r="X454" s="8">
        <v>8.4</v>
      </c>
      <c r="Y454" s="17">
        <v>0</v>
      </c>
      <c r="Z454" s="18">
        <f t="shared" si="148"/>
        <v>75.772925764192124</v>
      </c>
      <c r="AA454" s="17">
        <f t="shared" si="149"/>
        <v>74.017467248908289</v>
      </c>
      <c r="AB454" s="35"/>
      <c r="AC454" s="35"/>
      <c r="AD454" s="35"/>
      <c r="AE454" s="35"/>
      <c r="AF454" s="35"/>
      <c r="AG454" s="36"/>
      <c r="AH454" s="36"/>
      <c r="AI454" s="36"/>
      <c r="AJ454" s="38"/>
      <c r="AK454" s="33" t="s">
        <v>1139</v>
      </c>
      <c r="AL454" s="33" t="s">
        <v>1139</v>
      </c>
      <c r="AM454" s="33" t="s">
        <v>1140</v>
      </c>
      <c r="AN454" s="33" t="s">
        <v>1141</v>
      </c>
    </row>
    <row r="455" spans="1:40" ht="127.5">
      <c r="A455" s="33" t="s">
        <v>915</v>
      </c>
      <c r="B455" s="33" t="s">
        <v>1135</v>
      </c>
      <c r="C455" s="33" t="s">
        <v>1136</v>
      </c>
      <c r="D455" s="33" t="s">
        <v>1137</v>
      </c>
      <c r="E455" s="35"/>
      <c r="F455" s="35" t="s">
        <v>45</v>
      </c>
      <c r="G455" s="35">
        <v>1</v>
      </c>
      <c r="H455" s="33" t="s">
        <v>46</v>
      </c>
      <c r="I455" s="33" t="s">
        <v>47</v>
      </c>
      <c r="J455" s="33" t="s">
        <v>1138</v>
      </c>
      <c r="K455" s="37">
        <v>46.5</v>
      </c>
      <c r="L455" s="16">
        <f t="shared" si="140"/>
        <v>55.8</v>
      </c>
      <c r="M455" s="16">
        <v>0.17</v>
      </c>
      <c r="N455" s="8">
        <f t="shared" si="141"/>
        <v>0.20481927710843376</v>
      </c>
      <c r="O455" s="17">
        <f t="shared" si="142"/>
        <v>57</v>
      </c>
      <c r="P455" s="17">
        <f t="shared" si="143"/>
        <v>68.399999999999991</v>
      </c>
      <c r="Q455" s="18">
        <f t="shared" si="144"/>
        <v>9.6900000000000013</v>
      </c>
      <c r="R455" s="8">
        <v>12</v>
      </c>
      <c r="S455" s="8">
        <v>6</v>
      </c>
      <c r="T455" s="18">
        <f t="shared" si="145"/>
        <v>73.531914893617014</v>
      </c>
      <c r="U455" s="78">
        <v>7.0000000000000007E-2</v>
      </c>
      <c r="V455" s="18">
        <f t="shared" si="146"/>
        <v>73.187999999999988</v>
      </c>
      <c r="W455" s="44">
        <f t="shared" si="147"/>
        <v>72.127659574468083</v>
      </c>
      <c r="X455" s="8">
        <v>8.4</v>
      </c>
      <c r="Y455" s="17">
        <v>0</v>
      </c>
      <c r="Z455" s="18">
        <f t="shared" si="148"/>
        <v>75.772925764192124</v>
      </c>
      <c r="AA455" s="17">
        <f t="shared" si="149"/>
        <v>74.017467248908289</v>
      </c>
      <c r="AB455" s="35"/>
      <c r="AC455" s="35"/>
      <c r="AD455" s="35"/>
      <c r="AE455" s="35"/>
      <c r="AF455" s="35"/>
      <c r="AG455" s="36"/>
      <c r="AH455" s="36"/>
      <c r="AI455" s="36"/>
      <c r="AJ455" s="38"/>
      <c r="AK455" s="33" t="s">
        <v>1139</v>
      </c>
      <c r="AL455" s="33" t="s">
        <v>1139</v>
      </c>
      <c r="AM455" s="33" t="s">
        <v>1140</v>
      </c>
      <c r="AN455" s="33" t="s">
        <v>1141</v>
      </c>
    </row>
    <row r="456" spans="1:40" ht="127.5">
      <c r="A456" s="33" t="s">
        <v>915</v>
      </c>
      <c r="B456" s="33" t="s">
        <v>1135</v>
      </c>
      <c r="C456" s="33" t="s">
        <v>1136</v>
      </c>
      <c r="D456" s="33" t="s">
        <v>1137</v>
      </c>
      <c r="E456" s="35"/>
      <c r="F456" s="35" t="s">
        <v>45</v>
      </c>
      <c r="G456" s="35">
        <v>1</v>
      </c>
      <c r="H456" s="33" t="s">
        <v>46</v>
      </c>
      <c r="I456" s="33" t="s">
        <v>47</v>
      </c>
      <c r="J456" s="33" t="s">
        <v>1138</v>
      </c>
      <c r="K456" s="37">
        <v>46.5</v>
      </c>
      <c r="L456" s="16">
        <f t="shared" si="140"/>
        <v>55.8</v>
      </c>
      <c r="M456" s="16">
        <v>0.17</v>
      </c>
      <c r="N456" s="8">
        <f t="shared" si="141"/>
        <v>0.20481927710843376</v>
      </c>
      <c r="O456" s="17">
        <f t="shared" si="142"/>
        <v>57</v>
      </c>
      <c r="P456" s="17">
        <f t="shared" si="143"/>
        <v>68.399999999999991</v>
      </c>
      <c r="Q456" s="18">
        <f t="shared" si="144"/>
        <v>9.6900000000000013</v>
      </c>
      <c r="R456" s="8">
        <v>12</v>
      </c>
      <c r="S456" s="8">
        <v>6</v>
      </c>
      <c r="T456" s="18">
        <f t="shared" si="145"/>
        <v>73.531914893617014</v>
      </c>
      <c r="U456" s="78">
        <v>7.0000000000000007E-2</v>
      </c>
      <c r="V456" s="18">
        <f t="shared" si="146"/>
        <v>73.187999999999988</v>
      </c>
      <c r="W456" s="44">
        <f t="shared" si="147"/>
        <v>72.127659574468083</v>
      </c>
      <c r="X456" s="8">
        <v>8.4</v>
      </c>
      <c r="Y456" s="17">
        <v>0</v>
      </c>
      <c r="Z456" s="18">
        <f t="shared" si="148"/>
        <v>75.772925764192124</v>
      </c>
      <c r="AA456" s="17">
        <f t="shared" si="149"/>
        <v>74.017467248908289</v>
      </c>
      <c r="AB456" s="35"/>
      <c r="AC456" s="35"/>
      <c r="AD456" s="35"/>
      <c r="AE456" s="35"/>
      <c r="AF456" s="35"/>
      <c r="AG456" s="36"/>
      <c r="AH456" s="36"/>
      <c r="AI456" s="36"/>
      <c r="AJ456" s="38"/>
      <c r="AK456" s="33" t="s">
        <v>1139</v>
      </c>
      <c r="AL456" s="33" t="s">
        <v>1139</v>
      </c>
      <c r="AM456" s="33" t="s">
        <v>1140</v>
      </c>
      <c r="AN456" s="33" t="s">
        <v>1141</v>
      </c>
    </row>
    <row r="457" spans="1:40" ht="127.5">
      <c r="A457" s="33" t="s">
        <v>915</v>
      </c>
      <c r="B457" s="33" t="s">
        <v>1135</v>
      </c>
      <c r="C457" s="33" t="s">
        <v>1136</v>
      </c>
      <c r="D457" s="33" t="s">
        <v>1137</v>
      </c>
      <c r="E457" s="35"/>
      <c r="F457" s="35" t="s">
        <v>45</v>
      </c>
      <c r="G457" s="35">
        <v>1</v>
      </c>
      <c r="H457" s="33" t="s">
        <v>46</v>
      </c>
      <c r="I457" s="33" t="s">
        <v>47</v>
      </c>
      <c r="J457" s="33" t="s">
        <v>1138</v>
      </c>
      <c r="K457" s="37">
        <v>46.5</v>
      </c>
      <c r="L457" s="16">
        <f t="shared" si="140"/>
        <v>55.8</v>
      </c>
      <c r="M457" s="16">
        <v>0.17</v>
      </c>
      <c r="N457" s="8">
        <f t="shared" si="141"/>
        <v>0.20481927710843376</v>
      </c>
      <c r="O457" s="17">
        <f t="shared" si="142"/>
        <v>57</v>
      </c>
      <c r="P457" s="17">
        <f t="shared" si="143"/>
        <v>68.399999999999991</v>
      </c>
      <c r="Q457" s="18">
        <f t="shared" si="144"/>
        <v>9.6900000000000013</v>
      </c>
      <c r="R457" s="8">
        <v>12</v>
      </c>
      <c r="S457" s="8">
        <v>6</v>
      </c>
      <c r="T457" s="18">
        <f t="shared" si="145"/>
        <v>73.531914893617014</v>
      </c>
      <c r="U457" s="78">
        <v>7.0000000000000007E-2</v>
      </c>
      <c r="V457" s="18">
        <f t="shared" si="146"/>
        <v>73.187999999999988</v>
      </c>
      <c r="W457" s="44">
        <f t="shared" si="147"/>
        <v>72.127659574468083</v>
      </c>
      <c r="X457" s="8">
        <v>8.4</v>
      </c>
      <c r="Y457" s="17">
        <v>0</v>
      </c>
      <c r="Z457" s="18">
        <f t="shared" si="148"/>
        <v>75.772925764192124</v>
      </c>
      <c r="AA457" s="17">
        <f t="shared" si="149"/>
        <v>74.017467248908289</v>
      </c>
      <c r="AB457" s="35"/>
      <c r="AC457" s="35"/>
      <c r="AD457" s="35"/>
      <c r="AE457" s="35"/>
      <c r="AF457" s="35"/>
      <c r="AG457" s="36"/>
      <c r="AH457" s="36"/>
      <c r="AI457" s="36"/>
      <c r="AJ457" s="38"/>
      <c r="AK457" s="33" t="s">
        <v>1139</v>
      </c>
      <c r="AL457" s="33" t="s">
        <v>1139</v>
      </c>
      <c r="AM457" s="33" t="s">
        <v>1140</v>
      </c>
      <c r="AN457" s="33" t="s">
        <v>1141</v>
      </c>
    </row>
    <row r="458" spans="1:40" ht="127.5">
      <c r="A458" s="33" t="s">
        <v>915</v>
      </c>
      <c r="B458" s="33" t="s">
        <v>1135</v>
      </c>
      <c r="C458" s="33" t="s">
        <v>1136</v>
      </c>
      <c r="D458" s="33" t="s">
        <v>1137</v>
      </c>
      <c r="E458" s="35"/>
      <c r="F458" s="35" t="s">
        <v>45</v>
      </c>
      <c r="G458" s="35">
        <v>1</v>
      </c>
      <c r="H458" s="33" t="s">
        <v>46</v>
      </c>
      <c r="I458" s="33" t="s">
        <v>47</v>
      </c>
      <c r="J458" s="33" t="s">
        <v>1138</v>
      </c>
      <c r="K458" s="37">
        <v>46.5</v>
      </c>
      <c r="L458" s="16">
        <f t="shared" si="140"/>
        <v>55.8</v>
      </c>
      <c r="M458" s="16">
        <v>0.17</v>
      </c>
      <c r="N458" s="8">
        <f t="shared" si="141"/>
        <v>0.20481927710843376</v>
      </c>
      <c r="O458" s="17">
        <f t="shared" si="142"/>
        <v>57</v>
      </c>
      <c r="P458" s="17">
        <f t="shared" si="143"/>
        <v>68.399999999999991</v>
      </c>
      <c r="Q458" s="18">
        <f t="shared" si="144"/>
        <v>9.6900000000000013</v>
      </c>
      <c r="R458" s="8">
        <v>12</v>
      </c>
      <c r="S458" s="8">
        <v>6</v>
      </c>
      <c r="T458" s="18">
        <f t="shared" si="145"/>
        <v>73.531914893617014</v>
      </c>
      <c r="U458" s="78">
        <v>7.0000000000000007E-2</v>
      </c>
      <c r="V458" s="18">
        <f t="shared" si="146"/>
        <v>73.187999999999988</v>
      </c>
      <c r="W458" s="44">
        <f t="shared" si="147"/>
        <v>72.127659574468083</v>
      </c>
      <c r="X458" s="8">
        <v>8.4</v>
      </c>
      <c r="Y458" s="17">
        <v>0</v>
      </c>
      <c r="Z458" s="18">
        <f t="shared" si="148"/>
        <v>75.772925764192124</v>
      </c>
      <c r="AA458" s="17">
        <f t="shared" si="149"/>
        <v>74.017467248908289</v>
      </c>
      <c r="AB458" s="35"/>
      <c r="AC458" s="35"/>
      <c r="AD458" s="35"/>
      <c r="AE458" s="35"/>
      <c r="AF458" s="35"/>
      <c r="AG458" s="36"/>
      <c r="AH458" s="36"/>
      <c r="AI458" s="36"/>
      <c r="AJ458" s="38"/>
      <c r="AK458" s="33" t="s">
        <v>1139</v>
      </c>
      <c r="AL458" s="33" t="s">
        <v>1139</v>
      </c>
      <c r="AM458" s="33" t="s">
        <v>1140</v>
      </c>
      <c r="AN458" s="33" t="s">
        <v>1141</v>
      </c>
    </row>
    <row r="459" spans="1:40" ht="127.5">
      <c r="A459" s="33" t="s">
        <v>915</v>
      </c>
      <c r="B459" s="33" t="s">
        <v>1135</v>
      </c>
      <c r="C459" s="33" t="s">
        <v>1136</v>
      </c>
      <c r="D459" s="33" t="s">
        <v>1137</v>
      </c>
      <c r="E459" s="35"/>
      <c r="F459" s="35" t="s">
        <v>45</v>
      </c>
      <c r="G459" s="35">
        <v>1</v>
      </c>
      <c r="H459" s="33" t="s">
        <v>46</v>
      </c>
      <c r="I459" s="33" t="s">
        <v>47</v>
      </c>
      <c r="J459" s="33" t="s">
        <v>1138</v>
      </c>
      <c r="K459" s="37">
        <v>46.5</v>
      </c>
      <c r="L459" s="16">
        <f t="shared" si="140"/>
        <v>55.8</v>
      </c>
      <c r="M459" s="16">
        <v>0.17</v>
      </c>
      <c r="N459" s="8">
        <f t="shared" si="141"/>
        <v>0.20481927710843376</v>
      </c>
      <c r="O459" s="17">
        <f t="shared" si="142"/>
        <v>57</v>
      </c>
      <c r="P459" s="17">
        <f t="shared" si="143"/>
        <v>68.399999999999991</v>
      </c>
      <c r="Q459" s="18">
        <f t="shared" si="144"/>
        <v>9.6900000000000013</v>
      </c>
      <c r="R459" s="8">
        <v>12</v>
      </c>
      <c r="S459" s="8">
        <v>6</v>
      </c>
      <c r="T459" s="18">
        <f t="shared" si="145"/>
        <v>73.531914893617014</v>
      </c>
      <c r="U459" s="78">
        <v>7.0000000000000007E-2</v>
      </c>
      <c r="V459" s="18">
        <f t="shared" si="146"/>
        <v>73.187999999999988</v>
      </c>
      <c r="W459" s="44">
        <f t="shared" si="147"/>
        <v>72.127659574468083</v>
      </c>
      <c r="X459" s="8">
        <v>8.4</v>
      </c>
      <c r="Y459" s="17">
        <v>0</v>
      </c>
      <c r="Z459" s="18">
        <f t="shared" si="148"/>
        <v>75.772925764192124</v>
      </c>
      <c r="AA459" s="17">
        <f t="shared" si="149"/>
        <v>74.017467248908289</v>
      </c>
      <c r="AB459" s="35"/>
      <c r="AC459" s="35"/>
      <c r="AD459" s="35"/>
      <c r="AE459" s="35"/>
      <c r="AF459" s="35"/>
      <c r="AG459" s="36"/>
      <c r="AH459" s="36"/>
      <c r="AI459" s="36"/>
      <c r="AJ459" s="38"/>
      <c r="AK459" s="33" t="s">
        <v>1139</v>
      </c>
      <c r="AL459" s="33" t="s">
        <v>1139</v>
      </c>
      <c r="AM459" s="33" t="s">
        <v>1140</v>
      </c>
      <c r="AN459" s="33" t="s">
        <v>1141</v>
      </c>
    </row>
    <row r="460" spans="1:40" ht="127.5">
      <c r="A460" s="33" t="s">
        <v>915</v>
      </c>
      <c r="B460" s="33" t="s">
        <v>1135</v>
      </c>
      <c r="C460" s="33" t="s">
        <v>1136</v>
      </c>
      <c r="D460" s="33" t="s">
        <v>1137</v>
      </c>
      <c r="E460" s="35"/>
      <c r="F460" s="35" t="s">
        <v>45</v>
      </c>
      <c r="G460" s="35">
        <v>1</v>
      </c>
      <c r="H460" s="33" t="s">
        <v>46</v>
      </c>
      <c r="I460" s="33" t="s">
        <v>47</v>
      </c>
      <c r="J460" s="33" t="s">
        <v>1138</v>
      </c>
      <c r="K460" s="37">
        <v>46.5</v>
      </c>
      <c r="L460" s="16">
        <f t="shared" si="140"/>
        <v>55.8</v>
      </c>
      <c r="M460" s="16">
        <v>0.17</v>
      </c>
      <c r="N460" s="8">
        <f t="shared" si="141"/>
        <v>0.20481927710843376</v>
      </c>
      <c r="O460" s="17">
        <f t="shared" si="142"/>
        <v>57</v>
      </c>
      <c r="P460" s="17">
        <f t="shared" si="143"/>
        <v>68.399999999999991</v>
      </c>
      <c r="Q460" s="18">
        <f t="shared" si="144"/>
        <v>9.6900000000000013</v>
      </c>
      <c r="R460" s="8">
        <v>12</v>
      </c>
      <c r="S460" s="8">
        <v>6</v>
      </c>
      <c r="T460" s="18">
        <f t="shared" si="145"/>
        <v>73.531914893617014</v>
      </c>
      <c r="U460" s="78">
        <v>7.0000000000000007E-2</v>
      </c>
      <c r="V460" s="18">
        <f t="shared" si="146"/>
        <v>73.187999999999988</v>
      </c>
      <c r="W460" s="44">
        <f t="shared" si="147"/>
        <v>72.127659574468083</v>
      </c>
      <c r="X460" s="8">
        <v>8.4</v>
      </c>
      <c r="Y460" s="17">
        <v>0</v>
      </c>
      <c r="Z460" s="18">
        <f t="shared" si="148"/>
        <v>75.772925764192124</v>
      </c>
      <c r="AA460" s="17">
        <f t="shared" si="149"/>
        <v>74.017467248908289</v>
      </c>
      <c r="AB460" s="35"/>
      <c r="AC460" s="35"/>
      <c r="AD460" s="35"/>
      <c r="AE460" s="35"/>
      <c r="AF460" s="35"/>
      <c r="AG460" s="36"/>
      <c r="AH460" s="36"/>
      <c r="AI460" s="36"/>
      <c r="AJ460" s="38"/>
      <c r="AK460" s="33" t="s">
        <v>1139</v>
      </c>
      <c r="AL460" s="33" t="s">
        <v>1139</v>
      </c>
      <c r="AM460" s="33" t="s">
        <v>1140</v>
      </c>
      <c r="AN460" s="33" t="s">
        <v>1141</v>
      </c>
    </row>
    <row r="461" spans="1:40" ht="127.5">
      <c r="A461" s="33" t="s">
        <v>915</v>
      </c>
      <c r="B461" s="33" t="s">
        <v>1135</v>
      </c>
      <c r="C461" s="33" t="s">
        <v>1136</v>
      </c>
      <c r="D461" s="33" t="s">
        <v>1137</v>
      </c>
      <c r="E461" s="35"/>
      <c r="F461" s="35" t="s">
        <v>45</v>
      </c>
      <c r="G461" s="35">
        <v>1</v>
      </c>
      <c r="H461" s="33" t="s">
        <v>46</v>
      </c>
      <c r="I461" s="33" t="s">
        <v>47</v>
      </c>
      <c r="J461" s="33" t="s">
        <v>1138</v>
      </c>
      <c r="K461" s="37">
        <v>46.5</v>
      </c>
      <c r="L461" s="16">
        <f t="shared" si="140"/>
        <v>55.8</v>
      </c>
      <c r="M461" s="16">
        <v>0.17</v>
      </c>
      <c r="N461" s="8">
        <f t="shared" si="141"/>
        <v>0.20481927710843376</v>
      </c>
      <c r="O461" s="17">
        <f t="shared" si="142"/>
        <v>57</v>
      </c>
      <c r="P461" s="17">
        <f t="shared" si="143"/>
        <v>68.399999999999991</v>
      </c>
      <c r="Q461" s="18">
        <f t="shared" si="144"/>
        <v>9.6900000000000013</v>
      </c>
      <c r="R461" s="8">
        <v>12</v>
      </c>
      <c r="S461" s="8">
        <v>6</v>
      </c>
      <c r="T461" s="18">
        <f t="shared" si="145"/>
        <v>73.531914893617014</v>
      </c>
      <c r="U461" s="78">
        <v>7.0000000000000007E-2</v>
      </c>
      <c r="V461" s="18">
        <f t="shared" si="146"/>
        <v>73.187999999999988</v>
      </c>
      <c r="W461" s="44">
        <f t="shared" si="147"/>
        <v>72.127659574468083</v>
      </c>
      <c r="X461" s="8">
        <v>8.4</v>
      </c>
      <c r="Y461" s="17">
        <v>0</v>
      </c>
      <c r="Z461" s="18">
        <f t="shared" si="148"/>
        <v>75.772925764192124</v>
      </c>
      <c r="AA461" s="17">
        <f t="shared" si="149"/>
        <v>74.017467248908289</v>
      </c>
      <c r="AB461" s="35"/>
      <c r="AC461" s="35"/>
      <c r="AD461" s="35"/>
      <c r="AE461" s="35"/>
      <c r="AF461" s="35"/>
      <c r="AG461" s="36"/>
      <c r="AH461" s="36"/>
      <c r="AI461" s="36"/>
      <c r="AJ461" s="38"/>
      <c r="AK461" s="33" t="s">
        <v>1139</v>
      </c>
      <c r="AL461" s="33" t="s">
        <v>1139</v>
      </c>
      <c r="AM461" s="33" t="s">
        <v>1140</v>
      </c>
      <c r="AN461" s="33" t="s">
        <v>1141</v>
      </c>
    </row>
    <row r="462" spans="1:40" ht="127.5">
      <c r="A462" s="33" t="s">
        <v>915</v>
      </c>
      <c r="B462" s="33" t="s">
        <v>1135</v>
      </c>
      <c r="C462" s="33" t="s">
        <v>1136</v>
      </c>
      <c r="D462" s="33" t="s">
        <v>1137</v>
      </c>
      <c r="E462" s="35"/>
      <c r="F462" s="35" t="s">
        <v>45</v>
      </c>
      <c r="G462" s="35">
        <v>1</v>
      </c>
      <c r="H462" s="33" t="s">
        <v>46</v>
      </c>
      <c r="I462" s="33" t="s">
        <v>47</v>
      </c>
      <c r="J462" s="33" t="s">
        <v>1138</v>
      </c>
      <c r="K462" s="37">
        <v>46.5</v>
      </c>
      <c r="L462" s="16">
        <f t="shared" si="140"/>
        <v>55.8</v>
      </c>
      <c r="M462" s="16">
        <v>0.17</v>
      </c>
      <c r="N462" s="8">
        <f t="shared" si="141"/>
        <v>0.20481927710843376</v>
      </c>
      <c r="O462" s="17">
        <f t="shared" si="142"/>
        <v>57</v>
      </c>
      <c r="P462" s="17">
        <f t="shared" si="143"/>
        <v>68.399999999999991</v>
      </c>
      <c r="Q462" s="18">
        <f t="shared" si="144"/>
        <v>9.6900000000000013</v>
      </c>
      <c r="R462" s="8">
        <v>12</v>
      </c>
      <c r="S462" s="8">
        <v>6</v>
      </c>
      <c r="T462" s="18">
        <f t="shared" si="145"/>
        <v>73.531914893617014</v>
      </c>
      <c r="U462" s="78">
        <v>7.0000000000000007E-2</v>
      </c>
      <c r="V462" s="18">
        <f t="shared" si="146"/>
        <v>73.187999999999988</v>
      </c>
      <c r="W462" s="44">
        <f t="shared" si="147"/>
        <v>72.127659574468083</v>
      </c>
      <c r="X462" s="8">
        <v>8.4</v>
      </c>
      <c r="Y462" s="17">
        <v>0</v>
      </c>
      <c r="Z462" s="18">
        <f t="shared" si="148"/>
        <v>75.772925764192124</v>
      </c>
      <c r="AA462" s="17">
        <f t="shared" si="149"/>
        <v>74.017467248908289</v>
      </c>
      <c r="AB462" s="35"/>
      <c r="AC462" s="35"/>
      <c r="AD462" s="35"/>
      <c r="AE462" s="35"/>
      <c r="AF462" s="35"/>
      <c r="AG462" s="36"/>
      <c r="AH462" s="36"/>
      <c r="AI462" s="36"/>
      <c r="AJ462" s="38"/>
      <c r="AK462" s="33" t="s">
        <v>1139</v>
      </c>
      <c r="AL462" s="33" t="s">
        <v>1139</v>
      </c>
      <c r="AM462" s="33" t="s">
        <v>1140</v>
      </c>
      <c r="AN462" s="33" t="s">
        <v>1141</v>
      </c>
    </row>
    <row r="463" spans="1:40" ht="225">
      <c r="A463" s="3" t="s">
        <v>1142</v>
      </c>
      <c r="B463" s="14" t="s">
        <v>1143</v>
      </c>
      <c r="C463" s="14" t="s">
        <v>579</v>
      </c>
      <c r="D463" s="14" t="s">
        <v>1144</v>
      </c>
      <c r="E463" s="12" t="s">
        <v>1145</v>
      </c>
      <c r="F463" s="12" t="s">
        <v>45</v>
      </c>
      <c r="G463" s="12">
        <v>1</v>
      </c>
      <c r="H463" s="14" t="s">
        <v>46</v>
      </c>
      <c r="I463" s="14" t="s">
        <v>1146</v>
      </c>
      <c r="J463" s="14"/>
      <c r="K463" s="6">
        <v>770.58</v>
      </c>
      <c r="L463" s="6">
        <f t="shared" si="140"/>
        <v>924.69600000000003</v>
      </c>
      <c r="M463" s="7">
        <v>0.107</v>
      </c>
      <c r="N463" s="8">
        <f t="shared" si="141"/>
        <v>0.11982082866741321</v>
      </c>
      <c r="O463" s="7">
        <f t="shared" ref="O463:O468" si="150">INT(L463/(1-M463))+1</f>
        <v>1036</v>
      </c>
      <c r="P463" s="7"/>
      <c r="Q463" s="7">
        <f t="shared" ref="Q463:Q468" si="151">INT(O463*M463)</f>
        <v>110</v>
      </c>
      <c r="R463" s="60"/>
      <c r="S463" s="60">
        <v>5.76</v>
      </c>
      <c r="T463" s="10">
        <f t="shared" ref="T463:T468" si="152">INT(O463/(1-S463/100))</f>
        <v>1099</v>
      </c>
      <c r="U463" s="60"/>
      <c r="V463" s="60"/>
      <c r="W463" s="60"/>
      <c r="X463" s="60">
        <v>8.4</v>
      </c>
      <c r="Y463" s="9">
        <v>0</v>
      </c>
      <c r="Z463" s="9">
        <f t="shared" ref="Z463:Z468" si="153">INT((O463+Y463)/(1-X463/100))</f>
        <v>1131</v>
      </c>
      <c r="AA463" s="11"/>
      <c r="AB463" s="12" t="s">
        <v>407</v>
      </c>
      <c r="AC463" s="12" t="s">
        <v>48</v>
      </c>
      <c r="AD463" s="12" t="s">
        <v>1147</v>
      </c>
      <c r="AE463" s="4" t="s">
        <v>69</v>
      </c>
      <c r="AF463" s="4" t="s">
        <v>1148</v>
      </c>
      <c r="AG463" s="3"/>
      <c r="AH463" s="3"/>
      <c r="AI463" s="3"/>
      <c r="AJ463" s="13"/>
      <c r="AK463" s="3" t="s">
        <v>1149</v>
      </c>
      <c r="AL463" s="3" t="s">
        <v>1149</v>
      </c>
      <c r="AM463" s="14" t="s">
        <v>1150</v>
      </c>
      <c r="AN463" s="14" t="s">
        <v>1151</v>
      </c>
    </row>
    <row r="464" spans="1:40" ht="195">
      <c r="A464" s="3" t="s">
        <v>1142</v>
      </c>
      <c r="B464" s="14" t="s">
        <v>1152</v>
      </c>
      <c r="C464" s="14" t="s">
        <v>471</v>
      </c>
      <c r="D464" s="14" t="s">
        <v>1153</v>
      </c>
      <c r="E464" s="12"/>
      <c r="F464" s="12" t="s">
        <v>45</v>
      </c>
      <c r="G464" s="12">
        <v>1</v>
      </c>
      <c r="H464" s="14" t="s">
        <v>46</v>
      </c>
      <c r="I464" s="14" t="s">
        <v>47</v>
      </c>
      <c r="J464" s="14"/>
      <c r="K464" s="6">
        <v>299</v>
      </c>
      <c r="L464" s="6">
        <f t="shared" si="140"/>
        <v>358.8</v>
      </c>
      <c r="M464" s="7">
        <v>0.13200000000000001</v>
      </c>
      <c r="N464" s="8">
        <f t="shared" si="141"/>
        <v>0.15207373271889402</v>
      </c>
      <c r="O464" s="7">
        <f t="shared" si="150"/>
        <v>414</v>
      </c>
      <c r="P464" s="7"/>
      <c r="Q464" s="7">
        <f t="shared" si="151"/>
        <v>54</v>
      </c>
      <c r="R464" s="60"/>
      <c r="S464" s="60">
        <v>5.76</v>
      </c>
      <c r="T464" s="10">
        <f t="shared" si="152"/>
        <v>439</v>
      </c>
      <c r="U464" s="60"/>
      <c r="V464" s="60"/>
      <c r="W464" s="60"/>
      <c r="X464" s="60">
        <v>8.4</v>
      </c>
      <c r="Y464" s="9">
        <v>0</v>
      </c>
      <c r="Z464" s="9">
        <f t="shared" si="153"/>
        <v>451</v>
      </c>
      <c r="AA464" s="11"/>
      <c r="AB464" s="11">
        <v>43009</v>
      </c>
      <c r="AC464" s="12" t="s">
        <v>46</v>
      </c>
      <c r="AD464" s="12"/>
      <c r="AE464" s="4"/>
      <c r="AF464" s="4"/>
      <c r="AG464" s="3"/>
      <c r="AH464" s="3"/>
      <c r="AI464" s="3"/>
      <c r="AJ464" s="13"/>
      <c r="AK464" s="3" t="s">
        <v>1154</v>
      </c>
      <c r="AL464" s="3" t="s">
        <v>1154</v>
      </c>
      <c r="AM464" s="14" t="s">
        <v>1155</v>
      </c>
      <c r="AN464" s="14" t="s">
        <v>1156</v>
      </c>
    </row>
    <row r="465" spans="1:40" ht="135">
      <c r="A465" s="3" t="s">
        <v>1142</v>
      </c>
      <c r="B465" s="14" t="s">
        <v>1157</v>
      </c>
      <c r="C465" s="14" t="s">
        <v>1158</v>
      </c>
      <c r="D465" s="14" t="s">
        <v>1159</v>
      </c>
      <c r="E465" s="12"/>
      <c r="F465" s="12" t="s">
        <v>45</v>
      </c>
      <c r="G465" s="12">
        <v>1</v>
      </c>
      <c r="H465" s="14" t="s">
        <v>46</v>
      </c>
      <c r="I465" s="14" t="s">
        <v>47</v>
      </c>
      <c r="J465" s="14"/>
      <c r="K465" s="6">
        <v>900</v>
      </c>
      <c r="L465" s="6">
        <f t="shared" si="140"/>
        <v>1080</v>
      </c>
      <c r="M465" s="7">
        <v>6.8000000000000005E-2</v>
      </c>
      <c r="N465" s="8">
        <f t="shared" si="141"/>
        <v>7.2961373390557943E-2</v>
      </c>
      <c r="O465" s="7">
        <f t="shared" si="150"/>
        <v>1159</v>
      </c>
      <c r="P465" s="7"/>
      <c r="Q465" s="7">
        <f t="shared" si="151"/>
        <v>78</v>
      </c>
      <c r="R465" s="60"/>
      <c r="S465" s="60">
        <v>5.76</v>
      </c>
      <c r="T465" s="10">
        <f t="shared" si="152"/>
        <v>1229</v>
      </c>
      <c r="U465" s="60"/>
      <c r="V465" s="60"/>
      <c r="W465" s="60"/>
      <c r="X465" s="60">
        <v>8.4</v>
      </c>
      <c r="Y465" s="9">
        <v>0</v>
      </c>
      <c r="Z465" s="9">
        <f t="shared" si="153"/>
        <v>1265</v>
      </c>
      <c r="AA465" s="12"/>
      <c r="AB465" s="12" t="s">
        <v>540</v>
      </c>
      <c r="AC465" s="12" t="s">
        <v>46</v>
      </c>
      <c r="AD465" s="12"/>
      <c r="AE465" s="4"/>
      <c r="AF465" s="4"/>
      <c r="AG465" s="3"/>
      <c r="AH465" s="3"/>
      <c r="AI465" s="3"/>
      <c r="AJ465" s="13"/>
      <c r="AK465" s="3" t="s">
        <v>1160</v>
      </c>
      <c r="AL465" s="3" t="s">
        <v>1160</v>
      </c>
      <c r="AM465" s="14" t="s">
        <v>1161</v>
      </c>
      <c r="AN465" s="14" t="s">
        <v>1162</v>
      </c>
    </row>
    <row r="466" spans="1:40" ht="135">
      <c r="A466" s="3" t="s">
        <v>1142</v>
      </c>
      <c r="B466" s="14" t="s">
        <v>1157</v>
      </c>
      <c r="C466" s="14" t="s">
        <v>1158</v>
      </c>
      <c r="D466" s="14" t="s">
        <v>1159</v>
      </c>
      <c r="E466" s="12"/>
      <c r="F466" s="12" t="s">
        <v>45</v>
      </c>
      <c r="G466" s="12">
        <v>1</v>
      </c>
      <c r="H466" s="14" t="s">
        <v>46</v>
      </c>
      <c r="I466" s="14" t="s">
        <v>47</v>
      </c>
      <c r="J466" s="14"/>
      <c r="K466" s="6">
        <v>900</v>
      </c>
      <c r="L466" s="6">
        <f t="shared" si="140"/>
        <v>1080</v>
      </c>
      <c r="M466" s="7">
        <v>6.8000000000000005E-2</v>
      </c>
      <c r="N466" s="8">
        <f t="shared" si="141"/>
        <v>7.2961373390557943E-2</v>
      </c>
      <c r="O466" s="7">
        <f t="shared" si="150"/>
        <v>1159</v>
      </c>
      <c r="P466" s="7"/>
      <c r="Q466" s="7">
        <f t="shared" si="151"/>
        <v>78</v>
      </c>
      <c r="R466" s="60"/>
      <c r="S466" s="60">
        <v>5.76</v>
      </c>
      <c r="T466" s="10">
        <f t="shared" si="152"/>
        <v>1229</v>
      </c>
      <c r="U466" s="60"/>
      <c r="V466" s="60"/>
      <c r="W466" s="60"/>
      <c r="X466" s="60">
        <v>8.4</v>
      </c>
      <c r="Y466" s="9">
        <v>0</v>
      </c>
      <c r="Z466" s="9">
        <f t="shared" si="153"/>
        <v>1265</v>
      </c>
      <c r="AA466" s="12"/>
      <c r="AB466" s="12" t="s">
        <v>540</v>
      </c>
      <c r="AC466" s="12" t="s">
        <v>46</v>
      </c>
      <c r="AD466" s="12"/>
      <c r="AE466" s="4"/>
      <c r="AF466" s="4"/>
      <c r="AG466" s="3"/>
      <c r="AH466" s="3"/>
      <c r="AI466" s="3"/>
      <c r="AJ466" s="13"/>
      <c r="AK466" s="3" t="s">
        <v>1160</v>
      </c>
      <c r="AL466" s="3" t="s">
        <v>1160</v>
      </c>
      <c r="AM466" s="14" t="s">
        <v>1161</v>
      </c>
      <c r="AN466" s="14" t="s">
        <v>1162</v>
      </c>
    </row>
    <row r="467" spans="1:40" ht="135">
      <c r="A467" s="3" t="s">
        <v>1142</v>
      </c>
      <c r="B467" s="14" t="s">
        <v>1157</v>
      </c>
      <c r="C467" s="14" t="s">
        <v>1158</v>
      </c>
      <c r="D467" s="14" t="s">
        <v>1159</v>
      </c>
      <c r="E467" s="12"/>
      <c r="F467" s="12" t="s">
        <v>45</v>
      </c>
      <c r="G467" s="12">
        <v>1</v>
      </c>
      <c r="H467" s="14" t="s">
        <v>46</v>
      </c>
      <c r="I467" s="14" t="s">
        <v>47</v>
      </c>
      <c r="J467" s="14"/>
      <c r="K467" s="6">
        <v>900</v>
      </c>
      <c r="L467" s="6">
        <f t="shared" si="140"/>
        <v>1080</v>
      </c>
      <c r="M467" s="7">
        <v>6.8000000000000005E-2</v>
      </c>
      <c r="N467" s="8">
        <f t="shared" si="141"/>
        <v>7.2961373390557943E-2</v>
      </c>
      <c r="O467" s="7">
        <f t="shared" si="150"/>
        <v>1159</v>
      </c>
      <c r="P467" s="7"/>
      <c r="Q467" s="7">
        <f t="shared" si="151"/>
        <v>78</v>
      </c>
      <c r="R467" s="60"/>
      <c r="S467" s="60">
        <v>5.76</v>
      </c>
      <c r="T467" s="10">
        <f t="shared" si="152"/>
        <v>1229</v>
      </c>
      <c r="U467" s="60"/>
      <c r="V467" s="60"/>
      <c r="W467" s="60"/>
      <c r="X467" s="60">
        <v>8.4</v>
      </c>
      <c r="Y467" s="9">
        <v>0</v>
      </c>
      <c r="Z467" s="9">
        <f t="shared" si="153"/>
        <v>1265</v>
      </c>
      <c r="AA467" s="12"/>
      <c r="AB467" s="12" t="s">
        <v>540</v>
      </c>
      <c r="AC467" s="12" t="s">
        <v>46</v>
      </c>
      <c r="AD467" s="12"/>
      <c r="AE467" s="4"/>
      <c r="AF467" s="4"/>
      <c r="AG467" s="3"/>
      <c r="AH467" s="3"/>
      <c r="AI467" s="3"/>
      <c r="AJ467" s="13"/>
      <c r="AK467" s="3" t="s">
        <v>1160</v>
      </c>
      <c r="AL467" s="3" t="s">
        <v>1160</v>
      </c>
      <c r="AM467" s="14" t="s">
        <v>1161</v>
      </c>
      <c r="AN467" s="14" t="s">
        <v>1162</v>
      </c>
    </row>
    <row r="468" spans="1:40" ht="135">
      <c r="A468" s="3" t="s">
        <v>1142</v>
      </c>
      <c r="B468" s="14" t="s">
        <v>1157</v>
      </c>
      <c r="C468" s="14" t="s">
        <v>1158</v>
      </c>
      <c r="D468" s="14" t="s">
        <v>1159</v>
      </c>
      <c r="E468" s="12"/>
      <c r="F468" s="12" t="s">
        <v>45</v>
      </c>
      <c r="G468" s="12">
        <v>1</v>
      </c>
      <c r="H468" s="14" t="s">
        <v>46</v>
      </c>
      <c r="I468" s="14" t="s">
        <v>47</v>
      </c>
      <c r="J468" s="14"/>
      <c r="K468" s="6">
        <v>900</v>
      </c>
      <c r="L468" s="6">
        <f t="shared" si="140"/>
        <v>1080</v>
      </c>
      <c r="M468" s="7">
        <v>6.8000000000000005E-2</v>
      </c>
      <c r="N468" s="8">
        <f t="shared" si="141"/>
        <v>7.2961373390557943E-2</v>
      </c>
      <c r="O468" s="7">
        <f t="shared" si="150"/>
        <v>1159</v>
      </c>
      <c r="P468" s="7"/>
      <c r="Q468" s="7">
        <f t="shared" si="151"/>
        <v>78</v>
      </c>
      <c r="R468" s="60"/>
      <c r="S468" s="60">
        <v>5.76</v>
      </c>
      <c r="T468" s="10">
        <f t="shared" si="152"/>
        <v>1229</v>
      </c>
      <c r="U468" s="60"/>
      <c r="V468" s="60"/>
      <c r="W468" s="60"/>
      <c r="X468" s="60">
        <v>8.4</v>
      </c>
      <c r="Y468" s="9">
        <v>0</v>
      </c>
      <c r="Z468" s="9">
        <f t="shared" si="153"/>
        <v>1265</v>
      </c>
      <c r="AA468" s="12"/>
      <c r="AB468" s="12" t="s">
        <v>540</v>
      </c>
      <c r="AC468" s="12" t="s">
        <v>46</v>
      </c>
      <c r="AD468" s="12"/>
      <c r="AE468" s="4"/>
      <c r="AF468" s="4"/>
      <c r="AG468" s="3"/>
      <c r="AH468" s="3"/>
      <c r="AI468" s="3"/>
      <c r="AJ468" s="13"/>
      <c r="AK468" s="3" t="s">
        <v>1160</v>
      </c>
      <c r="AL468" s="3" t="s">
        <v>1160</v>
      </c>
      <c r="AM468" s="14" t="s">
        <v>1161</v>
      </c>
      <c r="AN468" s="14" t="s">
        <v>1162</v>
      </c>
    </row>
    <row r="469" spans="1:40" ht="225">
      <c r="A469" s="3" t="s">
        <v>1142</v>
      </c>
      <c r="B469" s="14" t="s">
        <v>1163</v>
      </c>
      <c r="C469" s="14" t="s">
        <v>1164</v>
      </c>
      <c r="D469" s="14" t="s">
        <v>1165</v>
      </c>
      <c r="E469" s="12"/>
      <c r="F469" s="12" t="s">
        <v>45</v>
      </c>
      <c r="G469" s="12">
        <v>1</v>
      </c>
      <c r="H469" s="14" t="s">
        <v>46</v>
      </c>
      <c r="I469" s="14" t="s">
        <v>47</v>
      </c>
      <c r="J469" s="14"/>
      <c r="K469" s="6">
        <v>750</v>
      </c>
      <c r="L469" s="6">
        <f t="shared" si="140"/>
        <v>900</v>
      </c>
      <c r="M469" s="7">
        <v>9.5000000000000001E-2</v>
      </c>
      <c r="N469" s="8">
        <f t="shared" si="141"/>
        <v>0.10497237569060773</v>
      </c>
      <c r="O469" s="17">
        <f>INT(K469/(1-M469))+1</f>
        <v>829</v>
      </c>
      <c r="P469" s="17">
        <f>1.2*O469</f>
        <v>994.8</v>
      </c>
      <c r="Q469" s="18">
        <f>O469*M469</f>
        <v>78.754999999999995</v>
      </c>
      <c r="R469" s="8">
        <v>12</v>
      </c>
      <c r="S469" s="8">
        <v>6</v>
      </c>
      <c r="T469" s="18">
        <f>(P469+(S469/100)*R469)/(1-S469/100)</f>
        <v>1059.063829787234</v>
      </c>
      <c r="U469" s="44"/>
      <c r="V469" s="44"/>
      <c r="W469" s="44">
        <f>(L469+R469)/(1-S469/100)</f>
        <v>970.21276595744689</v>
      </c>
      <c r="X469" s="8">
        <v>8.4</v>
      </c>
      <c r="Y469" s="17">
        <v>0</v>
      </c>
      <c r="Z469" s="18">
        <f>(P469+(X469/100)*R469+Y469)/(1-X469/100)</f>
        <v>1087.1266375545852</v>
      </c>
      <c r="AA469" s="17">
        <f>(L469+R469+Y469)/(1-X469/100)</f>
        <v>995.63318777292568</v>
      </c>
      <c r="AB469" s="11"/>
      <c r="AC469" s="12"/>
      <c r="AD469" s="12"/>
      <c r="AE469" s="4"/>
      <c r="AF469" s="4"/>
      <c r="AG469" s="3"/>
      <c r="AH469" s="3"/>
      <c r="AI469" s="3"/>
      <c r="AJ469" s="13"/>
      <c r="AK469" s="3" t="s">
        <v>1166</v>
      </c>
      <c r="AL469" s="3" t="s">
        <v>1166</v>
      </c>
      <c r="AM469" s="14" t="s">
        <v>1167</v>
      </c>
      <c r="AN469" s="14" t="s">
        <v>1168</v>
      </c>
    </row>
    <row r="470" spans="1:40" ht="210">
      <c r="A470" s="3" t="s">
        <v>1142</v>
      </c>
      <c r="B470" s="14" t="s">
        <v>1169</v>
      </c>
      <c r="C470" s="14" t="s">
        <v>461</v>
      </c>
      <c r="D470" s="14" t="s">
        <v>1170</v>
      </c>
      <c r="E470" s="12"/>
      <c r="F470" s="12" t="s">
        <v>45</v>
      </c>
      <c r="G470" s="12">
        <v>1</v>
      </c>
      <c r="H470" s="14" t="s">
        <v>46</v>
      </c>
      <c r="I470" s="14" t="s">
        <v>47</v>
      </c>
      <c r="J470" s="14"/>
      <c r="K470" s="6">
        <v>488</v>
      </c>
      <c r="L470" s="6">
        <f t="shared" si="140"/>
        <v>585.6</v>
      </c>
      <c r="M470" s="7">
        <v>8.4000000000000005E-2</v>
      </c>
      <c r="N470" s="8">
        <f t="shared" si="141"/>
        <v>9.1703056768558958E-2</v>
      </c>
      <c r="O470" s="7">
        <f>INT(L470/(1-M470))+1</f>
        <v>640</v>
      </c>
      <c r="P470" s="7"/>
      <c r="Q470" s="7">
        <f>INT(O470*M470)</f>
        <v>53</v>
      </c>
      <c r="R470" s="60"/>
      <c r="S470" s="60">
        <v>5.76</v>
      </c>
      <c r="T470" s="10">
        <f>INT(O470/(1-S470/100))</f>
        <v>679</v>
      </c>
      <c r="U470" s="60"/>
      <c r="V470" s="60"/>
      <c r="W470" s="60"/>
      <c r="X470" s="60">
        <v>8.4</v>
      </c>
      <c r="Y470" s="9">
        <v>0</v>
      </c>
      <c r="Z470" s="9">
        <f>INT((O470+Y470)/(1-X470/100))</f>
        <v>698</v>
      </c>
      <c r="AA470" s="11"/>
      <c r="AB470" s="11">
        <v>43009</v>
      </c>
      <c r="AC470" s="12" t="s">
        <v>46</v>
      </c>
      <c r="AD470" s="12"/>
      <c r="AE470" s="4"/>
      <c r="AF470" s="4"/>
      <c r="AG470" s="3"/>
      <c r="AH470" s="3"/>
      <c r="AI470" s="3"/>
      <c r="AJ470" s="13"/>
      <c r="AK470" s="3"/>
      <c r="AL470" s="3" t="s">
        <v>1171</v>
      </c>
      <c r="AM470" s="14" t="s">
        <v>1172</v>
      </c>
      <c r="AN470" s="14"/>
    </row>
    <row r="471" spans="1:40" ht="195">
      <c r="A471" s="3" t="s">
        <v>1142</v>
      </c>
      <c r="B471" s="14" t="s">
        <v>1173</v>
      </c>
      <c r="C471" s="14"/>
      <c r="D471" s="14" t="s">
        <v>1174</v>
      </c>
      <c r="E471" s="12"/>
      <c r="F471" s="12" t="s">
        <v>1175</v>
      </c>
      <c r="G471" s="12">
        <v>1</v>
      </c>
      <c r="H471" s="14" t="s">
        <v>46</v>
      </c>
      <c r="I471" s="14" t="s">
        <v>47</v>
      </c>
      <c r="J471" s="14"/>
      <c r="K471" s="6">
        <v>469</v>
      </c>
      <c r="L471" s="16">
        <f t="shared" si="140"/>
        <v>562.79999999999995</v>
      </c>
      <c r="M471" s="16">
        <v>6.5000000000000002E-2</v>
      </c>
      <c r="N471" s="8">
        <f t="shared" si="141"/>
        <v>6.9518716577540107E-2</v>
      </c>
      <c r="O471" s="17">
        <f>INT(K471/(1-M471))+1</f>
        <v>502</v>
      </c>
      <c r="P471" s="17">
        <f>1.2*O471</f>
        <v>602.4</v>
      </c>
      <c r="Q471" s="18">
        <f t="shared" ref="Q471:Q725" si="154">O471*M471</f>
        <v>32.630000000000003</v>
      </c>
      <c r="R471" s="8">
        <v>12</v>
      </c>
      <c r="S471" s="8">
        <v>8.4</v>
      </c>
      <c r="T471" s="18">
        <f>(P471+(S471/100)*R471)/(1-S471/100)</f>
        <v>658.74235807860259</v>
      </c>
      <c r="U471" s="44"/>
      <c r="V471" s="44"/>
      <c r="W471" s="44">
        <f>(L471+R471)/(1-S471/100)</f>
        <v>627.51091703056761</v>
      </c>
      <c r="X471" s="8">
        <v>8.4</v>
      </c>
      <c r="Y471" s="17">
        <v>6</v>
      </c>
      <c r="Z471" s="18">
        <f>(P471+(X471/100)*R471+Y471)/(1-X471/100)</f>
        <v>665.29257641921402</v>
      </c>
      <c r="AA471" s="17">
        <f>(L471+R471+Y471)/(1-X471/100)</f>
        <v>634.06113537117892</v>
      </c>
      <c r="AB471" s="11">
        <v>42989</v>
      </c>
      <c r="AC471" s="12" t="s">
        <v>46</v>
      </c>
      <c r="AD471" s="12"/>
      <c r="AE471" s="4"/>
      <c r="AF471" s="4"/>
      <c r="AG471" s="3"/>
      <c r="AH471" s="3"/>
      <c r="AI471" s="3"/>
      <c r="AJ471" s="13"/>
      <c r="AK471" s="3" t="s">
        <v>1176</v>
      </c>
      <c r="AL471" s="3" t="s">
        <v>1176</v>
      </c>
      <c r="AM471" s="14" t="s">
        <v>1177</v>
      </c>
      <c r="AN471" s="14" t="s">
        <v>1178</v>
      </c>
    </row>
    <row r="472" spans="1:40" ht="270">
      <c r="A472" s="100" t="s">
        <v>1142</v>
      </c>
      <c r="B472" s="61" t="s">
        <v>1179</v>
      </c>
      <c r="C472" s="61" t="s">
        <v>568</v>
      </c>
      <c r="D472" s="61" t="s">
        <v>1180</v>
      </c>
      <c r="E472" s="62" t="s">
        <v>1181</v>
      </c>
      <c r="F472" s="12" t="s">
        <v>45</v>
      </c>
      <c r="G472" s="12">
        <v>1</v>
      </c>
      <c r="H472" s="14" t="s">
        <v>46</v>
      </c>
      <c r="I472" s="14" t="s">
        <v>47</v>
      </c>
      <c r="J472" s="61"/>
      <c r="K472" s="64">
        <v>315</v>
      </c>
      <c r="L472" s="6">
        <f t="shared" si="140"/>
        <v>378</v>
      </c>
      <c r="M472" s="7">
        <v>0.105</v>
      </c>
      <c r="N472" s="8">
        <f t="shared" si="141"/>
        <v>0.11731843575418993</v>
      </c>
      <c r="O472" s="7">
        <f t="shared" ref="O472:O478" si="155">INT(L472/(1-M472))+1</f>
        <v>423</v>
      </c>
      <c r="P472" s="7"/>
      <c r="Q472" s="7">
        <f t="shared" si="154"/>
        <v>44.414999999999999</v>
      </c>
      <c r="R472" s="60"/>
      <c r="S472" s="60">
        <v>5.76</v>
      </c>
      <c r="T472" s="10">
        <f t="shared" ref="T472:T478" si="156">O472/(1-S472/100)</f>
        <v>448.85398981324278</v>
      </c>
      <c r="U472" s="60"/>
      <c r="V472" s="60"/>
      <c r="W472" s="60"/>
      <c r="X472" s="60">
        <v>8.4</v>
      </c>
      <c r="Y472" s="9">
        <v>0</v>
      </c>
      <c r="Z472" s="9">
        <f t="shared" ref="Z472:Z478" si="157">(O472+Y472)/(1-X472/100)</f>
        <v>461.79039301310041</v>
      </c>
      <c r="AA472" s="62"/>
      <c r="AB472" s="62" t="s">
        <v>589</v>
      </c>
      <c r="AC472" s="62" t="s">
        <v>1182</v>
      </c>
      <c r="AD472" s="62" t="s">
        <v>1183</v>
      </c>
      <c r="AE472" s="62" t="s">
        <v>69</v>
      </c>
      <c r="AF472" s="62">
        <v>6.25</v>
      </c>
      <c r="AG472" s="63"/>
      <c r="AH472" s="63"/>
      <c r="AI472" s="63"/>
      <c r="AJ472" s="65"/>
      <c r="AK472" s="33" t="s">
        <v>1184</v>
      </c>
      <c r="AL472" s="33" t="s">
        <v>1184</v>
      </c>
      <c r="AM472" s="66" t="s">
        <v>1185</v>
      </c>
      <c r="AN472" s="14" t="s">
        <v>1186</v>
      </c>
    </row>
    <row r="473" spans="1:40" ht="270">
      <c r="A473" s="100" t="s">
        <v>1142</v>
      </c>
      <c r="B473" s="61" t="s">
        <v>1179</v>
      </c>
      <c r="C473" s="61" t="s">
        <v>568</v>
      </c>
      <c r="D473" s="61" t="s">
        <v>1180</v>
      </c>
      <c r="E473" s="62" t="s">
        <v>1187</v>
      </c>
      <c r="F473" s="12" t="s">
        <v>45</v>
      </c>
      <c r="G473" s="12">
        <v>1</v>
      </c>
      <c r="H473" s="14" t="s">
        <v>46</v>
      </c>
      <c r="I473" s="14" t="s">
        <v>47</v>
      </c>
      <c r="J473" s="61"/>
      <c r="K473" s="64">
        <v>315</v>
      </c>
      <c r="L473" s="6">
        <f t="shared" si="140"/>
        <v>378</v>
      </c>
      <c r="M473" s="7">
        <v>0.105</v>
      </c>
      <c r="N473" s="8">
        <f t="shared" si="141"/>
        <v>0.11731843575418993</v>
      </c>
      <c r="O473" s="7">
        <f t="shared" si="155"/>
        <v>423</v>
      </c>
      <c r="P473" s="7"/>
      <c r="Q473" s="7">
        <f t="shared" si="154"/>
        <v>44.414999999999999</v>
      </c>
      <c r="R473" s="60"/>
      <c r="S473" s="60">
        <v>5.76</v>
      </c>
      <c r="T473" s="10">
        <f t="shared" si="156"/>
        <v>448.85398981324278</v>
      </c>
      <c r="U473" s="60"/>
      <c r="V473" s="60"/>
      <c r="W473" s="60"/>
      <c r="X473" s="60">
        <v>8.4</v>
      </c>
      <c r="Y473" s="9">
        <v>0</v>
      </c>
      <c r="Z473" s="9">
        <f t="shared" si="157"/>
        <v>461.79039301310041</v>
      </c>
      <c r="AA473" s="62"/>
      <c r="AB473" s="62" t="s">
        <v>540</v>
      </c>
      <c r="AC473" s="62" t="s">
        <v>1182</v>
      </c>
      <c r="AD473" s="62" t="s">
        <v>1188</v>
      </c>
      <c r="AE473" s="62" t="s">
        <v>69</v>
      </c>
      <c r="AF473" s="62">
        <v>7.5</v>
      </c>
      <c r="AG473" s="63"/>
      <c r="AH473" s="63"/>
      <c r="AI473" s="63"/>
      <c r="AJ473" s="65"/>
      <c r="AK473" s="33" t="s">
        <v>1184</v>
      </c>
      <c r="AL473" s="33" t="s">
        <v>1184</v>
      </c>
      <c r="AM473" s="66" t="s">
        <v>1185</v>
      </c>
      <c r="AN473" s="14" t="s">
        <v>1186</v>
      </c>
    </row>
    <row r="474" spans="1:40" ht="270">
      <c r="A474" s="61" t="s">
        <v>1142</v>
      </c>
      <c r="B474" s="61" t="s">
        <v>1189</v>
      </c>
      <c r="C474" s="61" t="s">
        <v>471</v>
      </c>
      <c r="D474" s="61" t="s">
        <v>1190</v>
      </c>
      <c r="E474" s="62" t="s">
        <v>1191</v>
      </c>
      <c r="F474" s="62" t="s">
        <v>1175</v>
      </c>
      <c r="G474" s="12">
        <v>1</v>
      </c>
      <c r="H474" s="14" t="s">
        <v>46</v>
      </c>
      <c r="I474" s="14" t="s">
        <v>47</v>
      </c>
      <c r="J474" s="61"/>
      <c r="K474" s="64">
        <v>215</v>
      </c>
      <c r="L474" s="6">
        <f t="shared" si="140"/>
        <v>258</v>
      </c>
      <c r="M474" s="7">
        <v>0.14199999999999999</v>
      </c>
      <c r="N474" s="8">
        <f t="shared" si="141"/>
        <v>0.16550116550116548</v>
      </c>
      <c r="O474" s="7">
        <f t="shared" si="155"/>
        <v>301</v>
      </c>
      <c r="P474" s="7"/>
      <c r="Q474" s="7">
        <f t="shared" si="154"/>
        <v>42.741999999999997</v>
      </c>
      <c r="R474" s="60"/>
      <c r="S474" s="60">
        <v>5.76</v>
      </c>
      <c r="T474" s="10">
        <f t="shared" si="156"/>
        <v>319.39728353140919</v>
      </c>
      <c r="U474" s="60"/>
      <c r="V474" s="60"/>
      <c r="W474" s="60"/>
      <c r="X474" s="60">
        <v>8.4</v>
      </c>
      <c r="Y474" s="9">
        <v>0</v>
      </c>
      <c r="Z474" s="9">
        <f t="shared" si="157"/>
        <v>328.60262008733622</v>
      </c>
      <c r="AA474" s="62"/>
      <c r="AB474" s="62" t="s">
        <v>1192</v>
      </c>
      <c r="AC474" s="62" t="s">
        <v>1020</v>
      </c>
      <c r="AD474" s="62" t="s">
        <v>1193</v>
      </c>
      <c r="AE474" s="62" t="s">
        <v>69</v>
      </c>
      <c r="AF474" s="62">
        <v>5.29</v>
      </c>
      <c r="AG474" s="63"/>
      <c r="AH474" s="63"/>
      <c r="AI474" s="63"/>
      <c r="AJ474" s="65"/>
      <c r="AK474" s="33" t="s">
        <v>1194</v>
      </c>
      <c r="AL474" s="33" t="s">
        <v>1194</v>
      </c>
      <c r="AM474" s="66" t="s">
        <v>1195</v>
      </c>
      <c r="AN474" s="67" t="s">
        <v>1196</v>
      </c>
    </row>
    <row r="475" spans="1:40" ht="255">
      <c r="A475" s="61" t="s">
        <v>1142</v>
      </c>
      <c r="B475" s="61" t="s">
        <v>1197</v>
      </c>
      <c r="C475" s="77" t="s">
        <v>537</v>
      </c>
      <c r="D475" s="61" t="s">
        <v>1198</v>
      </c>
      <c r="E475" s="62"/>
      <c r="F475" s="62" t="s">
        <v>1175</v>
      </c>
      <c r="G475" s="12">
        <v>1</v>
      </c>
      <c r="H475" s="14" t="s">
        <v>46</v>
      </c>
      <c r="I475" s="14" t="s">
        <v>47</v>
      </c>
      <c r="J475" s="61"/>
      <c r="K475" s="64">
        <v>170</v>
      </c>
      <c r="L475" s="6">
        <f t="shared" si="140"/>
        <v>204</v>
      </c>
      <c r="M475" s="7">
        <v>0.13</v>
      </c>
      <c r="N475" s="8">
        <f t="shared" si="141"/>
        <v>0.14942528735632185</v>
      </c>
      <c r="O475" s="7">
        <f t="shared" si="155"/>
        <v>235</v>
      </c>
      <c r="P475" s="7"/>
      <c r="Q475" s="7">
        <f t="shared" si="154"/>
        <v>30.55</v>
      </c>
      <c r="R475" s="60"/>
      <c r="S475" s="60">
        <v>5.76</v>
      </c>
      <c r="T475" s="10">
        <f t="shared" si="156"/>
        <v>249.36332767402376</v>
      </c>
      <c r="U475" s="60"/>
      <c r="V475" s="60"/>
      <c r="W475" s="60"/>
      <c r="X475" s="60">
        <v>8.4</v>
      </c>
      <c r="Y475" s="9">
        <v>0</v>
      </c>
      <c r="Z475" s="9">
        <f t="shared" si="157"/>
        <v>256.55021834061137</v>
      </c>
      <c r="AA475" s="62"/>
      <c r="AB475" s="62" t="s">
        <v>1199</v>
      </c>
      <c r="AC475" s="62" t="s">
        <v>46</v>
      </c>
      <c r="AD475" s="62"/>
      <c r="AE475" s="62"/>
      <c r="AF475" s="62"/>
      <c r="AG475" s="63"/>
      <c r="AH475" s="63"/>
      <c r="AI475" s="63"/>
      <c r="AJ475" s="65"/>
      <c r="AK475" s="33" t="s">
        <v>1200</v>
      </c>
      <c r="AL475" s="33" t="s">
        <v>1200</v>
      </c>
      <c r="AM475" s="66" t="s">
        <v>1201</v>
      </c>
      <c r="AN475" s="67" t="s">
        <v>1202</v>
      </c>
    </row>
    <row r="476" spans="1:40" ht="225">
      <c r="A476" s="61" t="s">
        <v>1142</v>
      </c>
      <c r="B476" s="61" t="s">
        <v>1203</v>
      </c>
      <c r="C476" s="77" t="s">
        <v>537</v>
      </c>
      <c r="D476" s="61" t="s">
        <v>1204</v>
      </c>
      <c r="E476" s="62"/>
      <c r="F476" s="62" t="s">
        <v>1175</v>
      </c>
      <c r="G476" s="12">
        <v>1</v>
      </c>
      <c r="H476" s="14" t="s">
        <v>46</v>
      </c>
      <c r="I476" s="14" t="s">
        <v>47</v>
      </c>
      <c r="J476" s="61"/>
      <c r="K476" s="64">
        <v>150</v>
      </c>
      <c r="L476" s="6">
        <f t="shared" si="140"/>
        <v>180</v>
      </c>
      <c r="M476" s="7">
        <v>0.126</v>
      </c>
      <c r="N476" s="8">
        <f t="shared" si="141"/>
        <v>0.14416475972540047</v>
      </c>
      <c r="O476" s="7">
        <f t="shared" si="155"/>
        <v>206</v>
      </c>
      <c r="P476" s="7"/>
      <c r="Q476" s="7">
        <f t="shared" si="154"/>
        <v>25.956</v>
      </c>
      <c r="R476" s="60"/>
      <c r="S476" s="60">
        <v>5.76</v>
      </c>
      <c r="T476" s="10">
        <f t="shared" si="156"/>
        <v>218.59083191850593</v>
      </c>
      <c r="U476" s="60"/>
      <c r="V476" s="60"/>
      <c r="W476" s="60"/>
      <c r="X476" s="60">
        <v>8.4</v>
      </c>
      <c r="Y476" s="9">
        <v>0</v>
      </c>
      <c r="Z476" s="9">
        <f t="shared" si="157"/>
        <v>224.89082969432314</v>
      </c>
      <c r="AA476" s="62"/>
      <c r="AB476" s="62" t="s">
        <v>1205</v>
      </c>
      <c r="AC476" s="62" t="s">
        <v>46</v>
      </c>
      <c r="AD476" s="62"/>
      <c r="AE476" s="62"/>
      <c r="AF476" s="62"/>
      <c r="AG476" s="63"/>
      <c r="AH476" s="63"/>
      <c r="AI476" s="63"/>
      <c r="AJ476" s="65"/>
      <c r="AK476" s="33" t="s">
        <v>1206</v>
      </c>
      <c r="AL476" s="33" t="s">
        <v>1206</v>
      </c>
      <c r="AM476" s="66" t="s">
        <v>1207</v>
      </c>
      <c r="AN476" s="14" t="s">
        <v>1208</v>
      </c>
    </row>
    <row r="477" spans="1:40" ht="225">
      <c r="A477" s="61" t="s">
        <v>1142</v>
      </c>
      <c r="B477" s="61" t="s">
        <v>1203</v>
      </c>
      <c r="C477" s="77" t="s">
        <v>537</v>
      </c>
      <c r="D477" s="61" t="s">
        <v>1204</v>
      </c>
      <c r="E477" s="62"/>
      <c r="F477" s="62" t="s">
        <v>1175</v>
      </c>
      <c r="G477" s="12">
        <v>1</v>
      </c>
      <c r="H477" s="14" t="s">
        <v>46</v>
      </c>
      <c r="I477" s="14" t="s">
        <v>47</v>
      </c>
      <c r="J477" s="61"/>
      <c r="K477" s="64">
        <v>150</v>
      </c>
      <c r="L477" s="6">
        <f t="shared" si="140"/>
        <v>180</v>
      </c>
      <c r="M477" s="7">
        <v>0.126</v>
      </c>
      <c r="N477" s="8">
        <f t="shared" si="141"/>
        <v>0.14416475972540047</v>
      </c>
      <c r="O477" s="7">
        <f t="shared" si="155"/>
        <v>206</v>
      </c>
      <c r="P477" s="7"/>
      <c r="Q477" s="7">
        <f t="shared" si="154"/>
        <v>25.956</v>
      </c>
      <c r="R477" s="60"/>
      <c r="S477" s="60">
        <v>5.76</v>
      </c>
      <c r="T477" s="10">
        <f t="shared" si="156"/>
        <v>218.59083191850593</v>
      </c>
      <c r="U477" s="60"/>
      <c r="V477" s="60"/>
      <c r="W477" s="60"/>
      <c r="X477" s="60">
        <v>8.4</v>
      </c>
      <c r="Y477" s="9">
        <v>0</v>
      </c>
      <c r="Z477" s="9">
        <f t="shared" si="157"/>
        <v>224.89082969432314</v>
      </c>
      <c r="AA477" s="62"/>
      <c r="AB477" s="62" t="s">
        <v>1205</v>
      </c>
      <c r="AC477" s="62" t="s">
        <v>46</v>
      </c>
      <c r="AD477" s="62"/>
      <c r="AE477" s="62"/>
      <c r="AF477" s="62"/>
      <c r="AG477" s="63"/>
      <c r="AH477" s="63"/>
      <c r="AI477" s="63"/>
      <c r="AJ477" s="65"/>
      <c r="AK477" s="33" t="s">
        <v>1206</v>
      </c>
      <c r="AL477" s="33" t="s">
        <v>1206</v>
      </c>
      <c r="AM477" s="66" t="s">
        <v>1207</v>
      </c>
      <c r="AN477" s="14" t="s">
        <v>1208</v>
      </c>
    </row>
    <row r="478" spans="1:40" ht="178.5">
      <c r="A478" s="33" t="s">
        <v>1142</v>
      </c>
      <c r="B478" s="33" t="s">
        <v>1209</v>
      </c>
      <c r="C478" s="34" t="s">
        <v>537</v>
      </c>
      <c r="D478" s="33" t="s">
        <v>1210</v>
      </c>
      <c r="E478" s="35"/>
      <c r="F478" s="101" t="s">
        <v>1175</v>
      </c>
      <c r="G478" s="12">
        <v>1</v>
      </c>
      <c r="H478" s="33" t="s">
        <v>1211</v>
      </c>
      <c r="I478" s="33" t="s">
        <v>47</v>
      </c>
      <c r="J478" s="33"/>
      <c r="K478" s="37">
        <v>275</v>
      </c>
      <c r="L478" s="16">
        <f t="shared" si="140"/>
        <v>330</v>
      </c>
      <c r="M478" s="37">
        <v>0.1</v>
      </c>
      <c r="N478" s="8">
        <f t="shared" si="141"/>
        <v>0.11111111111111112</v>
      </c>
      <c r="O478" s="17">
        <f t="shared" si="155"/>
        <v>367</v>
      </c>
      <c r="P478" s="17"/>
      <c r="Q478" s="18">
        <f t="shared" si="154"/>
        <v>36.700000000000003</v>
      </c>
      <c r="R478" s="8"/>
      <c r="S478" s="8">
        <v>5.76</v>
      </c>
      <c r="T478" s="18">
        <f t="shared" si="156"/>
        <v>389.43123938879455</v>
      </c>
      <c r="U478" s="8"/>
      <c r="V478" s="8"/>
      <c r="W478" s="8"/>
      <c r="X478" s="8">
        <v>8.4</v>
      </c>
      <c r="Y478" s="17">
        <v>0</v>
      </c>
      <c r="Z478" s="18">
        <f t="shared" si="157"/>
        <v>400.65502183406113</v>
      </c>
      <c r="AA478" s="30"/>
      <c r="AB478" s="30" t="s">
        <v>1212</v>
      </c>
      <c r="AC478" s="35" t="s">
        <v>46</v>
      </c>
      <c r="AD478" s="35"/>
      <c r="AE478" s="35"/>
      <c r="AF478" s="35"/>
      <c r="AG478" s="36"/>
      <c r="AH478" s="36"/>
      <c r="AI478" s="36"/>
      <c r="AJ478" s="38"/>
      <c r="AK478" s="33" t="s">
        <v>1213</v>
      </c>
      <c r="AL478" s="33" t="s">
        <v>1213</v>
      </c>
      <c r="AM478" s="66" t="s">
        <v>1214</v>
      </c>
      <c r="AN478" s="33" t="s">
        <v>1215</v>
      </c>
    </row>
    <row r="479" spans="1:40" ht="178.5">
      <c r="A479" s="33" t="s">
        <v>1142</v>
      </c>
      <c r="B479" s="33" t="s">
        <v>1216</v>
      </c>
      <c r="C479" s="34" t="s">
        <v>537</v>
      </c>
      <c r="D479" s="33" t="s">
        <v>1217</v>
      </c>
      <c r="E479" s="35"/>
      <c r="F479" s="101" t="s">
        <v>1175</v>
      </c>
      <c r="G479" s="12">
        <v>1</v>
      </c>
      <c r="H479" s="33" t="s">
        <v>1211</v>
      </c>
      <c r="I479" s="33" t="s">
        <v>47</v>
      </c>
      <c r="J479" s="33"/>
      <c r="K479" s="37">
        <v>275</v>
      </c>
      <c r="L479" s="16">
        <f t="shared" si="140"/>
        <v>330</v>
      </c>
      <c r="M479" s="16">
        <v>9.5000000000000001E-2</v>
      </c>
      <c r="N479" s="8">
        <f t="shared" si="141"/>
        <v>0.10497237569060773</v>
      </c>
      <c r="O479" s="17">
        <f t="shared" ref="O479:O481" si="158">INT(K479/(1-M479))+1</f>
        <v>304</v>
      </c>
      <c r="P479" s="17">
        <f t="shared" ref="P479:P481" si="159">1.2*O479</f>
        <v>364.8</v>
      </c>
      <c r="Q479" s="18">
        <f t="shared" si="154"/>
        <v>28.88</v>
      </c>
      <c r="R479" s="8">
        <v>12</v>
      </c>
      <c r="S479" s="8">
        <v>8.4</v>
      </c>
      <c r="T479" s="18">
        <f t="shared" ref="T479:T481" si="160">(P479+(S479/100)*R479)/(1-S479/100)</f>
        <v>399.35371179039299</v>
      </c>
      <c r="U479" s="44"/>
      <c r="V479" s="44"/>
      <c r="W479" s="44">
        <f t="shared" ref="W479:W481" si="161">(L479+R479)/(1-S479/100)</f>
        <v>373.36244541484717</v>
      </c>
      <c r="X479" s="8">
        <v>8.4</v>
      </c>
      <c r="Y479" s="17">
        <v>4</v>
      </c>
      <c r="Z479" s="18">
        <f t="shared" ref="Z479:Z481" si="162">(P479+(X479/100)*R479+Y479)/(1-X479/100)</f>
        <v>403.7205240174672</v>
      </c>
      <c r="AA479" s="17">
        <f t="shared" ref="AA479:AA481" si="163">(L479+R479+Y479)/(1-X479/100)</f>
        <v>377.72925764192138</v>
      </c>
      <c r="AB479" s="35"/>
      <c r="AC479" s="35"/>
      <c r="AD479" s="35"/>
      <c r="AE479" s="35"/>
      <c r="AF479" s="35"/>
      <c r="AG479" s="36"/>
      <c r="AH479" s="36"/>
      <c r="AI479" s="36"/>
      <c r="AJ479" s="38"/>
      <c r="AK479" s="33" t="s">
        <v>1218</v>
      </c>
      <c r="AL479" s="33" t="s">
        <v>1218</v>
      </c>
      <c r="AM479" s="66" t="s">
        <v>1219</v>
      </c>
      <c r="AN479" s="33" t="s">
        <v>1220</v>
      </c>
    </row>
    <row r="480" spans="1:40" ht="165.75">
      <c r="A480" s="33" t="s">
        <v>1142</v>
      </c>
      <c r="B480" s="33" t="s">
        <v>1221</v>
      </c>
      <c r="C480" s="34" t="s">
        <v>537</v>
      </c>
      <c r="D480" s="33" t="s">
        <v>1222</v>
      </c>
      <c r="E480" s="35"/>
      <c r="F480" s="101" t="s">
        <v>1175</v>
      </c>
      <c r="G480" s="12">
        <v>1</v>
      </c>
      <c r="H480" s="33" t="s">
        <v>1211</v>
      </c>
      <c r="I480" s="33" t="s">
        <v>47</v>
      </c>
      <c r="J480" s="33"/>
      <c r="K480" s="37">
        <v>275</v>
      </c>
      <c r="L480" s="16">
        <f t="shared" si="140"/>
        <v>330</v>
      </c>
      <c r="M480" s="16">
        <v>9.5000000000000001E-2</v>
      </c>
      <c r="N480" s="8">
        <f t="shared" si="141"/>
        <v>0.10497237569060773</v>
      </c>
      <c r="O480" s="17">
        <f t="shared" si="158"/>
        <v>304</v>
      </c>
      <c r="P480" s="17">
        <f t="shared" si="159"/>
        <v>364.8</v>
      </c>
      <c r="Q480" s="18">
        <f t="shared" si="154"/>
        <v>28.88</v>
      </c>
      <c r="R480" s="8">
        <v>12</v>
      </c>
      <c r="S480" s="8">
        <v>8.4</v>
      </c>
      <c r="T480" s="18">
        <f t="shared" si="160"/>
        <v>399.35371179039299</v>
      </c>
      <c r="U480" s="44"/>
      <c r="V480" s="44"/>
      <c r="W480" s="44">
        <f t="shared" si="161"/>
        <v>373.36244541484717</v>
      </c>
      <c r="X480" s="8">
        <v>8.4</v>
      </c>
      <c r="Y480" s="17">
        <v>0</v>
      </c>
      <c r="Z480" s="18">
        <f t="shared" si="162"/>
        <v>399.35371179039299</v>
      </c>
      <c r="AA480" s="17">
        <f t="shared" si="163"/>
        <v>373.36244541484717</v>
      </c>
      <c r="AB480" s="35"/>
      <c r="AC480" s="35"/>
      <c r="AD480" s="35"/>
      <c r="AE480" s="35"/>
      <c r="AF480" s="35"/>
      <c r="AG480" s="36"/>
      <c r="AH480" s="36"/>
      <c r="AI480" s="36"/>
      <c r="AJ480" s="38"/>
      <c r="AK480" s="94" t="s">
        <v>1223</v>
      </c>
      <c r="AL480" s="33" t="s">
        <v>1223</v>
      </c>
      <c r="AM480" s="66" t="s">
        <v>1224</v>
      </c>
      <c r="AN480" s="33"/>
    </row>
    <row r="481" spans="1:40" ht="89.25">
      <c r="A481" s="33" t="s">
        <v>1142</v>
      </c>
      <c r="B481" s="33" t="s">
        <v>1225</v>
      </c>
      <c r="C481" s="34" t="s">
        <v>682</v>
      </c>
      <c r="D481" s="33" t="s">
        <v>1226</v>
      </c>
      <c r="E481" s="35"/>
      <c r="F481" s="101" t="s">
        <v>1175</v>
      </c>
      <c r="G481" s="12">
        <v>1</v>
      </c>
      <c r="H481" s="33"/>
      <c r="I481" s="33" t="s">
        <v>47</v>
      </c>
      <c r="J481" s="33"/>
      <c r="K481" s="37">
        <v>325</v>
      </c>
      <c r="L481" s="16">
        <f t="shared" si="140"/>
        <v>390</v>
      </c>
      <c r="M481" s="16">
        <v>8.8999999999999996E-2</v>
      </c>
      <c r="N481" s="8">
        <f t="shared" si="141"/>
        <v>9.7694840834248065E-2</v>
      </c>
      <c r="O481" s="17">
        <f t="shared" si="158"/>
        <v>357</v>
      </c>
      <c r="P481" s="17">
        <f t="shared" si="159"/>
        <v>428.4</v>
      </c>
      <c r="Q481" s="18">
        <f t="shared" si="154"/>
        <v>31.773</v>
      </c>
      <c r="R481" s="8">
        <v>12</v>
      </c>
      <c r="S481" s="8">
        <v>8.4</v>
      </c>
      <c r="T481" s="18">
        <f t="shared" si="160"/>
        <v>468.78602620087332</v>
      </c>
      <c r="U481" s="44"/>
      <c r="V481" s="44"/>
      <c r="W481" s="44">
        <f t="shared" si="161"/>
        <v>438.86462882096066</v>
      </c>
      <c r="X481" s="8">
        <v>8.4</v>
      </c>
      <c r="Y481" s="17">
        <v>6</v>
      </c>
      <c r="Z481" s="18">
        <f t="shared" si="162"/>
        <v>475.33624454148463</v>
      </c>
      <c r="AA481" s="17">
        <f t="shared" si="163"/>
        <v>445.41484716157203</v>
      </c>
      <c r="AB481" s="40">
        <v>42989</v>
      </c>
      <c r="AC481" s="35" t="s">
        <v>46</v>
      </c>
      <c r="AD481" s="35"/>
      <c r="AE481" s="35"/>
      <c r="AF481" s="35"/>
      <c r="AG481" s="36"/>
      <c r="AH481" s="36"/>
      <c r="AI481" s="36"/>
      <c r="AJ481" s="38"/>
      <c r="AK481" s="33" t="s">
        <v>1227</v>
      </c>
      <c r="AL481" s="33" t="s">
        <v>1227</v>
      </c>
      <c r="AM481" s="66" t="s">
        <v>1228</v>
      </c>
      <c r="AN481" s="33" t="s">
        <v>1229</v>
      </c>
    </row>
    <row r="482" spans="1:40" ht="191.25">
      <c r="A482" s="33" t="s">
        <v>1142</v>
      </c>
      <c r="B482" s="33" t="s">
        <v>1230</v>
      </c>
      <c r="C482" s="34" t="s">
        <v>682</v>
      </c>
      <c r="D482" s="33" t="s">
        <v>1231</v>
      </c>
      <c r="E482" s="35" t="s">
        <v>1232</v>
      </c>
      <c r="F482" s="101" t="s">
        <v>1175</v>
      </c>
      <c r="G482" s="12">
        <v>1</v>
      </c>
      <c r="H482" s="33"/>
      <c r="I482" s="33" t="s">
        <v>47</v>
      </c>
      <c r="J482" s="33"/>
      <c r="K482" s="37">
        <v>145</v>
      </c>
      <c r="L482" s="16">
        <f t="shared" si="140"/>
        <v>174</v>
      </c>
      <c r="M482" s="37">
        <v>0.155</v>
      </c>
      <c r="N482" s="8">
        <f t="shared" si="141"/>
        <v>0.18343195266272189</v>
      </c>
      <c r="O482" s="17">
        <f t="shared" ref="O482:O492" si="164">INT(L482/(1-M482))+1</f>
        <v>206</v>
      </c>
      <c r="P482" s="17"/>
      <c r="Q482" s="18">
        <f t="shared" si="154"/>
        <v>31.93</v>
      </c>
      <c r="R482" s="8"/>
      <c r="S482" s="8">
        <v>5.76</v>
      </c>
      <c r="T482" s="18">
        <f t="shared" ref="T482:T492" si="165">O482/(1-S482/100)</f>
        <v>218.59083191850593</v>
      </c>
      <c r="U482" s="8"/>
      <c r="V482" s="8"/>
      <c r="W482" s="8"/>
      <c r="X482" s="8">
        <v>8.4</v>
      </c>
      <c r="Y482" s="17">
        <v>0</v>
      </c>
      <c r="Z482" s="18">
        <f t="shared" ref="Z482:Z492" si="166">(O482+Y482)/(1-X482/100)</f>
        <v>224.89082969432314</v>
      </c>
      <c r="AA482" s="35"/>
      <c r="AB482" s="35"/>
      <c r="AC482" s="35"/>
      <c r="AD482" s="35" t="s">
        <v>1233</v>
      </c>
      <c r="AE482" s="35"/>
      <c r="AF482" s="35"/>
      <c r="AG482" s="36"/>
      <c r="AH482" s="36"/>
      <c r="AI482" s="36"/>
      <c r="AJ482" s="38"/>
      <c r="AK482" s="90" t="s">
        <v>1234</v>
      </c>
      <c r="AL482" s="83" t="s">
        <v>1234</v>
      </c>
      <c r="AM482" s="82" t="s">
        <v>1235</v>
      </c>
      <c r="AN482" s="33"/>
    </row>
    <row r="483" spans="1:40" ht="127.5">
      <c r="A483" s="33" t="s">
        <v>1142</v>
      </c>
      <c r="B483" s="33" t="s">
        <v>1236</v>
      </c>
      <c r="C483" s="33" t="s">
        <v>1237</v>
      </c>
      <c r="D483" s="33" t="s">
        <v>1238</v>
      </c>
      <c r="E483" s="35"/>
      <c r="F483" s="35" t="s">
        <v>1175</v>
      </c>
      <c r="G483" s="35">
        <v>1</v>
      </c>
      <c r="H483" s="33" t="s">
        <v>46</v>
      </c>
      <c r="I483" s="33" t="s">
        <v>47</v>
      </c>
      <c r="J483" s="33"/>
      <c r="K483" s="37">
        <v>140</v>
      </c>
      <c r="L483" s="16">
        <f t="shared" si="140"/>
        <v>168</v>
      </c>
      <c r="M483" s="16">
        <v>0.18099999999999999</v>
      </c>
      <c r="N483" s="8">
        <f t="shared" si="141"/>
        <v>0.22100122100122102</v>
      </c>
      <c r="O483" s="17">
        <f t="shared" si="164"/>
        <v>206</v>
      </c>
      <c r="P483" s="17"/>
      <c r="Q483" s="18">
        <f t="shared" si="154"/>
        <v>37.286000000000001</v>
      </c>
      <c r="R483" s="8"/>
      <c r="S483" s="8">
        <v>5.76</v>
      </c>
      <c r="T483" s="18">
        <f t="shared" si="165"/>
        <v>218.59083191850593</v>
      </c>
      <c r="U483" s="8"/>
      <c r="V483" s="8"/>
      <c r="W483" s="8"/>
      <c r="X483" s="8">
        <v>8.4</v>
      </c>
      <c r="Y483" s="17">
        <v>0</v>
      </c>
      <c r="Z483" s="18">
        <f t="shared" si="166"/>
        <v>224.89082969432314</v>
      </c>
      <c r="AA483" s="35"/>
      <c r="AB483" s="35" t="s">
        <v>370</v>
      </c>
      <c r="AC483" s="35" t="s">
        <v>46</v>
      </c>
      <c r="AD483" s="35"/>
      <c r="AE483" s="35"/>
      <c r="AF483" s="35"/>
      <c r="AG483" s="36"/>
      <c r="AH483" s="36"/>
      <c r="AI483" s="36"/>
      <c r="AJ483" s="38"/>
      <c r="AK483" s="21" t="s">
        <v>1239</v>
      </c>
      <c r="AL483" s="21" t="s">
        <v>1239</v>
      </c>
      <c r="AM483" s="21" t="s">
        <v>1240</v>
      </c>
      <c r="AN483" s="21" t="s">
        <v>1241</v>
      </c>
    </row>
    <row r="484" spans="1:40" ht="127.5">
      <c r="A484" s="33" t="s">
        <v>1142</v>
      </c>
      <c r="B484" s="33" t="s">
        <v>1236</v>
      </c>
      <c r="C484" s="33" t="s">
        <v>1237</v>
      </c>
      <c r="D484" s="33" t="s">
        <v>1238</v>
      </c>
      <c r="E484" s="35" t="s">
        <v>1242</v>
      </c>
      <c r="F484" s="35" t="s">
        <v>1175</v>
      </c>
      <c r="G484" s="35">
        <v>1</v>
      </c>
      <c r="H484" s="33" t="s">
        <v>46</v>
      </c>
      <c r="I484" s="33" t="s">
        <v>47</v>
      </c>
      <c r="J484" s="33"/>
      <c r="K484" s="37">
        <v>140</v>
      </c>
      <c r="L484" s="16">
        <f t="shared" si="140"/>
        <v>168</v>
      </c>
      <c r="M484" s="16">
        <v>0.18099999999999999</v>
      </c>
      <c r="N484" s="8">
        <f t="shared" si="141"/>
        <v>0.22100122100122102</v>
      </c>
      <c r="O484" s="17">
        <f t="shared" si="164"/>
        <v>206</v>
      </c>
      <c r="P484" s="17"/>
      <c r="Q484" s="18">
        <f t="shared" si="154"/>
        <v>37.286000000000001</v>
      </c>
      <c r="R484" s="8"/>
      <c r="S484" s="8">
        <v>5.76</v>
      </c>
      <c r="T484" s="18">
        <f t="shared" si="165"/>
        <v>218.59083191850593</v>
      </c>
      <c r="U484" s="8"/>
      <c r="V484" s="8"/>
      <c r="W484" s="8"/>
      <c r="X484" s="8">
        <v>8.4</v>
      </c>
      <c r="Y484" s="17">
        <v>0</v>
      </c>
      <c r="Z484" s="18">
        <f t="shared" si="166"/>
        <v>224.89082969432314</v>
      </c>
      <c r="AA484" s="35"/>
      <c r="AB484" s="35" t="s">
        <v>996</v>
      </c>
      <c r="AC484" s="35" t="s">
        <v>46</v>
      </c>
      <c r="AD484" s="35"/>
      <c r="AE484" s="35"/>
      <c r="AF484" s="35"/>
      <c r="AG484" s="36"/>
      <c r="AH484" s="36"/>
      <c r="AI484" s="36"/>
      <c r="AJ484" s="38"/>
      <c r="AK484" s="21" t="s">
        <v>1239</v>
      </c>
      <c r="AL484" s="21" t="s">
        <v>1239</v>
      </c>
      <c r="AM484" s="21" t="s">
        <v>1240</v>
      </c>
      <c r="AN484" s="21" t="s">
        <v>1241</v>
      </c>
    </row>
    <row r="485" spans="1:40" ht="127.5">
      <c r="A485" s="33" t="s">
        <v>1142</v>
      </c>
      <c r="B485" s="33" t="s">
        <v>1236</v>
      </c>
      <c r="C485" s="33" t="s">
        <v>1237</v>
      </c>
      <c r="D485" s="33" t="s">
        <v>1238</v>
      </c>
      <c r="E485" s="35"/>
      <c r="F485" s="35" t="s">
        <v>1175</v>
      </c>
      <c r="G485" s="35">
        <v>1</v>
      </c>
      <c r="H485" s="33" t="s">
        <v>46</v>
      </c>
      <c r="I485" s="33" t="s">
        <v>47</v>
      </c>
      <c r="J485" s="33"/>
      <c r="K485" s="37">
        <v>140</v>
      </c>
      <c r="L485" s="16">
        <f t="shared" si="140"/>
        <v>168</v>
      </c>
      <c r="M485" s="16">
        <v>0.18099999999999999</v>
      </c>
      <c r="N485" s="8">
        <f t="shared" si="141"/>
        <v>0.22100122100122102</v>
      </c>
      <c r="O485" s="17">
        <f t="shared" si="164"/>
        <v>206</v>
      </c>
      <c r="P485" s="17"/>
      <c r="Q485" s="18">
        <f t="shared" si="154"/>
        <v>37.286000000000001</v>
      </c>
      <c r="R485" s="8"/>
      <c r="S485" s="8">
        <v>5.76</v>
      </c>
      <c r="T485" s="18">
        <f t="shared" si="165"/>
        <v>218.59083191850593</v>
      </c>
      <c r="U485" s="8"/>
      <c r="V485" s="8"/>
      <c r="W485" s="8"/>
      <c r="X485" s="8">
        <v>8.4</v>
      </c>
      <c r="Y485" s="17">
        <v>0</v>
      </c>
      <c r="Z485" s="18">
        <f t="shared" si="166"/>
        <v>224.89082969432314</v>
      </c>
      <c r="AA485" s="40"/>
      <c r="AB485" s="40">
        <v>42769</v>
      </c>
      <c r="AC485" s="35" t="s">
        <v>46</v>
      </c>
      <c r="AD485" s="35"/>
      <c r="AE485" s="35"/>
      <c r="AF485" s="35"/>
      <c r="AG485" s="36"/>
      <c r="AH485" s="36"/>
      <c r="AI485" s="36"/>
      <c r="AJ485" s="38"/>
      <c r="AK485" s="21" t="s">
        <v>1239</v>
      </c>
      <c r="AL485" s="21" t="s">
        <v>1239</v>
      </c>
      <c r="AM485" s="21" t="s">
        <v>1240</v>
      </c>
      <c r="AN485" s="21" t="s">
        <v>1241</v>
      </c>
    </row>
    <row r="486" spans="1:40" ht="127.5">
      <c r="A486" s="33" t="s">
        <v>1142</v>
      </c>
      <c r="B486" s="33" t="s">
        <v>1243</v>
      </c>
      <c r="C486" s="33" t="s">
        <v>1237</v>
      </c>
      <c r="D486" s="33" t="s">
        <v>1238</v>
      </c>
      <c r="E486" s="35" t="s">
        <v>1244</v>
      </c>
      <c r="F486" s="35" t="s">
        <v>1175</v>
      </c>
      <c r="G486" s="35">
        <v>1</v>
      </c>
      <c r="H486" s="33" t="s">
        <v>46</v>
      </c>
      <c r="I486" s="33" t="s">
        <v>47</v>
      </c>
      <c r="J486" s="33"/>
      <c r="K486" s="37">
        <v>140</v>
      </c>
      <c r="L486" s="16">
        <f t="shared" si="140"/>
        <v>168</v>
      </c>
      <c r="M486" s="16">
        <v>0.18099999999999999</v>
      </c>
      <c r="N486" s="8">
        <f t="shared" si="141"/>
        <v>0.22100122100122102</v>
      </c>
      <c r="O486" s="17">
        <f t="shared" si="164"/>
        <v>206</v>
      </c>
      <c r="P486" s="17"/>
      <c r="Q486" s="18">
        <f t="shared" si="154"/>
        <v>37.286000000000001</v>
      </c>
      <c r="R486" s="8"/>
      <c r="S486" s="8">
        <v>5.76</v>
      </c>
      <c r="T486" s="18">
        <f t="shared" si="165"/>
        <v>218.59083191850593</v>
      </c>
      <c r="U486" s="8"/>
      <c r="V486" s="8"/>
      <c r="W486" s="8"/>
      <c r="X486" s="8">
        <v>8.4</v>
      </c>
      <c r="Y486" s="17">
        <v>0</v>
      </c>
      <c r="Z486" s="18">
        <f t="shared" si="166"/>
        <v>224.89082969432314</v>
      </c>
      <c r="AA486" s="40"/>
      <c r="AB486" s="40">
        <v>42954</v>
      </c>
      <c r="AC486" s="35" t="s">
        <v>394</v>
      </c>
      <c r="AD486" s="35" t="s">
        <v>1245</v>
      </c>
      <c r="AE486" s="35" t="s">
        <v>1246</v>
      </c>
      <c r="AF486" s="35" t="s">
        <v>1247</v>
      </c>
      <c r="AG486" s="36"/>
      <c r="AH486" s="36"/>
      <c r="AI486" s="36"/>
      <c r="AJ486" s="21"/>
      <c r="AK486" s="21" t="s">
        <v>1239</v>
      </c>
      <c r="AL486" s="21" t="s">
        <v>1239</v>
      </c>
      <c r="AM486" s="21" t="s">
        <v>1240</v>
      </c>
      <c r="AN486" s="21" t="s">
        <v>1241</v>
      </c>
    </row>
    <row r="487" spans="1:40" ht="127.5">
      <c r="A487" s="33" t="s">
        <v>1142</v>
      </c>
      <c r="B487" s="33" t="s">
        <v>1243</v>
      </c>
      <c r="C487" s="33" t="s">
        <v>1237</v>
      </c>
      <c r="D487" s="33" t="s">
        <v>1238</v>
      </c>
      <c r="E487" s="21"/>
      <c r="F487" s="35" t="s">
        <v>1175</v>
      </c>
      <c r="G487" s="35">
        <v>1</v>
      </c>
      <c r="H487" s="33" t="s">
        <v>46</v>
      </c>
      <c r="I487" s="33" t="s">
        <v>47</v>
      </c>
      <c r="J487" s="33"/>
      <c r="K487" s="37">
        <v>140</v>
      </c>
      <c r="L487" s="16">
        <f t="shared" si="140"/>
        <v>168</v>
      </c>
      <c r="M487" s="16">
        <v>0.18099999999999999</v>
      </c>
      <c r="N487" s="8">
        <f t="shared" si="141"/>
        <v>0.22100122100122102</v>
      </c>
      <c r="O487" s="17">
        <f t="shared" si="164"/>
        <v>206</v>
      </c>
      <c r="P487" s="17"/>
      <c r="Q487" s="18">
        <f t="shared" si="154"/>
        <v>37.286000000000001</v>
      </c>
      <c r="R487" s="8"/>
      <c r="S487" s="8">
        <v>5.76</v>
      </c>
      <c r="T487" s="18">
        <f t="shared" si="165"/>
        <v>218.59083191850593</v>
      </c>
      <c r="U487" s="8"/>
      <c r="V487" s="8"/>
      <c r="W487" s="8"/>
      <c r="X487" s="8">
        <v>8.4</v>
      </c>
      <c r="Y487" s="17">
        <v>0</v>
      </c>
      <c r="Z487" s="18">
        <f t="shared" si="166"/>
        <v>224.89082969432314</v>
      </c>
      <c r="AA487" s="40"/>
      <c r="AB487" s="35" t="s">
        <v>1248</v>
      </c>
      <c r="AC487" s="35" t="s">
        <v>46</v>
      </c>
      <c r="AD487" s="35"/>
      <c r="AE487" s="35"/>
      <c r="AF487" s="35"/>
      <c r="AG487" s="36"/>
      <c r="AH487" s="36"/>
      <c r="AI487" s="36"/>
      <c r="AJ487" s="51" t="s">
        <v>1249</v>
      </c>
      <c r="AK487" s="21" t="s">
        <v>1239</v>
      </c>
      <c r="AL487" s="21" t="s">
        <v>1239</v>
      </c>
      <c r="AM487" s="21" t="s">
        <v>1240</v>
      </c>
      <c r="AN487" s="21" t="s">
        <v>1241</v>
      </c>
    </row>
    <row r="488" spans="1:40" ht="127.5">
      <c r="A488" s="100" t="s">
        <v>1142</v>
      </c>
      <c r="B488" s="100" t="s">
        <v>1203</v>
      </c>
      <c r="C488" s="100" t="s">
        <v>537</v>
      </c>
      <c r="D488" s="33" t="s">
        <v>1204</v>
      </c>
      <c r="E488" s="52" t="s">
        <v>1250</v>
      </c>
      <c r="F488" s="54" t="s">
        <v>1175</v>
      </c>
      <c r="G488" s="21">
        <v>1</v>
      </c>
      <c r="H488" s="21" t="s">
        <v>46</v>
      </c>
      <c r="I488" s="21" t="s">
        <v>47</v>
      </c>
      <c r="J488" s="21"/>
      <c r="K488" s="52">
        <v>145</v>
      </c>
      <c r="L488" s="21">
        <f t="shared" si="140"/>
        <v>174</v>
      </c>
      <c r="M488" s="102">
        <v>0.152</v>
      </c>
      <c r="N488" s="103">
        <f t="shared" si="141"/>
        <v>0.17924528301886791</v>
      </c>
      <c r="O488" s="103">
        <f t="shared" si="164"/>
        <v>206</v>
      </c>
      <c r="P488" s="103"/>
      <c r="Q488" s="103">
        <f t="shared" si="154"/>
        <v>31.311999999999998</v>
      </c>
      <c r="R488" s="15"/>
      <c r="S488" s="15">
        <v>5.76</v>
      </c>
      <c r="T488" s="104">
        <f t="shared" si="165"/>
        <v>218.59083191850593</v>
      </c>
      <c r="U488" s="15"/>
      <c r="V488" s="15"/>
      <c r="W488" s="15"/>
      <c r="X488" s="15">
        <v>8.4</v>
      </c>
      <c r="Y488" s="104">
        <v>0</v>
      </c>
      <c r="Z488" s="104">
        <f t="shared" si="166"/>
        <v>224.89082969432314</v>
      </c>
      <c r="AA488" s="56"/>
      <c r="AB488" s="56">
        <v>43041</v>
      </c>
      <c r="AC488" s="52" t="s">
        <v>58</v>
      </c>
      <c r="AD488" s="52" t="s">
        <v>1251</v>
      </c>
      <c r="AE488" s="21"/>
      <c r="AF488" s="21"/>
      <c r="AG488" s="21"/>
      <c r="AH488" s="21"/>
      <c r="AI488" s="21"/>
      <c r="AJ488" s="21"/>
      <c r="AK488" s="21" t="s">
        <v>1206</v>
      </c>
      <c r="AL488" s="21" t="s">
        <v>1206</v>
      </c>
      <c r="AM488" s="21" t="s">
        <v>1207</v>
      </c>
      <c r="AN488" s="21" t="s">
        <v>1208</v>
      </c>
    </row>
    <row r="489" spans="1:40" ht="127.5">
      <c r="A489" s="100" t="s">
        <v>1142</v>
      </c>
      <c r="B489" s="105" t="s">
        <v>1252</v>
      </c>
      <c r="C489" s="100" t="s">
        <v>537</v>
      </c>
      <c r="D489" s="33" t="s">
        <v>1204</v>
      </c>
      <c r="E489" s="21"/>
      <c r="F489" s="54" t="s">
        <v>1175</v>
      </c>
      <c r="G489" s="21">
        <v>1</v>
      </c>
      <c r="H489" s="21" t="s">
        <v>46</v>
      </c>
      <c r="I489" s="21" t="s">
        <v>47</v>
      </c>
      <c r="J489" s="21"/>
      <c r="K489" s="52">
        <v>145</v>
      </c>
      <c r="L489" s="21">
        <f t="shared" si="140"/>
        <v>174</v>
      </c>
      <c r="M489" s="102">
        <v>0.152</v>
      </c>
      <c r="N489" s="103">
        <f t="shared" si="141"/>
        <v>0.17924528301886791</v>
      </c>
      <c r="O489" s="103">
        <f t="shared" si="164"/>
        <v>206</v>
      </c>
      <c r="P489" s="103"/>
      <c r="Q489" s="103">
        <f t="shared" si="154"/>
        <v>31.311999999999998</v>
      </c>
      <c r="R489" s="15"/>
      <c r="S489" s="15">
        <v>5.76</v>
      </c>
      <c r="T489" s="104">
        <f t="shared" si="165"/>
        <v>218.59083191850593</v>
      </c>
      <c r="U489" s="15"/>
      <c r="V489" s="15"/>
      <c r="W489" s="15"/>
      <c r="X489" s="15">
        <v>8.4</v>
      </c>
      <c r="Y489" s="106">
        <v>7</v>
      </c>
      <c r="Z489" s="104">
        <f t="shared" si="166"/>
        <v>232.53275109170303</v>
      </c>
      <c r="AA489" s="52"/>
      <c r="AB489" s="52" t="s">
        <v>1253</v>
      </c>
      <c r="AC489" s="52" t="s">
        <v>46</v>
      </c>
      <c r="AD489" s="21"/>
      <c r="AE489" s="21"/>
      <c r="AF489" s="21"/>
      <c r="AG489" s="21"/>
      <c r="AH489" s="21"/>
      <c r="AI489" s="21"/>
      <c r="AJ489" s="21"/>
      <c r="AK489" s="52" t="s">
        <v>1254</v>
      </c>
      <c r="AL489" s="52" t="s">
        <v>1254</v>
      </c>
      <c r="AM489" s="52" t="s">
        <v>1255</v>
      </c>
      <c r="AN489" s="52" t="s">
        <v>1256</v>
      </c>
    </row>
    <row r="490" spans="1:40" ht="140.25">
      <c r="A490" s="33" t="s">
        <v>1142</v>
      </c>
      <c r="B490" s="33" t="s">
        <v>1257</v>
      </c>
      <c r="C490" s="34" t="s">
        <v>682</v>
      </c>
      <c r="D490" s="33" t="s">
        <v>1258</v>
      </c>
      <c r="E490" s="35"/>
      <c r="F490" s="35" t="s">
        <v>1175</v>
      </c>
      <c r="G490" s="35">
        <v>1</v>
      </c>
      <c r="H490" s="33" t="s">
        <v>46</v>
      </c>
      <c r="I490" s="33" t="s">
        <v>47</v>
      </c>
      <c r="J490" s="33"/>
      <c r="K490" s="37">
        <v>139</v>
      </c>
      <c r="L490" s="21">
        <f t="shared" si="140"/>
        <v>166.79999999999998</v>
      </c>
      <c r="M490" s="102">
        <v>0.19</v>
      </c>
      <c r="N490" s="103">
        <f t="shared" si="141"/>
        <v>0.23456790123456789</v>
      </c>
      <c r="O490" s="103">
        <f t="shared" si="164"/>
        <v>206</v>
      </c>
      <c r="P490" s="103"/>
      <c r="Q490" s="103">
        <f t="shared" si="154"/>
        <v>39.14</v>
      </c>
      <c r="R490" s="15"/>
      <c r="S490" s="15">
        <v>5.76</v>
      </c>
      <c r="T490" s="104">
        <f t="shared" si="165"/>
        <v>218.59083191850593</v>
      </c>
      <c r="U490" s="15"/>
      <c r="V490" s="15"/>
      <c r="W490" s="15"/>
      <c r="X490" s="15">
        <v>8.4</v>
      </c>
      <c r="Y490" s="106">
        <v>0</v>
      </c>
      <c r="Z490" s="104">
        <f t="shared" si="166"/>
        <v>224.89082969432314</v>
      </c>
      <c r="AA490" s="52"/>
      <c r="AB490" s="52" t="s">
        <v>1253</v>
      </c>
      <c r="AC490" s="52" t="s">
        <v>46</v>
      </c>
      <c r="AD490" s="35"/>
      <c r="AE490" s="35"/>
      <c r="AF490" s="35"/>
      <c r="AG490" s="36"/>
      <c r="AH490" s="36"/>
      <c r="AI490" s="36"/>
      <c r="AJ490" s="38"/>
      <c r="AK490" s="21" t="s">
        <v>1259</v>
      </c>
      <c r="AL490" s="21" t="s">
        <v>1259</v>
      </c>
      <c r="AM490" s="21" t="s">
        <v>1260</v>
      </c>
      <c r="AN490" s="33" t="s">
        <v>1261</v>
      </c>
    </row>
    <row r="491" spans="1:40" ht="140.25">
      <c r="A491" s="33" t="s">
        <v>1142</v>
      </c>
      <c r="B491" s="33" t="s">
        <v>1257</v>
      </c>
      <c r="C491" s="34" t="s">
        <v>682</v>
      </c>
      <c r="D491" s="33" t="s">
        <v>1258</v>
      </c>
      <c r="E491" s="35"/>
      <c r="F491" s="35" t="s">
        <v>1175</v>
      </c>
      <c r="G491" s="35">
        <v>1</v>
      </c>
      <c r="H491" s="33" t="s">
        <v>46</v>
      </c>
      <c r="I491" s="33" t="s">
        <v>47</v>
      </c>
      <c r="J491" s="33"/>
      <c r="K491" s="37">
        <v>139</v>
      </c>
      <c r="L491" s="21">
        <f t="shared" si="140"/>
        <v>166.79999999999998</v>
      </c>
      <c r="M491" s="102">
        <v>0.19</v>
      </c>
      <c r="N491" s="103">
        <f t="shared" si="141"/>
        <v>0.23456790123456789</v>
      </c>
      <c r="O491" s="103">
        <f t="shared" si="164"/>
        <v>206</v>
      </c>
      <c r="P491" s="103"/>
      <c r="Q491" s="103">
        <f t="shared" si="154"/>
        <v>39.14</v>
      </c>
      <c r="R491" s="15"/>
      <c r="S491" s="15">
        <v>5.76</v>
      </c>
      <c r="T491" s="104">
        <f t="shared" si="165"/>
        <v>218.59083191850593</v>
      </c>
      <c r="U491" s="15"/>
      <c r="V491" s="15"/>
      <c r="W491" s="15"/>
      <c r="X491" s="15">
        <v>8.4</v>
      </c>
      <c r="Y491" s="106">
        <v>0</v>
      </c>
      <c r="Z491" s="104">
        <f t="shared" si="166"/>
        <v>224.89082969432314</v>
      </c>
      <c r="AA491" s="52"/>
      <c r="AB491" s="52" t="s">
        <v>1262</v>
      </c>
      <c r="AC491" s="52" t="s">
        <v>46</v>
      </c>
      <c r="AD491" s="35"/>
      <c r="AE491" s="35"/>
      <c r="AF491" s="35"/>
      <c r="AG491" s="36"/>
      <c r="AH491" s="36"/>
      <c r="AI491" s="36"/>
      <c r="AJ491" s="38"/>
      <c r="AK491" s="21" t="s">
        <v>1259</v>
      </c>
      <c r="AL491" s="21" t="s">
        <v>1259</v>
      </c>
      <c r="AM491" s="21" t="s">
        <v>1260</v>
      </c>
      <c r="AN491" s="33" t="s">
        <v>1261</v>
      </c>
    </row>
    <row r="492" spans="1:40" ht="140.25">
      <c r="A492" s="33" t="s">
        <v>1142</v>
      </c>
      <c r="B492" s="33" t="s">
        <v>1257</v>
      </c>
      <c r="C492" s="34" t="s">
        <v>682</v>
      </c>
      <c r="D492" s="33" t="s">
        <v>1258</v>
      </c>
      <c r="E492" s="35"/>
      <c r="F492" s="35" t="s">
        <v>1175</v>
      </c>
      <c r="G492" s="35">
        <v>1</v>
      </c>
      <c r="H492" s="33" t="s">
        <v>46</v>
      </c>
      <c r="I492" s="33" t="s">
        <v>47</v>
      </c>
      <c r="J492" s="33"/>
      <c r="K492" s="37">
        <v>139</v>
      </c>
      <c r="L492" s="21">
        <f t="shared" si="140"/>
        <v>166.79999999999998</v>
      </c>
      <c r="M492" s="102">
        <v>0.19</v>
      </c>
      <c r="N492" s="103">
        <f t="shared" si="141"/>
        <v>0.23456790123456789</v>
      </c>
      <c r="O492" s="103">
        <f t="shared" si="164"/>
        <v>206</v>
      </c>
      <c r="P492" s="103"/>
      <c r="Q492" s="103">
        <f t="shared" si="154"/>
        <v>39.14</v>
      </c>
      <c r="R492" s="15"/>
      <c r="S492" s="15">
        <v>5.76</v>
      </c>
      <c r="T492" s="104">
        <f t="shared" si="165"/>
        <v>218.59083191850593</v>
      </c>
      <c r="U492" s="15"/>
      <c r="V492" s="15"/>
      <c r="W492" s="15"/>
      <c r="X492" s="15">
        <v>8.4</v>
      </c>
      <c r="Y492" s="106">
        <v>0</v>
      </c>
      <c r="Z492" s="104">
        <f t="shared" si="166"/>
        <v>224.89082969432314</v>
      </c>
      <c r="AA492" s="52"/>
      <c r="AB492" s="52" t="s">
        <v>1262</v>
      </c>
      <c r="AC492" s="52" t="s">
        <v>46</v>
      </c>
      <c r="AD492" s="35"/>
      <c r="AE492" s="35"/>
      <c r="AF492" s="35"/>
      <c r="AG492" s="36"/>
      <c r="AH492" s="36"/>
      <c r="AI492" s="36"/>
      <c r="AJ492" s="38"/>
      <c r="AK492" s="21" t="s">
        <v>1259</v>
      </c>
      <c r="AL492" s="21" t="s">
        <v>1259</v>
      </c>
      <c r="AM492" s="21" t="s">
        <v>1260</v>
      </c>
      <c r="AN492" s="33" t="s">
        <v>1261</v>
      </c>
    </row>
    <row r="493" spans="1:40" ht="140.25">
      <c r="A493" s="33" t="s">
        <v>1142</v>
      </c>
      <c r="B493" s="33" t="s">
        <v>1257</v>
      </c>
      <c r="C493" s="34" t="s">
        <v>682</v>
      </c>
      <c r="D493" s="33" t="s">
        <v>1258</v>
      </c>
      <c r="E493" s="35" t="s">
        <v>1263</v>
      </c>
      <c r="F493" s="35" t="s">
        <v>1175</v>
      </c>
      <c r="G493" s="35">
        <v>1</v>
      </c>
      <c r="H493" s="33" t="s">
        <v>46</v>
      </c>
      <c r="I493" s="33" t="s">
        <v>47</v>
      </c>
      <c r="J493" s="33"/>
      <c r="K493" s="37">
        <v>139</v>
      </c>
      <c r="L493" s="16">
        <f t="shared" si="140"/>
        <v>166.79999999999998</v>
      </c>
      <c r="M493" s="16">
        <v>0.17599999999999999</v>
      </c>
      <c r="N493" s="8">
        <f t="shared" si="141"/>
        <v>0.2135922330097087</v>
      </c>
      <c r="O493" s="17">
        <f>INT(K493/(1-M493))+1</f>
        <v>169</v>
      </c>
      <c r="P493" s="17">
        <f>1.2*O493</f>
        <v>202.79999999999998</v>
      </c>
      <c r="Q493" s="18">
        <f t="shared" si="154"/>
        <v>29.744</v>
      </c>
      <c r="R493" s="8">
        <v>12</v>
      </c>
      <c r="S493" s="8">
        <v>6</v>
      </c>
      <c r="T493" s="18">
        <f>(P493+R493)/(1-S493/100)</f>
        <v>228.51063829787233</v>
      </c>
      <c r="U493" s="44"/>
      <c r="V493" s="44"/>
      <c r="W493" s="44">
        <f>(L493+R493)/(1-S493/100)</f>
        <v>190.21276595744681</v>
      </c>
      <c r="X493" s="8">
        <v>8.4</v>
      </c>
      <c r="Y493" s="17">
        <v>0</v>
      </c>
      <c r="Z493" s="18">
        <f>(P493+R493+Y493)/(1-X493/100)</f>
        <v>234.49781659388643</v>
      </c>
      <c r="AA493" s="17">
        <f>(L493+R493+Y493)/(1-X493/100)</f>
        <v>195.19650655021832</v>
      </c>
      <c r="AB493" s="56">
        <v>42893</v>
      </c>
      <c r="AC493" s="52" t="s">
        <v>48</v>
      </c>
      <c r="AD493" s="35">
        <v>170706125407333</v>
      </c>
      <c r="AE493" s="35" t="s">
        <v>138</v>
      </c>
      <c r="AF493" s="35">
        <v>5.65</v>
      </c>
      <c r="AG493" s="36"/>
      <c r="AH493" s="36"/>
      <c r="AI493" s="36"/>
      <c r="AJ493" s="38"/>
      <c r="AK493" s="21" t="s">
        <v>1259</v>
      </c>
      <c r="AL493" s="21" t="s">
        <v>1259</v>
      </c>
      <c r="AM493" s="21" t="s">
        <v>1260</v>
      </c>
      <c r="AN493" s="33" t="s">
        <v>1261</v>
      </c>
    </row>
    <row r="494" spans="1:40" ht="204">
      <c r="A494" s="33" t="s">
        <v>1142</v>
      </c>
      <c r="B494" s="33" t="s">
        <v>1264</v>
      </c>
      <c r="C494" s="100" t="s">
        <v>537</v>
      </c>
      <c r="D494" s="33" t="s">
        <v>1265</v>
      </c>
      <c r="E494" s="85"/>
      <c r="F494" s="85" t="s">
        <v>1175</v>
      </c>
      <c r="G494" s="85">
        <v>1</v>
      </c>
      <c r="H494" s="83" t="s">
        <v>46</v>
      </c>
      <c r="I494" s="83" t="s">
        <v>47</v>
      </c>
      <c r="J494" s="52"/>
      <c r="K494" s="107">
        <v>138</v>
      </c>
      <c r="L494" s="107">
        <f t="shared" si="140"/>
        <v>165.6</v>
      </c>
      <c r="M494" s="108">
        <v>0.152</v>
      </c>
      <c r="N494" s="108">
        <f t="shared" si="141"/>
        <v>0.17924528301886791</v>
      </c>
      <c r="O494" s="108">
        <f t="shared" ref="O494:O496" si="167">INT(L494/(1-M494))+1</f>
        <v>196</v>
      </c>
      <c r="P494" s="102"/>
      <c r="Q494" s="108">
        <f t="shared" si="154"/>
        <v>29.791999999999998</v>
      </c>
      <c r="R494" s="109"/>
      <c r="S494" s="110">
        <v>5.76</v>
      </c>
      <c r="T494" s="111">
        <f t="shared" ref="T494:T496" si="168">O494/(1-S494/100)</f>
        <v>207.97962648556876</v>
      </c>
      <c r="U494" s="109"/>
      <c r="V494" s="109"/>
      <c r="W494" s="109"/>
      <c r="X494" s="110">
        <v>8.4</v>
      </c>
      <c r="Y494" s="111">
        <v>0</v>
      </c>
      <c r="Z494" s="111">
        <f t="shared" ref="Z494:Z496" si="169">(O494+Y494)/(1-X494/100)</f>
        <v>213.97379912663754</v>
      </c>
      <c r="AA494" s="56"/>
      <c r="AB494" s="52" t="s">
        <v>1266</v>
      </c>
      <c r="AC494" s="52" t="s">
        <v>46</v>
      </c>
      <c r="AD494" s="35"/>
      <c r="AE494" s="52"/>
      <c r="AF494" s="52"/>
      <c r="AG494" s="52"/>
      <c r="AH494" s="52"/>
      <c r="AI494" s="52"/>
      <c r="AJ494" s="52"/>
      <c r="AK494" s="52"/>
      <c r="AL494" s="52"/>
      <c r="AM494" s="52"/>
      <c r="AN494" s="52"/>
    </row>
    <row r="495" spans="1:40" ht="178.5">
      <c r="A495" s="33" t="s">
        <v>1142</v>
      </c>
      <c r="B495" s="33" t="s">
        <v>1267</v>
      </c>
      <c r="C495" s="100" t="s">
        <v>537</v>
      </c>
      <c r="D495" s="33" t="s">
        <v>1268</v>
      </c>
      <c r="E495" s="85"/>
      <c r="F495" s="85" t="s">
        <v>1175</v>
      </c>
      <c r="G495" s="85">
        <v>1</v>
      </c>
      <c r="H495" s="83" t="s">
        <v>46</v>
      </c>
      <c r="I495" s="83" t="s">
        <v>47</v>
      </c>
      <c r="J495" s="52"/>
      <c r="K495" s="107">
        <v>138</v>
      </c>
      <c r="L495" s="107">
        <f t="shared" si="140"/>
        <v>165.6</v>
      </c>
      <c r="M495" s="108">
        <v>0.152</v>
      </c>
      <c r="N495" s="108">
        <f t="shared" si="141"/>
        <v>0.17924528301886791</v>
      </c>
      <c r="O495" s="108">
        <f t="shared" si="167"/>
        <v>196</v>
      </c>
      <c r="P495" s="102"/>
      <c r="Q495" s="108">
        <f t="shared" si="154"/>
        <v>29.791999999999998</v>
      </c>
      <c r="R495" s="109"/>
      <c r="S495" s="110">
        <v>5.76</v>
      </c>
      <c r="T495" s="111">
        <f t="shared" si="168"/>
        <v>207.97962648556876</v>
      </c>
      <c r="U495" s="109"/>
      <c r="V495" s="109"/>
      <c r="W495" s="109"/>
      <c r="X495" s="110">
        <v>8.4</v>
      </c>
      <c r="Y495" s="111">
        <v>0</v>
      </c>
      <c r="Z495" s="111">
        <f t="shared" si="169"/>
        <v>213.97379912663754</v>
      </c>
      <c r="AA495" s="56"/>
      <c r="AB495" s="112"/>
      <c r="AC495" s="85"/>
      <c r="AD495" s="35" t="s">
        <v>1269</v>
      </c>
      <c r="AE495" s="85"/>
      <c r="AF495" s="85"/>
      <c r="AG495" s="52"/>
      <c r="AH495" s="52"/>
      <c r="AI495" s="52"/>
      <c r="AJ495" s="52"/>
      <c r="AK495" s="52"/>
      <c r="AL495" s="52"/>
      <c r="AM495" s="52"/>
      <c r="AN495" s="52"/>
    </row>
    <row r="496" spans="1:40" ht="178.5">
      <c r="A496" s="33" t="s">
        <v>1142</v>
      </c>
      <c r="B496" s="33" t="s">
        <v>1270</v>
      </c>
      <c r="C496" s="100" t="s">
        <v>537</v>
      </c>
      <c r="D496" s="33" t="s">
        <v>1271</v>
      </c>
      <c r="E496" s="35" t="s">
        <v>1272</v>
      </c>
      <c r="F496" s="35" t="s">
        <v>1175</v>
      </c>
      <c r="G496" s="35">
        <v>1</v>
      </c>
      <c r="H496" s="33" t="s">
        <v>46</v>
      </c>
      <c r="I496" s="33" t="s">
        <v>47</v>
      </c>
      <c r="J496" s="33"/>
      <c r="K496" s="52">
        <v>145</v>
      </c>
      <c r="L496" s="21">
        <f t="shared" si="140"/>
        <v>174</v>
      </c>
      <c r="M496" s="102">
        <v>0.152</v>
      </c>
      <c r="N496" s="103">
        <f t="shared" si="141"/>
        <v>0.17924528301886791</v>
      </c>
      <c r="O496" s="103">
        <f t="shared" si="167"/>
        <v>206</v>
      </c>
      <c r="P496" s="103"/>
      <c r="Q496" s="103">
        <f t="shared" si="154"/>
        <v>31.311999999999998</v>
      </c>
      <c r="R496" s="15"/>
      <c r="S496" s="15">
        <v>5.76</v>
      </c>
      <c r="T496" s="104">
        <f t="shared" si="168"/>
        <v>218.59083191850593</v>
      </c>
      <c r="U496" s="15"/>
      <c r="V496" s="15"/>
      <c r="W496" s="15"/>
      <c r="X496" s="15">
        <v>8.4</v>
      </c>
      <c r="Y496" s="104">
        <v>0</v>
      </c>
      <c r="Z496" s="104">
        <f t="shared" si="169"/>
        <v>224.89082969432314</v>
      </c>
      <c r="AA496" s="40"/>
      <c r="AB496" s="40">
        <v>42918</v>
      </c>
      <c r="AC496" s="35" t="s">
        <v>48</v>
      </c>
      <c r="AD496" s="35" t="s">
        <v>1273</v>
      </c>
      <c r="AE496" s="35" t="s">
        <v>532</v>
      </c>
      <c r="AF496" s="35">
        <v>8.7899999999999991</v>
      </c>
      <c r="AG496" s="36"/>
      <c r="AH496" s="36"/>
      <c r="AI496" s="36"/>
      <c r="AJ496" s="38"/>
      <c r="AK496" s="21" t="s">
        <v>1274</v>
      </c>
      <c r="AL496" s="21" t="s">
        <v>1274</v>
      </c>
      <c r="AM496" s="21" t="s">
        <v>1275</v>
      </c>
      <c r="AN496" s="21" t="s">
        <v>1276</v>
      </c>
    </row>
    <row r="497" spans="1:40" ht="178.5">
      <c r="A497" s="33" t="s">
        <v>1142</v>
      </c>
      <c r="B497" s="33" t="s">
        <v>1277</v>
      </c>
      <c r="C497" s="100" t="s">
        <v>537</v>
      </c>
      <c r="D497" s="33" t="s">
        <v>1271</v>
      </c>
      <c r="E497" s="35"/>
      <c r="F497" s="35" t="s">
        <v>1175</v>
      </c>
      <c r="G497" s="35">
        <v>1</v>
      </c>
      <c r="H497" s="33" t="s">
        <v>46</v>
      </c>
      <c r="I497" s="33" t="s">
        <v>1278</v>
      </c>
      <c r="J497" s="33" t="s">
        <v>1279</v>
      </c>
      <c r="K497" s="52">
        <v>120</v>
      </c>
      <c r="L497" s="16">
        <f t="shared" si="140"/>
        <v>144</v>
      </c>
      <c r="M497" s="16">
        <v>0.2</v>
      </c>
      <c r="N497" s="8">
        <f t="shared" si="141"/>
        <v>0.25</v>
      </c>
      <c r="O497" s="17">
        <f>INT(K497/(1-M497))+1</f>
        <v>151</v>
      </c>
      <c r="P497" s="17">
        <f>1.2*O497</f>
        <v>181.2</v>
      </c>
      <c r="Q497" s="18">
        <f t="shared" si="154"/>
        <v>30.200000000000003</v>
      </c>
      <c r="R497" s="8">
        <v>12</v>
      </c>
      <c r="S497" s="8">
        <v>8.4</v>
      </c>
      <c r="T497" s="18">
        <f>(P497+(S497/100)*R497)/(1-S497/100)</f>
        <v>198.91703056768557</v>
      </c>
      <c r="U497" s="78">
        <v>0.1</v>
      </c>
      <c r="V497" s="18">
        <f>P497*(1+U497)</f>
        <v>199.32</v>
      </c>
      <c r="W497" s="44">
        <f>(L497+R497)/(1-S497/100)</f>
        <v>170.3056768558952</v>
      </c>
      <c r="X497" s="8">
        <v>8.4</v>
      </c>
      <c r="Y497" s="17">
        <v>0</v>
      </c>
      <c r="Z497" s="18">
        <f>(P497+(X497/100)*R497+Y497)/(1-X497/100)</f>
        <v>198.91703056768557</v>
      </c>
      <c r="AA497" s="17">
        <f>(L497+R497+Y497)/(1-X497/100)</f>
        <v>170.3056768558952</v>
      </c>
      <c r="AB497" s="40"/>
      <c r="AC497" s="35"/>
      <c r="AD497" s="35"/>
      <c r="AE497" s="35"/>
      <c r="AF497" s="35"/>
      <c r="AG497" s="36"/>
      <c r="AH497" s="36"/>
      <c r="AI497" s="36"/>
      <c r="AJ497" s="38"/>
      <c r="AK497" s="52" t="s">
        <v>1280</v>
      </c>
      <c r="AL497" s="52" t="s">
        <v>1280</v>
      </c>
      <c r="AM497" s="21" t="s">
        <v>1275</v>
      </c>
      <c r="AN497" s="21" t="s">
        <v>1276</v>
      </c>
    </row>
    <row r="498" spans="1:40" ht="178.5">
      <c r="A498" s="33" t="s">
        <v>1142</v>
      </c>
      <c r="B498" s="33" t="s">
        <v>1281</v>
      </c>
      <c r="C498" s="100" t="s">
        <v>537</v>
      </c>
      <c r="D498" s="33" t="s">
        <v>1282</v>
      </c>
      <c r="E498" s="35"/>
      <c r="F498" s="35" t="s">
        <v>1175</v>
      </c>
      <c r="G498" s="35">
        <v>1</v>
      </c>
      <c r="H498" s="33" t="s">
        <v>46</v>
      </c>
      <c r="I498" s="33" t="s">
        <v>47</v>
      </c>
      <c r="J498" s="33"/>
      <c r="K498" s="37">
        <v>175</v>
      </c>
      <c r="L498" s="16">
        <f t="shared" si="140"/>
        <v>210</v>
      </c>
      <c r="M498" s="16">
        <v>0.255</v>
      </c>
      <c r="N498" s="8">
        <f t="shared" si="141"/>
        <v>0.34228187919463088</v>
      </c>
      <c r="O498" s="17">
        <f t="shared" ref="O498:O502" si="170">INT(L498/(1-M498))+1</f>
        <v>282</v>
      </c>
      <c r="P498" s="17"/>
      <c r="Q498" s="18">
        <f t="shared" si="154"/>
        <v>71.91</v>
      </c>
      <c r="R498" s="8"/>
      <c r="S498" s="8">
        <v>5.76</v>
      </c>
      <c r="T498" s="18">
        <f t="shared" ref="T498:T502" si="171">O498/(1-S498/100)</f>
        <v>299.23599320882852</v>
      </c>
      <c r="U498" s="8"/>
      <c r="V498" s="8"/>
      <c r="W498" s="8"/>
      <c r="X498" s="8">
        <v>8.4</v>
      </c>
      <c r="Y498" s="17">
        <v>6</v>
      </c>
      <c r="Z498" s="18">
        <f t="shared" ref="Z498:Z502" si="172">(O498+Y498)/(1-X498/100)</f>
        <v>314.41048034934499</v>
      </c>
      <c r="AA498" s="40"/>
      <c r="AB498" s="40">
        <v>42769</v>
      </c>
      <c r="AC498" s="36" t="s">
        <v>46</v>
      </c>
      <c r="AD498" s="35"/>
      <c r="AE498" s="35"/>
      <c r="AF498" s="21"/>
      <c r="AG498" s="21"/>
      <c r="AH498" s="36"/>
      <c r="AI498" s="36"/>
      <c r="AJ498" s="38"/>
      <c r="AK498" s="33" t="s">
        <v>1283</v>
      </c>
      <c r="AL498" s="33" t="s">
        <v>1283</v>
      </c>
      <c r="AM498" s="33" t="s">
        <v>1284</v>
      </c>
      <c r="AN498" s="33" t="s">
        <v>1285</v>
      </c>
    </row>
    <row r="499" spans="1:40" ht="114.75">
      <c r="A499" s="33" t="s">
        <v>1142</v>
      </c>
      <c r="B499" s="33" t="s">
        <v>1286</v>
      </c>
      <c r="C499" s="100" t="s">
        <v>537</v>
      </c>
      <c r="D499" s="33" t="s">
        <v>1287</v>
      </c>
      <c r="E499" s="35" t="s">
        <v>1288</v>
      </c>
      <c r="F499" s="35" t="s">
        <v>1175</v>
      </c>
      <c r="G499" s="35">
        <v>1</v>
      </c>
      <c r="H499" s="33" t="s">
        <v>46</v>
      </c>
      <c r="I499" s="33" t="s">
        <v>47</v>
      </c>
      <c r="J499" s="33"/>
      <c r="K499" s="37">
        <v>115</v>
      </c>
      <c r="L499" s="16">
        <f t="shared" si="140"/>
        <v>138</v>
      </c>
      <c r="M499" s="16">
        <v>0.18</v>
      </c>
      <c r="N499" s="8">
        <f t="shared" si="141"/>
        <v>0.21951219512195119</v>
      </c>
      <c r="O499" s="17">
        <f t="shared" si="170"/>
        <v>169</v>
      </c>
      <c r="P499" s="17"/>
      <c r="Q499" s="18">
        <f t="shared" si="154"/>
        <v>30.419999999999998</v>
      </c>
      <c r="R499" s="8"/>
      <c r="S499" s="8">
        <v>5.76</v>
      </c>
      <c r="T499" s="18">
        <f t="shared" si="171"/>
        <v>179.32937181663837</v>
      </c>
      <c r="U499" s="8"/>
      <c r="V499" s="8"/>
      <c r="W499" s="8"/>
      <c r="X499" s="8">
        <v>8.4</v>
      </c>
      <c r="Y499" s="17">
        <v>5</v>
      </c>
      <c r="Z499" s="18">
        <f t="shared" si="172"/>
        <v>189.95633187772924</v>
      </c>
      <c r="AA499" s="40"/>
      <c r="AB499" s="40">
        <v>42888</v>
      </c>
      <c r="AC499" s="35" t="s">
        <v>48</v>
      </c>
      <c r="AD499" s="35" t="s">
        <v>1289</v>
      </c>
      <c r="AE499" s="35" t="s">
        <v>69</v>
      </c>
      <c r="AF499" s="35">
        <v>5.61</v>
      </c>
      <c r="AG499" s="36"/>
      <c r="AH499" s="36"/>
      <c r="AI499" s="36"/>
      <c r="AJ499" s="38"/>
      <c r="AK499" s="33" t="s">
        <v>1290</v>
      </c>
      <c r="AL499" s="33" t="s">
        <v>1290</v>
      </c>
      <c r="AM499" s="33" t="s">
        <v>1291</v>
      </c>
      <c r="AN499" s="33" t="s">
        <v>1292</v>
      </c>
    </row>
    <row r="500" spans="1:40" ht="153">
      <c r="A500" s="33" t="s">
        <v>1142</v>
      </c>
      <c r="B500" s="33" t="s">
        <v>1293</v>
      </c>
      <c r="C500" s="100" t="s">
        <v>537</v>
      </c>
      <c r="D500" s="33" t="s">
        <v>1294</v>
      </c>
      <c r="E500" s="35"/>
      <c r="F500" s="35" t="s">
        <v>1175</v>
      </c>
      <c r="G500" s="35">
        <v>1</v>
      </c>
      <c r="H500" s="33" t="s">
        <v>46</v>
      </c>
      <c r="I500" s="33" t="s">
        <v>47</v>
      </c>
      <c r="J500" s="33"/>
      <c r="K500" s="37">
        <v>379</v>
      </c>
      <c r="L500" s="16">
        <f t="shared" si="140"/>
        <v>454.8</v>
      </c>
      <c r="M500" s="16">
        <v>0.104</v>
      </c>
      <c r="N500" s="8">
        <f t="shared" si="141"/>
        <v>0.11607142857142856</v>
      </c>
      <c r="O500" s="17">
        <f t="shared" si="170"/>
        <v>508</v>
      </c>
      <c r="P500" s="17"/>
      <c r="Q500" s="18">
        <f t="shared" si="154"/>
        <v>52.832000000000001</v>
      </c>
      <c r="R500" s="8"/>
      <c r="S500" s="8">
        <v>5.76</v>
      </c>
      <c r="T500" s="18">
        <f t="shared" si="171"/>
        <v>539.04923599320887</v>
      </c>
      <c r="U500" s="8"/>
      <c r="V500" s="8"/>
      <c r="W500" s="8"/>
      <c r="X500" s="8">
        <v>8.4</v>
      </c>
      <c r="Y500" s="17">
        <v>4</v>
      </c>
      <c r="Z500" s="18">
        <f t="shared" si="172"/>
        <v>558.95196506550212</v>
      </c>
      <c r="AA500" s="35"/>
      <c r="AB500" s="35" t="s">
        <v>1295</v>
      </c>
      <c r="AC500" s="35" t="s">
        <v>46</v>
      </c>
      <c r="AD500" s="35"/>
      <c r="AE500" s="35"/>
      <c r="AF500" s="35"/>
      <c r="AG500" s="36"/>
      <c r="AH500" s="36"/>
      <c r="AI500" s="36"/>
      <c r="AJ500" s="38"/>
      <c r="AK500" s="54" t="s">
        <v>1296</v>
      </c>
      <c r="AL500" s="54" t="s">
        <v>1296</v>
      </c>
      <c r="AM500" s="54" t="s">
        <v>1297</v>
      </c>
      <c r="AN500" s="54" t="s">
        <v>1298</v>
      </c>
    </row>
    <row r="501" spans="1:40" ht="153">
      <c r="A501" s="33" t="s">
        <v>1142</v>
      </c>
      <c r="B501" s="33" t="s">
        <v>1293</v>
      </c>
      <c r="C501" s="100" t="s">
        <v>537</v>
      </c>
      <c r="D501" s="33" t="s">
        <v>1294</v>
      </c>
      <c r="E501" s="35"/>
      <c r="F501" s="35" t="s">
        <v>1175</v>
      </c>
      <c r="G501" s="35">
        <v>1</v>
      </c>
      <c r="H501" s="33" t="s">
        <v>46</v>
      </c>
      <c r="I501" s="33" t="s">
        <v>47</v>
      </c>
      <c r="J501" s="33"/>
      <c r="K501" s="37">
        <v>379</v>
      </c>
      <c r="L501" s="16">
        <f t="shared" si="140"/>
        <v>454.8</v>
      </c>
      <c r="M501" s="16">
        <v>0.104</v>
      </c>
      <c r="N501" s="8">
        <f t="shared" si="141"/>
        <v>0.11607142857142856</v>
      </c>
      <c r="O501" s="17">
        <f t="shared" si="170"/>
        <v>508</v>
      </c>
      <c r="P501" s="17"/>
      <c r="Q501" s="18">
        <f t="shared" si="154"/>
        <v>52.832000000000001</v>
      </c>
      <c r="R501" s="8"/>
      <c r="S501" s="8">
        <v>5.76</v>
      </c>
      <c r="T501" s="18">
        <f t="shared" si="171"/>
        <v>539.04923599320887</v>
      </c>
      <c r="U501" s="8"/>
      <c r="V501" s="8"/>
      <c r="W501" s="8"/>
      <c r="X501" s="8">
        <v>8.4</v>
      </c>
      <c r="Y501" s="17">
        <v>4</v>
      </c>
      <c r="Z501" s="18">
        <f t="shared" si="172"/>
        <v>558.95196506550212</v>
      </c>
      <c r="AA501" s="35"/>
      <c r="AB501" s="35" t="s">
        <v>1295</v>
      </c>
      <c r="AC501" s="35" t="s">
        <v>46</v>
      </c>
      <c r="AD501" s="35"/>
      <c r="AE501" s="35"/>
      <c r="AF501" s="35"/>
      <c r="AG501" s="36"/>
      <c r="AH501" s="36"/>
      <c r="AI501" s="36"/>
      <c r="AJ501" s="38"/>
      <c r="AK501" s="54" t="s">
        <v>1296</v>
      </c>
      <c r="AL501" s="54" t="s">
        <v>1296</v>
      </c>
      <c r="AM501" s="54" t="s">
        <v>1297</v>
      </c>
      <c r="AN501" s="54" t="s">
        <v>1298</v>
      </c>
    </row>
    <row r="502" spans="1:40" ht="114.75">
      <c r="A502" s="33" t="s">
        <v>1142</v>
      </c>
      <c r="B502" s="33" t="s">
        <v>1299</v>
      </c>
      <c r="C502" s="100" t="s">
        <v>537</v>
      </c>
      <c r="D502" s="33" t="s">
        <v>1300</v>
      </c>
      <c r="E502" s="35"/>
      <c r="F502" s="35" t="s">
        <v>1175</v>
      </c>
      <c r="G502" s="35">
        <v>1</v>
      </c>
      <c r="H502" s="33" t="s">
        <v>46</v>
      </c>
      <c r="I502" s="33" t="s">
        <v>47</v>
      </c>
      <c r="J502" s="33"/>
      <c r="K502" s="37">
        <v>220</v>
      </c>
      <c r="L502" s="16">
        <f t="shared" si="140"/>
        <v>264</v>
      </c>
      <c r="M502" s="16">
        <v>0.12</v>
      </c>
      <c r="N502" s="8">
        <f t="shared" si="141"/>
        <v>0.13636363636363635</v>
      </c>
      <c r="O502" s="17">
        <f t="shared" si="170"/>
        <v>301</v>
      </c>
      <c r="P502" s="17"/>
      <c r="Q502" s="18">
        <f t="shared" si="154"/>
        <v>36.119999999999997</v>
      </c>
      <c r="R502" s="8"/>
      <c r="S502" s="8">
        <v>5.76</v>
      </c>
      <c r="T502" s="18">
        <f t="shared" si="171"/>
        <v>319.39728353140919</v>
      </c>
      <c r="U502" s="8"/>
      <c r="V502" s="8"/>
      <c r="W502" s="8"/>
      <c r="X502" s="8">
        <v>8.4</v>
      </c>
      <c r="Y502" s="17">
        <v>0</v>
      </c>
      <c r="Z502" s="18">
        <f t="shared" si="172"/>
        <v>328.60262008733622</v>
      </c>
      <c r="AA502" s="35"/>
      <c r="AB502" s="35" t="s">
        <v>106</v>
      </c>
      <c r="AC502" s="35" t="s">
        <v>46</v>
      </c>
      <c r="AD502" s="35"/>
      <c r="AE502" s="35"/>
      <c r="AF502" s="35"/>
      <c r="AG502" s="36"/>
      <c r="AH502" s="36"/>
      <c r="AI502" s="36"/>
      <c r="AJ502" s="38"/>
      <c r="AK502" s="54" t="s">
        <v>1301</v>
      </c>
      <c r="AL502" s="54" t="s">
        <v>1301</v>
      </c>
      <c r="AM502" s="54" t="s">
        <v>1302</v>
      </c>
      <c r="AN502" s="54" t="s">
        <v>1303</v>
      </c>
    </row>
    <row r="503" spans="1:40" ht="114.75">
      <c r="A503" s="33" t="s">
        <v>1142</v>
      </c>
      <c r="B503" s="33" t="s">
        <v>1304</v>
      </c>
      <c r="C503" s="100" t="s">
        <v>537</v>
      </c>
      <c r="D503" s="33" t="s">
        <v>1300</v>
      </c>
      <c r="E503" s="35"/>
      <c r="F503" s="35" t="s">
        <v>1175</v>
      </c>
      <c r="G503" s="35">
        <v>1</v>
      </c>
      <c r="H503" s="33" t="s">
        <v>46</v>
      </c>
      <c r="I503" s="33" t="s">
        <v>47</v>
      </c>
      <c r="J503" s="33" t="s">
        <v>1305</v>
      </c>
      <c r="K503" s="37">
        <v>205</v>
      </c>
      <c r="L503" s="16">
        <f t="shared" si="140"/>
        <v>246</v>
      </c>
      <c r="M503" s="16">
        <v>0.15</v>
      </c>
      <c r="N503" s="8">
        <f t="shared" si="141"/>
        <v>0.17647058823529413</v>
      </c>
      <c r="O503" s="17">
        <f>INT(K503/(1-M503))+1</f>
        <v>242</v>
      </c>
      <c r="P503" s="17">
        <f>1.2*O503</f>
        <v>290.39999999999998</v>
      </c>
      <c r="Q503" s="18">
        <f t="shared" si="154"/>
        <v>36.299999999999997</v>
      </c>
      <c r="R503" s="8">
        <v>12</v>
      </c>
      <c r="S503" s="8">
        <v>8.4</v>
      </c>
      <c r="T503" s="18">
        <f>(P503+(S503/100)*R503)/(1-S503/100)</f>
        <v>318.13100436681219</v>
      </c>
      <c r="U503" s="78">
        <v>0.1</v>
      </c>
      <c r="V503" s="18">
        <f>P503*(1+U503)</f>
        <v>319.44</v>
      </c>
      <c r="W503" s="44">
        <f>(L503+R503)/(1-S503/100)</f>
        <v>281.65938864628822</v>
      </c>
      <c r="X503" s="8">
        <v>8.4</v>
      </c>
      <c r="Y503" s="17">
        <v>0</v>
      </c>
      <c r="Z503" s="18">
        <f>(P503+(X503/100)*R503+Y503)/(1-X503/100)</f>
        <v>318.13100436681219</v>
      </c>
      <c r="AA503" s="17">
        <f>(L503+R503+Y503)/(1-X503/100)</f>
        <v>281.65938864628822</v>
      </c>
      <c r="AB503" s="35"/>
      <c r="AC503" s="35"/>
      <c r="AD503" s="35"/>
      <c r="AE503" s="35"/>
      <c r="AF503" s="35"/>
      <c r="AG503" s="36"/>
      <c r="AH503" s="36"/>
      <c r="AI503" s="36"/>
      <c r="AJ503" s="38"/>
      <c r="AK503" s="54" t="s">
        <v>1301</v>
      </c>
      <c r="AL503" s="54" t="s">
        <v>1301</v>
      </c>
      <c r="AM503" s="54" t="s">
        <v>1302</v>
      </c>
      <c r="AN503" s="54" t="s">
        <v>1303</v>
      </c>
    </row>
    <row r="504" spans="1:40" ht="114.75">
      <c r="A504" s="33" t="s">
        <v>1142</v>
      </c>
      <c r="B504" s="33" t="s">
        <v>1306</v>
      </c>
      <c r="C504" s="100" t="s">
        <v>537</v>
      </c>
      <c r="D504" s="33" t="s">
        <v>1307</v>
      </c>
      <c r="E504" s="35"/>
      <c r="F504" s="35" t="s">
        <v>1175</v>
      </c>
      <c r="G504" s="35">
        <v>1</v>
      </c>
      <c r="H504" s="33" t="s">
        <v>46</v>
      </c>
      <c r="I504" s="33" t="s">
        <v>47</v>
      </c>
      <c r="J504" s="33"/>
      <c r="K504" s="37">
        <v>220</v>
      </c>
      <c r="L504" s="16">
        <f t="shared" si="140"/>
        <v>264</v>
      </c>
      <c r="M504" s="16">
        <v>0.12</v>
      </c>
      <c r="N504" s="8">
        <f t="shared" si="141"/>
        <v>0.13636363636363635</v>
      </c>
      <c r="O504" s="17">
        <f t="shared" ref="O504:O508" si="173">INT(L504/(1-M504))+1</f>
        <v>301</v>
      </c>
      <c r="P504" s="17"/>
      <c r="Q504" s="18">
        <f t="shared" si="154"/>
        <v>36.119999999999997</v>
      </c>
      <c r="R504" s="8"/>
      <c r="S504" s="8">
        <v>5.76</v>
      </c>
      <c r="T504" s="18">
        <f t="shared" ref="T504:T508" si="174">O504/(1-S504/100)</f>
        <v>319.39728353140919</v>
      </c>
      <c r="U504" s="8"/>
      <c r="V504" s="8"/>
      <c r="W504" s="8"/>
      <c r="X504" s="8">
        <v>8.4</v>
      </c>
      <c r="Y504" s="17">
        <v>0</v>
      </c>
      <c r="Z504" s="18">
        <f t="shared" ref="Z504:Z508" si="175">(O504+Y504)/(1-X504/100)</f>
        <v>328.60262008733622</v>
      </c>
      <c r="AA504" s="35"/>
      <c r="AB504" s="35" t="s">
        <v>106</v>
      </c>
      <c r="AC504" s="35" t="s">
        <v>46</v>
      </c>
      <c r="AD504" s="35"/>
      <c r="AE504" s="35"/>
      <c r="AF504" s="35"/>
      <c r="AG504" s="36"/>
      <c r="AH504" s="36"/>
      <c r="AI504" s="36"/>
      <c r="AJ504" s="38"/>
      <c r="AK504" s="33" t="s">
        <v>1308</v>
      </c>
      <c r="AL504" s="33" t="s">
        <v>1309</v>
      </c>
      <c r="AM504" s="33" t="s">
        <v>1310</v>
      </c>
      <c r="AN504" s="33" t="s">
        <v>1308</v>
      </c>
    </row>
    <row r="505" spans="1:40" ht="191.25">
      <c r="A505" s="33" t="s">
        <v>1142</v>
      </c>
      <c r="B505" s="33" t="s">
        <v>1311</v>
      </c>
      <c r="C505" s="33" t="s">
        <v>471</v>
      </c>
      <c r="D505" s="33" t="s">
        <v>1312</v>
      </c>
      <c r="E505" s="35" t="s">
        <v>1313</v>
      </c>
      <c r="F505" s="35" t="s">
        <v>45</v>
      </c>
      <c r="G505" s="35">
        <v>1</v>
      </c>
      <c r="H505" s="33" t="s">
        <v>46</v>
      </c>
      <c r="I505" s="33" t="s">
        <v>47</v>
      </c>
      <c r="J505" s="33"/>
      <c r="K505" s="37">
        <v>247</v>
      </c>
      <c r="L505" s="16">
        <f t="shared" si="140"/>
        <v>296.39999999999998</v>
      </c>
      <c r="M505" s="16">
        <v>0.121</v>
      </c>
      <c r="N505" s="8">
        <f t="shared" si="141"/>
        <v>0.13765642775881684</v>
      </c>
      <c r="O505" s="17">
        <f t="shared" si="173"/>
        <v>338</v>
      </c>
      <c r="P505" s="17"/>
      <c r="Q505" s="18">
        <f t="shared" si="154"/>
        <v>40.897999999999996</v>
      </c>
      <c r="R505" s="8"/>
      <c r="S505" s="8">
        <v>5.76</v>
      </c>
      <c r="T505" s="18">
        <f t="shared" si="174"/>
        <v>358.65874363327674</v>
      </c>
      <c r="U505" s="8"/>
      <c r="V505" s="8"/>
      <c r="W505" s="8"/>
      <c r="X505" s="8">
        <v>8.4</v>
      </c>
      <c r="Y505" s="17">
        <v>5</v>
      </c>
      <c r="Z505" s="18">
        <f t="shared" si="175"/>
        <v>374.45414847161572</v>
      </c>
      <c r="AA505" s="35"/>
      <c r="AB505" s="35" t="s">
        <v>342</v>
      </c>
      <c r="AC505" s="35" t="s">
        <v>48</v>
      </c>
      <c r="AD505" s="35" t="s">
        <v>1314</v>
      </c>
      <c r="AE505" s="35" t="s">
        <v>69</v>
      </c>
      <c r="AF505" s="35">
        <v>6.35</v>
      </c>
      <c r="AG505" s="36"/>
      <c r="AH505" s="36"/>
      <c r="AI505" s="36"/>
      <c r="AJ505" s="38"/>
      <c r="AK505" s="54" t="s">
        <v>1315</v>
      </c>
      <c r="AL505" s="54" t="s">
        <v>1315</v>
      </c>
      <c r="AM505" s="54" t="s">
        <v>1316</v>
      </c>
      <c r="AN505" s="54" t="s">
        <v>1317</v>
      </c>
    </row>
    <row r="506" spans="1:40" ht="191.25">
      <c r="A506" s="33" t="s">
        <v>1142</v>
      </c>
      <c r="B506" s="33" t="s">
        <v>1311</v>
      </c>
      <c r="C506" s="33" t="s">
        <v>471</v>
      </c>
      <c r="D506" s="33" t="s">
        <v>1312</v>
      </c>
      <c r="E506" s="35"/>
      <c r="F506" s="35" t="s">
        <v>45</v>
      </c>
      <c r="G506" s="35">
        <v>1</v>
      </c>
      <c r="H506" s="33" t="s">
        <v>46</v>
      </c>
      <c r="I506" s="33" t="s">
        <v>47</v>
      </c>
      <c r="J506" s="33"/>
      <c r="K506" s="37">
        <v>247</v>
      </c>
      <c r="L506" s="16">
        <f t="shared" si="140"/>
        <v>296.39999999999998</v>
      </c>
      <c r="M506" s="16">
        <v>0.121</v>
      </c>
      <c r="N506" s="8">
        <f t="shared" si="141"/>
        <v>0.13765642775881684</v>
      </c>
      <c r="O506" s="17">
        <f t="shared" si="173"/>
        <v>338</v>
      </c>
      <c r="P506" s="17"/>
      <c r="Q506" s="18">
        <f t="shared" si="154"/>
        <v>40.897999999999996</v>
      </c>
      <c r="R506" s="8"/>
      <c r="S506" s="8">
        <v>5.76</v>
      </c>
      <c r="T506" s="18">
        <f t="shared" si="174"/>
        <v>358.65874363327674</v>
      </c>
      <c r="U506" s="8"/>
      <c r="V506" s="8"/>
      <c r="W506" s="8"/>
      <c r="X506" s="8">
        <v>8.4</v>
      </c>
      <c r="Y506" s="17">
        <v>5</v>
      </c>
      <c r="Z506" s="18">
        <f t="shared" si="175"/>
        <v>374.45414847161572</v>
      </c>
      <c r="AA506" s="35"/>
      <c r="AB506" s="35" t="s">
        <v>106</v>
      </c>
      <c r="AC506" s="35" t="s">
        <v>46</v>
      </c>
      <c r="AD506" s="35"/>
      <c r="AE506" s="35"/>
      <c r="AF506" s="35"/>
      <c r="AG506" s="36"/>
      <c r="AH506" s="36"/>
      <c r="AI506" s="36"/>
      <c r="AJ506" s="38"/>
      <c r="AK506" s="54" t="s">
        <v>1315</v>
      </c>
      <c r="AL506" s="54" t="s">
        <v>1315</v>
      </c>
      <c r="AM506" s="54" t="s">
        <v>1316</v>
      </c>
      <c r="AN506" s="54" t="s">
        <v>1317</v>
      </c>
    </row>
    <row r="507" spans="1:40" ht="191.25">
      <c r="A507" s="33" t="s">
        <v>1142</v>
      </c>
      <c r="B507" s="33" t="s">
        <v>1311</v>
      </c>
      <c r="C507" s="33" t="s">
        <v>471</v>
      </c>
      <c r="D507" s="33" t="s">
        <v>1312</v>
      </c>
      <c r="E507" s="35"/>
      <c r="F507" s="35" t="s">
        <v>45</v>
      </c>
      <c r="G507" s="35">
        <v>1</v>
      </c>
      <c r="H507" s="33" t="s">
        <v>46</v>
      </c>
      <c r="I507" s="33" t="s">
        <v>47</v>
      </c>
      <c r="J507" s="33"/>
      <c r="K507" s="37">
        <v>247</v>
      </c>
      <c r="L507" s="16">
        <f t="shared" si="140"/>
        <v>296.39999999999998</v>
      </c>
      <c r="M507" s="16">
        <v>0.121</v>
      </c>
      <c r="N507" s="8">
        <f t="shared" si="141"/>
        <v>0.13765642775881684</v>
      </c>
      <c r="O507" s="17">
        <f t="shared" si="173"/>
        <v>338</v>
      </c>
      <c r="P507" s="17"/>
      <c r="Q507" s="18">
        <f t="shared" si="154"/>
        <v>40.897999999999996</v>
      </c>
      <c r="R507" s="8"/>
      <c r="S507" s="8">
        <v>5.76</v>
      </c>
      <c r="T507" s="18">
        <f t="shared" si="174"/>
        <v>358.65874363327674</v>
      </c>
      <c r="U507" s="8"/>
      <c r="V507" s="8"/>
      <c r="W507" s="8"/>
      <c r="X507" s="8">
        <v>8.4</v>
      </c>
      <c r="Y507" s="17">
        <v>5</v>
      </c>
      <c r="Z507" s="18">
        <f t="shared" si="175"/>
        <v>374.45414847161572</v>
      </c>
      <c r="AA507" s="35"/>
      <c r="AB507" s="35" t="s">
        <v>106</v>
      </c>
      <c r="AC507" s="35" t="s">
        <v>46</v>
      </c>
      <c r="AD507" s="35"/>
      <c r="AE507" s="35"/>
      <c r="AF507" s="35"/>
      <c r="AG507" s="36"/>
      <c r="AH507" s="36"/>
      <c r="AI507" s="36"/>
      <c r="AJ507" s="38"/>
      <c r="AK507" s="54" t="s">
        <v>1315</v>
      </c>
      <c r="AL507" s="54" t="s">
        <v>1315</v>
      </c>
      <c r="AM507" s="54" t="s">
        <v>1316</v>
      </c>
      <c r="AN507" s="54" t="s">
        <v>1317</v>
      </c>
    </row>
    <row r="508" spans="1:40" ht="114.75">
      <c r="A508" s="33" t="s">
        <v>1142</v>
      </c>
      <c r="B508" s="33" t="s">
        <v>1318</v>
      </c>
      <c r="C508" s="33" t="s">
        <v>537</v>
      </c>
      <c r="D508" s="33" t="s">
        <v>1319</v>
      </c>
      <c r="E508" s="113" t="s">
        <v>1320</v>
      </c>
      <c r="F508" s="35" t="s">
        <v>1175</v>
      </c>
      <c r="G508" s="35">
        <v>1</v>
      </c>
      <c r="H508" s="33" t="s">
        <v>46</v>
      </c>
      <c r="I508" s="33" t="s">
        <v>47</v>
      </c>
      <c r="J508" s="33" t="s">
        <v>1321</v>
      </c>
      <c r="K508" s="37">
        <v>319</v>
      </c>
      <c r="L508" s="16">
        <f t="shared" si="140"/>
        <v>382.8</v>
      </c>
      <c r="M508" s="16">
        <v>0.12</v>
      </c>
      <c r="N508" s="8">
        <f t="shared" si="141"/>
        <v>0.13636363636363635</v>
      </c>
      <c r="O508" s="17">
        <f t="shared" si="173"/>
        <v>436</v>
      </c>
      <c r="P508" s="17"/>
      <c r="Q508" s="18">
        <f t="shared" si="154"/>
        <v>52.32</v>
      </c>
      <c r="R508" s="8"/>
      <c r="S508" s="8">
        <v>5.76</v>
      </c>
      <c r="T508" s="18">
        <f t="shared" si="174"/>
        <v>462.64855687606109</v>
      </c>
      <c r="U508" s="8"/>
      <c r="V508" s="8"/>
      <c r="W508" s="8"/>
      <c r="X508" s="8">
        <v>8.4</v>
      </c>
      <c r="Y508" s="17">
        <v>0</v>
      </c>
      <c r="Z508" s="18">
        <f t="shared" si="175"/>
        <v>475.9825327510917</v>
      </c>
      <c r="AA508" s="35"/>
      <c r="AB508" s="35" t="s">
        <v>1322</v>
      </c>
      <c r="AC508" s="35" t="s">
        <v>1323</v>
      </c>
      <c r="AD508" s="35" t="s">
        <v>1323</v>
      </c>
      <c r="AE508" s="35" t="s">
        <v>1324</v>
      </c>
      <c r="AF508" s="35" t="s">
        <v>1324</v>
      </c>
      <c r="AG508" s="35" t="s">
        <v>1325</v>
      </c>
      <c r="AH508" s="36"/>
      <c r="AI508" s="36"/>
      <c r="AJ508" s="38"/>
      <c r="AK508" s="33" t="s">
        <v>1326</v>
      </c>
      <c r="AL508" s="33" t="s">
        <v>1326</v>
      </c>
      <c r="AM508" s="33" t="s">
        <v>1327</v>
      </c>
      <c r="AN508" s="33"/>
    </row>
    <row r="509" spans="1:40" ht="76.5">
      <c r="A509" s="33" t="s">
        <v>1142</v>
      </c>
      <c r="B509" s="33" t="s">
        <v>1318</v>
      </c>
      <c r="C509" s="33" t="s">
        <v>537</v>
      </c>
      <c r="D509" s="33" t="s">
        <v>1319</v>
      </c>
      <c r="E509" s="35" t="s">
        <v>1328</v>
      </c>
      <c r="F509" s="35" t="s">
        <v>1175</v>
      </c>
      <c r="G509" s="35">
        <v>1</v>
      </c>
      <c r="H509" s="33" t="s">
        <v>46</v>
      </c>
      <c r="I509" s="33" t="s">
        <v>47</v>
      </c>
      <c r="J509" s="33" t="s">
        <v>729</v>
      </c>
      <c r="K509" s="37">
        <v>340</v>
      </c>
      <c r="L509" s="16">
        <f t="shared" si="140"/>
        <v>408</v>
      </c>
      <c r="M509" s="16">
        <v>0.1</v>
      </c>
      <c r="N509" s="8">
        <f t="shared" si="141"/>
        <v>0.11111111111111112</v>
      </c>
      <c r="O509" s="17">
        <f>INT(K509/(1-M509))+1</f>
        <v>378</v>
      </c>
      <c r="P509" s="17">
        <f>1.2*O509</f>
        <v>453.59999999999997</v>
      </c>
      <c r="Q509" s="18">
        <f t="shared" si="154"/>
        <v>37.800000000000004</v>
      </c>
      <c r="R509" s="8">
        <v>12</v>
      </c>
      <c r="S509" s="8">
        <v>8.4</v>
      </c>
      <c r="T509" s="18">
        <f>(P509+(S509/100)*R509)/(1-S509/100)</f>
        <v>496.29694323144099</v>
      </c>
      <c r="U509" s="78">
        <v>0.1</v>
      </c>
      <c r="V509" s="18">
        <f>P509*(1+U509)</f>
        <v>498.96</v>
      </c>
      <c r="W509" s="44">
        <f>(L509+R509)/(1-S509/100)</f>
        <v>458.51528384279476</v>
      </c>
      <c r="X509" s="8">
        <v>8.4</v>
      </c>
      <c r="Y509" s="17">
        <v>0</v>
      </c>
      <c r="Z509" s="18">
        <f>(P509+(X509/100)*R509+Y509)/(1-X509/100)</f>
        <v>496.29694323144099</v>
      </c>
      <c r="AA509" s="114"/>
      <c r="AB509" s="40">
        <v>43166</v>
      </c>
      <c r="AC509" s="35" t="s">
        <v>482</v>
      </c>
      <c r="AD509" s="35" t="s">
        <v>1329</v>
      </c>
      <c r="AE509" s="35" t="s">
        <v>1330</v>
      </c>
      <c r="AF509" s="35" t="s">
        <v>1331</v>
      </c>
      <c r="AG509" s="35"/>
      <c r="AH509" s="36"/>
      <c r="AI509" s="36"/>
      <c r="AJ509" s="38"/>
      <c r="AK509" s="33" t="s">
        <v>1326</v>
      </c>
      <c r="AL509" s="33" t="s">
        <v>1326</v>
      </c>
      <c r="AM509" s="33" t="s">
        <v>1327</v>
      </c>
      <c r="AN509" s="33"/>
    </row>
    <row r="510" spans="1:40" ht="409.5">
      <c r="A510" s="33" t="s">
        <v>1142</v>
      </c>
      <c r="B510" s="33" t="s">
        <v>1332</v>
      </c>
      <c r="C510" s="33" t="s">
        <v>537</v>
      </c>
      <c r="D510" s="33" t="s">
        <v>1333</v>
      </c>
      <c r="E510" s="35" t="s">
        <v>1334</v>
      </c>
      <c r="F510" s="35" t="s">
        <v>1175</v>
      </c>
      <c r="G510" s="35">
        <v>1</v>
      </c>
      <c r="H510" s="33" t="s">
        <v>1335</v>
      </c>
      <c r="I510" s="33" t="s">
        <v>47</v>
      </c>
      <c r="J510" s="33" t="s">
        <v>1321</v>
      </c>
      <c r="K510" s="37">
        <v>299</v>
      </c>
      <c r="L510" s="16">
        <f t="shared" si="140"/>
        <v>358.8</v>
      </c>
      <c r="M510" s="16">
        <v>0.12</v>
      </c>
      <c r="N510" s="8">
        <f t="shared" si="141"/>
        <v>0.13636363636363635</v>
      </c>
      <c r="O510" s="17">
        <f t="shared" ref="O510:O515" si="176">INT(L510/(1-M510))+1</f>
        <v>408</v>
      </c>
      <c r="P510" s="17"/>
      <c r="Q510" s="18">
        <f t="shared" si="154"/>
        <v>48.96</v>
      </c>
      <c r="R510" s="8"/>
      <c r="S510" s="8">
        <v>5.76</v>
      </c>
      <c r="T510" s="18">
        <f t="shared" ref="T510:T515" si="177">O510/(1-S510/100)</f>
        <v>432.93718166383701</v>
      </c>
      <c r="U510" s="8"/>
      <c r="V510" s="8"/>
      <c r="W510" s="8"/>
      <c r="X510" s="8">
        <v>8.4</v>
      </c>
      <c r="Y510" s="17">
        <v>0</v>
      </c>
      <c r="Z510" s="18">
        <f t="shared" ref="Z510:Z515" si="178">(O510+Y510)/(1-X510/100)</f>
        <v>445.41484716157203</v>
      </c>
      <c r="AA510" s="35"/>
      <c r="AB510" s="35" t="s">
        <v>1336</v>
      </c>
      <c r="AC510" s="35" t="s">
        <v>1323</v>
      </c>
      <c r="AD510" s="35" t="s">
        <v>1337</v>
      </c>
      <c r="AE510" s="35" t="s">
        <v>1324</v>
      </c>
      <c r="AF510" s="35" t="s">
        <v>1324</v>
      </c>
      <c r="AG510" s="115" t="s">
        <v>1338</v>
      </c>
      <c r="AH510" s="36"/>
      <c r="AI510" s="36"/>
      <c r="AJ510" s="38"/>
      <c r="AK510" s="33" t="s">
        <v>1339</v>
      </c>
      <c r="AL510" s="33" t="s">
        <v>1339</v>
      </c>
      <c r="AM510" s="33" t="s">
        <v>1340</v>
      </c>
      <c r="AN510" s="33" t="s">
        <v>1341</v>
      </c>
    </row>
    <row r="511" spans="1:40" ht="204">
      <c r="A511" s="33" t="s">
        <v>1142</v>
      </c>
      <c r="B511" s="33" t="s">
        <v>1342</v>
      </c>
      <c r="C511" s="33" t="s">
        <v>537</v>
      </c>
      <c r="D511" s="33" t="s">
        <v>1343</v>
      </c>
      <c r="E511" s="35" t="s">
        <v>1344</v>
      </c>
      <c r="F511" s="35" t="s">
        <v>1175</v>
      </c>
      <c r="G511" s="35">
        <v>1</v>
      </c>
      <c r="H511" s="33" t="s">
        <v>46</v>
      </c>
      <c r="I511" s="33" t="s">
        <v>47</v>
      </c>
      <c r="J511" s="59">
        <v>42981</v>
      </c>
      <c r="K511" s="37">
        <v>294</v>
      </c>
      <c r="L511" s="16">
        <f t="shared" si="140"/>
        <v>352.8</v>
      </c>
      <c r="M511" s="16">
        <v>0.12</v>
      </c>
      <c r="N511" s="8">
        <f t="shared" si="141"/>
        <v>0.13636363636363635</v>
      </c>
      <c r="O511" s="17">
        <f t="shared" si="176"/>
        <v>401</v>
      </c>
      <c r="P511" s="17"/>
      <c r="Q511" s="18">
        <f t="shared" si="154"/>
        <v>48.12</v>
      </c>
      <c r="R511" s="8"/>
      <c r="S511" s="8">
        <v>5.76</v>
      </c>
      <c r="T511" s="18">
        <f t="shared" si="177"/>
        <v>425.50933786078099</v>
      </c>
      <c r="U511" s="8"/>
      <c r="V511" s="8"/>
      <c r="W511" s="8"/>
      <c r="X511" s="8">
        <v>8.4</v>
      </c>
      <c r="Y511" s="17">
        <v>0</v>
      </c>
      <c r="Z511" s="18">
        <f t="shared" si="178"/>
        <v>437.77292576419211</v>
      </c>
      <c r="AA511" s="40"/>
      <c r="AB511" s="40">
        <v>42981</v>
      </c>
      <c r="AC511" s="35" t="s">
        <v>1345</v>
      </c>
      <c r="AD511" s="35"/>
      <c r="AE511" s="35" t="s">
        <v>1324</v>
      </c>
      <c r="AF511" s="35"/>
      <c r="AG511" s="35"/>
      <c r="AH511" s="36"/>
      <c r="AI511" s="36"/>
      <c r="AJ511" s="38"/>
      <c r="AK511" s="33" t="s">
        <v>1346</v>
      </c>
      <c r="AL511" s="33" t="s">
        <v>1346</v>
      </c>
      <c r="AM511" s="33" t="s">
        <v>1347</v>
      </c>
      <c r="AN511" s="33" t="s">
        <v>1348</v>
      </c>
    </row>
    <row r="512" spans="1:40" ht="165.75">
      <c r="A512" s="33" t="s">
        <v>1142</v>
      </c>
      <c r="B512" s="33" t="s">
        <v>1349</v>
      </c>
      <c r="C512" s="33" t="s">
        <v>471</v>
      </c>
      <c r="D512" s="33" t="s">
        <v>1350</v>
      </c>
      <c r="E512" s="35"/>
      <c r="F512" s="35" t="s">
        <v>45</v>
      </c>
      <c r="G512" s="35">
        <v>1</v>
      </c>
      <c r="H512" s="33" t="s">
        <v>46</v>
      </c>
      <c r="I512" s="33" t="s">
        <v>47</v>
      </c>
      <c r="J512" s="33"/>
      <c r="K512" s="37">
        <v>235</v>
      </c>
      <c r="L512" s="16">
        <f t="shared" si="140"/>
        <v>282</v>
      </c>
      <c r="M512" s="16">
        <v>0.14099999999999999</v>
      </c>
      <c r="N512" s="8">
        <f t="shared" si="141"/>
        <v>0.16414435389988358</v>
      </c>
      <c r="O512" s="17">
        <f t="shared" si="176"/>
        <v>329</v>
      </c>
      <c r="P512" s="17"/>
      <c r="Q512" s="18">
        <f t="shared" si="154"/>
        <v>46.388999999999996</v>
      </c>
      <c r="R512" s="8"/>
      <c r="S512" s="8">
        <v>5.76</v>
      </c>
      <c r="T512" s="18">
        <f t="shared" si="177"/>
        <v>349.10865874363327</v>
      </c>
      <c r="U512" s="8"/>
      <c r="V512" s="8"/>
      <c r="W512" s="8"/>
      <c r="X512" s="8">
        <v>8.4</v>
      </c>
      <c r="Y512" s="17">
        <v>0</v>
      </c>
      <c r="Z512" s="18">
        <f t="shared" si="178"/>
        <v>359.17030567685589</v>
      </c>
      <c r="AA512" s="40"/>
      <c r="AB512" s="40">
        <v>42829</v>
      </c>
      <c r="AC512" s="35" t="s">
        <v>46</v>
      </c>
      <c r="AD512" s="35"/>
      <c r="AE512" s="35"/>
      <c r="AF512" s="35"/>
      <c r="AG512" s="35"/>
      <c r="AH512" s="36"/>
      <c r="AI512" s="36"/>
      <c r="AJ512" s="38"/>
      <c r="AK512" s="33" t="s">
        <v>1351</v>
      </c>
      <c r="AL512" s="33" t="s">
        <v>1351</v>
      </c>
      <c r="AM512" s="33" t="s">
        <v>1352</v>
      </c>
      <c r="AN512" s="33" t="s">
        <v>1353</v>
      </c>
    </row>
    <row r="513" spans="1:40" ht="165.75">
      <c r="A513" s="33" t="s">
        <v>1142</v>
      </c>
      <c r="B513" s="33" t="s">
        <v>1349</v>
      </c>
      <c r="C513" s="33" t="s">
        <v>471</v>
      </c>
      <c r="D513" s="33" t="s">
        <v>1350</v>
      </c>
      <c r="E513" s="35"/>
      <c r="F513" s="35" t="s">
        <v>45</v>
      </c>
      <c r="G513" s="35">
        <v>1</v>
      </c>
      <c r="H513" s="33" t="s">
        <v>46</v>
      </c>
      <c r="I513" s="33" t="s">
        <v>47</v>
      </c>
      <c r="J513" s="33"/>
      <c r="K513" s="37">
        <v>235</v>
      </c>
      <c r="L513" s="16">
        <f t="shared" si="140"/>
        <v>282</v>
      </c>
      <c r="M513" s="16">
        <v>0.14099999999999999</v>
      </c>
      <c r="N513" s="8">
        <f t="shared" si="141"/>
        <v>0.16414435389988358</v>
      </c>
      <c r="O513" s="17">
        <f t="shared" si="176"/>
        <v>329</v>
      </c>
      <c r="P513" s="17"/>
      <c r="Q513" s="18">
        <f t="shared" si="154"/>
        <v>46.388999999999996</v>
      </c>
      <c r="R513" s="8"/>
      <c r="S513" s="8">
        <v>5.76</v>
      </c>
      <c r="T513" s="18">
        <f t="shared" si="177"/>
        <v>349.10865874363327</v>
      </c>
      <c r="U513" s="8"/>
      <c r="V513" s="8"/>
      <c r="W513" s="8"/>
      <c r="X513" s="8">
        <v>8.4</v>
      </c>
      <c r="Y513" s="17">
        <v>0</v>
      </c>
      <c r="Z513" s="18">
        <f t="shared" si="178"/>
        <v>359.17030567685589</v>
      </c>
      <c r="AA513" s="40"/>
      <c r="AB513" s="40">
        <v>42829</v>
      </c>
      <c r="AC513" s="35" t="s">
        <v>46</v>
      </c>
      <c r="AD513" s="35"/>
      <c r="AE513" s="35"/>
      <c r="AF513" s="35"/>
      <c r="AG513" s="35"/>
      <c r="AH513" s="36"/>
      <c r="AI513" s="36"/>
      <c r="AJ513" s="38"/>
      <c r="AK513" s="33" t="s">
        <v>1351</v>
      </c>
      <c r="AL513" s="33" t="s">
        <v>1351</v>
      </c>
      <c r="AM513" s="33" t="s">
        <v>1352</v>
      </c>
      <c r="AN513" s="33" t="s">
        <v>1353</v>
      </c>
    </row>
    <row r="514" spans="1:40" ht="165.75">
      <c r="A514" s="33" t="s">
        <v>1142</v>
      </c>
      <c r="B514" s="33" t="s">
        <v>1349</v>
      </c>
      <c r="C514" s="33" t="s">
        <v>471</v>
      </c>
      <c r="D514" s="33" t="s">
        <v>1350</v>
      </c>
      <c r="E514" s="35"/>
      <c r="F514" s="35" t="s">
        <v>45</v>
      </c>
      <c r="G514" s="35">
        <v>1</v>
      </c>
      <c r="H514" s="33" t="s">
        <v>46</v>
      </c>
      <c r="I514" s="33" t="s">
        <v>47</v>
      </c>
      <c r="J514" s="33"/>
      <c r="K514" s="37">
        <v>235</v>
      </c>
      <c r="L514" s="16">
        <f t="shared" si="140"/>
        <v>282</v>
      </c>
      <c r="M514" s="16">
        <v>0.14099999999999999</v>
      </c>
      <c r="N514" s="8">
        <f t="shared" si="141"/>
        <v>0.16414435389988358</v>
      </c>
      <c r="O514" s="17">
        <f t="shared" si="176"/>
        <v>329</v>
      </c>
      <c r="P514" s="17"/>
      <c r="Q514" s="18">
        <f t="shared" si="154"/>
        <v>46.388999999999996</v>
      </c>
      <c r="R514" s="8"/>
      <c r="S514" s="8">
        <v>5.76</v>
      </c>
      <c r="T514" s="18">
        <f t="shared" si="177"/>
        <v>349.10865874363327</v>
      </c>
      <c r="U514" s="8"/>
      <c r="V514" s="8"/>
      <c r="W514" s="8"/>
      <c r="X514" s="8">
        <v>8.4</v>
      </c>
      <c r="Y514" s="17">
        <v>0</v>
      </c>
      <c r="Z514" s="18">
        <f t="shared" si="178"/>
        <v>359.17030567685589</v>
      </c>
      <c r="AA514" s="40"/>
      <c r="AB514" s="40">
        <v>42829</v>
      </c>
      <c r="AC514" s="35" t="s">
        <v>46</v>
      </c>
      <c r="AD514" s="35"/>
      <c r="AE514" s="35"/>
      <c r="AF514" s="35"/>
      <c r="AG514" s="35"/>
      <c r="AH514" s="36"/>
      <c r="AI514" s="36"/>
      <c r="AJ514" s="38"/>
      <c r="AK514" s="33" t="s">
        <v>1351</v>
      </c>
      <c r="AL514" s="33" t="s">
        <v>1351</v>
      </c>
      <c r="AM514" s="33" t="s">
        <v>1352</v>
      </c>
      <c r="AN514" s="33" t="s">
        <v>1353</v>
      </c>
    </row>
    <row r="515" spans="1:40" ht="191.25">
      <c r="A515" s="33" t="s">
        <v>1142</v>
      </c>
      <c r="B515" s="33" t="s">
        <v>1354</v>
      </c>
      <c r="C515" s="33" t="s">
        <v>471</v>
      </c>
      <c r="D515" s="33" t="s">
        <v>1355</v>
      </c>
      <c r="E515" s="35" t="s">
        <v>1356</v>
      </c>
      <c r="F515" s="35" t="s">
        <v>45</v>
      </c>
      <c r="G515" s="35">
        <v>1</v>
      </c>
      <c r="H515" s="33" t="s">
        <v>46</v>
      </c>
      <c r="I515" s="33" t="s">
        <v>47</v>
      </c>
      <c r="J515" s="33"/>
      <c r="K515" s="37">
        <v>350</v>
      </c>
      <c r="L515" s="16">
        <f t="shared" si="140"/>
        <v>420</v>
      </c>
      <c r="M515" s="16">
        <v>0.105</v>
      </c>
      <c r="N515" s="8">
        <f t="shared" si="141"/>
        <v>0.11731843575418993</v>
      </c>
      <c r="O515" s="17">
        <f t="shared" si="176"/>
        <v>470</v>
      </c>
      <c r="P515" s="17"/>
      <c r="Q515" s="18">
        <f t="shared" si="154"/>
        <v>49.35</v>
      </c>
      <c r="R515" s="8"/>
      <c r="S515" s="8">
        <v>5.76</v>
      </c>
      <c r="T515" s="18">
        <f t="shared" si="177"/>
        <v>498.72665534804753</v>
      </c>
      <c r="U515" s="8"/>
      <c r="V515" s="8"/>
      <c r="W515" s="8"/>
      <c r="X515" s="8">
        <v>8.4</v>
      </c>
      <c r="Y515" s="17">
        <v>0</v>
      </c>
      <c r="Z515" s="18">
        <f t="shared" si="178"/>
        <v>513.10043668122273</v>
      </c>
      <c r="AA515" s="40"/>
      <c r="AB515" s="40">
        <v>42798</v>
      </c>
      <c r="AC515" s="35" t="s">
        <v>48</v>
      </c>
      <c r="AD515" s="35" t="s">
        <v>1357</v>
      </c>
      <c r="AE515" s="35" t="s">
        <v>69</v>
      </c>
      <c r="AF515" s="35">
        <v>7.6</v>
      </c>
      <c r="AG515" s="36"/>
      <c r="AH515" s="36"/>
      <c r="AI515" s="36"/>
      <c r="AJ515" s="38"/>
      <c r="AK515" s="33" t="s">
        <v>1358</v>
      </c>
      <c r="AL515" s="33" t="s">
        <v>1358</v>
      </c>
      <c r="AM515" s="33" t="s">
        <v>1359</v>
      </c>
      <c r="AN515" s="33" t="s">
        <v>1360</v>
      </c>
    </row>
    <row r="516" spans="1:40" ht="178.5">
      <c r="A516" s="33" t="s">
        <v>1142</v>
      </c>
      <c r="B516" s="33" t="s">
        <v>1361</v>
      </c>
      <c r="C516" s="33" t="s">
        <v>471</v>
      </c>
      <c r="D516" s="33" t="s">
        <v>1362</v>
      </c>
      <c r="E516" s="35"/>
      <c r="F516" s="35" t="s">
        <v>45</v>
      </c>
      <c r="G516" s="35">
        <v>1</v>
      </c>
      <c r="H516" s="33" t="s">
        <v>46</v>
      </c>
      <c r="I516" s="33" t="s">
        <v>47</v>
      </c>
      <c r="J516" s="33"/>
      <c r="K516" s="37">
        <v>445</v>
      </c>
      <c r="L516" s="16">
        <f t="shared" si="140"/>
        <v>534</v>
      </c>
      <c r="M516" s="16">
        <v>0.105</v>
      </c>
      <c r="N516" s="8">
        <f t="shared" si="141"/>
        <v>0.11731843575418993</v>
      </c>
      <c r="O516" s="17">
        <f t="shared" ref="O516:O522" si="179">INT(K516/(1-M516))+1</f>
        <v>498</v>
      </c>
      <c r="P516" s="17">
        <f t="shared" ref="P516:P522" si="180">1.2*O516</f>
        <v>597.6</v>
      </c>
      <c r="Q516" s="18">
        <f t="shared" si="154"/>
        <v>52.29</v>
      </c>
      <c r="R516" s="8">
        <v>12</v>
      </c>
      <c r="S516" s="8">
        <v>6</v>
      </c>
      <c r="T516" s="18">
        <f t="shared" ref="T516:T519" si="181">(P516+R516)/(1-S516/100)</f>
        <v>648.51063829787245</v>
      </c>
      <c r="U516" s="44"/>
      <c r="V516" s="44"/>
      <c r="W516" s="44">
        <f t="shared" ref="W516:W522" si="182">(L516+R516)/(1-S516/100)</f>
        <v>580.85106382978722</v>
      </c>
      <c r="X516" s="8">
        <v>8.4</v>
      </c>
      <c r="Y516" s="17">
        <v>0</v>
      </c>
      <c r="Z516" s="18">
        <f t="shared" ref="Z516:Z519" si="183">(P516+R516+Y516)/(1-X516/100)</f>
        <v>665.50218340611355</v>
      </c>
      <c r="AA516" s="17">
        <f t="shared" ref="AA516:AA522" si="184">(L516+R516+Y516)/(1-X516/100)</f>
        <v>596.06986899563321</v>
      </c>
      <c r="AB516" s="40">
        <v>43016</v>
      </c>
      <c r="AC516" s="35" t="s">
        <v>46</v>
      </c>
      <c r="AD516" s="35"/>
      <c r="AE516" s="35"/>
      <c r="AF516" s="35"/>
      <c r="AG516" s="36"/>
      <c r="AH516" s="36"/>
      <c r="AI516" s="36"/>
      <c r="AJ516" s="38"/>
      <c r="AK516" s="33" t="s">
        <v>1363</v>
      </c>
      <c r="AL516" s="33" t="s">
        <v>1363</v>
      </c>
      <c r="AM516" s="33" t="s">
        <v>1364</v>
      </c>
      <c r="AN516" s="33" t="s">
        <v>1365</v>
      </c>
    </row>
    <row r="517" spans="1:40" ht="178.5">
      <c r="A517" s="33" t="s">
        <v>1142</v>
      </c>
      <c r="B517" s="33" t="s">
        <v>1361</v>
      </c>
      <c r="C517" s="33" t="s">
        <v>471</v>
      </c>
      <c r="D517" s="33" t="s">
        <v>1362</v>
      </c>
      <c r="E517" s="35"/>
      <c r="F517" s="35" t="s">
        <v>45</v>
      </c>
      <c r="G517" s="35">
        <v>1</v>
      </c>
      <c r="H517" s="33" t="s">
        <v>46</v>
      </c>
      <c r="I517" s="33" t="s">
        <v>47</v>
      </c>
      <c r="J517" s="33"/>
      <c r="K517" s="37">
        <v>445</v>
      </c>
      <c r="L517" s="16">
        <f t="shared" si="140"/>
        <v>534</v>
      </c>
      <c r="M517" s="16">
        <v>0.105</v>
      </c>
      <c r="N517" s="8">
        <f t="shared" si="141"/>
        <v>0.11731843575418993</v>
      </c>
      <c r="O517" s="17">
        <f t="shared" si="179"/>
        <v>498</v>
      </c>
      <c r="P517" s="17">
        <f t="shared" si="180"/>
        <v>597.6</v>
      </c>
      <c r="Q517" s="18">
        <f t="shared" si="154"/>
        <v>52.29</v>
      </c>
      <c r="R517" s="8">
        <v>12</v>
      </c>
      <c r="S517" s="8">
        <v>6</v>
      </c>
      <c r="T517" s="18">
        <f t="shared" si="181"/>
        <v>648.51063829787245</v>
      </c>
      <c r="U517" s="44"/>
      <c r="V517" s="44"/>
      <c r="W517" s="44">
        <f t="shared" si="182"/>
        <v>580.85106382978722</v>
      </c>
      <c r="X517" s="8">
        <v>8.4</v>
      </c>
      <c r="Y517" s="17">
        <v>0</v>
      </c>
      <c r="Z517" s="18">
        <f t="shared" si="183"/>
        <v>665.50218340611355</v>
      </c>
      <c r="AA517" s="17">
        <f t="shared" si="184"/>
        <v>596.06986899563321</v>
      </c>
      <c r="AB517" s="40">
        <v>43016</v>
      </c>
      <c r="AC517" s="35" t="s">
        <v>46</v>
      </c>
      <c r="AD517" s="35"/>
      <c r="AE517" s="35"/>
      <c r="AF517" s="35"/>
      <c r="AG517" s="36"/>
      <c r="AH517" s="36"/>
      <c r="AI517" s="36"/>
      <c r="AJ517" s="38"/>
      <c r="AK517" s="33" t="s">
        <v>1363</v>
      </c>
      <c r="AL517" s="33" t="s">
        <v>1363</v>
      </c>
      <c r="AM517" s="33" t="s">
        <v>1364</v>
      </c>
      <c r="AN517" s="33" t="s">
        <v>1365</v>
      </c>
    </row>
    <row r="518" spans="1:40" ht="178.5">
      <c r="A518" s="33" t="s">
        <v>1142</v>
      </c>
      <c r="B518" s="33" t="s">
        <v>1361</v>
      </c>
      <c r="C518" s="33" t="s">
        <v>471</v>
      </c>
      <c r="D518" s="33" t="s">
        <v>1362</v>
      </c>
      <c r="E518" s="35"/>
      <c r="F518" s="35" t="s">
        <v>45</v>
      </c>
      <c r="G518" s="35">
        <v>1</v>
      </c>
      <c r="H518" s="33" t="s">
        <v>46</v>
      </c>
      <c r="I518" s="33" t="s">
        <v>47</v>
      </c>
      <c r="J518" s="33"/>
      <c r="K518" s="37">
        <v>445</v>
      </c>
      <c r="L518" s="16">
        <f t="shared" si="140"/>
        <v>534</v>
      </c>
      <c r="M518" s="16">
        <v>0.105</v>
      </c>
      <c r="N518" s="8">
        <f t="shared" si="141"/>
        <v>0.11731843575418993</v>
      </c>
      <c r="O518" s="17">
        <f t="shared" si="179"/>
        <v>498</v>
      </c>
      <c r="P518" s="17">
        <f t="shared" si="180"/>
        <v>597.6</v>
      </c>
      <c r="Q518" s="18">
        <f t="shared" si="154"/>
        <v>52.29</v>
      </c>
      <c r="R518" s="8">
        <v>12</v>
      </c>
      <c r="S518" s="8">
        <v>6</v>
      </c>
      <c r="T518" s="18">
        <f t="shared" si="181"/>
        <v>648.51063829787245</v>
      </c>
      <c r="U518" s="44"/>
      <c r="V518" s="44"/>
      <c r="W518" s="44">
        <f t="shared" si="182"/>
        <v>580.85106382978722</v>
      </c>
      <c r="X518" s="8">
        <v>8.4</v>
      </c>
      <c r="Y518" s="17">
        <v>0</v>
      </c>
      <c r="Z518" s="18">
        <f t="shared" si="183"/>
        <v>665.50218340611355</v>
      </c>
      <c r="AA518" s="17">
        <f t="shared" si="184"/>
        <v>596.06986899563321</v>
      </c>
      <c r="AB518" s="40">
        <v>43016</v>
      </c>
      <c r="AC518" s="35" t="s">
        <v>46</v>
      </c>
      <c r="AD518" s="35"/>
      <c r="AE518" s="35"/>
      <c r="AF518" s="35"/>
      <c r="AG518" s="36"/>
      <c r="AH518" s="36"/>
      <c r="AI518" s="36"/>
      <c r="AJ518" s="38"/>
      <c r="AK518" s="33" t="s">
        <v>1363</v>
      </c>
      <c r="AL518" s="33" t="s">
        <v>1363</v>
      </c>
      <c r="AM518" s="33" t="s">
        <v>1364</v>
      </c>
      <c r="AN518" s="33" t="s">
        <v>1365</v>
      </c>
    </row>
    <row r="519" spans="1:40" ht="178.5">
      <c r="A519" s="33" t="s">
        <v>1142</v>
      </c>
      <c r="B519" s="33" t="s">
        <v>1361</v>
      </c>
      <c r="C519" s="33" t="s">
        <v>471</v>
      </c>
      <c r="D519" s="33" t="s">
        <v>1362</v>
      </c>
      <c r="E519" s="35"/>
      <c r="F519" s="35" t="s">
        <v>45</v>
      </c>
      <c r="G519" s="35">
        <v>1</v>
      </c>
      <c r="H519" s="33" t="s">
        <v>46</v>
      </c>
      <c r="I519" s="33" t="s">
        <v>47</v>
      </c>
      <c r="J519" s="33"/>
      <c r="K519" s="37">
        <v>445</v>
      </c>
      <c r="L519" s="16">
        <f t="shared" si="140"/>
        <v>534</v>
      </c>
      <c r="M519" s="16">
        <v>0.105</v>
      </c>
      <c r="N519" s="8">
        <f t="shared" si="141"/>
        <v>0.11731843575418993</v>
      </c>
      <c r="O519" s="17">
        <f t="shared" si="179"/>
        <v>498</v>
      </c>
      <c r="P519" s="17">
        <f t="shared" si="180"/>
        <v>597.6</v>
      </c>
      <c r="Q519" s="18">
        <f t="shared" si="154"/>
        <v>52.29</v>
      </c>
      <c r="R519" s="8">
        <v>12</v>
      </c>
      <c r="S519" s="8">
        <v>6</v>
      </c>
      <c r="T519" s="18">
        <f t="shared" si="181"/>
        <v>648.51063829787245</v>
      </c>
      <c r="U519" s="44"/>
      <c r="V519" s="44"/>
      <c r="W519" s="44">
        <f t="shared" si="182"/>
        <v>580.85106382978722</v>
      </c>
      <c r="X519" s="8">
        <v>8.4</v>
      </c>
      <c r="Y519" s="17">
        <v>0</v>
      </c>
      <c r="Z519" s="18">
        <f t="shared" si="183"/>
        <v>665.50218340611355</v>
      </c>
      <c r="AA519" s="17">
        <f t="shared" si="184"/>
        <v>596.06986899563321</v>
      </c>
      <c r="AB519" s="40">
        <v>43016</v>
      </c>
      <c r="AC519" s="35" t="s">
        <v>46</v>
      </c>
      <c r="AD519" s="35"/>
      <c r="AE519" s="35"/>
      <c r="AF519" s="35"/>
      <c r="AG519" s="36"/>
      <c r="AH519" s="36"/>
      <c r="AI519" s="36"/>
      <c r="AJ519" s="38"/>
      <c r="AK519" s="33" t="s">
        <v>1363</v>
      </c>
      <c r="AL519" s="33" t="s">
        <v>1363</v>
      </c>
      <c r="AM519" s="33" t="s">
        <v>1364</v>
      </c>
      <c r="AN519" s="33" t="s">
        <v>1365</v>
      </c>
    </row>
    <row r="520" spans="1:40" ht="178.5">
      <c r="A520" s="33" t="s">
        <v>1142</v>
      </c>
      <c r="B520" s="33" t="s">
        <v>1366</v>
      </c>
      <c r="C520" s="33" t="s">
        <v>471</v>
      </c>
      <c r="D520" s="33" t="s">
        <v>1367</v>
      </c>
      <c r="E520" s="35"/>
      <c r="F520" s="35" t="s">
        <v>45</v>
      </c>
      <c r="G520" s="35">
        <v>1</v>
      </c>
      <c r="H520" s="33" t="s">
        <v>46</v>
      </c>
      <c r="I520" s="33" t="s">
        <v>47</v>
      </c>
      <c r="J520" s="33"/>
      <c r="K520" s="37">
        <v>640</v>
      </c>
      <c r="L520" s="16">
        <f t="shared" si="140"/>
        <v>768</v>
      </c>
      <c r="M520" s="16">
        <v>6.9000000000000006E-2</v>
      </c>
      <c r="N520" s="8">
        <f t="shared" si="141"/>
        <v>7.4113856068743295E-2</v>
      </c>
      <c r="O520" s="17">
        <f t="shared" si="179"/>
        <v>688</v>
      </c>
      <c r="P520" s="17">
        <f t="shared" si="180"/>
        <v>825.6</v>
      </c>
      <c r="Q520" s="18">
        <f t="shared" si="154"/>
        <v>47.472000000000001</v>
      </c>
      <c r="R520" s="8">
        <v>12</v>
      </c>
      <c r="S520" s="8">
        <v>6</v>
      </c>
      <c r="T520" s="18">
        <f t="shared" ref="T520:T522" si="185">(P520+(S520/100)*R520)/(1-S520/100)</f>
        <v>879.06382978723411</v>
      </c>
      <c r="U520" s="44"/>
      <c r="V520" s="44"/>
      <c r="W520" s="44">
        <f t="shared" si="182"/>
        <v>829.78723404255322</v>
      </c>
      <c r="X520" s="8">
        <v>8.4</v>
      </c>
      <c r="Y520" s="17">
        <v>6</v>
      </c>
      <c r="Z520" s="18">
        <f t="shared" ref="Z520:Z522" si="186">(P520+(X520/100)*R520+Y520)/(1-X520/100)</f>
        <v>908.96069868995642</v>
      </c>
      <c r="AA520" s="17">
        <f t="shared" si="184"/>
        <v>858.07860262008728</v>
      </c>
      <c r="AB520" s="35"/>
      <c r="AC520" s="35"/>
      <c r="AD520" s="35"/>
      <c r="AE520" s="35"/>
      <c r="AF520" s="35"/>
      <c r="AG520" s="36"/>
      <c r="AH520" s="36"/>
      <c r="AI520" s="36"/>
      <c r="AJ520" s="38"/>
      <c r="AK520" s="33" t="s">
        <v>1368</v>
      </c>
      <c r="AL520" s="33" t="s">
        <v>1368</v>
      </c>
      <c r="AM520" s="33" t="s">
        <v>1369</v>
      </c>
      <c r="AN520" s="33" t="s">
        <v>1370</v>
      </c>
    </row>
    <row r="521" spans="1:40" ht="178.5">
      <c r="A521" s="33" t="s">
        <v>1142</v>
      </c>
      <c r="B521" s="33" t="s">
        <v>1366</v>
      </c>
      <c r="C521" s="33" t="s">
        <v>471</v>
      </c>
      <c r="D521" s="33" t="s">
        <v>1367</v>
      </c>
      <c r="E521" s="35"/>
      <c r="F521" s="35" t="s">
        <v>45</v>
      </c>
      <c r="G521" s="35">
        <v>1</v>
      </c>
      <c r="H521" s="33" t="s">
        <v>46</v>
      </c>
      <c r="I521" s="33" t="s">
        <v>47</v>
      </c>
      <c r="J521" s="33"/>
      <c r="K521" s="37">
        <v>640</v>
      </c>
      <c r="L521" s="16">
        <f t="shared" si="140"/>
        <v>768</v>
      </c>
      <c r="M521" s="16">
        <v>6.9000000000000006E-2</v>
      </c>
      <c r="N521" s="8">
        <f t="shared" si="141"/>
        <v>7.4113856068743295E-2</v>
      </c>
      <c r="O521" s="17">
        <f t="shared" si="179"/>
        <v>688</v>
      </c>
      <c r="P521" s="17">
        <f t="shared" si="180"/>
        <v>825.6</v>
      </c>
      <c r="Q521" s="18">
        <f t="shared" si="154"/>
        <v>47.472000000000001</v>
      </c>
      <c r="R521" s="8">
        <v>12</v>
      </c>
      <c r="S521" s="8">
        <v>6</v>
      </c>
      <c r="T521" s="18">
        <f t="shared" si="185"/>
        <v>879.06382978723411</v>
      </c>
      <c r="U521" s="44"/>
      <c r="V521" s="44"/>
      <c r="W521" s="44">
        <f t="shared" si="182"/>
        <v>829.78723404255322</v>
      </c>
      <c r="X521" s="8">
        <v>8.4</v>
      </c>
      <c r="Y521" s="17">
        <v>6</v>
      </c>
      <c r="Z521" s="18">
        <f t="shared" si="186"/>
        <v>908.96069868995642</v>
      </c>
      <c r="AA521" s="17">
        <f t="shared" si="184"/>
        <v>858.07860262008728</v>
      </c>
      <c r="AB521" s="35"/>
      <c r="AC521" s="35"/>
      <c r="AD521" s="35"/>
      <c r="AE521" s="35"/>
      <c r="AF521" s="35"/>
      <c r="AG521" s="36"/>
      <c r="AH521" s="36"/>
      <c r="AI521" s="36"/>
      <c r="AJ521" s="38"/>
      <c r="AK521" s="33" t="s">
        <v>1368</v>
      </c>
      <c r="AL521" s="33" t="s">
        <v>1368</v>
      </c>
      <c r="AM521" s="33" t="s">
        <v>1369</v>
      </c>
      <c r="AN521" s="33" t="s">
        <v>1370</v>
      </c>
    </row>
    <row r="522" spans="1:40" ht="178.5">
      <c r="A522" s="33" t="s">
        <v>1142</v>
      </c>
      <c r="B522" s="116" t="s">
        <v>1366</v>
      </c>
      <c r="C522" s="33" t="s">
        <v>471</v>
      </c>
      <c r="D522" s="116" t="s">
        <v>1367</v>
      </c>
      <c r="E522" s="35"/>
      <c r="F522" s="35" t="s">
        <v>45</v>
      </c>
      <c r="G522" s="35">
        <v>1</v>
      </c>
      <c r="H522" s="33" t="s">
        <v>46</v>
      </c>
      <c r="I522" s="33" t="s">
        <v>47</v>
      </c>
      <c r="J522" s="33"/>
      <c r="K522" s="37">
        <v>640</v>
      </c>
      <c r="L522" s="16">
        <f t="shared" si="140"/>
        <v>768</v>
      </c>
      <c r="M522" s="16">
        <v>6.9000000000000006E-2</v>
      </c>
      <c r="N522" s="8">
        <f t="shared" si="141"/>
        <v>7.4113856068743295E-2</v>
      </c>
      <c r="O522" s="17">
        <f t="shared" si="179"/>
        <v>688</v>
      </c>
      <c r="P522" s="17">
        <f t="shared" si="180"/>
        <v>825.6</v>
      </c>
      <c r="Q522" s="18">
        <f t="shared" si="154"/>
        <v>47.472000000000001</v>
      </c>
      <c r="R522" s="8">
        <v>12</v>
      </c>
      <c r="S522" s="8">
        <v>6</v>
      </c>
      <c r="T522" s="18">
        <f t="shared" si="185"/>
        <v>879.06382978723411</v>
      </c>
      <c r="U522" s="44"/>
      <c r="V522" s="44"/>
      <c r="W522" s="44">
        <f t="shared" si="182"/>
        <v>829.78723404255322</v>
      </c>
      <c r="X522" s="8">
        <v>8.4</v>
      </c>
      <c r="Y522" s="17">
        <v>6</v>
      </c>
      <c r="Z522" s="18">
        <f t="shared" si="186"/>
        <v>908.96069868995642</v>
      </c>
      <c r="AA522" s="17">
        <f t="shared" si="184"/>
        <v>858.07860262008728</v>
      </c>
      <c r="AB522" s="35"/>
      <c r="AC522" s="35"/>
      <c r="AD522" s="35"/>
      <c r="AE522" s="35"/>
      <c r="AF522" s="35"/>
      <c r="AG522" s="36"/>
      <c r="AH522" s="36"/>
      <c r="AI522" s="36"/>
      <c r="AJ522" s="38"/>
      <c r="AK522" s="33" t="s">
        <v>1368</v>
      </c>
      <c r="AL522" s="33" t="s">
        <v>1368</v>
      </c>
      <c r="AM522" s="116" t="s">
        <v>1369</v>
      </c>
      <c r="AN522" s="33" t="s">
        <v>1370</v>
      </c>
    </row>
    <row r="523" spans="1:40" ht="191.25">
      <c r="A523" s="33" t="s">
        <v>1142</v>
      </c>
      <c r="B523" s="116" t="s">
        <v>1371</v>
      </c>
      <c r="C523" s="33" t="s">
        <v>471</v>
      </c>
      <c r="D523" s="116" t="s">
        <v>1372</v>
      </c>
      <c r="E523" s="35"/>
      <c r="F523" s="35" t="s">
        <v>45</v>
      </c>
      <c r="G523" s="35">
        <v>1</v>
      </c>
      <c r="H523" s="33" t="s">
        <v>46</v>
      </c>
      <c r="I523" s="33" t="s">
        <v>421</v>
      </c>
      <c r="J523" s="33"/>
      <c r="K523" s="37">
        <v>358</v>
      </c>
      <c r="L523" s="16">
        <f t="shared" si="140"/>
        <v>429.59999999999997</v>
      </c>
      <c r="M523" s="16">
        <v>0.13800000000000001</v>
      </c>
      <c r="N523" s="8">
        <f t="shared" si="141"/>
        <v>0.16009280742459397</v>
      </c>
      <c r="O523" s="17">
        <f t="shared" ref="O523:O530" si="187">INT(L523/(1-M523))+1</f>
        <v>499</v>
      </c>
      <c r="P523" s="17"/>
      <c r="Q523" s="18">
        <f t="shared" si="154"/>
        <v>68.862000000000009</v>
      </c>
      <c r="R523" s="8"/>
      <c r="S523" s="8">
        <v>5.76</v>
      </c>
      <c r="T523" s="18">
        <f t="shared" ref="T523:T530" si="188">O523/(1-S523/100)</f>
        <v>529.4991511035654</v>
      </c>
      <c r="U523" s="8"/>
      <c r="V523" s="8"/>
      <c r="W523" s="8"/>
      <c r="X523" s="8">
        <v>8.4</v>
      </c>
      <c r="Y523" s="17">
        <v>0</v>
      </c>
      <c r="Z523" s="18">
        <f t="shared" ref="Z523:Z530" si="189">(O523+Y523)/(1-X523/100)</f>
        <v>544.75982532751084</v>
      </c>
      <c r="AA523" s="40"/>
      <c r="AB523" s="40">
        <v>42859</v>
      </c>
      <c r="AC523" s="35" t="s">
        <v>46</v>
      </c>
      <c r="AD523" s="35"/>
      <c r="AE523" s="35"/>
      <c r="AF523" s="35"/>
      <c r="AG523" s="36"/>
      <c r="AH523" s="36"/>
      <c r="AI523" s="36"/>
      <c r="AJ523" s="38"/>
      <c r="AK523" s="33" t="s">
        <v>1373</v>
      </c>
      <c r="AL523" s="33" t="s">
        <v>1374</v>
      </c>
      <c r="AM523" s="116" t="s">
        <v>1375</v>
      </c>
      <c r="AN523" s="33" t="s">
        <v>1376</v>
      </c>
    </row>
    <row r="524" spans="1:40" ht="216.75">
      <c r="A524" s="33" t="s">
        <v>1142</v>
      </c>
      <c r="B524" s="116" t="s">
        <v>1371</v>
      </c>
      <c r="C524" s="33" t="s">
        <v>471</v>
      </c>
      <c r="D524" s="116" t="s">
        <v>1372</v>
      </c>
      <c r="E524" s="35" t="s">
        <v>1377</v>
      </c>
      <c r="F524" s="35" t="s">
        <v>45</v>
      </c>
      <c r="G524" s="35">
        <v>1</v>
      </c>
      <c r="H524" s="33" t="s">
        <v>46</v>
      </c>
      <c r="I524" s="33" t="s">
        <v>421</v>
      </c>
      <c r="J524" s="33"/>
      <c r="K524" s="37">
        <v>358</v>
      </c>
      <c r="L524" s="16">
        <f t="shared" si="140"/>
        <v>429.59999999999997</v>
      </c>
      <c r="M524" s="16">
        <v>0.13800000000000001</v>
      </c>
      <c r="N524" s="8">
        <f t="shared" si="141"/>
        <v>0.16009280742459397</v>
      </c>
      <c r="O524" s="17">
        <f t="shared" si="187"/>
        <v>499</v>
      </c>
      <c r="P524" s="17"/>
      <c r="Q524" s="18">
        <f t="shared" si="154"/>
        <v>68.862000000000009</v>
      </c>
      <c r="R524" s="8"/>
      <c r="S524" s="8">
        <v>5.76</v>
      </c>
      <c r="T524" s="18">
        <f t="shared" si="188"/>
        <v>529.4991511035654</v>
      </c>
      <c r="U524" s="8"/>
      <c r="V524" s="8"/>
      <c r="W524" s="8"/>
      <c r="X524" s="8">
        <v>8.4</v>
      </c>
      <c r="Y524" s="17">
        <v>0</v>
      </c>
      <c r="Z524" s="18">
        <f t="shared" si="189"/>
        <v>544.75982532751084</v>
      </c>
      <c r="AA524" s="35"/>
      <c r="AB524" s="35" t="s">
        <v>1378</v>
      </c>
      <c r="AC524" s="35" t="s">
        <v>1379</v>
      </c>
      <c r="AD524" s="35"/>
      <c r="AE524" s="35"/>
      <c r="AF524" s="35"/>
      <c r="AG524" s="115" t="s">
        <v>1380</v>
      </c>
      <c r="AH524" s="36"/>
      <c r="AI524" s="36"/>
      <c r="AJ524" s="38"/>
      <c r="AK524" s="33" t="s">
        <v>1373</v>
      </c>
      <c r="AL524" s="33" t="s">
        <v>1374</v>
      </c>
      <c r="AM524" s="116" t="s">
        <v>1375</v>
      </c>
      <c r="AN524" s="33" t="s">
        <v>1376</v>
      </c>
    </row>
    <row r="525" spans="1:40" ht="178.5">
      <c r="A525" s="33" t="s">
        <v>1142</v>
      </c>
      <c r="B525" s="116" t="s">
        <v>1381</v>
      </c>
      <c r="C525" s="33" t="s">
        <v>471</v>
      </c>
      <c r="D525" s="116" t="s">
        <v>1382</v>
      </c>
      <c r="E525" s="35"/>
      <c r="F525" s="35" t="s">
        <v>45</v>
      </c>
      <c r="G525" s="35">
        <v>1</v>
      </c>
      <c r="H525" s="33" t="s">
        <v>46</v>
      </c>
      <c r="I525" s="33" t="s">
        <v>47</v>
      </c>
      <c r="J525" s="33"/>
      <c r="K525" s="37">
        <v>235</v>
      </c>
      <c r="L525" s="16">
        <f t="shared" si="140"/>
        <v>282</v>
      </c>
      <c r="M525" s="16">
        <v>0.16400000000000001</v>
      </c>
      <c r="N525" s="8">
        <f t="shared" si="141"/>
        <v>0.19617224880382778</v>
      </c>
      <c r="O525" s="17">
        <f t="shared" si="187"/>
        <v>338</v>
      </c>
      <c r="P525" s="17"/>
      <c r="Q525" s="18">
        <f t="shared" si="154"/>
        <v>55.432000000000002</v>
      </c>
      <c r="R525" s="8"/>
      <c r="S525" s="8">
        <v>5.76</v>
      </c>
      <c r="T525" s="18">
        <f t="shared" si="188"/>
        <v>358.65874363327674</v>
      </c>
      <c r="U525" s="44"/>
      <c r="V525" s="44"/>
      <c r="W525" s="44">
        <f t="shared" ref="W525:W526" si="190">(L525+R525)/(1-S525/100)</f>
        <v>299.23599320882852</v>
      </c>
      <c r="X525" s="8">
        <v>8.4</v>
      </c>
      <c r="Y525" s="17">
        <v>0</v>
      </c>
      <c r="Z525" s="18">
        <f t="shared" si="189"/>
        <v>368.99563318777291</v>
      </c>
      <c r="AA525" s="17">
        <f t="shared" ref="AA525:AA526" si="191">(L525+R525+Y525)/(1-X525/100)</f>
        <v>307.86026200873363</v>
      </c>
      <c r="AB525" s="51" t="s">
        <v>1383</v>
      </c>
      <c r="AC525" s="35"/>
      <c r="AD525" s="35"/>
      <c r="AE525" s="35"/>
      <c r="AF525" s="35"/>
      <c r="AG525" s="36"/>
      <c r="AH525" s="36"/>
      <c r="AI525" s="21"/>
      <c r="AJ525" s="51" t="s">
        <v>1384</v>
      </c>
      <c r="AK525" s="33" t="s">
        <v>1385</v>
      </c>
      <c r="AL525" s="33" t="s">
        <v>1386</v>
      </c>
      <c r="AM525" s="116" t="s">
        <v>1387</v>
      </c>
      <c r="AN525" s="33" t="s">
        <v>1388</v>
      </c>
    </row>
    <row r="526" spans="1:40" ht="204">
      <c r="A526" s="33" t="s">
        <v>1142</v>
      </c>
      <c r="B526" s="116" t="s">
        <v>1389</v>
      </c>
      <c r="C526" s="33" t="s">
        <v>471</v>
      </c>
      <c r="D526" s="116" t="s">
        <v>1390</v>
      </c>
      <c r="E526" s="35" t="s">
        <v>1391</v>
      </c>
      <c r="F526" s="35" t="s">
        <v>45</v>
      </c>
      <c r="G526" s="35">
        <v>1</v>
      </c>
      <c r="H526" s="33" t="s">
        <v>46</v>
      </c>
      <c r="I526" s="33" t="s">
        <v>47</v>
      </c>
      <c r="J526" s="33"/>
      <c r="K526" s="117" t="s">
        <v>1392</v>
      </c>
      <c r="L526" s="16">
        <f>235*1.2</f>
        <v>282</v>
      </c>
      <c r="M526" s="16">
        <v>0.16400000000000001</v>
      </c>
      <c r="N526" s="8">
        <f t="shared" si="141"/>
        <v>0.19617224880382778</v>
      </c>
      <c r="O526" s="17">
        <f t="shared" si="187"/>
        <v>338</v>
      </c>
      <c r="P526" s="17">
        <f>1.2*O526</f>
        <v>405.59999999999997</v>
      </c>
      <c r="Q526" s="18">
        <f t="shared" si="154"/>
        <v>55.432000000000002</v>
      </c>
      <c r="R526" s="8">
        <v>12</v>
      </c>
      <c r="S526" s="8">
        <v>5.76</v>
      </c>
      <c r="T526" s="18">
        <f t="shared" si="188"/>
        <v>358.65874363327674</v>
      </c>
      <c r="U526" s="44"/>
      <c r="V526" s="44"/>
      <c r="W526" s="44">
        <f t="shared" si="190"/>
        <v>311.96943972835311</v>
      </c>
      <c r="X526" s="8">
        <v>8.4</v>
      </c>
      <c r="Y526" s="17">
        <v>0</v>
      </c>
      <c r="Z526" s="18">
        <f t="shared" si="189"/>
        <v>368.99563318777291</v>
      </c>
      <c r="AA526" s="17">
        <f t="shared" si="191"/>
        <v>320.9606986899563</v>
      </c>
      <c r="AB526" s="40">
        <v>42801</v>
      </c>
      <c r="AC526" s="35" t="s">
        <v>48</v>
      </c>
      <c r="AD526" s="35" t="s">
        <v>1393</v>
      </c>
      <c r="AE526" s="35" t="s">
        <v>138</v>
      </c>
      <c r="AF526" s="35" t="s">
        <v>1394</v>
      </c>
      <c r="AG526" s="36"/>
      <c r="AH526" s="36"/>
      <c r="AI526" s="21"/>
      <c r="AJ526" s="51" t="s">
        <v>1395</v>
      </c>
      <c r="AK526" s="69" t="s">
        <v>573</v>
      </c>
      <c r="AL526" s="33" t="s">
        <v>1396</v>
      </c>
      <c r="AM526" s="116" t="s">
        <v>1397</v>
      </c>
      <c r="AN526" s="33" t="s">
        <v>1398</v>
      </c>
    </row>
    <row r="527" spans="1:40" ht="178.5">
      <c r="A527" s="33" t="s">
        <v>1142</v>
      </c>
      <c r="B527" s="116" t="s">
        <v>1399</v>
      </c>
      <c r="C527" s="33" t="s">
        <v>471</v>
      </c>
      <c r="D527" s="116" t="s">
        <v>1400</v>
      </c>
      <c r="E527" s="35"/>
      <c r="F527" s="35" t="s">
        <v>45</v>
      </c>
      <c r="G527" s="35">
        <v>1</v>
      </c>
      <c r="H527" s="33" t="s">
        <v>46</v>
      </c>
      <c r="I527" s="33" t="s">
        <v>47</v>
      </c>
      <c r="J527" s="33"/>
      <c r="K527" s="37">
        <v>235</v>
      </c>
      <c r="L527" s="16">
        <f t="shared" ref="L527:L781" si="192">K527*1.2</f>
        <v>282</v>
      </c>
      <c r="M527" s="16">
        <v>0.16400000000000001</v>
      </c>
      <c r="N527" s="8">
        <f t="shared" si="141"/>
        <v>0.19617224880382778</v>
      </c>
      <c r="O527" s="17">
        <f t="shared" si="187"/>
        <v>338</v>
      </c>
      <c r="P527" s="17"/>
      <c r="Q527" s="18">
        <f t="shared" si="154"/>
        <v>55.432000000000002</v>
      </c>
      <c r="R527" s="8"/>
      <c r="S527" s="8">
        <v>5.76</v>
      </c>
      <c r="T527" s="18">
        <f t="shared" si="188"/>
        <v>358.65874363327674</v>
      </c>
      <c r="U527" s="8"/>
      <c r="V527" s="8"/>
      <c r="W527" s="8"/>
      <c r="X527" s="8">
        <v>8.4</v>
      </c>
      <c r="Y527" s="17">
        <v>0</v>
      </c>
      <c r="Z527" s="18">
        <f t="shared" si="189"/>
        <v>368.99563318777291</v>
      </c>
      <c r="AA527" s="40"/>
      <c r="AB527" s="40">
        <v>42920</v>
      </c>
      <c r="AC527" s="35" t="s">
        <v>46</v>
      </c>
      <c r="AD527" s="35"/>
      <c r="AE527" s="35"/>
      <c r="AF527" s="35"/>
      <c r="AG527" s="36"/>
      <c r="AH527" s="36"/>
      <c r="AI527" s="36"/>
      <c r="AJ527" s="38"/>
      <c r="AK527" s="33" t="s">
        <v>1401</v>
      </c>
      <c r="AL527" s="33" t="s">
        <v>1402</v>
      </c>
      <c r="AM527" s="116" t="s">
        <v>1403</v>
      </c>
      <c r="AN527" s="33" t="s">
        <v>1404</v>
      </c>
    </row>
    <row r="528" spans="1:40" ht="178.5">
      <c r="A528" s="33" t="s">
        <v>1142</v>
      </c>
      <c r="B528" s="116" t="s">
        <v>1399</v>
      </c>
      <c r="C528" s="33" t="s">
        <v>471</v>
      </c>
      <c r="D528" s="116" t="s">
        <v>1400</v>
      </c>
      <c r="E528" s="35"/>
      <c r="F528" s="35" t="s">
        <v>45</v>
      </c>
      <c r="G528" s="35">
        <v>1</v>
      </c>
      <c r="H528" s="33" t="s">
        <v>46</v>
      </c>
      <c r="I528" s="33" t="s">
        <v>47</v>
      </c>
      <c r="J528" s="33"/>
      <c r="K528" s="37">
        <v>235</v>
      </c>
      <c r="L528" s="16">
        <f t="shared" si="192"/>
        <v>282</v>
      </c>
      <c r="M528" s="16">
        <v>0.16400000000000001</v>
      </c>
      <c r="N528" s="8">
        <f t="shared" si="141"/>
        <v>0.19617224880382778</v>
      </c>
      <c r="O528" s="17">
        <f t="shared" si="187"/>
        <v>338</v>
      </c>
      <c r="P528" s="17"/>
      <c r="Q528" s="18">
        <f t="shared" si="154"/>
        <v>55.432000000000002</v>
      </c>
      <c r="R528" s="8"/>
      <c r="S528" s="8">
        <v>5.76</v>
      </c>
      <c r="T528" s="18">
        <f t="shared" si="188"/>
        <v>358.65874363327674</v>
      </c>
      <c r="U528" s="8"/>
      <c r="V528" s="8"/>
      <c r="W528" s="8"/>
      <c r="X528" s="8">
        <v>8.4</v>
      </c>
      <c r="Y528" s="17">
        <v>0</v>
      </c>
      <c r="Z528" s="18">
        <f t="shared" si="189"/>
        <v>368.99563318777291</v>
      </c>
      <c r="AA528" s="40"/>
      <c r="AB528" s="40">
        <v>42920</v>
      </c>
      <c r="AC528" s="35" t="s">
        <v>46</v>
      </c>
      <c r="AD528" s="35"/>
      <c r="AE528" s="35"/>
      <c r="AF528" s="35"/>
      <c r="AG528" s="36"/>
      <c r="AH528" s="36"/>
      <c r="AI528" s="36"/>
      <c r="AJ528" s="38"/>
      <c r="AK528" s="33" t="s">
        <v>1401</v>
      </c>
      <c r="AL528" s="33" t="s">
        <v>1402</v>
      </c>
      <c r="AM528" s="116" t="s">
        <v>1403</v>
      </c>
      <c r="AN528" s="33" t="s">
        <v>1404</v>
      </c>
    </row>
    <row r="529" spans="1:40" ht="178.5">
      <c r="A529" s="33" t="s">
        <v>1142</v>
      </c>
      <c r="B529" s="116" t="s">
        <v>1399</v>
      </c>
      <c r="C529" s="33" t="s">
        <v>471</v>
      </c>
      <c r="D529" s="116" t="s">
        <v>1400</v>
      </c>
      <c r="E529" s="35"/>
      <c r="F529" s="35" t="s">
        <v>45</v>
      </c>
      <c r="G529" s="35">
        <v>1</v>
      </c>
      <c r="H529" s="33" t="s">
        <v>46</v>
      </c>
      <c r="I529" s="33" t="s">
        <v>47</v>
      </c>
      <c r="J529" s="33"/>
      <c r="K529" s="37">
        <v>235</v>
      </c>
      <c r="L529" s="16">
        <f t="shared" si="192"/>
        <v>282</v>
      </c>
      <c r="M529" s="16">
        <v>0.16400000000000001</v>
      </c>
      <c r="N529" s="8">
        <f t="shared" si="141"/>
        <v>0.19617224880382778</v>
      </c>
      <c r="O529" s="17">
        <f t="shared" si="187"/>
        <v>338</v>
      </c>
      <c r="P529" s="17"/>
      <c r="Q529" s="18">
        <f t="shared" si="154"/>
        <v>55.432000000000002</v>
      </c>
      <c r="R529" s="8"/>
      <c r="S529" s="8">
        <v>5.76</v>
      </c>
      <c r="T529" s="18">
        <f t="shared" si="188"/>
        <v>358.65874363327674</v>
      </c>
      <c r="U529" s="8"/>
      <c r="V529" s="8"/>
      <c r="W529" s="8"/>
      <c r="X529" s="8">
        <v>8.4</v>
      </c>
      <c r="Y529" s="17">
        <v>0</v>
      </c>
      <c r="Z529" s="18">
        <f t="shared" si="189"/>
        <v>368.99563318777291</v>
      </c>
      <c r="AA529" s="40"/>
      <c r="AB529" s="40">
        <v>42920</v>
      </c>
      <c r="AC529" s="35" t="s">
        <v>46</v>
      </c>
      <c r="AD529" s="35"/>
      <c r="AE529" s="35"/>
      <c r="AF529" s="35"/>
      <c r="AG529" s="36"/>
      <c r="AH529" s="36"/>
      <c r="AI529" s="36"/>
      <c r="AJ529" s="38"/>
      <c r="AK529" s="33" t="s">
        <v>1401</v>
      </c>
      <c r="AL529" s="33" t="s">
        <v>1402</v>
      </c>
      <c r="AM529" s="116" t="s">
        <v>1403</v>
      </c>
      <c r="AN529" s="33" t="s">
        <v>1404</v>
      </c>
    </row>
    <row r="530" spans="1:40" ht="178.5">
      <c r="A530" s="33" t="s">
        <v>1142</v>
      </c>
      <c r="B530" s="116" t="s">
        <v>1399</v>
      </c>
      <c r="C530" s="33" t="s">
        <v>471</v>
      </c>
      <c r="D530" s="116" t="s">
        <v>1400</v>
      </c>
      <c r="E530" s="35"/>
      <c r="F530" s="35" t="s">
        <v>45</v>
      </c>
      <c r="G530" s="35">
        <v>1</v>
      </c>
      <c r="H530" s="33" t="s">
        <v>46</v>
      </c>
      <c r="I530" s="33" t="s">
        <v>47</v>
      </c>
      <c r="J530" s="33"/>
      <c r="K530" s="37">
        <v>235</v>
      </c>
      <c r="L530" s="16">
        <f t="shared" si="192"/>
        <v>282</v>
      </c>
      <c r="M530" s="16">
        <v>0.16400000000000001</v>
      </c>
      <c r="N530" s="8">
        <f t="shared" si="141"/>
        <v>0.19617224880382778</v>
      </c>
      <c r="O530" s="17">
        <f t="shared" si="187"/>
        <v>338</v>
      </c>
      <c r="P530" s="17"/>
      <c r="Q530" s="18">
        <f t="shared" si="154"/>
        <v>55.432000000000002</v>
      </c>
      <c r="R530" s="8"/>
      <c r="S530" s="8">
        <v>5.76</v>
      </c>
      <c r="T530" s="18">
        <f t="shared" si="188"/>
        <v>358.65874363327674</v>
      </c>
      <c r="U530" s="8"/>
      <c r="V530" s="8"/>
      <c r="W530" s="8"/>
      <c r="X530" s="8">
        <v>8.4</v>
      </c>
      <c r="Y530" s="17">
        <v>0</v>
      </c>
      <c r="Z530" s="18">
        <f t="shared" si="189"/>
        <v>368.99563318777291</v>
      </c>
      <c r="AA530" s="40"/>
      <c r="AB530" s="40">
        <v>42920</v>
      </c>
      <c r="AC530" s="35" t="s">
        <v>46</v>
      </c>
      <c r="AD530" s="35"/>
      <c r="AE530" s="35"/>
      <c r="AF530" s="35"/>
      <c r="AG530" s="36"/>
      <c r="AH530" s="36"/>
      <c r="AI530" s="36"/>
      <c r="AJ530" s="38"/>
      <c r="AK530" s="33" t="s">
        <v>1401</v>
      </c>
      <c r="AL530" s="33" t="s">
        <v>1402</v>
      </c>
      <c r="AM530" s="116" t="s">
        <v>1403</v>
      </c>
      <c r="AN530" s="33" t="s">
        <v>1404</v>
      </c>
    </row>
    <row r="531" spans="1:40" ht="178.5">
      <c r="A531" s="33" t="s">
        <v>1142</v>
      </c>
      <c r="B531" s="116" t="s">
        <v>1405</v>
      </c>
      <c r="C531" s="33" t="s">
        <v>1406</v>
      </c>
      <c r="D531" s="116" t="s">
        <v>1407</v>
      </c>
      <c r="E531" s="35"/>
      <c r="F531" s="35" t="s">
        <v>45</v>
      </c>
      <c r="G531" s="35">
        <v>1</v>
      </c>
      <c r="H531" s="33" t="s">
        <v>46</v>
      </c>
      <c r="I531" s="33" t="s">
        <v>47</v>
      </c>
      <c r="J531" s="33"/>
      <c r="K531" s="37">
        <v>390</v>
      </c>
      <c r="L531" s="16">
        <f t="shared" si="192"/>
        <v>468</v>
      </c>
      <c r="M531" s="16">
        <v>8.7999999999999995E-2</v>
      </c>
      <c r="N531" s="8">
        <f t="shared" si="141"/>
        <v>9.6491228070175433E-2</v>
      </c>
      <c r="O531" s="17">
        <f t="shared" ref="O531:O532" si="193">INT(K531/(1-M531))+1</f>
        <v>428</v>
      </c>
      <c r="P531" s="17">
        <f t="shared" ref="P531:P532" si="194">1.2*O531</f>
        <v>513.6</v>
      </c>
      <c r="Q531" s="18">
        <f t="shared" si="154"/>
        <v>37.663999999999994</v>
      </c>
      <c r="R531" s="8">
        <v>12</v>
      </c>
      <c r="S531" s="8">
        <v>6</v>
      </c>
      <c r="T531" s="18">
        <f t="shared" ref="T531:T532" si="195">(P531+R531)/(1-S531/100)</f>
        <v>559.14893617021278</v>
      </c>
      <c r="U531" s="44"/>
      <c r="V531" s="44"/>
      <c r="W531" s="44">
        <f t="shared" ref="W531:W532" si="196">(L531+R531)/(1-S531/100)</f>
        <v>510.63829787234044</v>
      </c>
      <c r="X531" s="8">
        <v>8.4</v>
      </c>
      <c r="Y531" s="17">
        <v>0</v>
      </c>
      <c r="Z531" s="18">
        <f t="shared" ref="Z531:Z532" si="197">(P531+R531+Y531)/(1-X531/100)</f>
        <v>573.79912663755454</v>
      </c>
      <c r="AA531" s="17">
        <f t="shared" ref="AA531:AA532" si="198">(L531+R531+Y531)/(1-X531/100)</f>
        <v>524.01746724890825</v>
      </c>
      <c r="AB531" s="40">
        <v>43016</v>
      </c>
      <c r="AC531" s="35" t="s">
        <v>46</v>
      </c>
      <c r="AD531" s="35"/>
      <c r="AE531" s="35"/>
      <c r="AF531" s="35"/>
      <c r="AG531" s="36"/>
      <c r="AH531" s="36"/>
      <c r="AI531" s="36"/>
      <c r="AJ531" s="38"/>
      <c r="AK531" s="33" t="s">
        <v>1408</v>
      </c>
      <c r="AL531" s="33" t="s">
        <v>1408</v>
      </c>
      <c r="AM531" s="116" t="s">
        <v>1409</v>
      </c>
      <c r="AN531" s="33" t="s">
        <v>1410</v>
      </c>
    </row>
    <row r="532" spans="1:40" ht="178.5">
      <c r="A532" s="33" t="s">
        <v>1142</v>
      </c>
      <c r="B532" s="116" t="s">
        <v>1405</v>
      </c>
      <c r="C532" s="33" t="s">
        <v>1406</v>
      </c>
      <c r="D532" s="116" t="s">
        <v>1407</v>
      </c>
      <c r="E532" s="35"/>
      <c r="F532" s="35" t="s">
        <v>45</v>
      </c>
      <c r="G532" s="35">
        <v>1</v>
      </c>
      <c r="H532" s="33" t="s">
        <v>46</v>
      </c>
      <c r="I532" s="33" t="s">
        <v>47</v>
      </c>
      <c r="J532" s="33"/>
      <c r="K532" s="37">
        <v>390</v>
      </c>
      <c r="L532" s="16">
        <f t="shared" si="192"/>
        <v>468</v>
      </c>
      <c r="M532" s="16">
        <v>8.7999999999999995E-2</v>
      </c>
      <c r="N532" s="8">
        <f t="shared" si="141"/>
        <v>9.6491228070175433E-2</v>
      </c>
      <c r="O532" s="17">
        <f t="shared" si="193"/>
        <v>428</v>
      </c>
      <c r="P532" s="17">
        <f t="shared" si="194"/>
        <v>513.6</v>
      </c>
      <c r="Q532" s="18">
        <f t="shared" si="154"/>
        <v>37.663999999999994</v>
      </c>
      <c r="R532" s="8">
        <v>12</v>
      </c>
      <c r="S532" s="8">
        <v>6</v>
      </c>
      <c r="T532" s="18">
        <f t="shared" si="195"/>
        <v>559.14893617021278</v>
      </c>
      <c r="U532" s="44"/>
      <c r="V532" s="44"/>
      <c r="W532" s="44">
        <f t="shared" si="196"/>
        <v>510.63829787234044</v>
      </c>
      <c r="X532" s="8">
        <v>8.4</v>
      </c>
      <c r="Y532" s="17">
        <v>0</v>
      </c>
      <c r="Z532" s="18">
        <f t="shared" si="197"/>
        <v>573.79912663755454</v>
      </c>
      <c r="AA532" s="17">
        <f t="shared" si="198"/>
        <v>524.01746724890825</v>
      </c>
      <c r="AB532" s="40">
        <v>43016</v>
      </c>
      <c r="AC532" s="35" t="s">
        <v>46</v>
      </c>
      <c r="AD532" s="35"/>
      <c r="AE532" s="35"/>
      <c r="AF532" s="35"/>
      <c r="AG532" s="36"/>
      <c r="AH532" s="36"/>
      <c r="AI532" s="36"/>
      <c r="AJ532" s="38"/>
      <c r="AK532" s="33" t="s">
        <v>1408</v>
      </c>
      <c r="AL532" s="33" t="s">
        <v>1408</v>
      </c>
      <c r="AM532" s="116" t="s">
        <v>1409</v>
      </c>
      <c r="AN532" s="33" t="s">
        <v>1410</v>
      </c>
    </row>
    <row r="533" spans="1:40" ht="178.5">
      <c r="A533" s="33" t="s">
        <v>1142</v>
      </c>
      <c r="B533" s="116" t="s">
        <v>1411</v>
      </c>
      <c r="C533" s="33" t="s">
        <v>1237</v>
      </c>
      <c r="D533" s="116" t="s">
        <v>1412</v>
      </c>
      <c r="E533" s="35"/>
      <c r="F533" s="35" t="s">
        <v>45</v>
      </c>
      <c r="G533" s="35">
        <v>1</v>
      </c>
      <c r="H533" s="33" t="s">
        <v>46</v>
      </c>
      <c r="I533" s="33" t="s">
        <v>47</v>
      </c>
      <c r="J533" s="33"/>
      <c r="K533" s="37">
        <v>449</v>
      </c>
      <c r="L533" s="16">
        <f t="shared" si="192"/>
        <v>538.79999999999995</v>
      </c>
      <c r="M533" s="16">
        <v>0.09</v>
      </c>
      <c r="N533" s="8">
        <f t="shared" si="141"/>
        <v>9.8901098901098897E-2</v>
      </c>
      <c r="O533" s="17">
        <f t="shared" ref="O533:O535" si="199">INT(L533/(1-M533))+1</f>
        <v>593</v>
      </c>
      <c r="P533" s="17"/>
      <c r="Q533" s="18">
        <f t="shared" si="154"/>
        <v>53.37</v>
      </c>
      <c r="R533" s="8"/>
      <c r="S533" s="8">
        <v>5.76</v>
      </c>
      <c r="T533" s="18">
        <f t="shared" ref="T533:T535" si="200">O533/(1-S533/100)</f>
        <v>629.2444821731749</v>
      </c>
      <c r="U533" s="8"/>
      <c r="V533" s="8"/>
      <c r="W533" s="8"/>
      <c r="X533" s="8">
        <v>8.4</v>
      </c>
      <c r="Y533" s="17">
        <v>1.5</v>
      </c>
      <c r="Z533" s="18">
        <f t="shared" ref="Z533:Z535" si="201">(O533+Y533)/(1-X533/100)</f>
        <v>649.01746724890825</v>
      </c>
      <c r="AA533" s="40"/>
      <c r="AB533" s="40">
        <v>42860</v>
      </c>
      <c r="AC533" s="35" t="s">
        <v>46</v>
      </c>
      <c r="AD533" s="35"/>
      <c r="AE533" s="35"/>
      <c r="AF533" s="35"/>
      <c r="AG533" s="36"/>
      <c r="AH533" s="36"/>
      <c r="AI533" s="36"/>
      <c r="AJ533" s="38"/>
      <c r="AK533" s="33" t="s">
        <v>1413</v>
      </c>
      <c r="AL533" s="33" t="s">
        <v>1413</v>
      </c>
      <c r="AM533" s="116" t="s">
        <v>1414</v>
      </c>
      <c r="AN533" s="33" t="s">
        <v>1415</v>
      </c>
    </row>
    <row r="534" spans="1:40" ht="178.5">
      <c r="A534" s="33" t="s">
        <v>1142</v>
      </c>
      <c r="B534" s="116" t="s">
        <v>1411</v>
      </c>
      <c r="C534" s="33" t="s">
        <v>1237</v>
      </c>
      <c r="D534" s="116" t="s">
        <v>1412</v>
      </c>
      <c r="E534" s="35"/>
      <c r="F534" s="35" t="s">
        <v>45</v>
      </c>
      <c r="G534" s="35">
        <v>1</v>
      </c>
      <c r="H534" s="33" t="s">
        <v>46</v>
      </c>
      <c r="I534" s="33" t="s">
        <v>47</v>
      </c>
      <c r="J534" s="33"/>
      <c r="K534" s="37">
        <v>449</v>
      </c>
      <c r="L534" s="16">
        <f t="shared" si="192"/>
        <v>538.79999999999995</v>
      </c>
      <c r="M534" s="16">
        <v>0.09</v>
      </c>
      <c r="N534" s="8">
        <f t="shared" si="141"/>
        <v>9.8901098901098897E-2</v>
      </c>
      <c r="O534" s="17">
        <f t="shared" si="199"/>
        <v>593</v>
      </c>
      <c r="P534" s="17"/>
      <c r="Q534" s="18">
        <f t="shared" si="154"/>
        <v>53.37</v>
      </c>
      <c r="R534" s="8"/>
      <c r="S534" s="8">
        <v>5.76</v>
      </c>
      <c r="T534" s="18">
        <f t="shared" si="200"/>
        <v>629.2444821731749</v>
      </c>
      <c r="U534" s="8"/>
      <c r="V534" s="8"/>
      <c r="W534" s="8"/>
      <c r="X534" s="8">
        <v>8.4</v>
      </c>
      <c r="Y534" s="17">
        <v>1.5</v>
      </c>
      <c r="Z534" s="18">
        <f t="shared" si="201"/>
        <v>649.01746724890825</v>
      </c>
      <c r="AA534" s="40"/>
      <c r="AB534" s="40">
        <v>42860</v>
      </c>
      <c r="AC534" s="35" t="s">
        <v>46</v>
      </c>
      <c r="AD534" s="35"/>
      <c r="AE534" s="35"/>
      <c r="AF534" s="35"/>
      <c r="AG534" s="36"/>
      <c r="AH534" s="36"/>
      <c r="AI534" s="36"/>
      <c r="AJ534" s="38"/>
      <c r="AK534" s="33" t="s">
        <v>1413</v>
      </c>
      <c r="AL534" s="33" t="s">
        <v>1413</v>
      </c>
      <c r="AM534" s="116" t="s">
        <v>1414</v>
      </c>
      <c r="AN534" s="33" t="s">
        <v>1415</v>
      </c>
    </row>
    <row r="535" spans="1:40" ht="178.5">
      <c r="A535" s="33" t="s">
        <v>1142</v>
      </c>
      <c r="B535" s="116" t="s">
        <v>1411</v>
      </c>
      <c r="C535" s="33" t="s">
        <v>1237</v>
      </c>
      <c r="D535" s="116" t="s">
        <v>1412</v>
      </c>
      <c r="E535" s="35"/>
      <c r="F535" s="35" t="s">
        <v>45</v>
      </c>
      <c r="G535" s="35">
        <v>1</v>
      </c>
      <c r="H535" s="33" t="s">
        <v>46</v>
      </c>
      <c r="I535" s="33" t="s">
        <v>47</v>
      </c>
      <c r="J535" s="33"/>
      <c r="K535" s="37">
        <v>449</v>
      </c>
      <c r="L535" s="16">
        <f t="shared" si="192"/>
        <v>538.79999999999995</v>
      </c>
      <c r="M535" s="16">
        <v>0.09</v>
      </c>
      <c r="N535" s="8">
        <f t="shared" si="141"/>
        <v>9.8901098901098897E-2</v>
      </c>
      <c r="O535" s="17">
        <f t="shared" si="199"/>
        <v>593</v>
      </c>
      <c r="P535" s="17"/>
      <c r="Q535" s="18">
        <f t="shared" si="154"/>
        <v>53.37</v>
      </c>
      <c r="R535" s="8"/>
      <c r="S535" s="8">
        <v>5.76</v>
      </c>
      <c r="T535" s="18">
        <f t="shared" si="200"/>
        <v>629.2444821731749</v>
      </c>
      <c r="U535" s="8"/>
      <c r="V535" s="8"/>
      <c r="W535" s="8"/>
      <c r="X535" s="8">
        <v>8.4</v>
      </c>
      <c r="Y535" s="17">
        <v>1.5</v>
      </c>
      <c r="Z535" s="18">
        <f t="shared" si="201"/>
        <v>649.01746724890825</v>
      </c>
      <c r="AA535" s="40"/>
      <c r="AB535" s="40">
        <v>42860</v>
      </c>
      <c r="AC535" s="35" t="s">
        <v>46</v>
      </c>
      <c r="AD535" s="35"/>
      <c r="AE535" s="35"/>
      <c r="AF535" s="35"/>
      <c r="AG535" s="36"/>
      <c r="AH535" s="36"/>
      <c r="AI535" s="36"/>
      <c r="AJ535" s="38"/>
      <c r="AK535" s="33" t="s">
        <v>1413</v>
      </c>
      <c r="AL535" s="33" t="s">
        <v>1413</v>
      </c>
      <c r="AM535" s="116" t="s">
        <v>1414</v>
      </c>
      <c r="AN535" s="33" t="s">
        <v>1415</v>
      </c>
    </row>
    <row r="536" spans="1:40" ht="191.25">
      <c r="A536" s="33" t="s">
        <v>1142</v>
      </c>
      <c r="B536" s="116" t="s">
        <v>1311</v>
      </c>
      <c r="C536" s="33" t="s">
        <v>471</v>
      </c>
      <c r="D536" s="116" t="s">
        <v>1312</v>
      </c>
      <c r="E536" s="35"/>
      <c r="F536" s="35" t="s">
        <v>45</v>
      </c>
      <c r="G536" s="35">
        <v>1</v>
      </c>
      <c r="H536" s="33" t="s">
        <v>46</v>
      </c>
      <c r="I536" s="33" t="s">
        <v>47</v>
      </c>
      <c r="J536" s="33"/>
      <c r="K536" s="37">
        <v>250</v>
      </c>
      <c r="L536" s="16">
        <f t="shared" si="192"/>
        <v>300</v>
      </c>
      <c r="M536" s="16">
        <v>0.10199999999999999</v>
      </c>
      <c r="N536" s="8">
        <f t="shared" si="141"/>
        <v>0.11358574610244988</v>
      </c>
      <c r="O536" s="17">
        <f t="shared" ref="O536:O541" si="202">INT(K536/(1-M536))+1</f>
        <v>279</v>
      </c>
      <c r="P536" s="17">
        <f t="shared" ref="P536:P541" si="203">1.2*O536</f>
        <v>334.8</v>
      </c>
      <c r="Q536" s="18">
        <f t="shared" si="154"/>
        <v>28.457999999999998</v>
      </c>
      <c r="R536" s="8">
        <v>12</v>
      </c>
      <c r="S536" s="8">
        <v>6</v>
      </c>
      <c r="T536" s="18">
        <f t="shared" ref="T536:T540" si="204">(P536+R536)/(1-S536/100)</f>
        <v>368.936170212766</v>
      </c>
      <c r="U536" s="44"/>
      <c r="V536" s="44"/>
      <c r="W536" s="44">
        <f t="shared" ref="W536:W541" si="205">(L536+R536)/(1-S536/100)</f>
        <v>331.91489361702128</v>
      </c>
      <c r="X536" s="8">
        <v>8.4</v>
      </c>
      <c r="Y536" s="17">
        <v>0</v>
      </c>
      <c r="Z536" s="18">
        <f t="shared" ref="Z536:Z540" si="206">(P536+R536+Y536)/(1-X536/100)</f>
        <v>378.60262008733622</v>
      </c>
      <c r="AA536" s="17">
        <f t="shared" ref="AA536:AA541" si="207">(L536+R536+Y536)/(1-X536/100)</f>
        <v>340.6113537117904</v>
      </c>
      <c r="AB536" s="35" t="s">
        <v>964</v>
      </c>
      <c r="AC536" s="35" t="s">
        <v>46</v>
      </c>
      <c r="AD536" s="35"/>
      <c r="AE536" s="35"/>
      <c r="AF536" s="35"/>
      <c r="AG536" s="36"/>
      <c r="AH536" s="36"/>
      <c r="AI536" s="36"/>
      <c r="AJ536" s="38"/>
      <c r="AK536" s="33" t="s">
        <v>1315</v>
      </c>
      <c r="AL536" s="33" t="s">
        <v>1315</v>
      </c>
      <c r="AM536" s="116" t="s">
        <v>1316</v>
      </c>
      <c r="AN536" s="33" t="s">
        <v>1317</v>
      </c>
    </row>
    <row r="537" spans="1:40" ht="191.25">
      <c r="A537" s="33" t="s">
        <v>1142</v>
      </c>
      <c r="B537" s="116" t="s">
        <v>1311</v>
      </c>
      <c r="C537" s="33" t="s">
        <v>471</v>
      </c>
      <c r="D537" s="116" t="s">
        <v>1312</v>
      </c>
      <c r="E537" s="35"/>
      <c r="F537" s="35" t="s">
        <v>45</v>
      </c>
      <c r="G537" s="35">
        <v>1</v>
      </c>
      <c r="H537" s="33" t="s">
        <v>46</v>
      </c>
      <c r="I537" s="33" t="s">
        <v>47</v>
      </c>
      <c r="J537" s="33"/>
      <c r="K537" s="37">
        <v>250</v>
      </c>
      <c r="L537" s="16">
        <f t="shared" si="192"/>
        <v>300</v>
      </c>
      <c r="M537" s="16">
        <v>0.10199999999999999</v>
      </c>
      <c r="N537" s="8">
        <f t="shared" si="141"/>
        <v>0.11358574610244988</v>
      </c>
      <c r="O537" s="17">
        <f t="shared" si="202"/>
        <v>279</v>
      </c>
      <c r="P537" s="17">
        <f t="shared" si="203"/>
        <v>334.8</v>
      </c>
      <c r="Q537" s="18">
        <f t="shared" si="154"/>
        <v>28.457999999999998</v>
      </c>
      <c r="R537" s="8">
        <v>12</v>
      </c>
      <c r="S537" s="8">
        <v>6</v>
      </c>
      <c r="T537" s="18">
        <f t="shared" si="204"/>
        <v>368.936170212766</v>
      </c>
      <c r="U537" s="44"/>
      <c r="V537" s="44"/>
      <c r="W537" s="44">
        <f t="shared" si="205"/>
        <v>331.91489361702128</v>
      </c>
      <c r="X537" s="8">
        <v>8.4</v>
      </c>
      <c r="Y537" s="17">
        <v>0</v>
      </c>
      <c r="Z537" s="18">
        <f t="shared" si="206"/>
        <v>378.60262008733622</v>
      </c>
      <c r="AA537" s="17">
        <f t="shared" si="207"/>
        <v>340.6113537117904</v>
      </c>
      <c r="AB537" s="35" t="s">
        <v>964</v>
      </c>
      <c r="AC537" s="35" t="s">
        <v>46</v>
      </c>
      <c r="AD537" s="35"/>
      <c r="AE537" s="35"/>
      <c r="AF537" s="35"/>
      <c r="AG537" s="36"/>
      <c r="AH537" s="36"/>
      <c r="AI537" s="36"/>
      <c r="AJ537" s="38"/>
      <c r="AK537" s="33" t="s">
        <v>1315</v>
      </c>
      <c r="AL537" s="33" t="s">
        <v>1315</v>
      </c>
      <c r="AM537" s="116" t="s">
        <v>1316</v>
      </c>
      <c r="AN537" s="33" t="s">
        <v>1317</v>
      </c>
    </row>
    <row r="538" spans="1:40" ht="191.25">
      <c r="A538" s="33" t="s">
        <v>1142</v>
      </c>
      <c r="B538" s="116" t="s">
        <v>1311</v>
      </c>
      <c r="C538" s="33" t="s">
        <v>471</v>
      </c>
      <c r="D538" s="116" t="s">
        <v>1312</v>
      </c>
      <c r="E538" s="35"/>
      <c r="F538" s="35" t="s">
        <v>45</v>
      </c>
      <c r="G538" s="35">
        <v>1</v>
      </c>
      <c r="H538" s="33" t="s">
        <v>46</v>
      </c>
      <c r="I538" s="33" t="s">
        <v>47</v>
      </c>
      <c r="J538" s="33"/>
      <c r="K538" s="37">
        <v>250</v>
      </c>
      <c r="L538" s="16">
        <f t="shared" si="192"/>
        <v>300</v>
      </c>
      <c r="M538" s="16">
        <v>0.10199999999999999</v>
      </c>
      <c r="N538" s="8">
        <f t="shared" si="141"/>
        <v>0.11358574610244988</v>
      </c>
      <c r="O538" s="17">
        <f t="shared" si="202"/>
        <v>279</v>
      </c>
      <c r="P538" s="17">
        <f t="shared" si="203"/>
        <v>334.8</v>
      </c>
      <c r="Q538" s="18">
        <f t="shared" si="154"/>
        <v>28.457999999999998</v>
      </c>
      <c r="R538" s="8">
        <v>12</v>
      </c>
      <c r="S538" s="8">
        <v>6</v>
      </c>
      <c r="T538" s="18">
        <f t="shared" si="204"/>
        <v>368.936170212766</v>
      </c>
      <c r="U538" s="44"/>
      <c r="V538" s="44"/>
      <c r="W538" s="44">
        <f t="shared" si="205"/>
        <v>331.91489361702128</v>
      </c>
      <c r="X538" s="8">
        <v>8.4</v>
      </c>
      <c r="Y538" s="17">
        <v>0</v>
      </c>
      <c r="Z538" s="18">
        <f t="shared" si="206"/>
        <v>378.60262008733622</v>
      </c>
      <c r="AA538" s="17">
        <f t="shared" si="207"/>
        <v>340.6113537117904</v>
      </c>
      <c r="AB538" s="35" t="s">
        <v>996</v>
      </c>
      <c r="AC538" s="35" t="s">
        <v>46</v>
      </c>
      <c r="AD538" s="35"/>
      <c r="AE538" s="35"/>
      <c r="AF538" s="35"/>
      <c r="AG538" s="36"/>
      <c r="AH538" s="36"/>
      <c r="AI538" s="36"/>
      <c r="AJ538" s="38"/>
      <c r="AK538" s="33" t="s">
        <v>1315</v>
      </c>
      <c r="AL538" s="33" t="s">
        <v>1315</v>
      </c>
      <c r="AM538" s="116" t="s">
        <v>1316</v>
      </c>
      <c r="AN538" s="33" t="s">
        <v>1317</v>
      </c>
    </row>
    <row r="539" spans="1:40" ht="178.5">
      <c r="A539" s="33" t="s">
        <v>1142</v>
      </c>
      <c r="B539" s="116" t="s">
        <v>1416</v>
      </c>
      <c r="C539" s="33" t="s">
        <v>461</v>
      </c>
      <c r="D539" s="116" t="s">
        <v>1417</v>
      </c>
      <c r="E539" s="35"/>
      <c r="F539" s="35" t="s">
        <v>45</v>
      </c>
      <c r="G539" s="35">
        <v>1</v>
      </c>
      <c r="H539" s="33" t="s">
        <v>46</v>
      </c>
      <c r="I539" s="33" t="s">
        <v>47</v>
      </c>
      <c r="J539" s="33"/>
      <c r="K539" s="37">
        <v>365</v>
      </c>
      <c r="L539" s="16">
        <f t="shared" si="192"/>
        <v>438</v>
      </c>
      <c r="M539" s="16">
        <v>7.9000000000000001E-2</v>
      </c>
      <c r="N539" s="8">
        <f t="shared" si="141"/>
        <v>8.577633007600434E-2</v>
      </c>
      <c r="O539" s="17">
        <f t="shared" si="202"/>
        <v>397</v>
      </c>
      <c r="P539" s="17">
        <f t="shared" si="203"/>
        <v>476.4</v>
      </c>
      <c r="Q539" s="18">
        <f t="shared" si="154"/>
        <v>31.363</v>
      </c>
      <c r="R539" s="8">
        <v>12</v>
      </c>
      <c r="S539" s="8">
        <v>6</v>
      </c>
      <c r="T539" s="18">
        <f t="shared" si="204"/>
        <v>519.57446808510633</v>
      </c>
      <c r="U539" s="44"/>
      <c r="V539" s="44"/>
      <c r="W539" s="44">
        <f t="shared" si="205"/>
        <v>478.72340425531917</v>
      </c>
      <c r="X539" s="8">
        <v>8.4</v>
      </c>
      <c r="Y539" s="17">
        <v>0</v>
      </c>
      <c r="Z539" s="18">
        <f t="shared" si="206"/>
        <v>533.18777292576419</v>
      </c>
      <c r="AA539" s="17">
        <f t="shared" si="207"/>
        <v>491.26637554585153</v>
      </c>
      <c r="AB539" s="40">
        <v>43016</v>
      </c>
      <c r="AC539" s="35" t="s">
        <v>46</v>
      </c>
      <c r="AD539" s="35"/>
      <c r="AE539" s="35"/>
      <c r="AF539" s="35"/>
      <c r="AG539" s="36"/>
      <c r="AH539" s="36"/>
      <c r="AI539" s="36"/>
      <c r="AJ539" s="38"/>
      <c r="AK539" s="33" t="s">
        <v>1418</v>
      </c>
      <c r="AL539" s="33" t="s">
        <v>1418</v>
      </c>
      <c r="AM539" s="116" t="s">
        <v>1419</v>
      </c>
      <c r="AN539" s="33" t="s">
        <v>1420</v>
      </c>
    </row>
    <row r="540" spans="1:40" ht="178.5">
      <c r="A540" s="33" t="s">
        <v>1142</v>
      </c>
      <c r="B540" s="116" t="s">
        <v>1416</v>
      </c>
      <c r="C540" s="33" t="s">
        <v>461</v>
      </c>
      <c r="D540" s="116" t="s">
        <v>1417</v>
      </c>
      <c r="E540" s="35"/>
      <c r="F540" s="35" t="s">
        <v>45</v>
      </c>
      <c r="G540" s="35">
        <v>1</v>
      </c>
      <c r="H540" s="33" t="s">
        <v>46</v>
      </c>
      <c r="I540" s="33" t="s">
        <v>47</v>
      </c>
      <c r="J540" s="33"/>
      <c r="K540" s="37">
        <v>365</v>
      </c>
      <c r="L540" s="16">
        <f t="shared" si="192"/>
        <v>438</v>
      </c>
      <c r="M540" s="16">
        <v>7.9000000000000001E-2</v>
      </c>
      <c r="N540" s="8">
        <f t="shared" si="141"/>
        <v>8.577633007600434E-2</v>
      </c>
      <c r="O540" s="17">
        <f t="shared" si="202"/>
        <v>397</v>
      </c>
      <c r="P540" s="17">
        <f t="shared" si="203"/>
        <v>476.4</v>
      </c>
      <c r="Q540" s="18">
        <f t="shared" si="154"/>
        <v>31.363</v>
      </c>
      <c r="R540" s="8">
        <v>12</v>
      </c>
      <c r="S540" s="8">
        <v>6</v>
      </c>
      <c r="T540" s="18">
        <f t="shared" si="204"/>
        <v>519.57446808510633</v>
      </c>
      <c r="U540" s="44"/>
      <c r="V540" s="44"/>
      <c r="W540" s="44">
        <f t="shared" si="205"/>
        <v>478.72340425531917</v>
      </c>
      <c r="X540" s="8">
        <v>8.4</v>
      </c>
      <c r="Y540" s="17">
        <v>0</v>
      </c>
      <c r="Z540" s="18">
        <f t="shared" si="206"/>
        <v>533.18777292576419</v>
      </c>
      <c r="AA540" s="17">
        <f t="shared" si="207"/>
        <v>491.26637554585153</v>
      </c>
      <c r="AB540" s="40">
        <v>43016</v>
      </c>
      <c r="AC540" s="35" t="s">
        <v>46</v>
      </c>
      <c r="AD540" s="35"/>
      <c r="AE540" s="35"/>
      <c r="AF540" s="35"/>
      <c r="AG540" s="36"/>
      <c r="AH540" s="36"/>
      <c r="AI540" s="36"/>
      <c r="AJ540" s="38"/>
      <c r="AK540" s="33" t="s">
        <v>1418</v>
      </c>
      <c r="AL540" s="33" t="s">
        <v>1418</v>
      </c>
      <c r="AM540" s="116" t="s">
        <v>1419</v>
      </c>
      <c r="AN540" s="33" t="s">
        <v>1420</v>
      </c>
    </row>
    <row r="541" spans="1:40" ht="285">
      <c r="A541" s="33" t="s">
        <v>1142</v>
      </c>
      <c r="B541" s="116" t="s">
        <v>1421</v>
      </c>
      <c r="C541" s="34" t="s">
        <v>558</v>
      </c>
      <c r="D541" s="118" t="s">
        <v>1422</v>
      </c>
      <c r="E541" s="35" t="s">
        <v>1423</v>
      </c>
      <c r="F541" s="12" t="s">
        <v>45</v>
      </c>
      <c r="G541" s="12">
        <v>1</v>
      </c>
      <c r="H541" s="14" t="s">
        <v>46</v>
      </c>
      <c r="I541" s="14" t="s">
        <v>47</v>
      </c>
      <c r="J541" s="33"/>
      <c r="K541" s="119">
        <v>415.96</v>
      </c>
      <c r="L541" s="16">
        <f t="shared" si="192"/>
        <v>499.15199999999993</v>
      </c>
      <c r="M541" s="16">
        <v>0.112</v>
      </c>
      <c r="N541" s="8">
        <f t="shared" si="141"/>
        <v>0.12612612612612611</v>
      </c>
      <c r="O541" s="17">
        <f t="shared" si="202"/>
        <v>469</v>
      </c>
      <c r="P541" s="17">
        <f t="shared" si="203"/>
        <v>562.79999999999995</v>
      </c>
      <c r="Q541" s="18">
        <f t="shared" si="154"/>
        <v>52.527999999999999</v>
      </c>
      <c r="R541" s="8">
        <v>12</v>
      </c>
      <c r="S541" s="8">
        <v>6</v>
      </c>
      <c r="T541" s="18">
        <f>(P541+(S541/100)*R541)/(1-S541/100)</f>
        <v>599.48936170212767</v>
      </c>
      <c r="U541" s="44"/>
      <c r="V541" s="44"/>
      <c r="W541" s="44">
        <f t="shared" si="205"/>
        <v>543.77872340425529</v>
      </c>
      <c r="X541" s="8">
        <v>8.4</v>
      </c>
      <c r="Y541" s="17">
        <v>5</v>
      </c>
      <c r="Z541" s="18">
        <f>(P541+(X541/100)*R541+Y541)/(1-X541/100)</f>
        <v>620.96943231441048</v>
      </c>
      <c r="AA541" s="17">
        <f t="shared" si="207"/>
        <v>563.48471615720518</v>
      </c>
      <c r="AB541" s="40">
        <v>42896</v>
      </c>
      <c r="AC541" s="35" t="s">
        <v>58</v>
      </c>
      <c r="AD541" s="35" t="s">
        <v>1424</v>
      </c>
      <c r="AE541" s="35" t="s">
        <v>333</v>
      </c>
      <c r="AF541" s="35">
        <v>10.91</v>
      </c>
      <c r="AG541" s="36"/>
      <c r="AH541" s="36"/>
      <c r="AI541" s="36"/>
      <c r="AJ541" s="38"/>
      <c r="AK541" s="66" t="s">
        <v>1425</v>
      </c>
      <c r="AL541" s="66" t="s">
        <v>1425</v>
      </c>
      <c r="AM541" s="120" t="s">
        <v>1426</v>
      </c>
      <c r="AN541" s="67" t="s">
        <v>1427</v>
      </c>
    </row>
    <row r="542" spans="1:40" ht="204">
      <c r="A542" s="33" t="s">
        <v>1142</v>
      </c>
      <c r="B542" s="116" t="s">
        <v>1428</v>
      </c>
      <c r="C542" s="33" t="s">
        <v>471</v>
      </c>
      <c r="D542" s="116" t="s">
        <v>1429</v>
      </c>
      <c r="E542" s="35"/>
      <c r="F542" s="35" t="s">
        <v>45</v>
      </c>
      <c r="G542" s="35">
        <v>1</v>
      </c>
      <c r="H542" s="33" t="s">
        <v>46</v>
      </c>
      <c r="I542" s="33" t="s">
        <v>47</v>
      </c>
      <c r="J542" s="33" t="s">
        <v>1430</v>
      </c>
      <c r="K542" s="37">
        <v>590</v>
      </c>
      <c r="L542" s="16">
        <f t="shared" si="192"/>
        <v>708</v>
      </c>
      <c r="M542" s="16">
        <v>0.11</v>
      </c>
      <c r="N542" s="8">
        <f t="shared" si="141"/>
        <v>0.12359550561797752</v>
      </c>
      <c r="O542" s="17">
        <f t="shared" ref="O542:O547" si="208">INT(L542/(1-M542))+1</f>
        <v>796</v>
      </c>
      <c r="P542" s="17"/>
      <c r="Q542" s="18">
        <f t="shared" si="154"/>
        <v>87.56</v>
      </c>
      <c r="R542" s="8"/>
      <c r="S542" s="8">
        <v>5.76</v>
      </c>
      <c r="T542" s="18">
        <f t="shared" ref="T542:T547" si="209">O542/(1-S542/100)</f>
        <v>844.65195246179962</v>
      </c>
      <c r="U542" s="8"/>
      <c r="V542" s="8"/>
      <c r="W542" s="8"/>
      <c r="X542" s="8">
        <v>8.4</v>
      </c>
      <c r="Y542" s="17">
        <v>0</v>
      </c>
      <c r="Z542" s="18">
        <f t="shared" ref="Z542:Z547" si="210">(O542+Y542)/(1-X542/100)</f>
        <v>868.99563318777291</v>
      </c>
      <c r="AA542" s="35"/>
      <c r="AB542" s="40">
        <v>43016</v>
      </c>
      <c r="AC542" s="35" t="s">
        <v>46</v>
      </c>
      <c r="AD542" s="35"/>
      <c r="AE542" s="35"/>
      <c r="AF542" s="35"/>
      <c r="AG542" s="36"/>
      <c r="AH542" s="36"/>
      <c r="AI542" s="36"/>
      <c r="AJ542" s="38"/>
      <c r="AK542" s="33" t="s">
        <v>1431</v>
      </c>
      <c r="AL542" s="33" t="s">
        <v>1431</v>
      </c>
      <c r="AM542" s="116" t="s">
        <v>1432</v>
      </c>
      <c r="AN542" s="33" t="s">
        <v>1433</v>
      </c>
    </row>
    <row r="543" spans="1:40" ht="204">
      <c r="A543" s="33" t="s">
        <v>1142</v>
      </c>
      <c r="B543" s="116" t="s">
        <v>1428</v>
      </c>
      <c r="C543" s="33" t="s">
        <v>471</v>
      </c>
      <c r="D543" s="116" t="s">
        <v>1429</v>
      </c>
      <c r="E543" s="35"/>
      <c r="F543" s="35" t="s">
        <v>45</v>
      </c>
      <c r="G543" s="35">
        <v>1</v>
      </c>
      <c r="H543" s="33" t="s">
        <v>46</v>
      </c>
      <c r="I543" s="33" t="s">
        <v>47</v>
      </c>
      <c r="J543" s="33" t="s">
        <v>1430</v>
      </c>
      <c r="K543" s="37">
        <v>590</v>
      </c>
      <c r="L543" s="16">
        <f t="shared" si="192"/>
        <v>708</v>
      </c>
      <c r="M543" s="16">
        <v>0.11</v>
      </c>
      <c r="N543" s="8">
        <f t="shared" si="141"/>
        <v>0.12359550561797752</v>
      </c>
      <c r="O543" s="17">
        <f t="shared" si="208"/>
        <v>796</v>
      </c>
      <c r="P543" s="17"/>
      <c r="Q543" s="18">
        <f t="shared" si="154"/>
        <v>87.56</v>
      </c>
      <c r="R543" s="8"/>
      <c r="S543" s="8">
        <v>5.76</v>
      </c>
      <c r="T543" s="18">
        <f t="shared" si="209"/>
        <v>844.65195246179962</v>
      </c>
      <c r="U543" s="8"/>
      <c r="V543" s="8"/>
      <c r="W543" s="8"/>
      <c r="X543" s="8">
        <v>8.4</v>
      </c>
      <c r="Y543" s="17">
        <v>0</v>
      </c>
      <c r="Z543" s="18">
        <f t="shared" si="210"/>
        <v>868.99563318777291</v>
      </c>
      <c r="AA543" s="35"/>
      <c r="AB543" s="40">
        <v>43016</v>
      </c>
      <c r="AC543" s="35" t="s">
        <v>46</v>
      </c>
      <c r="AD543" s="35"/>
      <c r="AE543" s="35"/>
      <c r="AF543" s="35"/>
      <c r="AG543" s="36"/>
      <c r="AH543" s="36"/>
      <c r="AI543" s="36"/>
      <c r="AJ543" s="38"/>
      <c r="AK543" s="33" t="s">
        <v>1431</v>
      </c>
      <c r="AL543" s="33" t="s">
        <v>1431</v>
      </c>
      <c r="AM543" s="116" t="s">
        <v>1432</v>
      </c>
      <c r="AN543" s="33" t="s">
        <v>1433</v>
      </c>
    </row>
    <row r="544" spans="1:40" ht="204">
      <c r="A544" s="33" t="s">
        <v>1142</v>
      </c>
      <c r="B544" s="116" t="s">
        <v>1428</v>
      </c>
      <c r="C544" s="33" t="s">
        <v>471</v>
      </c>
      <c r="D544" s="116" t="s">
        <v>1429</v>
      </c>
      <c r="E544" s="35"/>
      <c r="F544" s="35" t="s">
        <v>45</v>
      </c>
      <c r="G544" s="35">
        <v>1</v>
      </c>
      <c r="H544" s="33" t="s">
        <v>46</v>
      </c>
      <c r="I544" s="33" t="s">
        <v>47</v>
      </c>
      <c r="J544" s="33" t="s">
        <v>1430</v>
      </c>
      <c r="K544" s="37">
        <v>590</v>
      </c>
      <c r="L544" s="16">
        <f t="shared" si="192"/>
        <v>708</v>
      </c>
      <c r="M544" s="16">
        <v>0.11</v>
      </c>
      <c r="N544" s="8">
        <f t="shared" si="141"/>
        <v>0.12359550561797752</v>
      </c>
      <c r="O544" s="17">
        <f t="shared" si="208"/>
        <v>796</v>
      </c>
      <c r="P544" s="17"/>
      <c r="Q544" s="18">
        <f t="shared" si="154"/>
        <v>87.56</v>
      </c>
      <c r="R544" s="8"/>
      <c r="S544" s="8">
        <v>5.76</v>
      </c>
      <c r="T544" s="18">
        <f t="shared" si="209"/>
        <v>844.65195246179962</v>
      </c>
      <c r="U544" s="8"/>
      <c r="V544" s="8"/>
      <c r="W544" s="8"/>
      <c r="X544" s="8">
        <v>8.4</v>
      </c>
      <c r="Y544" s="17">
        <v>0</v>
      </c>
      <c r="Z544" s="18">
        <f t="shared" si="210"/>
        <v>868.99563318777291</v>
      </c>
      <c r="AA544" s="35"/>
      <c r="AB544" s="40">
        <v>43016</v>
      </c>
      <c r="AC544" s="35" t="s">
        <v>46</v>
      </c>
      <c r="AD544" s="35"/>
      <c r="AE544" s="35"/>
      <c r="AF544" s="35"/>
      <c r="AG544" s="36"/>
      <c r="AH544" s="36"/>
      <c r="AI544" s="36"/>
      <c r="AJ544" s="38"/>
      <c r="AK544" s="33" t="s">
        <v>1431</v>
      </c>
      <c r="AL544" s="33" t="s">
        <v>1431</v>
      </c>
      <c r="AM544" s="116" t="s">
        <v>1432</v>
      </c>
      <c r="AN544" s="33" t="s">
        <v>1433</v>
      </c>
    </row>
    <row r="545" spans="1:40" ht="204">
      <c r="A545" s="33" t="s">
        <v>1142</v>
      </c>
      <c r="B545" s="116" t="s">
        <v>1428</v>
      </c>
      <c r="C545" s="33" t="s">
        <v>471</v>
      </c>
      <c r="D545" s="116" t="s">
        <v>1429</v>
      </c>
      <c r="E545" s="35"/>
      <c r="F545" s="35" t="s">
        <v>45</v>
      </c>
      <c r="G545" s="35">
        <v>1</v>
      </c>
      <c r="H545" s="33" t="s">
        <v>46</v>
      </c>
      <c r="I545" s="33" t="s">
        <v>47</v>
      </c>
      <c r="J545" s="33" t="s">
        <v>1430</v>
      </c>
      <c r="K545" s="37">
        <v>590</v>
      </c>
      <c r="L545" s="16">
        <f t="shared" si="192"/>
        <v>708</v>
      </c>
      <c r="M545" s="16">
        <v>0.11</v>
      </c>
      <c r="N545" s="8">
        <f t="shared" si="141"/>
        <v>0.12359550561797752</v>
      </c>
      <c r="O545" s="17">
        <f t="shared" si="208"/>
        <v>796</v>
      </c>
      <c r="P545" s="17"/>
      <c r="Q545" s="18">
        <f t="shared" si="154"/>
        <v>87.56</v>
      </c>
      <c r="R545" s="8"/>
      <c r="S545" s="8">
        <v>5.76</v>
      </c>
      <c r="T545" s="18">
        <f t="shared" si="209"/>
        <v>844.65195246179962</v>
      </c>
      <c r="U545" s="8"/>
      <c r="V545" s="8"/>
      <c r="W545" s="8"/>
      <c r="X545" s="8">
        <v>8.4</v>
      </c>
      <c r="Y545" s="17">
        <v>0</v>
      </c>
      <c r="Z545" s="18">
        <f t="shared" si="210"/>
        <v>868.99563318777291</v>
      </c>
      <c r="AA545" s="35"/>
      <c r="AB545" s="40">
        <v>43016</v>
      </c>
      <c r="AC545" s="35" t="s">
        <v>46</v>
      </c>
      <c r="AD545" s="35"/>
      <c r="AE545" s="35"/>
      <c r="AF545" s="35"/>
      <c r="AG545" s="36"/>
      <c r="AH545" s="36"/>
      <c r="AI545" s="36"/>
      <c r="AJ545" s="38"/>
      <c r="AK545" s="33" t="s">
        <v>1431</v>
      </c>
      <c r="AL545" s="33" t="s">
        <v>1431</v>
      </c>
      <c r="AM545" s="116" t="s">
        <v>1432</v>
      </c>
      <c r="AN545" s="33" t="s">
        <v>1433</v>
      </c>
    </row>
    <row r="546" spans="1:40" ht="204">
      <c r="A546" s="33" t="s">
        <v>1142</v>
      </c>
      <c r="B546" s="116" t="s">
        <v>1428</v>
      </c>
      <c r="C546" s="33" t="s">
        <v>471</v>
      </c>
      <c r="D546" s="116" t="s">
        <v>1429</v>
      </c>
      <c r="E546" s="35"/>
      <c r="F546" s="35" t="s">
        <v>45</v>
      </c>
      <c r="G546" s="35">
        <v>1</v>
      </c>
      <c r="H546" s="33" t="s">
        <v>46</v>
      </c>
      <c r="I546" s="33" t="s">
        <v>47</v>
      </c>
      <c r="J546" s="33" t="s">
        <v>1430</v>
      </c>
      <c r="K546" s="37">
        <v>590</v>
      </c>
      <c r="L546" s="16">
        <f t="shared" si="192"/>
        <v>708</v>
      </c>
      <c r="M546" s="16">
        <v>0.11</v>
      </c>
      <c r="N546" s="8">
        <f t="shared" si="141"/>
        <v>0.12359550561797752</v>
      </c>
      <c r="O546" s="17">
        <f t="shared" si="208"/>
        <v>796</v>
      </c>
      <c r="P546" s="17"/>
      <c r="Q546" s="18">
        <f t="shared" si="154"/>
        <v>87.56</v>
      </c>
      <c r="R546" s="8"/>
      <c r="S546" s="8">
        <v>5.76</v>
      </c>
      <c r="T546" s="18">
        <f t="shared" si="209"/>
        <v>844.65195246179962</v>
      </c>
      <c r="U546" s="8"/>
      <c r="V546" s="8"/>
      <c r="W546" s="8"/>
      <c r="X546" s="8">
        <v>8.4</v>
      </c>
      <c r="Y546" s="17">
        <v>0</v>
      </c>
      <c r="Z546" s="18">
        <f t="shared" si="210"/>
        <v>868.99563318777291</v>
      </c>
      <c r="AA546" s="35"/>
      <c r="AB546" s="40">
        <v>43016</v>
      </c>
      <c r="AC546" s="35" t="s">
        <v>46</v>
      </c>
      <c r="AD546" s="35"/>
      <c r="AE546" s="35"/>
      <c r="AF546" s="35"/>
      <c r="AG546" s="36"/>
      <c r="AH546" s="36"/>
      <c r="AI546" s="36"/>
      <c r="AJ546" s="38"/>
      <c r="AK546" s="33" t="s">
        <v>1431</v>
      </c>
      <c r="AL546" s="33" t="s">
        <v>1431</v>
      </c>
      <c r="AM546" s="116" t="s">
        <v>1432</v>
      </c>
      <c r="AN546" s="33" t="s">
        <v>1433</v>
      </c>
    </row>
    <row r="547" spans="1:40" ht="178.5">
      <c r="A547" s="33" t="s">
        <v>1142</v>
      </c>
      <c r="B547" s="116" t="s">
        <v>1434</v>
      </c>
      <c r="C547" s="33" t="s">
        <v>568</v>
      </c>
      <c r="D547" s="116" t="s">
        <v>1435</v>
      </c>
      <c r="E547" s="35" t="s">
        <v>1436</v>
      </c>
      <c r="F547" s="35" t="s">
        <v>45</v>
      </c>
      <c r="G547" s="35">
        <v>1</v>
      </c>
      <c r="H547" s="33" t="s">
        <v>46</v>
      </c>
      <c r="I547" s="33" t="s">
        <v>47</v>
      </c>
      <c r="J547" s="33" t="s">
        <v>1430</v>
      </c>
      <c r="K547" s="37">
        <v>215</v>
      </c>
      <c r="L547" s="16">
        <f t="shared" si="192"/>
        <v>258</v>
      </c>
      <c r="M547" s="16">
        <v>0.105</v>
      </c>
      <c r="N547" s="8">
        <f t="shared" si="141"/>
        <v>0.11731843575418993</v>
      </c>
      <c r="O547" s="17">
        <f t="shared" si="208"/>
        <v>289</v>
      </c>
      <c r="P547" s="17"/>
      <c r="Q547" s="18">
        <f t="shared" si="154"/>
        <v>30.344999999999999</v>
      </c>
      <c r="R547" s="8">
        <v>13</v>
      </c>
      <c r="S547" s="8">
        <v>5.76</v>
      </c>
      <c r="T547" s="18">
        <f t="shared" si="209"/>
        <v>306.66383701188454</v>
      </c>
      <c r="U547" s="44"/>
      <c r="V547" s="44"/>
      <c r="W547" s="44">
        <f t="shared" ref="W547:W801" si="211">(L547+R547)/(1-S547/100)</f>
        <v>287.5636672325976</v>
      </c>
      <c r="X547" s="8">
        <v>8.4</v>
      </c>
      <c r="Y547" s="17">
        <v>0</v>
      </c>
      <c r="Z547" s="18">
        <f t="shared" si="210"/>
        <v>315.50218340611355</v>
      </c>
      <c r="AA547" s="40"/>
      <c r="AB547" s="40">
        <v>42771</v>
      </c>
      <c r="AC547" s="35" t="s">
        <v>48</v>
      </c>
      <c r="AD547" s="35" t="s">
        <v>1437</v>
      </c>
      <c r="AE547" s="35" t="s">
        <v>1438</v>
      </c>
      <c r="AF547" s="35">
        <v>12.42</v>
      </c>
      <c r="AG547" s="36"/>
      <c r="AH547" s="36"/>
      <c r="AI547" s="36"/>
      <c r="AJ547" s="38"/>
      <c r="AK547" s="69" t="s">
        <v>573</v>
      </c>
      <c r="AL547" s="33" t="s">
        <v>1439</v>
      </c>
      <c r="AM547" s="116" t="s">
        <v>1440</v>
      </c>
      <c r="AN547" s="33" t="s">
        <v>1441</v>
      </c>
    </row>
    <row r="548" spans="1:40" ht="178.5">
      <c r="A548" s="33" t="s">
        <v>1142</v>
      </c>
      <c r="B548" s="116" t="s">
        <v>1434</v>
      </c>
      <c r="C548" s="33" t="s">
        <v>568</v>
      </c>
      <c r="D548" s="116" t="s">
        <v>1435</v>
      </c>
      <c r="E548" s="35"/>
      <c r="F548" s="35" t="s">
        <v>45</v>
      </c>
      <c r="G548" s="35">
        <v>1</v>
      </c>
      <c r="H548" s="33" t="s">
        <v>46</v>
      </c>
      <c r="I548" s="33" t="s">
        <v>47</v>
      </c>
      <c r="J548" s="33" t="s">
        <v>1430</v>
      </c>
      <c r="K548" s="37">
        <v>215</v>
      </c>
      <c r="L548" s="16">
        <f t="shared" si="192"/>
        <v>258</v>
      </c>
      <c r="M548" s="16">
        <v>0.108</v>
      </c>
      <c r="N548" s="8">
        <f t="shared" si="141"/>
        <v>0.1210762331838565</v>
      </c>
      <c r="O548" s="17">
        <f t="shared" ref="O548:O802" si="212">INT(K548/(1-M548))+1</f>
        <v>242</v>
      </c>
      <c r="P548" s="17">
        <f t="shared" ref="P548:P802" si="213">1.2*O548</f>
        <v>290.39999999999998</v>
      </c>
      <c r="Q548" s="18">
        <f t="shared" si="154"/>
        <v>26.135999999999999</v>
      </c>
      <c r="R548" s="8">
        <v>12</v>
      </c>
      <c r="S548" s="8">
        <v>6</v>
      </c>
      <c r="T548" s="18">
        <f t="shared" ref="T548:T555" si="214">(P548+(S548/100)*R548)/(1-S548/100)</f>
        <v>309.7021276595745</v>
      </c>
      <c r="U548" s="44"/>
      <c r="V548" s="44"/>
      <c r="W548" s="44">
        <f t="shared" si="211"/>
        <v>287.2340425531915</v>
      </c>
      <c r="X548" s="8">
        <v>8.4</v>
      </c>
      <c r="Y548" s="17">
        <v>0</v>
      </c>
      <c r="Z548" s="18">
        <f t="shared" ref="Z548:Z555" si="215">(P548+(X548/100)*R548+Y548)/(1-X548/100)</f>
        <v>318.13100436681219</v>
      </c>
      <c r="AA548" s="17">
        <f t="shared" ref="AA548:AA766" si="216">(L548+R548+Y548)/(1-X548/100)</f>
        <v>294.7598253275109</v>
      </c>
      <c r="AB548" s="35" t="s">
        <v>1442</v>
      </c>
      <c r="AC548" s="35" t="s">
        <v>1443</v>
      </c>
      <c r="AD548" s="35"/>
      <c r="AE548" s="35"/>
      <c r="AF548" s="35"/>
      <c r="AG548" s="36"/>
      <c r="AH548" s="36"/>
      <c r="AI548" s="36"/>
      <c r="AJ548" s="38"/>
      <c r="AK548" s="69" t="s">
        <v>573</v>
      </c>
      <c r="AL548" s="33" t="s">
        <v>1439</v>
      </c>
      <c r="AM548" s="116" t="s">
        <v>1440</v>
      </c>
      <c r="AN548" s="33" t="s">
        <v>1441</v>
      </c>
    </row>
    <row r="549" spans="1:40" ht="178.5">
      <c r="A549" s="33" t="s">
        <v>1142</v>
      </c>
      <c r="B549" s="116" t="s">
        <v>1434</v>
      </c>
      <c r="C549" s="33" t="s">
        <v>568</v>
      </c>
      <c r="D549" s="116" t="s">
        <v>1435</v>
      </c>
      <c r="E549" s="35"/>
      <c r="F549" s="35" t="s">
        <v>45</v>
      </c>
      <c r="G549" s="35">
        <v>1</v>
      </c>
      <c r="H549" s="33" t="s">
        <v>46</v>
      </c>
      <c r="I549" s="33" t="s">
        <v>47</v>
      </c>
      <c r="J549" s="33" t="s">
        <v>1430</v>
      </c>
      <c r="K549" s="37">
        <v>215</v>
      </c>
      <c r="L549" s="16">
        <f t="shared" si="192"/>
        <v>258</v>
      </c>
      <c r="M549" s="16">
        <v>0.108</v>
      </c>
      <c r="N549" s="8">
        <f t="shared" si="141"/>
        <v>0.1210762331838565</v>
      </c>
      <c r="O549" s="17">
        <f t="shared" si="212"/>
        <v>242</v>
      </c>
      <c r="P549" s="17">
        <f t="shared" si="213"/>
        <v>290.39999999999998</v>
      </c>
      <c r="Q549" s="18">
        <f t="shared" si="154"/>
        <v>26.135999999999999</v>
      </c>
      <c r="R549" s="8">
        <v>12</v>
      </c>
      <c r="S549" s="8">
        <v>6</v>
      </c>
      <c r="T549" s="18">
        <f t="shared" si="214"/>
        <v>309.7021276595745</v>
      </c>
      <c r="U549" s="44"/>
      <c r="V549" s="44"/>
      <c r="W549" s="44">
        <f t="shared" si="211"/>
        <v>287.2340425531915</v>
      </c>
      <c r="X549" s="8">
        <v>8.4</v>
      </c>
      <c r="Y549" s="17">
        <v>0</v>
      </c>
      <c r="Z549" s="18">
        <f t="shared" si="215"/>
        <v>318.13100436681219</v>
      </c>
      <c r="AA549" s="17">
        <f t="shared" si="216"/>
        <v>294.7598253275109</v>
      </c>
      <c r="AB549" s="35" t="s">
        <v>1442</v>
      </c>
      <c r="AC549" s="35" t="s">
        <v>1443</v>
      </c>
      <c r="AD549" s="35"/>
      <c r="AE549" s="35"/>
      <c r="AF549" s="35"/>
      <c r="AG549" s="36"/>
      <c r="AH549" s="36"/>
      <c r="AI549" s="36"/>
      <c r="AJ549" s="38"/>
      <c r="AK549" s="69" t="s">
        <v>573</v>
      </c>
      <c r="AL549" s="33" t="s">
        <v>1439</v>
      </c>
      <c r="AM549" s="116" t="s">
        <v>1440</v>
      </c>
      <c r="AN549" s="33" t="s">
        <v>1441</v>
      </c>
    </row>
    <row r="550" spans="1:40" ht="178.5">
      <c r="A550" s="33" t="s">
        <v>1142</v>
      </c>
      <c r="B550" s="116" t="s">
        <v>1434</v>
      </c>
      <c r="C550" s="33" t="s">
        <v>568</v>
      </c>
      <c r="D550" s="116" t="s">
        <v>1435</v>
      </c>
      <c r="E550" s="35"/>
      <c r="F550" s="35" t="s">
        <v>45</v>
      </c>
      <c r="G550" s="35">
        <v>1</v>
      </c>
      <c r="H550" s="33" t="s">
        <v>46</v>
      </c>
      <c r="I550" s="33" t="s">
        <v>47</v>
      </c>
      <c r="J550" s="33" t="s">
        <v>1430</v>
      </c>
      <c r="K550" s="37">
        <v>215</v>
      </c>
      <c r="L550" s="16">
        <f t="shared" si="192"/>
        <v>258</v>
      </c>
      <c r="M550" s="16">
        <v>0.108</v>
      </c>
      <c r="N550" s="8">
        <f t="shared" si="141"/>
        <v>0.1210762331838565</v>
      </c>
      <c r="O550" s="17">
        <f t="shared" si="212"/>
        <v>242</v>
      </c>
      <c r="P550" s="17">
        <f t="shared" si="213"/>
        <v>290.39999999999998</v>
      </c>
      <c r="Q550" s="18">
        <f t="shared" si="154"/>
        <v>26.135999999999999</v>
      </c>
      <c r="R550" s="8">
        <v>12</v>
      </c>
      <c r="S550" s="8">
        <v>6</v>
      </c>
      <c r="T550" s="18">
        <f t="shared" si="214"/>
        <v>309.7021276595745</v>
      </c>
      <c r="U550" s="44"/>
      <c r="V550" s="44"/>
      <c r="W550" s="44">
        <f t="shared" si="211"/>
        <v>287.2340425531915</v>
      </c>
      <c r="X550" s="8">
        <v>8.4</v>
      </c>
      <c r="Y550" s="17">
        <v>0</v>
      </c>
      <c r="Z550" s="18">
        <f t="shared" si="215"/>
        <v>318.13100436681219</v>
      </c>
      <c r="AA550" s="17">
        <f t="shared" si="216"/>
        <v>294.7598253275109</v>
      </c>
      <c r="AB550" s="35" t="s">
        <v>1442</v>
      </c>
      <c r="AC550" s="35" t="s">
        <v>1443</v>
      </c>
      <c r="AD550" s="35"/>
      <c r="AE550" s="35"/>
      <c r="AF550" s="35"/>
      <c r="AG550" s="36"/>
      <c r="AH550" s="36"/>
      <c r="AI550" s="36"/>
      <c r="AJ550" s="38"/>
      <c r="AK550" s="69" t="s">
        <v>573</v>
      </c>
      <c r="AL550" s="33" t="s">
        <v>1439</v>
      </c>
      <c r="AM550" s="116" t="s">
        <v>1440</v>
      </c>
      <c r="AN550" s="33" t="s">
        <v>1441</v>
      </c>
    </row>
    <row r="551" spans="1:40" ht="178.5">
      <c r="A551" s="33" t="s">
        <v>1142</v>
      </c>
      <c r="B551" s="116" t="s">
        <v>1434</v>
      </c>
      <c r="C551" s="33" t="s">
        <v>568</v>
      </c>
      <c r="D551" s="116" t="s">
        <v>1435</v>
      </c>
      <c r="E551" s="35"/>
      <c r="F551" s="35" t="s">
        <v>45</v>
      </c>
      <c r="G551" s="35">
        <v>1</v>
      </c>
      <c r="H551" s="33" t="s">
        <v>46</v>
      </c>
      <c r="I551" s="33" t="s">
        <v>47</v>
      </c>
      <c r="J551" s="33" t="s">
        <v>1430</v>
      </c>
      <c r="K551" s="37">
        <v>215</v>
      </c>
      <c r="L551" s="16">
        <f t="shared" si="192"/>
        <v>258</v>
      </c>
      <c r="M551" s="16">
        <v>0.108</v>
      </c>
      <c r="N551" s="8">
        <f t="shared" si="141"/>
        <v>0.1210762331838565</v>
      </c>
      <c r="O551" s="17">
        <f t="shared" si="212"/>
        <v>242</v>
      </c>
      <c r="P551" s="17">
        <f t="shared" si="213"/>
        <v>290.39999999999998</v>
      </c>
      <c r="Q551" s="18">
        <f t="shared" si="154"/>
        <v>26.135999999999999</v>
      </c>
      <c r="R551" s="8">
        <v>12</v>
      </c>
      <c r="S551" s="8">
        <v>6</v>
      </c>
      <c r="T551" s="18">
        <f t="shared" si="214"/>
        <v>309.7021276595745</v>
      </c>
      <c r="U551" s="44"/>
      <c r="V551" s="44"/>
      <c r="W551" s="44">
        <f t="shared" si="211"/>
        <v>287.2340425531915</v>
      </c>
      <c r="X551" s="8">
        <v>8.4</v>
      </c>
      <c r="Y551" s="17">
        <v>0</v>
      </c>
      <c r="Z551" s="18">
        <f t="shared" si="215"/>
        <v>318.13100436681219</v>
      </c>
      <c r="AA551" s="17">
        <f t="shared" si="216"/>
        <v>294.7598253275109</v>
      </c>
      <c r="AB551" s="35" t="s">
        <v>1442</v>
      </c>
      <c r="AC551" s="35" t="s">
        <v>1443</v>
      </c>
      <c r="AD551" s="35"/>
      <c r="AE551" s="35"/>
      <c r="AF551" s="35"/>
      <c r="AG551" s="36"/>
      <c r="AH551" s="36"/>
      <c r="AI551" s="36"/>
      <c r="AJ551" s="38"/>
      <c r="AK551" s="69" t="s">
        <v>573</v>
      </c>
      <c r="AL551" s="33" t="s">
        <v>1439</v>
      </c>
      <c r="AM551" s="116" t="s">
        <v>1440</v>
      </c>
      <c r="AN551" s="33" t="s">
        <v>1441</v>
      </c>
    </row>
    <row r="552" spans="1:40" ht="178.5">
      <c r="A552" s="33" t="s">
        <v>1142</v>
      </c>
      <c r="B552" s="116" t="s">
        <v>1434</v>
      </c>
      <c r="C552" s="33" t="s">
        <v>568</v>
      </c>
      <c r="D552" s="116" t="s">
        <v>1435</v>
      </c>
      <c r="E552" s="35"/>
      <c r="F552" s="35" t="s">
        <v>45</v>
      </c>
      <c r="G552" s="35">
        <v>1</v>
      </c>
      <c r="H552" s="33" t="s">
        <v>46</v>
      </c>
      <c r="I552" s="33" t="s">
        <v>47</v>
      </c>
      <c r="J552" s="33" t="s">
        <v>1430</v>
      </c>
      <c r="K552" s="37">
        <v>215</v>
      </c>
      <c r="L552" s="16">
        <f t="shared" si="192"/>
        <v>258</v>
      </c>
      <c r="M552" s="16">
        <v>0.108</v>
      </c>
      <c r="N552" s="8">
        <f t="shared" si="141"/>
        <v>0.1210762331838565</v>
      </c>
      <c r="O552" s="17">
        <f t="shared" si="212"/>
        <v>242</v>
      </c>
      <c r="P552" s="17">
        <f t="shared" si="213"/>
        <v>290.39999999999998</v>
      </c>
      <c r="Q552" s="18">
        <f t="shared" si="154"/>
        <v>26.135999999999999</v>
      </c>
      <c r="R552" s="8">
        <v>12</v>
      </c>
      <c r="S552" s="8">
        <v>6</v>
      </c>
      <c r="T552" s="18">
        <f t="shared" si="214"/>
        <v>309.7021276595745</v>
      </c>
      <c r="U552" s="44"/>
      <c r="V552" s="44"/>
      <c r="W552" s="44">
        <f t="shared" si="211"/>
        <v>287.2340425531915</v>
      </c>
      <c r="X552" s="8">
        <v>8.4</v>
      </c>
      <c r="Y552" s="17">
        <v>0</v>
      </c>
      <c r="Z552" s="18">
        <f t="shared" si="215"/>
        <v>318.13100436681219</v>
      </c>
      <c r="AA552" s="17">
        <f t="shared" si="216"/>
        <v>294.7598253275109</v>
      </c>
      <c r="AB552" s="35" t="s">
        <v>1442</v>
      </c>
      <c r="AC552" s="35" t="s">
        <v>1443</v>
      </c>
      <c r="AD552" s="35"/>
      <c r="AE552" s="35"/>
      <c r="AF552" s="35"/>
      <c r="AG552" s="36"/>
      <c r="AH552" s="36"/>
      <c r="AI552" s="36"/>
      <c r="AJ552" s="38"/>
      <c r="AK552" s="69" t="s">
        <v>573</v>
      </c>
      <c r="AL552" s="33" t="s">
        <v>1439</v>
      </c>
      <c r="AM552" s="116" t="s">
        <v>1440</v>
      </c>
      <c r="AN552" s="33" t="s">
        <v>1441</v>
      </c>
    </row>
    <row r="553" spans="1:40" ht="178.5">
      <c r="A553" s="33" t="s">
        <v>1142</v>
      </c>
      <c r="B553" s="116" t="s">
        <v>1434</v>
      </c>
      <c r="C553" s="33" t="s">
        <v>568</v>
      </c>
      <c r="D553" s="116" t="s">
        <v>1435</v>
      </c>
      <c r="E553" s="35"/>
      <c r="F553" s="35" t="s">
        <v>45</v>
      </c>
      <c r="G553" s="35">
        <v>1</v>
      </c>
      <c r="H553" s="33" t="s">
        <v>46</v>
      </c>
      <c r="I553" s="33" t="s">
        <v>47</v>
      </c>
      <c r="J553" s="33" t="s">
        <v>1430</v>
      </c>
      <c r="K553" s="37">
        <v>215</v>
      </c>
      <c r="L553" s="16">
        <f t="shared" si="192"/>
        <v>258</v>
      </c>
      <c r="M553" s="16">
        <v>0.108</v>
      </c>
      <c r="N553" s="8">
        <f t="shared" si="141"/>
        <v>0.1210762331838565</v>
      </c>
      <c r="O553" s="17">
        <f t="shared" si="212"/>
        <v>242</v>
      </c>
      <c r="P553" s="17">
        <f t="shared" si="213"/>
        <v>290.39999999999998</v>
      </c>
      <c r="Q553" s="18">
        <f t="shared" si="154"/>
        <v>26.135999999999999</v>
      </c>
      <c r="R553" s="8">
        <v>12</v>
      </c>
      <c r="S553" s="8">
        <v>6</v>
      </c>
      <c r="T553" s="18">
        <f t="shared" si="214"/>
        <v>309.7021276595745</v>
      </c>
      <c r="U553" s="44"/>
      <c r="V553" s="44"/>
      <c r="W553" s="44">
        <f t="shared" si="211"/>
        <v>287.2340425531915</v>
      </c>
      <c r="X553" s="8">
        <v>8.4</v>
      </c>
      <c r="Y553" s="17">
        <v>0</v>
      </c>
      <c r="Z553" s="18">
        <f t="shared" si="215"/>
        <v>318.13100436681219</v>
      </c>
      <c r="AA553" s="17">
        <f t="shared" si="216"/>
        <v>294.7598253275109</v>
      </c>
      <c r="AB553" s="35" t="s">
        <v>1442</v>
      </c>
      <c r="AC553" s="35" t="s">
        <v>1443</v>
      </c>
      <c r="AD553" s="35"/>
      <c r="AE553" s="35"/>
      <c r="AF553" s="35"/>
      <c r="AG553" s="36"/>
      <c r="AH553" s="36"/>
      <c r="AI553" s="36"/>
      <c r="AJ553" s="38"/>
      <c r="AK553" s="69" t="s">
        <v>573</v>
      </c>
      <c r="AL553" s="33" t="s">
        <v>1439</v>
      </c>
      <c r="AM553" s="116" t="s">
        <v>1440</v>
      </c>
      <c r="AN553" s="33" t="s">
        <v>1441</v>
      </c>
    </row>
    <row r="554" spans="1:40" ht="178.5">
      <c r="A554" s="33" t="s">
        <v>1142</v>
      </c>
      <c r="B554" s="116" t="s">
        <v>1434</v>
      </c>
      <c r="C554" s="33" t="s">
        <v>568</v>
      </c>
      <c r="D554" s="116" t="s">
        <v>1435</v>
      </c>
      <c r="E554" s="35"/>
      <c r="F554" s="35" t="s">
        <v>45</v>
      </c>
      <c r="G554" s="35">
        <v>1</v>
      </c>
      <c r="H554" s="33" t="s">
        <v>46</v>
      </c>
      <c r="I554" s="33" t="s">
        <v>47</v>
      </c>
      <c r="J554" s="33" t="s">
        <v>1430</v>
      </c>
      <c r="K554" s="37">
        <v>215</v>
      </c>
      <c r="L554" s="16">
        <f t="shared" si="192"/>
        <v>258</v>
      </c>
      <c r="M554" s="16">
        <v>0.108</v>
      </c>
      <c r="N554" s="8">
        <f t="shared" si="141"/>
        <v>0.1210762331838565</v>
      </c>
      <c r="O554" s="17">
        <f t="shared" si="212"/>
        <v>242</v>
      </c>
      <c r="P554" s="17">
        <f t="shared" si="213"/>
        <v>290.39999999999998</v>
      </c>
      <c r="Q554" s="18">
        <f t="shared" si="154"/>
        <v>26.135999999999999</v>
      </c>
      <c r="R554" s="8">
        <v>12</v>
      </c>
      <c r="S554" s="8">
        <v>6</v>
      </c>
      <c r="T554" s="18">
        <f t="shared" si="214"/>
        <v>309.7021276595745</v>
      </c>
      <c r="U554" s="44"/>
      <c r="V554" s="44"/>
      <c r="W554" s="44">
        <f t="shared" si="211"/>
        <v>287.2340425531915</v>
      </c>
      <c r="X554" s="8">
        <v>8.4</v>
      </c>
      <c r="Y554" s="17">
        <v>0</v>
      </c>
      <c r="Z554" s="18">
        <f t="shared" si="215"/>
        <v>318.13100436681219</v>
      </c>
      <c r="AA554" s="17">
        <f t="shared" si="216"/>
        <v>294.7598253275109</v>
      </c>
      <c r="AB554" s="35" t="s">
        <v>1442</v>
      </c>
      <c r="AC554" s="35" t="s">
        <v>1443</v>
      </c>
      <c r="AD554" s="35"/>
      <c r="AE554" s="35"/>
      <c r="AF554" s="35"/>
      <c r="AG554" s="36"/>
      <c r="AH554" s="36"/>
      <c r="AI554" s="36"/>
      <c r="AJ554" s="38"/>
      <c r="AK554" s="69" t="s">
        <v>573</v>
      </c>
      <c r="AL554" s="33" t="s">
        <v>1439</v>
      </c>
      <c r="AM554" s="116" t="s">
        <v>1440</v>
      </c>
      <c r="AN554" s="33" t="s">
        <v>1441</v>
      </c>
    </row>
    <row r="555" spans="1:40" ht="178.5">
      <c r="A555" s="33" t="s">
        <v>1142</v>
      </c>
      <c r="B555" s="116" t="s">
        <v>1434</v>
      </c>
      <c r="C555" s="33" t="s">
        <v>568</v>
      </c>
      <c r="D555" s="116" t="s">
        <v>1435</v>
      </c>
      <c r="E555" s="35"/>
      <c r="F555" s="35" t="s">
        <v>45</v>
      </c>
      <c r="G555" s="121">
        <v>1</v>
      </c>
      <c r="H555" s="33" t="s">
        <v>46</v>
      </c>
      <c r="I555" s="33" t="s">
        <v>47</v>
      </c>
      <c r="J555" s="33" t="s">
        <v>1430</v>
      </c>
      <c r="K555" s="37">
        <v>215</v>
      </c>
      <c r="L555" s="16">
        <f t="shared" si="192"/>
        <v>258</v>
      </c>
      <c r="M555" s="16">
        <v>0.108</v>
      </c>
      <c r="N555" s="8">
        <f t="shared" si="141"/>
        <v>0.1210762331838565</v>
      </c>
      <c r="O555" s="17">
        <f t="shared" si="212"/>
        <v>242</v>
      </c>
      <c r="P555" s="17">
        <f t="shared" si="213"/>
        <v>290.39999999999998</v>
      </c>
      <c r="Q555" s="18">
        <f t="shared" si="154"/>
        <v>26.135999999999999</v>
      </c>
      <c r="R555" s="8">
        <v>12</v>
      </c>
      <c r="S555" s="8">
        <v>6</v>
      </c>
      <c r="T555" s="18">
        <f t="shared" si="214"/>
        <v>309.7021276595745</v>
      </c>
      <c r="U555" s="44"/>
      <c r="V555" s="44"/>
      <c r="W555" s="44">
        <f t="shared" si="211"/>
        <v>287.2340425531915</v>
      </c>
      <c r="X555" s="8">
        <v>8.4</v>
      </c>
      <c r="Y555" s="17">
        <v>0</v>
      </c>
      <c r="Z555" s="18">
        <f t="shared" si="215"/>
        <v>318.13100436681219</v>
      </c>
      <c r="AA555" s="17">
        <f t="shared" si="216"/>
        <v>294.7598253275109</v>
      </c>
      <c r="AB555" s="35" t="s">
        <v>1442</v>
      </c>
      <c r="AC555" s="35" t="s">
        <v>1443</v>
      </c>
      <c r="AD555" s="35"/>
      <c r="AE555" s="35"/>
      <c r="AF555" s="35"/>
      <c r="AG555" s="36"/>
      <c r="AH555" s="36"/>
      <c r="AI555" s="36"/>
      <c r="AJ555" s="38"/>
      <c r="AK555" s="69" t="s">
        <v>573</v>
      </c>
      <c r="AL555" s="33" t="s">
        <v>1439</v>
      </c>
      <c r="AM555" s="116" t="s">
        <v>1440</v>
      </c>
      <c r="AN555" s="33" t="s">
        <v>1441</v>
      </c>
    </row>
    <row r="556" spans="1:40" ht="178.5">
      <c r="A556" s="100" t="s">
        <v>1142</v>
      </c>
      <c r="B556" s="116" t="s">
        <v>1444</v>
      </c>
      <c r="C556" s="34" t="s">
        <v>568</v>
      </c>
      <c r="D556" s="116" t="s">
        <v>1445</v>
      </c>
      <c r="E556" s="35"/>
      <c r="F556" s="12" t="s">
        <v>45</v>
      </c>
      <c r="G556" s="122">
        <v>1</v>
      </c>
      <c r="H556" s="14" t="s">
        <v>46</v>
      </c>
      <c r="I556" s="14" t="s">
        <v>47</v>
      </c>
      <c r="J556" s="33" t="s">
        <v>561</v>
      </c>
      <c r="K556" s="37">
        <v>315</v>
      </c>
      <c r="L556" s="16">
        <f t="shared" si="192"/>
        <v>378</v>
      </c>
      <c r="M556" s="16">
        <v>9.7000000000000003E-2</v>
      </c>
      <c r="N556" s="8">
        <f t="shared" si="141"/>
        <v>0.10741971207087486</v>
      </c>
      <c r="O556" s="17">
        <f t="shared" si="212"/>
        <v>349</v>
      </c>
      <c r="P556" s="17">
        <f t="shared" si="213"/>
        <v>418.8</v>
      </c>
      <c r="Q556" s="18">
        <f t="shared" si="154"/>
        <v>33.853000000000002</v>
      </c>
      <c r="R556" s="8">
        <v>12</v>
      </c>
      <c r="S556" s="8">
        <v>6</v>
      </c>
      <c r="T556" s="18">
        <f t="shared" ref="T556:T560" si="217">(P556+R556)/(1-S556/100)</f>
        <v>458.29787234042556</v>
      </c>
      <c r="U556" s="44"/>
      <c r="V556" s="44"/>
      <c r="W556" s="44">
        <f t="shared" si="211"/>
        <v>414.89361702127661</v>
      </c>
      <c r="X556" s="8">
        <v>8.4</v>
      </c>
      <c r="Y556" s="17">
        <v>0</v>
      </c>
      <c r="Z556" s="18">
        <f t="shared" ref="Z556:Z560" si="218">(P556+R556+Y556)/(1-X556/100)</f>
        <v>470.30567685589517</v>
      </c>
      <c r="AA556" s="17">
        <f t="shared" si="216"/>
        <v>425.76419213973799</v>
      </c>
      <c r="AB556" s="40">
        <v>42741</v>
      </c>
      <c r="AC556" s="35" t="s">
        <v>46</v>
      </c>
      <c r="AD556" s="35"/>
      <c r="AE556" s="35"/>
      <c r="AF556" s="35"/>
      <c r="AG556" s="36"/>
      <c r="AH556" s="36"/>
      <c r="AI556" s="36"/>
      <c r="AJ556" s="38"/>
      <c r="AK556" s="69" t="s">
        <v>573</v>
      </c>
      <c r="AL556" s="33" t="s">
        <v>1446</v>
      </c>
      <c r="AM556" s="116" t="s">
        <v>1447</v>
      </c>
      <c r="AN556" s="33" t="s">
        <v>1448</v>
      </c>
    </row>
    <row r="557" spans="1:40" ht="165.75">
      <c r="A557" s="33" t="s">
        <v>1142</v>
      </c>
      <c r="B557" s="116" t="s">
        <v>1449</v>
      </c>
      <c r="C557" s="33" t="s">
        <v>568</v>
      </c>
      <c r="D557" s="116" t="s">
        <v>1450</v>
      </c>
      <c r="E557" s="35"/>
      <c r="F557" s="12" t="s">
        <v>45</v>
      </c>
      <c r="G557" s="122">
        <v>1</v>
      </c>
      <c r="H557" s="14" t="s">
        <v>46</v>
      </c>
      <c r="I557" s="14" t="s">
        <v>47</v>
      </c>
      <c r="J557" s="33" t="s">
        <v>561</v>
      </c>
      <c r="K557" s="37">
        <v>480</v>
      </c>
      <c r="L557" s="16">
        <f t="shared" si="192"/>
        <v>576</v>
      </c>
      <c r="M557" s="16">
        <v>0.13100000000000001</v>
      </c>
      <c r="N557" s="8">
        <f t="shared" si="141"/>
        <v>0.15074798619102417</v>
      </c>
      <c r="O557" s="17">
        <f t="shared" si="212"/>
        <v>553</v>
      </c>
      <c r="P557" s="17">
        <f t="shared" si="213"/>
        <v>663.6</v>
      </c>
      <c r="Q557" s="18">
        <f t="shared" si="154"/>
        <v>72.442999999999998</v>
      </c>
      <c r="R557" s="8">
        <v>12</v>
      </c>
      <c r="S557" s="8">
        <v>6</v>
      </c>
      <c r="T557" s="18">
        <f t="shared" si="217"/>
        <v>718.72340425531922</v>
      </c>
      <c r="U557" s="44"/>
      <c r="V557" s="44"/>
      <c r="W557" s="44">
        <f t="shared" si="211"/>
        <v>625.53191489361711</v>
      </c>
      <c r="X557" s="8">
        <v>8.4</v>
      </c>
      <c r="Y557" s="17">
        <v>0</v>
      </c>
      <c r="Z557" s="18">
        <f t="shared" si="218"/>
        <v>737.5545851528384</v>
      </c>
      <c r="AA557" s="17">
        <f t="shared" si="216"/>
        <v>641.92139737991261</v>
      </c>
      <c r="AB557" s="35" t="s">
        <v>1451</v>
      </c>
      <c r="AC557" s="35" t="s">
        <v>46</v>
      </c>
      <c r="AD557" s="35"/>
      <c r="AE557" s="35"/>
      <c r="AF557" s="35"/>
      <c r="AG557" s="36"/>
      <c r="AH557" s="36"/>
      <c r="AI557" s="36"/>
      <c r="AJ557" s="38"/>
      <c r="AK557" s="69" t="s">
        <v>573</v>
      </c>
      <c r="AL557" s="33" t="s">
        <v>1452</v>
      </c>
      <c r="AM557" s="116" t="s">
        <v>1453</v>
      </c>
      <c r="AN557" s="33" t="s">
        <v>1454</v>
      </c>
    </row>
    <row r="558" spans="1:40" ht="178.5">
      <c r="A558" s="33" t="s">
        <v>1142</v>
      </c>
      <c r="B558" s="116" t="s">
        <v>1455</v>
      </c>
      <c r="C558" s="34" t="s">
        <v>1164</v>
      </c>
      <c r="D558" s="116" t="s">
        <v>1456</v>
      </c>
      <c r="E558" s="35" t="s">
        <v>1457</v>
      </c>
      <c r="F558" s="12" t="s">
        <v>45</v>
      </c>
      <c r="G558" s="122">
        <v>1</v>
      </c>
      <c r="H558" s="14" t="s">
        <v>46</v>
      </c>
      <c r="I558" s="14" t="s">
        <v>47</v>
      </c>
      <c r="J558" s="33" t="s">
        <v>561</v>
      </c>
      <c r="K558" s="37">
        <v>315</v>
      </c>
      <c r="L558" s="16">
        <f t="shared" si="192"/>
        <v>378</v>
      </c>
      <c r="M558" s="16">
        <v>0.17199999999999999</v>
      </c>
      <c r="N558" s="8">
        <f t="shared" si="141"/>
        <v>0.2077294685990338</v>
      </c>
      <c r="O558" s="17">
        <f t="shared" si="212"/>
        <v>381</v>
      </c>
      <c r="P558" s="17">
        <f t="shared" si="213"/>
        <v>457.2</v>
      </c>
      <c r="Q558" s="18">
        <f t="shared" si="154"/>
        <v>65.531999999999996</v>
      </c>
      <c r="R558" s="8">
        <v>12</v>
      </c>
      <c r="S558" s="8">
        <v>6</v>
      </c>
      <c r="T558" s="18">
        <f t="shared" si="217"/>
        <v>499.14893617021278</v>
      </c>
      <c r="U558" s="44"/>
      <c r="V558" s="44"/>
      <c r="W558" s="44">
        <f t="shared" si="211"/>
        <v>414.89361702127661</v>
      </c>
      <c r="X558" s="8">
        <v>8.4</v>
      </c>
      <c r="Y558" s="17">
        <v>0</v>
      </c>
      <c r="Z558" s="18">
        <f t="shared" si="218"/>
        <v>512.22707423580778</v>
      </c>
      <c r="AA558" s="17">
        <f t="shared" si="216"/>
        <v>425.76419213973799</v>
      </c>
      <c r="AB558" s="35" t="s">
        <v>1458</v>
      </c>
      <c r="AC558" s="35" t="s">
        <v>48</v>
      </c>
      <c r="AD558" s="35" t="s">
        <v>1459</v>
      </c>
      <c r="AE558" s="35" t="s">
        <v>333</v>
      </c>
      <c r="AF558" s="35">
        <v>10.91</v>
      </c>
      <c r="AG558" s="36"/>
      <c r="AH558" s="36"/>
      <c r="AI558" s="36"/>
      <c r="AJ558" s="38"/>
      <c r="AK558" s="33" t="s">
        <v>1460</v>
      </c>
      <c r="AL558" s="33" t="s">
        <v>1460</v>
      </c>
      <c r="AM558" s="116" t="s">
        <v>1461</v>
      </c>
      <c r="AN558" s="33" t="s">
        <v>1462</v>
      </c>
    </row>
    <row r="559" spans="1:40" ht="191.25">
      <c r="A559" s="33" t="s">
        <v>1142</v>
      </c>
      <c r="B559" s="116" t="s">
        <v>1463</v>
      </c>
      <c r="C559" s="34" t="s">
        <v>568</v>
      </c>
      <c r="D559" s="116" t="s">
        <v>1464</v>
      </c>
      <c r="E559" s="35" t="s">
        <v>1465</v>
      </c>
      <c r="F559" s="12" t="s">
        <v>45</v>
      </c>
      <c r="G559" s="122">
        <v>1</v>
      </c>
      <c r="H559" s="14" t="s">
        <v>46</v>
      </c>
      <c r="I559" s="14" t="s">
        <v>1466</v>
      </c>
      <c r="J559" s="33" t="s">
        <v>561</v>
      </c>
      <c r="K559" s="123">
        <v>275</v>
      </c>
      <c r="L559" s="16">
        <f t="shared" si="192"/>
        <v>330</v>
      </c>
      <c r="M559" s="16">
        <v>0.112</v>
      </c>
      <c r="N559" s="8">
        <f t="shared" si="141"/>
        <v>0.12612612612612611</v>
      </c>
      <c r="O559" s="17">
        <f t="shared" si="212"/>
        <v>310</v>
      </c>
      <c r="P559" s="17">
        <f t="shared" si="213"/>
        <v>372</v>
      </c>
      <c r="Q559" s="18">
        <f t="shared" si="154"/>
        <v>34.72</v>
      </c>
      <c r="R559" s="8">
        <v>12</v>
      </c>
      <c r="S559" s="8">
        <v>6</v>
      </c>
      <c r="T559" s="18">
        <f t="shared" si="217"/>
        <v>408.51063829787239</v>
      </c>
      <c r="U559" s="44"/>
      <c r="V559" s="44"/>
      <c r="W559" s="44">
        <f t="shared" si="211"/>
        <v>363.82978723404256</v>
      </c>
      <c r="X559" s="8">
        <v>8.4</v>
      </c>
      <c r="Y559" s="17">
        <v>0</v>
      </c>
      <c r="Z559" s="18">
        <f t="shared" si="218"/>
        <v>419.21397379912662</v>
      </c>
      <c r="AA559" s="17">
        <f t="shared" si="216"/>
        <v>373.36244541484717</v>
      </c>
      <c r="AB559" s="40">
        <v>42862</v>
      </c>
      <c r="AC559" s="35" t="s">
        <v>394</v>
      </c>
      <c r="AD559" s="35" t="s">
        <v>1467</v>
      </c>
      <c r="AE559" s="35" t="s">
        <v>247</v>
      </c>
      <c r="AF559" s="35" t="s">
        <v>1468</v>
      </c>
      <c r="AG559" s="36"/>
      <c r="AH559" s="36"/>
      <c r="AI559" s="36"/>
      <c r="AJ559" s="38"/>
      <c r="AK559" s="94" t="s">
        <v>1469</v>
      </c>
      <c r="AL559" s="33" t="s">
        <v>1470</v>
      </c>
      <c r="AM559" s="116" t="s">
        <v>1471</v>
      </c>
      <c r="AN559" s="33"/>
    </row>
    <row r="560" spans="1:40" ht="191.25">
      <c r="A560" s="33" t="s">
        <v>1142</v>
      </c>
      <c r="B560" s="116" t="s">
        <v>1463</v>
      </c>
      <c r="C560" s="34" t="s">
        <v>568</v>
      </c>
      <c r="D560" s="116" t="s">
        <v>1464</v>
      </c>
      <c r="E560" s="35" t="s">
        <v>1472</v>
      </c>
      <c r="F560" s="12" t="s">
        <v>45</v>
      </c>
      <c r="G560" s="122">
        <v>1</v>
      </c>
      <c r="H560" s="14" t="s">
        <v>46</v>
      </c>
      <c r="I560" s="14" t="s">
        <v>1466</v>
      </c>
      <c r="J560" s="33" t="s">
        <v>561</v>
      </c>
      <c r="K560" s="124">
        <v>275</v>
      </c>
      <c r="L560" s="16">
        <f t="shared" si="192"/>
        <v>330</v>
      </c>
      <c r="M560" s="16">
        <v>0.112</v>
      </c>
      <c r="N560" s="8">
        <f t="shared" si="141"/>
        <v>0.12612612612612611</v>
      </c>
      <c r="O560" s="17">
        <f t="shared" si="212"/>
        <v>310</v>
      </c>
      <c r="P560" s="17">
        <f t="shared" si="213"/>
        <v>372</v>
      </c>
      <c r="Q560" s="18">
        <f t="shared" si="154"/>
        <v>34.72</v>
      </c>
      <c r="R560" s="8">
        <v>12</v>
      </c>
      <c r="S560" s="8">
        <v>6</v>
      </c>
      <c r="T560" s="18">
        <f t="shared" si="217"/>
        <v>408.51063829787239</v>
      </c>
      <c r="U560" s="44"/>
      <c r="V560" s="44"/>
      <c r="W560" s="44">
        <f t="shared" si="211"/>
        <v>363.82978723404256</v>
      </c>
      <c r="X560" s="8">
        <v>8.4</v>
      </c>
      <c r="Y560" s="17">
        <v>0</v>
      </c>
      <c r="Z560" s="18">
        <f t="shared" si="218"/>
        <v>419.21397379912662</v>
      </c>
      <c r="AA560" s="17">
        <f t="shared" si="216"/>
        <v>373.36244541484717</v>
      </c>
      <c r="AB560" s="35" t="s">
        <v>134</v>
      </c>
      <c r="AC560" s="35" t="s">
        <v>394</v>
      </c>
      <c r="AD560" s="35" t="s">
        <v>1473</v>
      </c>
      <c r="AE560" s="35" t="s">
        <v>247</v>
      </c>
      <c r="AF560" s="35">
        <v>11.92</v>
      </c>
      <c r="AG560" s="36"/>
      <c r="AH560" s="36"/>
      <c r="AI560" s="51" t="s">
        <v>1474</v>
      </c>
      <c r="AJ560" s="38"/>
      <c r="AK560" s="94" t="s">
        <v>1469</v>
      </c>
      <c r="AL560" s="33" t="s">
        <v>1470</v>
      </c>
      <c r="AM560" s="116" t="s">
        <v>1471</v>
      </c>
      <c r="AN560" s="33"/>
    </row>
    <row r="561" spans="1:40" ht="165.75">
      <c r="A561" s="33" t="s">
        <v>1142</v>
      </c>
      <c r="B561" s="116" t="s">
        <v>1475</v>
      </c>
      <c r="C561" s="33" t="s">
        <v>1237</v>
      </c>
      <c r="D561" s="116" t="s">
        <v>1476</v>
      </c>
      <c r="E561" s="35" t="s">
        <v>1477</v>
      </c>
      <c r="F561" s="35" t="s">
        <v>1175</v>
      </c>
      <c r="G561" s="121">
        <v>1</v>
      </c>
      <c r="H561" s="33" t="s">
        <v>46</v>
      </c>
      <c r="I561" s="33" t="s">
        <v>1478</v>
      </c>
      <c r="J561" s="33" t="s">
        <v>1479</v>
      </c>
      <c r="K561" s="125">
        <v>342.1</v>
      </c>
      <c r="L561" s="16">
        <f t="shared" si="192"/>
        <v>410.52000000000004</v>
      </c>
      <c r="M561" s="16">
        <v>0.13600000000000001</v>
      </c>
      <c r="N561" s="8">
        <f t="shared" si="141"/>
        <v>0.15740740740740741</v>
      </c>
      <c r="O561" s="17">
        <f t="shared" si="212"/>
        <v>396</v>
      </c>
      <c r="P561" s="17">
        <f t="shared" si="213"/>
        <v>475.2</v>
      </c>
      <c r="Q561" s="18">
        <f t="shared" si="154"/>
        <v>53.856000000000002</v>
      </c>
      <c r="R561" s="8">
        <v>12</v>
      </c>
      <c r="S561" s="8">
        <v>8.4</v>
      </c>
      <c r="T561" s="18">
        <f t="shared" ref="T561:T580" si="219">(P561+(S561/100)*R561)/(1-S561/100)</f>
        <v>519.87772925764182</v>
      </c>
      <c r="U561" s="44"/>
      <c r="V561" s="44"/>
      <c r="W561" s="44">
        <f t="shared" si="211"/>
        <v>461.26637554585153</v>
      </c>
      <c r="X561" s="8">
        <v>8.4</v>
      </c>
      <c r="Y561" s="17">
        <v>4</v>
      </c>
      <c r="Z561" s="18">
        <f t="shared" ref="Z561:Z580" si="220">(P561+(X561/100)*R561+Y561)/(1-X561/100)</f>
        <v>524.24454148471614</v>
      </c>
      <c r="AA561" s="17">
        <f t="shared" si="216"/>
        <v>465.63318777292579</v>
      </c>
      <c r="AB561" s="53" t="s">
        <v>1479</v>
      </c>
      <c r="AC561" s="35" t="s">
        <v>1480</v>
      </c>
      <c r="AD561" s="35" t="s">
        <v>1481</v>
      </c>
      <c r="AE561" s="35" t="s">
        <v>53</v>
      </c>
      <c r="AF561" s="35"/>
      <c r="AG561" s="36"/>
      <c r="AH561" s="36"/>
      <c r="AI561" s="36"/>
      <c r="AJ561" s="38"/>
      <c r="AK561" s="33"/>
      <c r="AL561" s="33"/>
      <c r="AM561" s="116"/>
      <c r="AN561" s="33"/>
    </row>
    <row r="562" spans="1:40" ht="38.25">
      <c r="A562" s="33" t="s">
        <v>1142</v>
      </c>
      <c r="B562" s="116" t="s">
        <v>1482</v>
      </c>
      <c r="C562" s="33" t="s">
        <v>1237</v>
      </c>
      <c r="D562" s="116"/>
      <c r="E562" s="35"/>
      <c r="F562" s="35" t="s">
        <v>1175</v>
      </c>
      <c r="G562" s="121">
        <v>1</v>
      </c>
      <c r="H562" s="33" t="s">
        <v>46</v>
      </c>
      <c r="I562" s="33" t="s">
        <v>1478</v>
      </c>
      <c r="J562" s="59">
        <v>42778</v>
      </c>
      <c r="K562" s="125">
        <v>120</v>
      </c>
      <c r="L562" s="16">
        <f t="shared" si="192"/>
        <v>144</v>
      </c>
      <c r="M562" s="16">
        <v>0.13600000000000001</v>
      </c>
      <c r="N562" s="8">
        <f t="shared" si="141"/>
        <v>0.15740740740740741</v>
      </c>
      <c r="O562" s="17">
        <f t="shared" si="212"/>
        <v>139</v>
      </c>
      <c r="P562" s="17">
        <f t="shared" si="213"/>
        <v>166.79999999999998</v>
      </c>
      <c r="Q562" s="18">
        <f t="shared" si="154"/>
        <v>18.904</v>
      </c>
      <c r="R562" s="8">
        <v>12</v>
      </c>
      <c r="S562" s="8">
        <v>8.4</v>
      </c>
      <c r="T562" s="18">
        <f t="shared" si="219"/>
        <v>183.19650655021832</v>
      </c>
      <c r="U562" s="44"/>
      <c r="V562" s="44"/>
      <c r="W562" s="44">
        <f t="shared" si="211"/>
        <v>170.3056768558952</v>
      </c>
      <c r="X562" s="8">
        <v>8.4</v>
      </c>
      <c r="Y562" s="17">
        <v>4</v>
      </c>
      <c r="Z562" s="18">
        <f t="shared" si="220"/>
        <v>187.56331877729255</v>
      </c>
      <c r="AA562" s="17">
        <f t="shared" si="216"/>
        <v>174.67248908296943</v>
      </c>
      <c r="AB562" s="53">
        <v>42928</v>
      </c>
      <c r="AC562" s="35" t="s">
        <v>1483</v>
      </c>
      <c r="AD562" s="35" t="s">
        <v>1484</v>
      </c>
      <c r="AE562" s="35" t="s">
        <v>53</v>
      </c>
      <c r="AF562" s="35"/>
      <c r="AG562" s="36"/>
      <c r="AH562" s="36"/>
      <c r="AI562" s="36"/>
      <c r="AJ562" s="38"/>
      <c r="AK562" s="33"/>
      <c r="AL562" s="33"/>
      <c r="AM562" s="116" t="s">
        <v>1485</v>
      </c>
      <c r="AN562" s="33"/>
    </row>
    <row r="563" spans="1:40" ht="178.5">
      <c r="A563" s="33" t="s">
        <v>1486</v>
      </c>
      <c r="B563" s="116" t="s">
        <v>1487</v>
      </c>
      <c r="C563" s="33" t="s">
        <v>471</v>
      </c>
      <c r="D563" s="116" t="s">
        <v>1488</v>
      </c>
      <c r="E563" s="35" t="s">
        <v>1489</v>
      </c>
      <c r="F563" s="35" t="s">
        <v>45</v>
      </c>
      <c r="G563" s="121">
        <v>1</v>
      </c>
      <c r="H563" s="33" t="s">
        <v>46</v>
      </c>
      <c r="I563" s="33" t="s">
        <v>47</v>
      </c>
      <c r="J563" s="59">
        <v>43048</v>
      </c>
      <c r="K563" s="125">
        <v>780</v>
      </c>
      <c r="L563" s="16">
        <f t="shared" si="192"/>
        <v>936</v>
      </c>
      <c r="M563" s="16">
        <v>0.16900000000000001</v>
      </c>
      <c r="N563" s="8">
        <f t="shared" si="141"/>
        <v>0.20336943441636585</v>
      </c>
      <c r="O563" s="17">
        <f t="shared" si="212"/>
        <v>939</v>
      </c>
      <c r="P563" s="17">
        <f t="shared" si="213"/>
        <v>1126.8</v>
      </c>
      <c r="Q563" s="18">
        <f t="shared" si="154"/>
        <v>158.691</v>
      </c>
      <c r="R563" s="8">
        <v>12</v>
      </c>
      <c r="S563" s="8">
        <v>6</v>
      </c>
      <c r="T563" s="18">
        <f t="shared" si="219"/>
        <v>1199.4893617021278</v>
      </c>
      <c r="U563" s="44"/>
      <c r="V563" s="44"/>
      <c r="W563" s="44">
        <f t="shared" si="211"/>
        <v>1008.5106382978724</v>
      </c>
      <c r="X563" s="8">
        <v>8.4</v>
      </c>
      <c r="Y563" s="17">
        <v>0</v>
      </c>
      <c r="Z563" s="18">
        <f t="shared" si="220"/>
        <v>1231.2314410480349</v>
      </c>
      <c r="AA563" s="17">
        <f t="shared" si="216"/>
        <v>1034.9344978165939</v>
      </c>
      <c r="AB563" s="35" t="s">
        <v>1490</v>
      </c>
      <c r="AC563" s="35" t="s">
        <v>48</v>
      </c>
      <c r="AD563" s="35" t="s">
        <v>1491</v>
      </c>
      <c r="AE563" s="35" t="s">
        <v>435</v>
      </c>
      <c r="AF563" s="35">
        <v>16.989999999999998</v>
      </c>
      <c r="AG563" s="36"/>
      <c r="AH563" s="36"/>
      <c r="AI563" s="36"/>
      <c r="AJ563" s="38"/>
      <c r="AK563" s="33" t="s">
        <v>1492</v>
      </c>
      <c r="AL563" s="33" t="s">
        <v>1492</v>
      </c>
      <c r="AM563" s="116" t="s">
        <v>1493</v>
      </c>
      <c r="AN563" s="33" t="s">
        <v>1494</v>
      </c>
    </row>
    <row r="564" spans="1:40" ht="178.5">
      <c r="A564" s="33" t="s">
        <v>1486</v>
      </c>
      <c r="B564" s="116" t="s">
        <v>1487</v>
      </c>
      <c r="C564" s="33" t="s">
        <v>471</v>
      </c>
      <c r="D564" s="116" t="s">
        <v>1488</v>
      </c>
      <c r="E564" s="35"/>
      <c r="F564" s="35" t="s">
        <v>45</v>
      </c>
      <c r="G564" s="121">
        <v>1</v>
      </c>
      <c r="H564" s="33" t="s">
        <v>46</v>
      </c>
      <c r="I564" s="33" t="s">
        <v>47</v>
      </c>
      <c r="J564" s="59">
        <v>43048</v>
      </c>
      <c r="K564" s="125">
        <v>780</v>
      </c>
      <c r="L564" s="16">
        <f t="shared" si="192"/>
        <v>936</v>
      </c>
      <c r="M564" s="16">
        <v>0.16900000000000001</v>
      </c>
      <c r="N564" s="8">
        <f t="shared" si="141"/>
        <v>0.20336943441636585</v>
      </c>
      <c r="O564" s="17">
        <f t="shared" si="212"/>
        <v>939</v>
      </c>
      <c r="P564" s="17">
        <f t="shared" si="213"/>
        <v>1126.8</v>
      </c>
      <c r="Q564" s="18">
        <f t="shared" si="154"/>
        <v>158.691</v>
      </c>
      <c r="R564" s="8">
        <v>17</v>
      </c>
      <c r="S564" s="8">
        <v>6</v>
      </c>
      <c r="T564" s="18">
        <f t="shared" si="219"/>
        <v>1199.8085106382978</v>
      </c>
      <c r="U564" s="44"/>
      <c r="V564" s="44"/>
      <c r="W564" s="44">
        <f t="shared" si="211"/>
        <v>1013.8297872340426</v>
      </c>
      <c r="X564" s="8">
        <v>8.4</v>
      </c>
      <c r="Y564" s="17">
        <v>0</v>
      </c>
      <c r="Z564" s="18">
        <f t="shared" si="220"/>
        <v>1231.6899563318777</v>
      </c>
      <c r="AA564" s="17">
        <f t="shared" si="216"/>
        <v>1040.3930131004367</v>
      </c>
      <c r="AB564" s="35" t="s">
        <v>492</v>
      </c>
      <c r="AC564" s="35" t="s">
        <v>46</v>
      </c>
      <c r="AD564" s="35"/>
      <c r="AE564" s="35"/>
      <c r="AF564" s="35"/>
      <c r="AG564" s="36"/>
      <c r="AH564" s="36"/>
      <c r="AI564" s="36"/>
      <c r="AJ564" s="38"/>
      <c r="AK564" s="33" t="s">
        <v>1492</v>
      </c>
      <c r="AL564" s="33" t="s">
        <v>1492</v>
      </c>
      <c r="AM564" s="116" t="s">
        <v>1493</v>
      </c>
      <c r="AN564" s="33" t="s">
        <v>1494</v>
      </c>
    </row>
    <row r="565" spans="1:40" ht="178.5">
      <c r="A565" s="33" t="s">
        <v>1486</v>
      </c>
      <c r="B565" s="116" t="s">
        <v>1487</v>
      </c>
      <c r="C565" s="33" t="s">
        <v>471</v>
      </c>
      <c r="D565" s="116" t="s">
        <v>1488</v>
      </c>
      <c r="E565" s="35"/>
      <c r="F565" s="35" t="s">
        <v>45</v>
      </c>
      <c r="G565" s="121">
        <v>1</v>
      </c>
      <c r="H565" s="33" t="s">
        <v>46</v>
      </c>
      <c r="I565" s="33" t="s">
        <v>47</v>
      </c>
      <c r="J565" s="59">
        <v>43048</v>
      </c>
      <c r="K565" s="125">
        <v>780</v>
      </c>
      <c r="L565" s="16">
        <f t="shared" si="192"/>
        <v>936</v>
      </c>
      <c r="M565" s="16">
        <v>0.16900000000000001</v>
      </c>
      <c r="N565" s="8">
        <f t="shared" si="141"/>
        <v>0.20336943441636585</v>
      </c>
      <c r="O565" s="17">
        <f t="shared" si="212"/>
        <v>939</v>
      </c>
      <c r="P565" s="17">
        <f t="shared" si="213"/>
        <v>1126.8</v>
      </c>
      <c r="Q565" s="18">
        <f t="shared" si="154"/>
        <v>158.691</v>
      </c>
      <c r="R565" s="8">
        <v>17</v>
      </c>
      <c r="S565" s="8">
        <v>6</v>
      </c>
      <c r="T565" s="18">
        <f t="shared" si="219"/>
        <v>1199.8085106382978</v>
      </c>
      <c r="U565" s="44"/>
      <c r="V565" s="44"/>
      <c r="W565" s="44">
        <f t="shared" si="211"/>
        <v>1013.8297872340426</v>
      </c>
      <c r="X565" s="8">
        <v>8.4</v>
      </c>
      <c r="Y565" s="17">
        <v>0</v>
      </c>
      <c r="Z565" s="18">
        <f t="shared" si="220"/>
        <v>1231.6899563318777</v>
      </c>
      <c r="AA565" s="17">
        <f t="shared" si="216"/>
        <v>1040.3930131004367</v>
      </c>
      <c r="AB565" s="35" t="s">
        <v>492</v>
      </c>
      <c r="AC565" s="35" t="s">
        <v>46</v>
      </c>
      <c r="AD565" s="35"/>
      <c r="AE565" s="35"/>
      <c r="AF565" s="35"/>
      <c r="AG565" s="36"/>
      <c r="AH565" s="36"/>
      <c r="AI565" s="36"/>
      <c r="AJ565" s="38"/>
      <c r="AK565" s="33" t="s">
        <v>1492</v>
      </c>
      <c r="AL565" s="33" t="s">
        <v>1492</v>
      </c>
      <c r="AM565" s="116" t="s">
        <v>1493</v>
      </c>
      <c r="AN565" s="33" t="s">
        <v>1494</v>
      </c>
    </row>
    <row r="566" spans="1:40" ht="178.5">
      <c r="A566" s="33" t="s">
        <v>1486</v>
      </c>
      <c r="B566" s="116" t="s">
        <v>1487</v>
      </c>
      <c r="C566" s="33" t="s">
        <v>471</v>
      </c>
      <c r="D566" s="116" t="s">
        <v>1488</v>
      </c>
      <c r="E566" s="35"/>
      <c r="F566" s="35" t="s">
        <v>45</v>
      </c>
      <c r="G566" s="121">
        <v>1</v>
      </c>
      <c r="H566" s="33" t="s">
        <v>46</v>
      </c>
      <c r="I566" s="33" t="s">
        <v>47</v>
      </c>
      <c r="J566" s="59">
        <v>43048</v>
      </c>
      <c r="K566" s="125">
        <v>780</v>
      </c>
      <c r="L566" s="16">
        <f t="shared" si="192"/>
        <v>936</v>
      </c>
      <c r="M566" s="16">
        <v>0.16900000000000001</v>
      </c>
      <c r="N566" s="8">
        <f t="shared" si="141"/>
        <v>0.20336943441636585</v>
      </c>
      <c r="O566" s="17">
        <f t="shared" si="212"/>
        <v>939</v>
      </c>
      <c r="P566" s="17">
        <f t="shared" si="213"/>
        <v>1126.8</v>
      </c>
      <c r="Q566" s="18">
        <f t="shared" si="154"/>
        <v>158.691</v>
      </c>
      <c r="R566" s="8">
        <v>17</v>
      </c>
      <c r="S566" s="8">
        <v>6</v>
      </c>
      <c r="T566" s="18">
        <f t="shared" si="219"/>
        <v>1199.8085106382978</v>
      </c>
      <c r="U566" s="44"/>
      <c r="V566" s="44"/>
      <c r="W566" s="44">
        <f t="shared" si="211"/>
        <v>1013.8297872340426</v>
      </c>
      <c r="X566" s="8">
        <v>8.4</v>
      </c>
      <c r="Y566" s="17">
        <v>0</v>
      </c>
      <c r="Z566" s="18">
        <f t="shared" si="220"/>
        <v>1231.6899563318777</v>
      </c>
      <c r="AA566" s="17">
        <f t="shared" si="216"/>
        <v>1040.3930131004367</v>
      </c>
      <c r="AB566" s="35" t="s">
        <v>492</v>
      </c>
      <c r="AC566" s="35" t="s">
        <v>46</v>
      </c>
      <c r="AD566" s="35"/>
      <c r="AE566" s="35"/>
      <c r="AF566" s="35"/>
      <c r="AG566" s="36"/>
      <c r="AH566" s="36"/>
      <c r="AI566" s="36"/>
      <c r="AJ566" s="38"/>
      <c r="AK566" s="33" t="s">
        <v>1492</v>
      </c>
      <c r="AL566" s="33" t="s">
        <v>1492</v>
      </c>
      <c r="AM566" s="116" t="s">
        <v>1493</v>
      </c>
      <c r="AN566" s="33" t="s">
        <v>1494</v>
      </c>
    </row>
    <row r="567" spans="1:40" ht="153">
      <c r="A567" s="33" t="s">
        <v>1486</v>
      </c>
      <c r="B567" s="116" t="s">
        <v>1495</v>
      </c>
      <c r="C567" s="33" t="s">
        <v>471</v>
      </c>
      <c r="D567" s="116" t="s">
        <v>1496</v>
      </c>
      <c r="E567" s="35"/>
      <c r="F567" s="55" t="s">
        <v>45</v>
      </c>
      <c r="G567" s="126">
        <v>1</v>
      </c>
      <c r="H567" s="24" t="s">
        <v>46</v>
      </c>
      <c r="I567" s="24" t="s">
        <v>47</v>
      </c>
      <c r="J567" s="33" t="s">
        <v>740</v>
      </c>
      <c r="K567" s="125">
        <v>271</v>
      </c>
      <c r="L567" s="16">
        <f t="shared" si="192"/>
        <v>325.2</v>
      </c>
      <c r="M567" s="16">
        <v>6.2E-2</v>
      </c>
      <c r="N567" s="8">
        <f t="shared" si="141"/>
        <v>6.6098081023454158E-2</v>
      </c>
      <c r="O567" s="17">
        <f t="shared" si="212"/>
        <v>289</v>
      </c>
      <c r="P567" s="17">
        <f t="shared" si="213"/>
        <v>346.8</v>
      </c>
      <c r="Q567" s="18">
        <f t="shared" si="154"/>
        <v>17.917999999999999</v>
      </c>
      <c r="R567" s="8">
        <v>12</v>
      </c>
      <c r="S567" s="8">
        <v>6</v>
      </c>
      <c r="T567" s="18">
        <f t="shared" si="219"/>
        <v>369.70212765957456</v>
      </c>
      <c r="U567" s="78">
        <v>7.0000000000000007E-2</v>
      </c>
      <c r="V567" s="18">
        <f t="shared" ref="V567:V568" si="221">P567*(1+U567)</f>
        <v>371.07600000000002</v>
      </c>
      <c r="W567" s="44">
        <f t="shared" si="211"/>
        <v>358.72340425531917</v>
      </c>
      <c r="X567" s="8">
        <v>8.4</v>
      </c>
      <c r="Y567" s="17">
        <v>0</v>
      </c>
      <c r="Z567" s="18">
        <f t="shared" si="220"/>
        <v>379.70305676855895</v>
      </c>
      <c r="AA567" s="17">
        <f t="shared" si="216"/>
        <v>368.12227074235807</v>
      </c>
      <c r="AB567" s="35" t="s">
        <v>743</v>
      </c>
      <c r="AC567" s="35" t="s">
        <v>46</v>
      </c>
      <c r="AD567" s="35"/>
      <c r="AE567" s="35"/>
      <c r="AF567" s="35"/>
      <c r="AG567" s="36"/>
      <c r="AH567" s="36"/>
      <c r="AI567" s="36"/>
      <c r="AJ567" s="38"/>
      <c r="AK567" s="33" t="s">
        <v>1497</v>
      </c>
      <c r="AL567" s="33" t="s">
        <v>1497</v>
      </c>
      <c r="AM567" s="116" t="s">
        <v>1498</v>
      </c>
      <c r="AN567" s="33" t="s">
        <v>1499</v>
      </c>
    </row>
    <row r="568" spans="1:40" ht="153">
      <c r="A568" s="33" t="s">
        <v>1486</v>
      </c>
      <c r="B568" s="116" t="s">
        <v>1495</v>
      </c>
      <c r="C568" s="33" t="s">
        <v>471</v>
      </c>
      <c r="D568" s="116" t="s">
        <v>1496</v>
      </c>
      <c r="E568" s="35"/>
      <c r="F568" s="55" t="s">
        <v>45</v>
      </c>
      <c r="G568" s="126">
        <v>1</v>
      </c>
      <c r="H568" s="24" t="s">
        <v>46</v>
      </c>
      <c r="I568" s="24" t="s">
        <v>47</v>
      </c>
      <c r="J568" s="33" t="s">
        <v>740</v>
      </c>
      <c r="K568" s="125">
        <v>250</v>
      </c>
      <c r="L568" s="16">
        <f t="shared" si="192"/>
        <v>300</v>
      </c>
      <c r="M568" s="16">
        <v>0.08</v>
      </c>
      <c r="N568" s="8">
        <f t="shared" si="141"/>
        <v>8.6956521739130432E-2</v>
      </c>
      <c r="O568" s="17">
        <f t="shared" si="212"/>
        <v>272</v>
      </c>
      <c r="P568" s="17">
        <f t="shared" si="213"/>
        <v>326.39999999999998</v>
      </c>
      <c r="Q568" s="18">
        <f t="shared" si="154"/>
        <v>21.76</v>
      </c>
      <c r="R568" s="8">
        <v>12</v>
      </c>
      <c r="S568" s="8">
        <v>6</v>
      </c>
      <c r="T568" s="18">
        <f t="shared" si="219"/>
        <v>348</v>
      </c>
      <c r="U568" s="78">
        <v>7.0000000000000007E-2</v>
      </c>
      <c r="V568" s="18">
        <f t="shared" si="221"/>
        <v>349.24799999999999</v>
      </c>
      <c r="W568" s="44">
        <f t="shared" si="211"/>
        <v>331.91489361702128</v>
      </c>
      <c r="X568" s="8">
        <v>8.4</v>
      </c>
      <c r="Y568" s="17">
        <v>0</v>
      </c>
      <c r="Z568" s="18">
        <f t="shared" si="220"/>
        <v>357.43231441048027</v>
      </c>
      <c r="AA568" s="17">
        <f t="shared" si="216"/>
        <v>340.6113537117904</v>
      </c>
      <c r="AB568" s="35"/>
      <c r="AC568" s="35"/>
      <c r="AD568" s="35"/>
      <c r="AE568" s="35"/>
      <c r="AF568" s="35"/>
      <c r="AG568" s="36"/>
      <c r="AH568" s="36"/>
      <c r="AI568" s="36"/>
      <c r="AJ568" s="38"/>
      <c r="AK568" s="33" t="s">
        <v>1497</v>
      </c>
      <c r="AL568" s="33" t="s">
        <v>1497</v>
      </c>
      <c r="AM568" s="116" t="s">
        <v>1498</v>
      </c>
      <c r="AN568" s="33" t="s">
        <v>1499</v>
      </c>
    </row>
    <row r="569" spans="1:40" ht="64.5">
      <c r="A569" s="83" t="s">
        <v>1486</v>
      </c>
      <c r="B569" s="127" t="s">
        <v>1500</v>
      </c>
      <c r="C569" s="83" t="s">
        <v>1237</v>
      </c>
      <c r="D569" s="128" t="s">
        <v>1501</v>
      </c>
      <c r="E569" s="84"/>
      <c r="F569" s="85" t="s">
        <v>45</v>
      </c>
      <c r="G569" s="121"/>
      <c r="H569" s="33" t="s">
        <v>46</v>
      </c>
      <c r="I569" s="33"/>
      <c r="J569" s="33"/>
      <c r="K569" s="125">
        <v>225</v>
      </c>
      <c r="L569" s="16">
        <f t="shared" si="192"/>
        <v>270</v>
      </c>
      <c r="M569" s="16">
        <v>0.19700000000000001</v>
      </c>
      <c r="N569" s="8">
        <f t="shared" si="141"/>
        <v>0.24533001245330016</v>
      </c>
      <c r="O569" s="17">
        <f t="shared" si="212"/>
        <v>281</v>
      </c>
      <c r="P569" s="17">
        <f t="shared" si="213"/>
        <v>337.2</v>
      </c>
      <c r="Q569" s="18">
        <f t="shared" si="154"/>
        <v>55.356999999999999</v>
      </c>
      <c r="R569" s="8">
        <v>12</v>
      </c>
      <c r="S569" s="8">
        <v>6</v>
      </c>
      <c r="T569" s="18">
        <f t="shared" si="219"/>
        <v>359.48936170212772</v>
      </c>
      <c r="U569" s="44"/>
      <c r="V569" s="44"/>
      <c r="W569" s="44">
        <f t="shared" si="211"/>
        <v>300</v>
      </c>
      <c r="X569" s="8">
        <v>8.4</v>
      </c>
      <c r="Y569" s="17">
        <v>0</v>
      </c>
      <c r="Z569" s="18">
        <f t="shared" si="220"/>
        <v>369.22270742358074</v>
      </c>
      <c r="AA569" s="17">
        <f t="shared" si="216"/>
        <v>307.86026200873363</v>
      </c>
      <c r="AB569" s="40">
        <v>43344</v>
      </c>
      <c r="AC569" s="35" t="s">
        <v>46</v>
      </c>
      <c r="AD569" s="35"/>
      <c r="AE569" s="35"/>
      <c r="AF569" s="35"/>
      <c r="AG569" s="36"/>
      <c r="AH569" s="36"/>
      <c r="AI569" s="36"/>
      <c r="AJ569" s="38"/>
      <c r="AK569" s="83" t="s">
        <v>1502</v>
      </c>
      <c r="AL569" s="83" t="s">
        <v>1502</v>
      </c>
      <c r="AM569" s="128" t="s">
        <v>1503</v>
      </c>
      <c r="AN569" s="83" t="s">
        <v>1504</v>
      </c>
    </row>
    <row r="570" spans="1:40" ht="64.5">
      <c r="A570" s="83" t="s">
        <v>1486</v>
      </c>
      <c r="B570" s="127" t="s">
        <v>1500</v>
      </c>
      <c r="C570" s="83" t="s">
        <v>1237</v>
      </c>
      <c r="D570" s="128" t="s">
        <v>1501</v>
      </c>
      <c r="E570" s="84"/>
      <c r="F570" s="85" t="s">
        <v>45</v>
      </c>
      <c r="G570" s="121"/>
      <c r="H570" s="33" t="s">
        <v>46</v>
      </c>
      <c r="I570" s="33"/>
      <c r="J570" s="33"/>
      <c r="K570" s="125">
        <v>225</v>
      </c>
      <c r="L570" s="16">
        <f t="shared" si="192"/>
        <v>270</v>
      </c>
      <c r="M570" s="16">
        <v>0.19700000000000001</v>
      </c>
      <c r="N570" s="8">
        <f t="shared" si="141"/>
        <v>0.24533001245330016</v>
      </c>
      <c r="O570" s="17">
        <f t="shared" si="212"/>
        <v>281</v>
      </c>
      <c r="P570" s="17">
        <f t="shared" si="213"/>
        <v>337.2</v>
      </c>
      <c r="Q570" s="18">
        <f t="shared" si="154"/>
        <v>55.356999999999999</v>
      </c>
      <c r="R570" s="8">
        <v>12</v>
      </c>
      <c r="S570" s="8">
        <v>6</v>
      </c>
      <c r="T570" s="18">
        <f t="shared" si="219"/>
        <v>359.48936170212772</v>
      </c>
      <c r="U570" s="44"/>
      <c r="V570" s="44"/>
      <c r="W570" s="44">
        <f t="shared" si="211"/>
        <v>300</v>
      </c>
      <c r="X570" s="8">
        <v>8.4</v>
      </c>
      <c r="Y570" s="17">
        <v>0</v>
      </c>
      <c r="Z570" s="18">
        <f t="shared" si="220"/>
        <v>369.22270742358074</v>
      </c>
      <c r="AA570" s="17">
        <f t="shared" si="216"/>
        <v>307.86026200873363</v>
      </c>
      <c r="AB570" s="40">
        <v>43344</v>
      </c>
      <c r="AC570" s="35" t="s">
        <v>46</v>
      </c>
      <c r="AD570" s="35"/>
      <c r="AE570" s="35"/>
      <c r="AF570" s="35"/>
      <c r="AG570" s="36"/>
      <c r="AH570" s="36"/>
      <c r="AI570" s="36"/>
      <c r="AJ570" s="38"/>
      <c r="AK570" s="83" t="s">
        <v>1502</v>
      </c>
      <c r="AL570" s="83" t="s">
        <v>1502</v>
      </c>
      <c r="AM570" s="128" t="s">
        <v>1503</v>
      </c>
      <c r="AN570" s="83" t="s">
        <v>1504</v>
      </c>
    </row>
    <row r="571" spans="1:40" ht="89.25">
      <c r="A571" s="33" t="s">
        <v>1486</v>
      </c>
      <c r="B571" s="116" t="s">
        <v>1505</v>
      </c>
      <c r="C571" s="33" t="s">
        <v>1237</v>
      </c>
      <c r="D571" s="116" t="s">
        <v>1506</v>
      </c>
      <c r="E571" s="35"/>
      <c r="F571" s="35" t="s">
        <v>1175</v>
      </c>
      <c r="G571" s="129">
        <v>1</v>
      </c>
      <c r="H571" s="33" t="s">
        <v>46</v>
      </c>
      <c r="I571" s="33" t="s">
        <v>47</v>
      </c>
      <c r="J571" s="33" t="s">
        <v>1507</v>
      </c>
      <c r="K571" s="125">
        <v>190.8</v>
      </c>
      <c r="L571" s="16">
        <f t="shared" si="192"/>
        <v>228.96</v>
      </c>
      <c r="M571" s="16">
        <v>0.13</v>
      </c>
      <c r="N571" s="8">
        <f t="shared" si="141"/>
        <v>0.14942528735632185</v>
      </c>
      <c r="O571" s="17">
        <f t="shared" si="212"/>
        <v>220</v>
      </c>
      <c r="P571" s="17">
        <f t="shared" si="213"/>
        <v>264</v>
      </c>
      <c r="Q571" s="18">
        <f t="shared" si="154"/>
        <v>28.6</v>
      </c>
      <c r="R571" s="8">
        <v>12</v>
      </c>
      <c r="S571" s="8">
        <v>8.4</v>
      </c>
      <c r="T571" s="18">
        <f t="shared" si="219"/>
        <v>289.31004366812226</v>
      </c>
      <c r="U571" s="44"/>
      <c r="V571" s="44"/>
      <c r="W571" s="44">
        <f t="shared" si="211"/>
        <v>263.05676855895194</v>
      </c>
      <c r="X571" s="8">
        <v>8.4</v>
      </c>
      <c r="Y571" s="17">
        <v>0</v>
      </c>
      <c r="Z571" s="18">
        <f t="shared" si="220"/>
        <v>289.31004366812226</v>
      </c>
      <c r="AA571" s="17">
        <f t="shared" si="216"/>
        <v>263.05676855895194</v>
      </c>
      <c r="AB571" s="21"/>
      <c r="AC571" s="21"/>
      <c r="AD571" s="21"/>
      <c r="AE571" s="21"/>
      <c r="AF571" s="21"/>
      <c r="AG571" s="21"/>
      <c r="AH571" s="21"/>
      <c r="AI571" s="21"/>
      <c r="AJ571" s="21"/>
      <c r="AK571" s="33" t="s">
        <v>1508</v>
      </c>
      <c r="AL571" s="33" t="s">
        <v>1508</v>
      </c>
      <c r="AM571" s="116" t="s">
        <v>1509</v>
      </c>
      <c r="AN571" s="33" t="s">
        <v>1510</v>
      </c>
    </row>
    <row r="572" spans="1:40" ht="102">
      <c r="A572" s="33" t="s">
        <v>1486</v>
      </c>
      <c r="B572" s="116" t="s">
        <v>1511</v>
      </c>
      <c r="C572" s="33" t="s">
        <v>1237</v>
      </c>
      <c r="D572" s="116" t="s">
        <v>1512</v>
      </c>
      <c r="E572" s="35"/>
      <c r="F572" s="35" t="s">
        <v>1175</v>
      </c>
      <c r="G572" s="129">
        <v>1</v>
      </c>
      <c r="H572" s="33" t="s">
        <v>46</v>
      </c>
      <c r="I572" s="33" t="s">
        <v>47</v>
      </c>
      <c r="J572" s="33" t="s">
        <v>1507</v>
      </c>
      <c r="K572" s="125">
        <v>195.8</v>
      </c>
      <c r="L572" s="16">
        <f t="shared" si="192"/>
        <v>234.96</v>
      </c>
      <c r="M572" s="16">
        <v>0.14000000000000001</v>
      </c>
      <c r="N572" s="8">
        <f t="shared" si="141"/>
        <v>0.16279069767441862</v>
      </c>
      <c r="O572" s="17">
        <f t="shared" si="212"/>
        <v>228</v>
      </c>
      <c r="P572" s="17">
        <f t="shared" si="213"/>
        <v>273.59999999999997</v>
      </c>
      <c r="Q572" s="18">
        <f t="shared" si="154"/>
        <v>31.92</v>
      </c>
      <c r="R572" s="8">
        <v>12</v>
      </c>
      <c r="S572" s="8">
        <v>8.4</v>
      </c>
      <c r="T572" s="18">
        <f t="shared" si="219"/>
        <v>299.79039301310036</v>
      </c>
      <c r="U572" s="44"/>
      <c r="V572" s="44"/>
      <c r="W572" s="44">
        <f t="shared" si="211"/>
        <v>269.60698689956331</v>
      </c>
      <c r="X572" s="8">
        <v>8.4</v>
      </c>
      <c r="Y572" s="17">
        <v>0</v>
      </c>
      <c r="Z572" s="18">
        <f t="shared" si="220"/>
        <v>299.79039301310036</v>
      </c>
      <c r="AA572" s="17">
        <f t="shared" si="216"/>
        <v>269.60698689956331</v>
      </c>
      <c r="AB572" s="35"/>
      <c r="AC572" s="35"/>
      <c r="AD572" s="35"/>
      <c r="AE572" s="35"/>
      <c r="AF572" s="35"/>
      <c r="AG572" s="36"/>
      <c r="AH572" s="36"/>
      <c r="AI572" s="36"/>
      <c r="AJ572" s="38"/>
      <c r="AK572" s="33" t="s">
        <v>1513</v>
      </c>
      <c r="AL572" s="33" t="s">
        <v>1513</v>
      </c>
      <c r="AM572" s="116" t="s">
        <v>1514</v>
      </c>
      <c r="AN572" s="33" t="s">
        <v>1515</v>
      </c>
    </row>
    <row r="573" spans="1:40" ht="140.25">
      <c r="A573" s="33" t="s">
        <v>1486</v>
      </c>
      <c r="B573" s="116" t="s">
        <v>1516</v>
      </c>
      <c r="C573" s="33" t="s">
        <v>1237</v>
      </c>
      <c r="D573" s="116" t="s">
        <v>1517</v>
      </c>
      <c r="E573" s="35"/>
      <c r="F573" s="35" t="s">
        <v>1175</v>
      </c>
      <c r="G573" s="129">
        <v>1</v>
      </c>
      <c r="H573" s="33" t="s">
        <v>46</v>
      </c>
      <c r="I573" s="33" t="s">
        <v>47</v>
      </c>
      <c r="J573" s="33" t="s">
        <v>1507</v>
      </c>
      <c r="K573" s="125">
        <v>427.9</v>
      </c>
      <c r="L573" s="16">
        <f t="shared" si="192"/>
        <v>513.4799999999999</v>
      </c>
      <c r="M573" s="16">
        <v>0.105</v>
      </c>
      <c r="N573" s="8">
        <f t="shared" si="141"/>
        <v>0.11731843575418993</v>
      </c>
      <c r="O573" s="17">
        <f t="shared" si="212"/>
        <v>479</v>
      </c>
      <c r="P573" s="17">
        <f t="shared" si="213"/>
        <v>574.79999999999995</v>
      </c>
      <c r="Q573" s="18">
        <f t="shared" si="154"/>
        <v>50.294999999999995</v>
      </c>
      <c r="R573" s="8">
        <v>12</v>
      </c>
      <c r="S573" s="8">
        <v>8.4</v>
      </c>
      <c r="T573" s="18">
        <f t="shared" si="219"/>
        <v>628.61135371179034</v>
      </c>
      <c r="U573" s="44"/>
      <c r="V573" s="44"/>
      <c r="W573" s="44">
        <f t="shared" si="211"/>
        <v>573.66812227074229</v>
      </c>
      <c r="X573" s="8">
        <v>8.4</v>
      </c>
      <c r="Y573" s="17">
        <v>0</v>
      </c>
      <c r="Z573" s="18">
        <f t="shared" si="220"/>
        <v>628.61135371179034</v>
      </c>
      <c r="AA573" s="17">
        <f t="shared" si="216"/>
        <v>573.66812227074229</v>
      </c>
      <c r="AB573" s="40">
        <v>43314</v>
      </c>
      <c r="AC573" s="35" t="s">
        <v>46</v>
      </c>
      <c r="AD573" s="35"/>
      <c r="AE573" s="35"/>
      <c r="AF573" s="35"/>
      <c r="AG573" s="36"/>
      <c r="AH573" s="36"/>
      <c r="AI573" s="36"/>
      <c r="AJ573" s="38"/>
      <c r="AK573" s="33" t="s">
        <v>1518</v>
      </c>
      <c r="AL573" s="33" t="s">
        <v>1518</v>
      </c>
      <c r="AM573" s="116" t="s">
        <v>1519</v>
      </c>
      <c r="AN573" s="33" t="s">
        <v>1520</v>
      </c>
    </row>
    <row r="574" spans="1:40" ht="114.75">
      <c r="A574" s="33" t="s">
        <v>1486</v>
      </c>
      <c r="B574" s="116" t="s">
        <v>1521</v>
      </c>
      <c r="C574" s="33" t="s">
        <v>1237</v>
      </c>
      <c r="D574" s="116" t="s">
        <v>1522</v>
      </c>
      <c r="E574" s="35"/>
      <c r="F574" s="35" t="s">
        <v>1175</v>
      </c>
      <c r="G574" s="129">
        <v>1</v>
      </c>
      <c r="H574" s="33" t="s">
        <v>46</v>
      </c>
      <c r="I574" s="33" t="s">
        <v>47</v>
      </c>
      <c r="J574" s="33" t="s">
        <v>1507</v>
      </c>
      <c r="K574" s="125">
        <v>310</v>
      </c>
      <c r="L574" s="16">
        <f t="shared" si="192"/>
        <v>372</v>
      </c>
      <c r="M574" s="16">
        <v>0.09</v>
      </c>
      <c r="N574" s="8">
        <f t="shared" si="141"/>
        <v>9.8901098901098897E-2</v>
      </c>
      <c r="O574" s="17">
        <f t="shared" si="212"/>
        <v>341</v>
      </c>
      <c r="P574" s="17">
        <f t="shared" si="213"/>
        <v>409.2</v>
      </c>
      <c r="Q574" s="18">
        <f t="shared" si="154"/>
        <v>30.689999999999998</v>
      </c>
      <c r="R574" s="8">
        <v>12</v>
      </c>
      <c r="S574" s="8">
        <v>8.4</v>
      </c>
      <c r="T574" s="18">
        <f t="shared" si="219"/>
        <v>447.82532751091696</v>
      </c>
      <c r="U574" s="78">
        <v>0.1</v>
      </c>
      <c r="V574" s="18">
        <f t="shared" ref="V574:V580" si="222">P574*(1+U574)</f>
        <v>450.12</v>
      </c>
      <c r="W574" s="44">
        <f t="shared" si="211"/>
        <v>419.21397379912662</v>
      </c>
      <c r="X574" s="8">
        <v>8.4</v>
      </c>
      <c r="Y574" s="17">
        <v>0</v>
      </c>
      <c r="Z574" s="18">
        <f t="shared" si="220"/>
        <v>447.82532751091696</v>
      </c>
      <c r="AA574" s="17">
        <f t="shared" si="216"/>
        <v>419.21397379912662</v>
      </c>
      <c r="AB574" s="35"/>
      <c r="AC574" s="35"/>
      <c r="AD574" s="35"/>
      <c r="AE574" s="35"/>
      <c r="AF574" s="35"/>
      <c r="AG574" s="36"/>
      <c r="AH574" s="36"/>
      <c r="AI574" s="36"/>
      <c r="AJ574" s="38"/>
      <c r="AK574" s="33" t="s">
        <v>1523</v>
      </c>
      <c r="AL574" s="33" t="s">
        <v>1523</v>
      </c>
      <c r="AM574" s="116" t="s">
        <v>1524</v>
      </c>
      <c r="AN574" s="33" t="s">
        <v>1525</v>
      </c>
    </row>
    <row r="575" spans="1:40" ht="89.25">
      <c r="A575" s="33" t="s">
        <v>1486</v>
      </c>
      <c r="B575" s="116" t="s">
        <v>1526</v>
      </c>
      <c r="C575" s="33" t="s">
        <v>1237</v>
      </c>
      <c r="D575" s="116" t="s">
        <v>1527</v>
      </c>
      <c r="E575" s="35"/>
      <c r="F575" s="35" t="s">
        <v>1175</v>
      </c>
      <c r="G575" s="129">
        <v>1</v>
      </c>
      <c r="H575" s="33" t="s">
        <v>46</v>
      </c>
      <c r="I575" s="33" t="s">
        <v>47</v>
      </c>
      <c r="J575" s="33" t="s">
        <v>1507</v>
      </c>
      <c r="K575" s="125">
        <v>355</v>
      </c>
      <c r="L575" s="16">
        <f t="shared" si="192"/>
        <v>426</v>
      </c>
      <c r="M575" s="16">
        <v>0.06</v>
      </c>
      <c r="N575" s="8">
        <f t="shared" si="141"/>
        <v>6.3829787234042548E-2</v>
      </c>
      <c r="O575" s="17">
        <f t="shared" si="212"/>
        <v>378</v>
      </c>
      <c r="P575" s="17">
        <f t="shared" si="213"/>
        <v>453.59999999999997</v>
      </c>
      <c r="Q575" s="18">
        <f t="shared" si="154"/>
        <v>22.68</v>
      </c>
      <c r="R575" s="8">
        <v>12</v>
      </c>
      <c r="S575" s="8">
        <v>8.4</v>
      </c>
      <c r="T575" s="18">
        <f t="shared" si="219"/>
        <v>496.29694323144099</v>
      </c>
      <c r="U575" s="78">
        <v>0.1</v>
      </c>
      <c r="V575" s="18">
        <f t="shared" si="222"/>
        <v>498.96</v>
      </c>
      <c r="W575" s="44">
        <f t="shared" si="211"/>
        <v>478.1659388646288</v>
      </c>
      <c r="X575" s="8">
        <v>8.4</v>
      </c>
      <c r="Y575" s="17">
        <v>0</v>
      </c>
      <c r="Z575" s="18">
        <f t="shared" si="220"/>
        <v>496.29694323144099</v>
      </c>
      <c r="AA575" s="17">
        <f t="shared" si="216"/>
        <v>478.1659388646288</v>
      </c>
      <c r="AB575" s="35"/>
      <c r="AC575" s="35"/>
      <c r="AD575" s="35"/>
      <c r="AE575" s="35"/>
      <c r="AF575" s="35"/>
      <c r="AG575" s="36"/>
      <c r="AH575" s="36"/>
      <c r="AI575" s="36"/>
      <c r="AJ575" s="38"/>
      <c r="AK575" s="84" t="s">
        <v>1528</v>
      </c>
      <c r="AL575" s="33" t="s">
        <v>1528</v>
      </c>
      <c r="AM575" s="116" t="s">
        <v>1529</v>
      </c>
      <c r="AN575" s="33" t="s">
        <v>1530</v>
      </c>
    </row>
    <row r="576" spans="1:40" ht="114.75">
      <c r="A576" s="33" t="s">
        <v>1486</v>
      </c>
      <c r="B576" s="116" t="s">
        <v>1531</v>
      </c>
      <c r="C576" s="33" t="s">
        <v>1237</v>
      </c>
      <c r="D576" s="116" t="s">
        <v>1532</v>
      </c>
      <c r="E576" s="35"/>
      <c r="F576" s="35" t="s">
        <v>1533</v>
      </c>
      <c r="G576" s="129">
        <v>1</v>
      </c>
      <c r="H576" s="33" t="s">
        <v>46</v>
      </c>
      <c r="I576" s="33" t="s">
        <v>47</v>
      </c>
      <c r="J576" s="59">
        <v>43102</v>
      </c>
      <c r="K576" s="125">
        <v>225</v>
      </c>
      <c r="L576" s="16">
        <f t="shared" si="192"/>
        <v>270</v>
      </c>
      <c r="M576" s="16">
        <v>0.122</v>
      </c>
      <c r="N576" s="8">
        <f t="shared" si="141"/>
        <v>0.13895216400911162</v>
      </c>
      <c r="O576" s="17">
        <f t="shared" si="212"/>
        <v>257</v>
      </c>
      <c r="P576" s="17">
        <f t="shared" si="213"/>
        <v>308.39999999999998</v>
      </c>
      <c r="Q576" s="18">
        <f t="shared" si="154"/>
        <v>31.353999999999999</v>
      </c>
      <c r="R576" s="8">
        <v>12</v>
      </c>
      <c r="S576" s="8">
        <v>6</v>
      </c>
      <c r="T576" s="18">
        <f t="shared" si="219"/>
        <v>328.85106382978728</v>
      </c>
      <c r="U576" s="78">
        <v>7.0000000000000007E-2</v>
      </c>
      <c r="V576" s="18">
        <f t="shared" si="222"/>
        <v>329.988</v>
      </c>
      <c r="W576" s="44">
        <f t="shared" si="211"/>
        <v>300</v>
      </c>
      <c r="X576" s="8">
        <v>8.4</v>
      </c>
      <c r="Y576" s="17">
        <v>0</v>
      </c>
      <c r="Z576" s="18">
        <f t="shared" si="220"/>
        <v>337.78165938864623</v>
      </c>
      <c r="AA576" s="17">
        <f t="shared" si="216"/>
        <v>307.86026200873363</v>
      </c>
      <c r="AB576" s="40">
        <v>43106</v>
      </c>
      <c r="AC576" s="35" t="s">
        <v>46</v>
      </c>
      <c r="AD576" s="35"/>
      <c r="AE576" s="35"/>
      <c r="AF576" s="35"/>
      <c r="AG576" s="36"/>
      <c r="AH576" s="36"/>
      <c r="AI576" s="36"/>
      <c r="AJ576" s="38"/>
      <c r="AK576" s="33" t="s">
        <v>1534</v>
      </c>
      <c r="AL576" s="33" t="s">
        <v>1534</v>
      </c>
      <c r="AM576" s="116" t="s">
        <v>1535</v>
      </c>
      <c r="AN576" s="33" t="s">
        <v>1536</v>
      </c>
    </row>
    <row r="577" spans="1:40" ht="114.75">
      <c r="A577" s="33" t="s">
        <v>1486</v>
      </c>
      <c r="B577" s="116" t="s">
        <v>1531</v>
      </c>
      <c r="C577" s="33" t="s">
        <v>1237</v>
      </c>
      <c r="D577" s="116" t="s">
        <v>1532</v>
      </c>
      <c r="E577" s="35"/>
      <c r="F577" s="35" t="s">
        <v>1533</v>
      </c>
      <c r="G577" s="129">
        <v>1</v>
      </c>
      <c r="H577" s="33" t="s">
        <v>46</v>
      </c>
      <c r="I577" s="33" t="s">
        <v>47</v>
      </c>
      <c r="J577" s="33" t="s">
        <v>1138</v>
      </c>
      <c r="K577" s="125">
        <v>225</v>
      </c>
      <c r="L577" s="16">
        <f t="shared" si="192"/>
        <v>270</v>
      </c>
      <c r="M577" s="16">
        <v>0.122</v>
      </c>
      <c r="N577" s="8">
        <f t="shared" si="141"/>
        <v>0.13895216400911162</v>
      </c>
      <c r="O577" s="17">
        <f t="shared" si="212"/>
        <v>257</v>
      </c>
      <c r="P577" s="17">
        <f t="shared" si="213"/>
        <v>308.39999999999998</v>
      </c>
      <c r="Q577" s="18">
        <f t="shared" si="154"/>
        <v>31.353999999999999</v>
      </c>
      <c r="R577" s="8">
        <v>12</v>
      </c>
      <c r="S577" s="8">
        <v>6</v>
      </c>
      <c r="T577" s="18">
        <f t="shared" si="219"/>
        <v>328.85106382978728</v>
      </c>
      <c r="U577" s="78">
        <v>7.0000000000000007E-2</v>
      </c>
      <c r="V577" s="18">
        <f t="shared" si="222"/>
        <v>329.988</v>
      </c>
      <c r="W577" s="44">
        <f t="shared" si="211"/>
        <v>300</v>
      </c>
      <c r="X577" s="8">
        <v>8.4</v>
      </c>
      <c r="Y577" s="17">
        <v>0</v>
      </c>
      <c r="Z577" s="18">
        <f t="shared" si="220"/>
        <v>337.78165938864623</v>
      </c>
      <c r="AA577" s="17">
        <f t="shared" si="216"/>
        <v>307.86026200873363</v>
      </c>
      <c r="AB577" s="35"/>
      <c r="AC577" s="35"/>
      <c r="AD577" s="35"/>
      <c r="AE577" s="35"/>
      <c r="AF577" s="35"/>
      <c r="AG577" s="36"/>
      <c r="AH577" s="36"/>
      <c r="AI577" s="36"/>
      <c r="AJ577" s="38"/>
      <c r="AK577" s="33" t="s">
        <v>1534</v>
      </c>
      <c r="AL577" s="33" t="s">
        <v>1534</v>
      </c>
      <c r="AM577" s="116" t="s">
        <v>1535</v>
      </c>
      <c r="AN577" s="33" t="s">
        <v>1536</v>
      </c>
    </row>
    <row r="578" spans="1:40" ht="114.75">
      <c r="A578" s="33" t="s">
        <v>1486</v>
      </c>
      <c r="B578" s="116" t="s">
        <v>1531</v>
      </c>
      <c r="C578" s="33" t="s">
        <v>1237</v>
      </c>
      <c r="D578" s="116" t="s">
        <v>1532</v>
      </c>
      <c r="E578" s="35"/>
      <c r="F578" s="35" t="s">
        <v>1533</v>
      </c>
      <c r="G578" s="129">
        <v>1</v>
      </c>
      <c r="H578" s="33" t="s">
        <v>46</v>
      </c>
      <c r="I578" s="33" t="s">
        <v>47</v>
      </c>
      <c r="J578" s="33" t="s">
        <v>1138</v>
      </c>
      <c r="K578" s="125">
        <v>225</v>
      </c>
      <c r="L578" s="16">
        <f t="shared" si="192"/>
        <v>270</v>
      </c>
      <c r="M578" s="16">
        <v>0.122</v>
      </c>
      <c r="N578" s="8">
        <f t="shared" si="141"/>
        <v>0.13895216400911162</v>
      </c>
      <c r="O578" s="17">
        <f t="shared" si="212"/>
        <v>257</v>
      </c>
      <c r="P578" s="17">
        <f t="shared" si="213"/>
        <v>308.39999999999998</v>
      </c>
      <c r="Q578" s="18">
        <f t="shared" si="154"/>
        <v>31.353999999999999</v>
      </c>
      <c r="R578" s="8">
        <v>12</v>
      </c>
      <c r="S578" s="8">
        <v>6</v>
      </c>
      <c r="T578" s="18">
        <f t="shared" si="219"/>
        <v>328.85106382978728</v>
      </c>
      <c r="U578" s="78">
        <v>7.0000000000000007E-2</v>
      </c>
      <c r="V578" s="18">
        <f t="shared" si="222"/>
        <v>329.988</v>
      </c>
      <c r="W578" s="44">
        <f t="shared" si="211"/>
        <v>300</v>
      </c>
      <c r="X578" s="8">
        <v>8.4</v>
      </c>
      <c r="Y578" s="17">
        <v>0</v>
      </c>
      <c r="Z578" s="18">
        <f t="shared" si="220"/>
        <v>337.78165938864623</v>
      </c>
      <c r="AA578" s="17">
        <f t="shared" si="216"/>
        <v>307.86026200873363</v>
      </c>
      <c r="AB578" s="35"/>
      <c r="AC578" s="35"/>
      <c r="AD578" s="35"/>
      <c r="AE578" s="35"/>
      <c r="AF578" s="35"/>
      <c r="AG578" s="36"/>
      <c r="AH578" s="36"/>
      <c r="AI578" s="36"/>
      <c r="AJ578" s="38"/>
      <c r="AK578" s="33" t="s">
        <v>1534</v>
      </c>
      <c r="AL578" s="33" t="s">
        <v>1534</v>
      </c>
      <c r="AM578" s="116" t="s">
        <v>1535</v>
      </c>
      <c r="AN578" s="33" t="s">
        <v>1536</v>
      </c>
    </row>
    <row r="579" spans="1:40" ht="178.5">
      <c r="A579" s="33" t="s">
        <v>1486</v>
      </c>
      <c r="B579" s="116" t="s">
        <v>1537</v>
      </c>
      <c r="C579" s="33" t="s">
        <v>1237</v>
      </c>
      <c r="D579" s="116" t="s">
        <v>1538</v>
      </c>
      <c r="E579" s="35"/>
      <c r="F579" s="35" t="s">
        <v>1175</v>
      </c>
      <c r="G579" s="129">
        <v>1</v>
      </c>
      <c r="H579" s="33" t="s">
        <v>46</v>
      </c>
      <c r="I579" s="33" t="s">
        <v>47</v>
      </c>
      <c r="J579" s="33" t="s">
        <v>1539</v>
      </c>
      <c r="K579" s="130">
        <v>578</v>
      </c>
      <c r="L579" s="16">
        <f t="shared" si="192"/>
        <v>693.6</v>
      </c>
      <c r="M579" s="16">
        <v>9.5000000000000001E-2</v>
      </c>
      <c r="N579" s="8">
        <f t="shared" si="141"/>
        <v>0.10497237569060773</v>
      </c>
      <c r="O579" s="17">
        <f t="shared" si="212"/>
        <v>639</v>
      </c>
      <c r="P579" s="17">
        <f t="shared" si="213"/>
        <v>766.8</v>
      </c>
      <c r="Q579" s="18">
        <f t="shared" si="154"/>
        <v>60.704999999999998</v>
      </c>
      <c r="R579" s="8">
        <v>12</v>
      </c>
      <c r="S579" s="8">
        <v>8.4</v>
      </c>
      <c r="T579" s="18">
        <f t="shared" si="219"/>
        <v>838.21834061135371</v>
      </c>
      <c r="U579" s="78">
        <v>0.1</v>
      </c>
      <c r="V579" s="18">
        <f t="shared" si="222"/>
        <v>843.48</v>
      </c>
      <c r="W579" s="44">
        <f t="shared" si="211"/>
        <v>770.30567685589517</v>
      </c>
      <c r="X579" s="8">
        <v>8.4</v>
      </c>
      <c r="Y579" s="17">
        <v>0</v>
      </c>
      <c r="Z579" s="18">
        <f t="shared" si="220"/>
        <v>838.21834061135371</v>
      </c>
      <c r="AA579" s="17">
        <f t="shared" si="216"/>
        <v>770.30567685589517</v>
      </c>
      <c r="AB579" s="35" t="s">
        <v>1540</v>
      </c>
      <c r="AC579" s="35" t="s">
        <v>46</v>
      </c>
      <c r="AD579" s="35"/>
      <c r="AE579" s="35"/>
      <c r="AF579" s="35"/>
      <c r="AG579" s="36"/>
      <c r="AH579" s="36"/>
      <c r="AI579" s="36"/>
      <c r="AJ579" s="38"/>
      <c r="AK579" s="33" t="s">
        <v>1541</v>
      </c>
      <c r="AL579" s="33" t="s">
        <v>1541</v>
      </c>
      <c r="AM579" s="116" t="s">
        <v>1542</v>
      </c>
      <c r="AN579" s="33"/>
    </row>
    <row r="580" spans="1:40" ht="102">
      <c r="A580" s="33" t="s">
        <v>1543</v>
      </c>
      <c r="B580" s="33" t="s">
        <v>1544</v>
      </c>
      <c r="C580" s="33" t="s">
        <v>1237</v>
      </c>
      <c r="D580" s="33" t="s">
        <v>1545</v>
      </c>
      <c r="E580" s="35"/>
      <c r="F580" s="35" t="s">
        <v>1175</v>
      </c>
      <c r="G580" s="129">
        <v>1</v>
      </c>
      <c r="H580" s="33" t="s">
        <v>46</v>
      </c>
      <c r="I580" s="33" t="s">
        <v>47</v>
      </c>
      <c r="J580" s="33" t="s">
        <v>1279</v>
      </c>
      <c r="K580" s="125">
        <v>345</v>
      </c>
      <c r="L580" s="16">
        <f t="shared" si="192"/>
        <v>414</v>
      </c>
      <c r="M580" s="16">
        <v>7.3999999999999996E-2</v>
      </c>
      <c r="N580" s="8">
        <f t="shared" si="141"/>
        <v>7.9913606911447083E-2</v>
      </c>
      <c r="O580" s="17">
        <f t="shared" si="212"/>
        <v>373</v>
      </c>
      <c r="P580" s="17">
        <f t="shared" si="213"/>
        <v>447.59999999999997</v>
      </c>
      <c r="Q580" s="18">
        <f t="shared" si="154"/>
        <v>27.602</v>
      </c>
      <c r="R580" s="8">
        <v>12</v>
      </c>
      <c r="S580" s="8">
        <v>8.4</v>
      </c>
      <c r="T580" s="18">
        <f t="shared" si="219"/>
        <v>489.74672489082963</v>
      </c>
      <c r="U580" s="78">
        <v>0.1</v>
      </c>
      <c r="V580" s="18">
        <f t="shared" si="222"/>
        <v>492.36</v>
      </c>
      <c r="W580" s="44">
        <f t="shared" si="211"/>
        <v>465.06550218340607</v>
      </c>
      <c r="X580" s="8">
        <v>8.4</v>
      </c>
      <c r="Y580" s="17">
        <v>0</v>
      </c>
      <c r="Z580" s="18">
        <f t="shared" si="220"/>
        <v>489.74672489082963</v>
      </c>
      <c r="AA580" s="17">
        <f t="shared" si="216"/>
        <v>465.06550218340607</v>
      </c>
      <c r="AB580" s="35" t="s">
        <v>1546</v>
      </c>
      <c r="AC580" s="35" t="s">
        <v>1547</v>
      </c>
      <c r="AD580" s="35"/>
      <c r="AE580" s="35"/>
      <c r="AF580" s="35"/>
      <c r="AG580" s="36"/>
      <c r="AH580" s="36"/>
      <c r="AI580" s="36"/>
      <c r="AJ580" s="38"/>
      <c r="AK580" s="33" t="s">
        <v>1548</v>
      </c>
      <c r="AL580" s="33" t="s">
        <v>1548</v>
      </c>
      <c r="AM580" s="33" t="s">
        <v>1549</v>
      </c>
      <c r="AN580" s="33" t="s">
        <v>1550</v>
      </c>
    </row>
    <row r="581" spans="1:40" ht="225">
      <c r="A581" s="3" t="s">
        <v>1551</v>
      </c>
      <c r="B581" s="14" t="s">
        <v>1552</v>
      </c>
      <c r="C581" s="14" t="s">
        <v>682</v>
      </c>
      <c r="D581" s="14" t="s">
        <v>1553</v>
      </c>
      <c r="E581" s="12"/>
      <c r="F581" s="12" t="s">
        <v>1175</v>
      </c>
      <c r="G581" s="131">
        <v>0</v>
      </c>
      <c r="H581" s="14"/>
      <c r="I581" s="14"/>
      <c r="J581" s="14"/>
      <c r="K581" s="132">
        <v>155</v>
      </c>
      <c r="L581" s="16">
        <f t="shared" si="192"/>
        <v>186</v>
      </c>
      <c r="M581" s="16">
        <v>0.16</v>
      </c>
      <c r="N581" s="8">
        <f t="shared" si="141"/>
        <v>0.19047619047619049</v>
      </c>
      <c r="O581" s="17">
        <f t="shared" si="212"/>
        <v>185</v>
      </c>
      <c r="P581" s="17">
        <f t="shared" si="213"/>
        <v>222</v>
      </c>
      <c r="Q581" s="18">
        <f t="shared" si="154"/>
        <v>29.6</v>
      </c>
      <c r="R581" s="8">
        <v>12</v>
      </c>
      <c r="S581" s="8">
        <v>6</v>
      </c>
      <c r="T581" s="18">
        <f t="shared" ref="T581:T592" si="223">(P581+R581)/(1-S581/100)</f>
        <v>248.93617021276597</v>
      </c>
      <c r="U581" s="44"/>
      <c r="V581" s="44"/>
      <c r="W581" s="44">
        <f t="shared" si="211"/>
        <v>210.63829787234044</v>
      </c>
      <c r="X581" s="8">
        <v>8.4</v>
      </c>
      <c r="Y581" s="17">
        <v>0</v>
      </c>
      <c r="Z581" s="18">
        <f t="shared" ref="Z581:Z592" si="224">(P581+R581+Y581)/(1-X581/100)</f>
        <v>255.45851528384279</v>
      </c>
      <c r="AA581" s="17">
        <f t="shared" si="216"/>
        <v>216.15720524017468</v>
      </c>
      <c r="AB581" s="184"/>
      <c r="AC581" s="185"/>
      <c r="AD581" s="185"/>
      <c r="AE581" s="4"/>
      <c r="AF581" s="4"/>
      <c r="AG581" s="3"/>
      <c r="AH581" s="3"/>
      <c r="AI581" s="3"/>
      <c r="AJ581" s="13"/>
      <c r="AK581" s="3"/>
      <c r="AL581" s="3" t="s">
        <v>1554</v>
      </c>
      <c r="AM581" s="14" t="s">
        <v>1555</v>
      </c>
      <c r="AN581" s="14"/>
    </row>
    <row r="582" spans="1:40" ht="255">
      <c r="A582" s="3" t="s">
        <v>1551</v>
      </c>
      <c r="B582" s="14" t="s">
        <v>1556</v>
      </c>
      <c r="C582" s="14" t="s">
        <v>682</v>
      </c>
      <c r="D582" s="14" t="s">
        <v>1557</v>
      </c>
      <c r="E582" s="12"/>
      <c r="F582" s="12" t="s">
        <v>1175</v>
      </c>
      <c r="G582" s="131">
        <v>0</v>
      </c>
      <c r="H582" s="14"/>
      <c r="I582" s="14"/>
      <c r="J582" s="14"/>
      <c r="K582" s="132">
        <v>130</v>
      </c>
      <c r="L582" s="16">
        <f t="shared" si="192"/>
        <v>156</v>
      </c>
      <c r="M582" s="16">
        <v>0.192</v>
      </c>
      <c r="N582" s="8">
        <f t="shared" si="141"/>
        <v>0.23762376237623761</v>
      </c>
      <c r="O582" s="17">
        <f t="shared" si="212"/>
        <v>161</v>
      </c>
      <c r="P582" s="17">
        <f t="shared" si="213"/>
        <v>193.2</v>
      </c>
      <c r="Q582" s="18">
        <f t="shared" si="154"/>
        <v>30.911999999999999</v>
      </c>
      <c r="R582" s="8">
        <v>12</v>
      </c>
      <c r="S582" s="8">
        <v>6</v>
      </c>
      <c r="T582" s="18">
        <f t="shared" si="223"/>
        <v>218.29787234042553</v>
      </c>
      <c r="U582" s="44"/>
      <c r="V582" s="44"/>
      <c r="W582" s="44">
        <f t="shared" si="211"/>
        <v>178.72340425531917</v>
      </c>
      <c r="X582" s="8">
        <v>8.4</v>
      </c>
      <c r="Y582" s="17">
        <v>0</v>
      </c>
      <c r="Z582" s="18">
        <f t="shared" si="224"/>
        <v>224.01746724890828</v>
      </c>
      <c r="AA582" s="17">
        <f t="shared" si="216"/>
        <v>183.4061135371179</v>
      </c>
      <c r="AB582" s="184"/>
      <c r="AC582" s="185"/>
      <c r="AD582" s="185"/>
      <c r="AE582" s="4"/>
      <c r="AF582" s="4"/>
      <c r="AG582" s="3"/>
      <c r="AH582" s="3"/>
      <c r="AI582" s="3"/>
      <c r="AJ582" s="13"/>
      <c r="AK582" s="3" t="s">
        <v>1558</v>
      </c>
      <c r="AL582" s="3" t="s">
        <v>1559</v>
      </c>
      <c r="AM582" s="14" t="s">
        <v>1560</v>
      </c>
      <c r="AN582" s="14"/>
    </row>
    <row r="583" spans="1:40" ht="255">
      <c r="A583" s="3" t="s">
        <v>1551</v>
      </c>
      <c r="B583" s="14" t="s">
        <v>1561</v>
      </c>
      <c r="C583" s="14" t="s">
        <v>682</v>
      </c>
      <c r="D583" s="14" t="s">
        <v>1562</v>
      </c>
      <c r="E583" s="12"/>
      <c r="F583" s="12" t="s">
        <v>1175</v>
      </c>
      <c r="G583" s="131">
        <v>0</v>
      </c>
      <c r="H583" s="14"/>
      <c r="I583" s="14"/>
      <c r="J583" s="14"/>
      <c r="K583" s="132">
        <v>130</v>
      </c>
      <c r="L583" s="16">
        <f t="shared" si="192"/>
        <v>156</v>
      </c>
      <c r="M583" s="16">
        <v>0.192</v>
      </c>
      <c r="N583" s="8">
        <f t="shared" si="141"/>
        <v>0.23762376237623761</v>
      </c>
      <c r="O583" s="17">
        <f t="shared" si="212"/>
        <v>161</v>
      </c>
      <c r="P583" s="17">
        <f t="shared" si="213"/>
        <v>193.2</v>
      </c>
      <c r="Q583" s="18">
        <f t="shared" si="154"/>
        <v>30.911999999999999</v>
      </c>
      <c r="R583" s="8">
        <v>12</v>
      </c>
      <c r="S583" s="8">
        <v>6</v>
      </c>
      <c r="T583" s="18">
        <f t="shared" si="223"/>
        <v>218.29787234042553</v>
      </c>
      <c r="U583" s="44"/>
      <c r="V583" s="44"/>
      <c r="W583" s="44">
        <f t="shared" si="211"/>
        <v>178.72340425531917</v>
      </c>
      <c r="X583" s="8">
        <v>8.4</v>
      </c>
      <c r="Y583" s="17">
        <v>0</v>
      </c>
      <c r="Z583" s="18">
        <f t="shared" si="224"/>
        <v>224.01746724890828</v>
      </c>
      <c r="AA583" s="17">
        <f t="shared" si="216"/>
        <v>183.4061135371179</v>
      </c>
      <c r="AB583" s="184"/>
      <c r="AC583" s="185"/>
      <c r="AD583" s="185"/>
      <c r="AE583" s="4"/>
      <c r="AF583" s="4"/>
      <c r="AG583" s="3"/>
      <c r="AH583" s="3"/>
      <c r="AI583" s="3"/>
      <c r="AJ583" s="13"/>
      <c r="AK583" s="3" t="s">
        <v>1563</v>
      </c>
      <c r="AL583" s="3" t="s">
        <v>1564</v>
      </c>
      <c r="AM583" s="14" t="s">
        <v>1565</v>
      </c>
      <c r="AN583" s="14"/>
    </row>
    <row r="584" spans="1:40" ht="127.5">
      <c r="A584" s="100" t="s">
        <v>1551</v>
      </c>
      <c r="B584" s="133" t="s">
        <v>1566</v>
      </c>
      <c r="C584" s="33" t="s">
        <v>682</v>
      </c>
      <c r="D584" s="134" t="s">
        <v>1567</v>
      </c>
      <c r="E584" s="35" t="s">
        <v>1568</v>
      </c>
      <c r="F584" s="35" t="s">
        <v>45</v>
      </c>
      <c r="G584" s="129">
        <v>1</v>
      </c>
      <c r="H584" s="33" t="s">
        <v>46</v>
      </c>
      <c r="I584" s="33" t="s">
        <v>47</v>
      </c>
      <c r="J584" s="33" t="s">
        <v>1569</v>
      </c>
      <c r="K584" s="135">
        <v>250</v>
      </c>
      <c r="L584" s="16">
        <f t="shared" si="192"/>
        <v>300</v>
      </c>
      <c r="M584" s="16">
        <v>0.17199999999999999</v>
      </c>
      <c r="N584" s="8">
        <f t="shared" si="141"/>
        <v>0.2077294685990338</v>
      </c>
      <c r="O584" s="17">
        <f t="shared" si="212"/>
        <v>302</v>
      </c>
      <c r="P584" s="17">
        <f t="shared" si="213"/>
        <v>362.4</v>
      </c>
      <c r="Q584" s="18">
        <f t="shared" si="154"/>
        <v>51.943999999999996</v>
      </c>
      <c r="R584" s="8">
        <v>12</v>
      </c>
      <c r="S584" s="8">
        <v>6</v>
      </c>
      <c r="T584" s="18">
        <f t="shared" si="223"/>
        <v>398.29787234042556</v>
      </c>
      <c r="U584" s="44"/>
      <c r="V584" s="44"/>
      <c r="W584" s="44">
        <f t="shared" si="211"/>
        <v>331.91489361702128</v>
      </c>
      <c r="X584" s="8">
        <v>8.4</v>
      </c>
      <c r="Y584" s="17">
        <v>0</v>
      </c>
      <c r="Z584" s="18">
        <f t="shared" si="224"/>
        <v>408.73362445414841</v>
      </c>
      <c r="AA584" s="17">
        <f t="shared" si="216"/>
        <v>340.6113537117904</v>
      </c>
      <c r="AB584" s="35" t="s">
        <v>970</v>
      </c>
      <c r="AC584" s="35" t="s">
        <v>48</v>
      </c>
      <c r="AD584" s="35" t="s">
        <v>1570</v>
      </c>
      <c r="AE584" s="35" t="s">
        <v>413</v>
      </c>
      <c r="AF584" s="35">
        <v>6.46</v>
      </c>
      <c r="AG584" s="36"/>
      <c r="AH584" s="36"/>
      <c r="AI584" s="51" t="s">
        <v>1571</v>
      </c>
      <c r="AJ584" s="21"/>
      <c r="AK584" s="33" t="s">
        <v>1572</v>
      </c>
      <c r="AL584" s="33" t="s">
        <v>1572</v>
      </c>
      <c r="AM584" s="136" t="s">
        <v>1573</v>
      </c>
      <c r="AN584" s="33" t="s">
        <v>1574</v>
      </c>
    </row>
    <row r="585" spans="1:40" ht="127.5">
      <c r="A585" s="100" t="s">
        <v>1551</v>
      </c>
      <c r="B585" s="133" t="s">
        <v>1566</v>
      </c>
      <c r="C585" s="33" t="s">
        <v>682</v>
      </c>
      <c r="D585" s="134" t="s">
        <v>1567</v>
      </c>
      <c r="E585" s="35" t="s">
        <v>1575</v>
      </c>
      <c r="F585" s="35" t="s">
        <v>45</v>
      </c>
      <c r="G585" s="129">
        <v>1</v>
      </c>
      <c r="H585" s="33" t="s">
        <v>46</v>
      </c>
      <c r="I585" s="33" t="s">
        <v>47</v>
      </c>
      <c r="J585" s="33" t="s">
        <v>1569</v>
      </c>
      <c r="K585" s="135">
        <v>250</v>
      </c>
      <c r="L585" s="16">
        <f t="shared" si="192"/>
        <v>300</v>
      </c>
      <c r="M585" s="16">
        <v>0.17199999999999999</v>
      </c>
      <c r="N585" s="8">
        <f t="shared" si="141"/>
        <v>0.2077294685990338</v>
      </c>
      <c r="O585" s="17">
        <f t="shared" si="212"/>
        <v>302</v>
      </c>
      <c r="P585" s="17">
        <f t="shared" si="213"/>
        <v>362.4</v>
      </c>
      <c r="Q585" s="18">
        <f t="shared" si="154"/>
        <v>51.943999999999996</v>
      </c>
      <c r="R585" s="8">
        <v>12</v>
      </c>
      <c r="S585" s="8">
        <v>6</v>
      </c>
      <c r="T585" s="18">
        <f t="shared" si="223"/>
        <v>398.29787234042556</v>
      </c>
      <c r="U585" s="44"/>
      <c r="V585" s="44"/>
      <c r="W585" s="44">
        <f t="shared" si="211"/>
        <v>331.91489361702128</v>
      </c>
      <c r="X585" s="8">
        <v>8.4</v>
      </c>
      <c r="Y585" s="17">
        <v>0</v>
      </c>
      <c r="Z585" s="18">
        <f t="shared" si="224"/>
        <v>408.73362445414841</v>
      </c>
      <c r="AA585" s="17">
        <f t="shared" si="216"/>
        <v>340.6113537117904</v>
      </c>
      <c r="AB585" s="40">
        <v>42773</v>
      </c>
      <c r="AC585" s="35" t="s">
        <v>58</v>
      </c>
      <c r="AD585" s="35" t="s">
        <v>1576</v>
      </c>
      <c r="AE585" s="35" t="s">
        <v>130</v>
      </c>
      <c r="AF585" s="35">
        <v>10.91</v>
      </c>
      <c r="AG585" s="36"/>
      <c r="AH585" s="36"/>
      <c r="AI585" s="36"/>
      <c r="AJ585" s="38"/>
      <c r="AK585" s="33" t="s">
        <v>1572</v>
      </c>
      <c r="AL585" s="33" t="s">
        <v>1572</v>
      </c>
      <c r="AM585" s="136" t="s">
        <v>1573</v>
      </c>
      <c r="AN585" s="33" t="s">
        <v>1574</v>
      </c>
    </row>
    <row r="586" spans="1:40" ht="127.5">
      <c r="A586" s="100" t="s">
        <v>1551</v>
      </c>
      <c r="B586" s="133" t="s">
        <v>1577</v>
      </c>
      <c r="C586" s="33" t="s">
        <v>682</v>
      </c>
      <c r="D586" s="134" t="s">
        <v>1578</v>
      </c>
      <c r="E586" s="35"/>
      <c r="F586" s="35" t="s">
        <v>45</v>
      </c>
      <c r="G586" s="129">
        <v>1</v>
      </c>
      <c r="H586" s="33" t="s">
        <v>46</v>
      </c>
      <c r="I586" s="33" t="s">
        <v>47</v>
      </c>
      <c r="J586" s="33" t="s">
        <v>1569</v>
      </c>
      <c r="K586" s="135">
        <v>290</v>
      </c>
      <c r="L586" s="16">
        <f t="shared" si="192"/>
        <v>348</v>
      </c>
      <c r="M586" s="16">
        <v>0.187</v>
      </c>
      <c r="N586" s="8">
        <f t="shared" si="141"/>
        <v>0.23001230012300125</v>
      </c>
      <c r="O586" s="17">
        <f t="shared" si="212"/>
        <v>357</v>
      </c>
      <c r="P586" s="17">
        <f t="shared" si="213"/>
        <v>428.4</v>
      </c>
      <c r="Q586" s="18">
        <f t="shared" si="154"/>
        <v>66.759</v>
      </c>
      <c r="R586" s="8">
        <v>12</v>
      </c>
      <c r="S586" s="8">
        <v>6</v>
      </c>
      <c r="T586" s="18">
        <f t="shared" si="223"/>
        <v>468.51063829787233</v>
      </c>
      <c r="U586" s="44"/>
      <c r="V586" s="44"/>
      <c r="W586" s="44">
        <f t="shared" si="211"/>
        <v>382.97872340425533</v>
      </c>
      <c r="X586" s="8">
        <v>8.4</v>
      </c>
      <c r="Y586" s="17">
        <v>0</v>
      </c>
      <c r="Z586" s="18">
        <f t="shared" si="224"/>
        <v>480.78602620087332</v>
      </c>
      <c r="AA586" s="17">
        <f t="shared" si="216"/>
        <v>393.01310043668121</v>
      </c>
      <c r="AB586" s="40">
        <v>42862</v>
      </c>
      <c r="AC586" s="35" t="s">
        <v>46</v>
      </c>
      <c r="AD586" s="35"/>
      <c r="AE586" s="35"/>
      <c r="AF586" s="35"/>
      <c r="AG586" s="36"/>
      <c r="AH586" s="36"/>
      <c r="AI586" s="36"/>
      <c r="AJ586" s="38"/>
      <c r="AK586" s="33" t="s">
        <v>1579</v>
      </c>
      <c r="AL586" s="33" t="s">
        <v>1579</v>
      </c>
      <c r="AM586" s="136" t="s">
        <v>1580</v>
      </c>
      <c r="AN586" s="33" t="s">
        <v>1581</v>
      </c>
    </row>
    <row r="587" spans="1:40" ht="127.5">
      <c r="A587" s="100" t="s">
        <v>1551</v>
      </c>
      <c r="B587" s="133" t="s">
        <v>1577</v>
      </c>
      <c r="C587" s="33" t="s">
        <v>682</v>
      </c>
      <c r="D587" s="134" t="s">
        <v>1578</v>
      </c>
      <c r="E587" s="35"/>
      <c r="F587" s="35" t="s">
        <v>45</v>
      </c>
      <c r="G587" s="129">
        <v>1</v>
      </c>
      <c r="H587" s="33" t="s">
        <v>46</v>
      </c>
      <c r="I587" s="33" t="s">
        <v>47</v>
      </c>
      <c r="J587" s="33" t="s">
        <v>1569</v>
      </c>
      <c r="K587" s="135">
        <v>290</v>
      </c>
      <c r="L587" s="16">
        <f t="shared" si="192"/>
        <v>348</v>
      </c>
      <c r="M587" s="16">
        <v>0.187</v>
      </c>
      <c r="N587" s="8">
        <f t="shared" si="141"/>
        <v>0.23001230012300125</v>
      </c>
      <c r="O587" s="17">
        <f t="shared" si="212"/>
        <v>357</v>
      </c>
      <c r="P587" s="17">
        <f t="shared" si="213"/>
        <v>428.4</v>
      </c>
      <c r="Q587" s="18">
        <f t="shared" si="154"/>
        <v>66.759</v>
      </c>
      <c r="R587" s="8">
        <v>12</v>
      </c>
      <c r="S587" s="8">
        <v>6</v>
      </c>
      <c r="T587" s="18">
        <f t="shared" si="223"/>
        <v>468.51063829787233</v>
      </c>
      <c r="U587" s="44"/>
      <c r="V587" s="44"/>
      <c r="W587" s="44">
        <f t="shared" si="211"/>
        <v>382.97872340425533</v>
      </c>
      <c r="X587" s="8">
        <v>8.4</v>
      </c>
      <c r="Y587" s="17">
        <v>0</v>
      </c>
      <c r="Z587" s="18">
        <f t="shared" si="224"/>
        <v>480.78602620087332</v>
      </c>
      <c r="AA587" s="17">
        <f t="shared" si="216"/>
        <v>393.01310043668121</v>
      </c>
      <c r="AB587" s="40">
        <v>42862</v>
      </c>
      <c r="AC587" s="35" t="s">
        <v>46</v>
      </c>
      <c r="AD587" s="35"/>
      <c r="AE587" s="35"/>
      <c r="AF587" s="35"/>
      <c r="AG587" s="36"/>
      <c r="AH587" s="36"/>
      <c r="AI587" s="36"/>
      <c r="AJ587" s="38"/>
      <c r="AK587" s="33" t="s">
        <v>1579</v>
      </c>
      <c r="AL587" s="33" t="s">
        <v>1579</v>
      </c>
      <c r="AM587" s="136" t="s">
        <v>1580</v>
      </c>
      <c r="AN587" s="33" t="s">
        <v>1581</v>
      </c>
    </row>
    <row r="588" spans="1:40" ht="140.25">
      <c r="A588" s="100" t="s">
        <v>1551</v>
      </c>
      <c r="B588" s="133" t="s">
        <v>1582</v>
      </c>
      <c r="C588" s="33" t="s">
        <v>682</v>
      </c>
      <c r="D588" s="134" t="s">
        <v>1583</v>
      </c>
      <c r="E588" s="35" t="s">
        <v>1584</v>
      </c>
      <c r="F588" s="35" t="s">
        <v>45</v>
      </c>
      <c r="G588" s="129">
        <v>1</v>
      </c>
      <c r="H588" s="33" t="s">
        <v>46</v>
      </c>
      <c r="I588" s="33" t="s">
        <v>47</v>
      </c>
      <c r="J588" s="33" t="s">
        <v>1569</v>
      </c>
      <c r="K588" s="137">
        <v>347</v>
      </c>
      <c r="L588" s="16">
        <f t="shared" si="192"/>
        <v>416.4</v>
      </c>
      <c r="M588" s="16">
        <v>0.19</v>
      </c>
      <c r="N588" s="8">
        <f t="shared" si="141"/>
        <v>0.23456790123456789</v>
      </c>
      <c r="O588" s="17">
        <f t="shared" si="212"/>
        <v>429</v>
      </c>
      <c r="P588" s="17">
        <f t="shared" si="213"/>
        <v>514.79999999999995</v>
      </c>
      <c r="Q588" s="18">
        <f t="shared" si="154"/>
        <v>81.510000000000005</v>
      </c>
      <c r="R588" s="8">
        <v>12</v>
      </c>
      <c r="S588" s="8">
        <v>6</v>
      </c>
      <c r="T588" s="18">
        <f t="shared" si="223"/>
        <v>560.42553191489355</v>
      </c>
      <c r="U588" s="44"/>
      <c r="V588" s="44"/>
      <c r="W588" s="44">
        <f t="shared" si="211"/>
        <v>455.74468085106383</v>
      </c>
      <c r="X588" s="8">
        <v>8.4</v>
      </c>
      <c r="Y588" s="17">
        <v>0</v>
      </c>
      <c r="Z588" s="18">
        <f t="shared" si="224"/>
        <v>575.1091703056768</v>
      </c>
      <c r="AA588" s="17">
        <f t="shared" si="216"/>
        <v>467.68558951965059</v>
      </c>
      <c r="AB588" s="35" t="s">
        <v>1585</v>
      </c>
      <c r="AC588" s="35" t="s">
        <v>48</v>
      </c>
      <c r="AD588" s="35" t="s">
        <v>1586</v>
      </c>
      <c r="AE588" s="35" t="s">
        <v>130</v>
      </c>
      <c r="AF588" s="35" t="s">
        <v>1587</v>
      </c>
      <c r="AG588" s="36"/>
      <c r="AH588" s="36"/>
      <c r="AI588" s="36"/>
      <c r="AJ588" s="38"/>
      <c r="AK588" s="33" t="s">
        <v>1588</v>
      </c>
      <c r="AL588" s="33" t="s">
        <v>1588</v>
      </c>
      <c r="AM588" s="136" t="s">
        <v>1589</v>
      </c>
      <c r="AN588" s="33" t="s">
        <v>1590</v>
      </c>
    </row>
    <row r="589" spans="1:40" ht="140.25">
      <c r="A589" s="100" t="s">
        <v>1551</v>
      </c>
      <c r="B589" s="133" t="s">
        <v>1582</v>
      </c>
      <c r="C589" s="33" t="s">
        <v>682</v>
      </c>
      <c r="D589" s="134" t="s">
        <v>1583</v>
      </c>
      <c r="E589" s="35" t="s">
        <v>1591</v>
      </c>
      <c r="F589" s="35" t="s">
        <v>45</v>
      </c>
      <c r="G589" s="129">
        <v>1</v>
      </c>
      <c r="H589" s="33" t="s">
        <v>46</v>
      </c>
      <c r="I589" s="33" t="s">
        <v>47</v>
      </c>
      <c r="J589" s="33" t="s">
        <v>1569</v>
      </c>
      <c r="K589" s="137">
        <v>347</v>
      </c>
      <c r="L589" s="16">
        <f t="shared" si="192"/>
        <v>416.4</v>
      </c>
      <c r="M589" s="16">
        <v>0.19</v>
      </c>
      <c r="N589" s="8">
        <f t="shared" si="141"/>
        <v>0.23456790123456789</v>
      </c>
      <c r="O589" s="17">
        <f t="shared" si="212"/>
        <v>429</v>
      </c>
      <c r="P589" s="17">
        <f t="shared" si="213"/>
        <v>514.79999999999995</v>
      </c>
      <c r="Q589" s="18">
        <f t="shared" si="154"/>
        <v>81.510000000000005</v>
      </c>
      <c r="R589" s="8">
        <v>12</v>
      </c>
      <c r="S589" s="8">
        <v>6</v>
      </c>
      <c r="T589" s="18">
        <f t="shared" si="223"/>
        <v>560.42553191489355</v>
      </c>
      <c r="U589" s="44"/>
      <c r="V589" s="44"/>
      <c r="W589" s="44">
        <f t="shared" si="211"/>
        <v>455.74468085106383</v>
      </c>
      <c r="X589" s="8">
        <v>8.4</v>
      </c>
      <c r="Y589" s="17">
        <v>0</v>
      </c>
      <c r="Z589" s="18">
        <f t="shared" si="224"/>
        <v>575.1091703056768</v>
      </c>
      <c r="AA589" s="17">
        <f t="shared" si="216"/>
        <v>467.68558951965059</v>
      </c>
      <c r="AB589" s="35" t="s">
        <v>1592</v>
      </c>
      <c r="AC589" s="35" t="s">
        <v>48</v>
      </c>
      <c r="AD589" s="35" t="s">
        <v>1593</v>
      </c>
      <c r="AE589" s="35" t="s">
        <v>130</v>
      </c>
      <c r="AF589" s="35" t="s">
        <v>1587</v>
      </c>
      <c r="AG589" s="36"/>
      <c r="AH589" s="36"/>
      <c r="AI589" s="36"/>
      <c r="AJ589" s="38"/>
      <c r="AK589" s="33" t="s">
        <v>1588</v>
      </c>
      <c r="AL589" s="33" t="s">
        <v>1588</v>
      </c>
      <c r="AM589" s="136" t="s">
        <v>1589</v>
      </c>
      <c r="AN589" s="33" t="s">
        <v>1590</v>
      </c>
    </row>
    <row r="590" spans="1:40" ht="153">
      <c r="A590" s="100" t="s">
        <v>1551</v>
      </c>
      <c r="B590" s="133" t="s">
        <v>1594</v>
      </c>
      <c r="C590" s="33" t="s">
        <v>682</v>
      </c>
      <c r="D590" s="134" t="s">
        <v>1595</v>
      </c>
      <c r="E590" s="35" t="s">
        <v>1596</v>
      </c>
      <c r="F590" s="35" t="s">
        <v>45</v>
      </c>
      <c r="G590" s="129">
        <v>1</v>
      </c>
      <c r="H590" s="33" t="s">
        <v>46</v>
      </c>
      <c r="I590" s="33" t="s">
        <v>47</v>
      </c>
      <c r="J590" s="33" t="s">
        <v>1569</v>
      </c>
      <c r="K590" s="137">
        <v>420</v>
      </c>
      <c r="L590" s="16">
        <f t="shared" si="192"/>
        <v>504</v>
      </c>
      <c r="M590" s="16">
        <v>0.182</v>
      </c>
      <c r="N590" s="8">
        <f t="shared" si="141"/>
        <v>0.22249388753056232</v>
      </c>
      <c r="O590" s="17">
        <f t="shared" si="212"/>
        <v>514</v>
      </c>
      <c r="P590" s="17">
        <f t="shared" si="213"/>
        <v>616.79999999999995</v>
      </c>
      <c r="Q590" s="18">
        <f t="shared" si="154"/>
        <v>93.548000000000002</v>
      </c>
      <c r="R590" s="8">
        <v>12</v>
      </c>
      <c r="S590" s="8">
        <v>6</v>
      </c>
      <c r="T590" s="18">
        <f t="shared" si="223"/>
        <v>668.936170212766</v>
      </c>
      <c r="U590" s="44"/>
      <c r="V590" s="44"/>
      <c r="W590" s="44">
        <f t="shared" si="211"/>
        <v>548.936170212766</v>
      </c>
      <c r="X590" s="8">
        <v>8.4</v>
      </c>
      <c r="Y590" s="17">
        <v>0</v>
      </c>
      <c r="Z590" s="18">
        <f t="shared" si="224"/>
        <v>686.46288209606985</v>
      </c>
      <c r="AA590" s="17">
        <f t="shared" si="216"/>
        <v>563.31877729257644</v>
      </c>
      <c r="AB590" s="35" t="s">
        <v>697</v>
      </c>
      <c r="AC590" s="35" t="s">
        <v>58</v>
      </c>
      <c r="AD590" s="35" t="s">
        <v>1597</v>
      </c>
      <c r="AE590" s="35" t="s">
        <v>130</v>
      </c>
      <c r="AF590" s="35">
        <v>11.92</v>
      </c>
      <c r="AG590" s="36"/>
      <c r="AH590" s="36"/>
      <c r="AI590" s="36"/>
      <c r="AJ590" s="38"/>
      <c r="AK590" s="33" t="s">
        <v>1598</v>
      </c>
      <c r="AL590" s="33" t="s">
        <v>1598</v>
      </c>
      <c r="AM590" s="136" t="s">
        <v>1599</v>
      </c>
      <c r="AN590" s="33" t="s">
        <v>1600</v>
      </c>
    </row>
    <row r="591" spans="1:40" ht="153">
      <c r="A591" s="100" t="s">
        <v>1551</v>
      </c>
      <c r="B591" s="133" t="s">
        <v>1594</v>
      </c>
      <c r="C591" s="33" t="s">
        <v>682</v>
      </c>
      <c r="D591" s="134" t="s">
        <v>1595</v>
      </c>
      <c r="E591" s="35" t="s">
        <v>1601</v>
      </c>
      <c r="F591" s="35" t="s">
        <v>45</v>
      </c>
      <c r="G591" s="129">
        <v>1</v>
      </c>
      <c r="H591" s="33" t="s">
        <v>46</v>
      </c>
      <c r="I591" s="33" t="s">
        <v>47</v>
      </c>
      <c r="J591" s="33" t="s">
        <v>1569</v>
      </c>
      <c r="K591" s="137">
        <v>420</v>
      </c>
      <c r="L591" s="16">
        <f t="shared" si="192"/>
        <v>504</v>
      </c>
      <c r="M591" s="16">
        <v>0.182</v>
      </c>
      <c r="N591" s="8">
        <f t="shared" si="141"/>
        <v>0.22249388753056232</v>
      </c>
      <c r="O591" s="17">
        <f t="shared" si="212"/>
        <v>514</v>
      </c>
      <c r="P591" s="17">
        <f t="shared" si="213"/>
        <v>616.79999999999995</v>
      </c>
      <c r="Q591" s="18">
        <f t="shared" si="154"/>
        <v>93.548000000000002</v>
      </c>
      <c r="R591" s="8">
        <v>12</v>
      </c>
      <c r="S591" s="8">
        <v>6</v>
      </c>
      <c r="T591" s="18">
        <f t="shared" si="223"/>
        <v>668.936170212766</v>
      </c>
      <c r="U591" s="44"/>
      <c r="V591" s="44"/>
      <c r="W591" s="44">
        <f t="shared" si="211"/>
        <v>548.936170212766</v>
      </c>
      <c r="X591" s="8">
        <v>8.4</v>
      </c>
      <c r="Y591" s="17">
        <v>0</v>
      </c>
      <c r="Z591" s="18">
        <f t="shared" si="224"/>
        <v>686.46288209606985</v>
      </c>
      <c r="AA591" s="17">
        <f t="shared" si="216"/>
        <v>563.31877729257644</v>
      </c>
      <c r="AB591" s="35" t="s">
        <v>1602</v>
      </c>
      <c r="AC591" s="35" t="s">
        <v>58</v>
      </c>
      <c r="AD591" s="35" t="s">
        <v>1603</v>
      </c>
      <c r="AE591" s="35" t="s">
        <v>1604</v>
      </c>
      <c r="AF591" s="35">
        <v>9.83</v>
      </c>
      <c r="AG591" s="36"/>
      <c r="AH591" s="36"/>
      <c r="AI591" s="36"/>
      <c r="AJ591" s="38"/>
      <c r="AK591" s="33" t="s">
        <v>1598</v>
      </c>
      <c r="AL591" s="33" t="s">
        <v>1598</v>
      </c>
      <c r="AM591" s="136" t="s">
        <v>1599</v>
      </c>
      <c r="AN591" s="33" t="s">
        <v>1600</v>
      </c>
    </row>
    <row r="592" spans="1:40" ht="153">
      <c r="A592" s="100" t="s">
        <v>1551</v>
      </c>
      <c r="B592" s="133" t="s">
        <v>1594</v>
      </c>
      <c r="C592" s="33" t="s">
        <v>682</v>
      </c>
      <c r="D592" s="134" t="s">
        <v>1595</v>
      </c>
      <c r="E592" s="35" t="s">
        <v>1605</v>
      </c>
      <c r="F592" s="35" t="s">
        <v>45</v>
      </c>
      <c r="G592" s="129">
        <v>1</v>
      </c>
      <c r="H592" s="33" t="s">
        <v>46</v>
      </c>
      <c r="I592" s="33" t="s">
        <v>47</v>
      </c>
      <c r="J592" s="33" t="s">
        <v>1569</v>
      </c>
      <c r="K592" s="137">
        <v>420</v>
      </c>
      <c r="L592" s="16">
        <f t="shared" si="192"/>
        <v>504</v>
      </c>
      <c r="M592" s="16">
        <v>0.182</v>
      </c>
      <c r="N592" s="8">
        <f t="shared" si="141"/>
        <v>0.22249388753056232</v>
      </c>
      <c r="O592" s="17">
        <f t="shared" si="212"/>
        <v>514</v>
      </c>
      <c r="P592" s="17">
        <f t="shared" si="213"/>
        <v>616.79999999999995</v>
      </c>
      <c r="Q592" s="18">
        <f t="shared" si="154"/>
        <v>93.548000000000002</v>
      </c>
      <c r="R592" s="8">
        <v>12</v>
      </c>
      <c r="S592" s="8">
        <v>6</v>
      </c>
      <c r="T592" s="18">
        <f t="shared" si="223"/>
        <v>668.936170212766</v>
      </c>
      <c r="U592" s="44"/>
      <c r="V592" s="44"/>
      <c r="W592" s="44">
        <f t="shared" si="211"/>
        <v>548.936170212766</v>
      </c>
      <c r="X592" s="8">
        <v>8.4</v>
      </c>
      <c r="Y592" s="17">
        <v>0</v>
      </c>
      <c r="Z592" s="18">
        <f t="shared" si="224"/>
        <v>686.46288209606985</v>
      </c>
      <c r="AA592" s="17">
        <f t="shared" si="216"/>
        <v>563.31877729257644</v>
      </c>
      <c r="AB592" s="35" t="s">
        <v>1606</v>
      </c>
      <c r="AC592" s="35" t="s">
        <v>48</v>
      </c>
      <c r="AD592" s="35" t="s">
        <v>1607</v>
      </c>
      <c r="AE592" s="35" t="s">
        <v>138</v>
      </c>
      <c r="AF592" s="35">
        <v>7.6</v>
      </c>
      <c r="AG592" s="36"/>
      <c r="AH592" s="36"/>
      <c r="AI592" s="36"/>
      <c r="AJ592" s="38"/>
      <c r="AK592" s="33" t="s">
        <v>1598</v>
      </c>
      <c r="AL592" s="33" t="s">
        <v>1598</v>
      </c>
      <c r="AM592" s="136" t="s">
        <v>1599</v>
      </c>
      <c r="AN592" s="33" t="s">
        <v>1600</v>
      </c>
    </row>
    <row r="593" spans="1:40" ht="153">
      <c r="A593" s="100" t="s">
        <v>1551</v>
      </c>
      <c r="B593" s="133" t="s">
        <v>1594</v>
      </c>
      <c r="C593" s="33" t="s">
        <v>682</v>
      </c>
      <c r="D593" s="134" t="s">
        <v>1595</v>
      </c>
      <c r="E593" s="35" t="s">
        <v>1608</v>
      </c>
      <c r="F593" s="35" t="s">
        <v>1175</v>
      </c>
      <c r="G593" s="129">
        <v>1</v>
      </c>
      <c r="H593" s="33" t="s">
        <v>46</v>
      </c>
      <c r="I593" s="33" t="s">
        <v>47</v>
      </c>
      <c r="J593" s="33" t="s">
        <v>1569</v>
      </c>
      <c r="K593" s="137">
        <v>420</v>
      </c>
      <c r="L593" s="16">
        <f t="shared" si="192"/>
        <v>504</v>
      </c>
      <c r="M593" s="16">
        <v>0.17499999999999999</v>
      </c>
      <c r="N593" s="8">
        <f t="shared" si="141"/>
        <v>0.21212121212121213</v>
      </c>
      <c r="O593" s="17">
        <f t="shared" si="212"/>
        <v>510</v>
      </c>
      <c r="P593" s="17">
        <f t="shared" si="213"/>
        <v>612</v>
      </c>
      <c r="Q593" s="18">
        <f t="shared" si="154"/>
        <v>89.25</v>
      </c>
      <c r="R593" s="8">
        <v>12</v>
      </c>
      <c r="S593" s="8">
        <v>8.4</v>
      </c>
      <c r="T593" s="18">
        <f t="shared" ref="T593:T600" si="225">(P593+(S593/100)*R593)/(1-S593/100)</f>
        <v>669.2227074235808</v>
      </c>
      <c r="U593" s="44"/>
      <c r="V593" s="44"/>
      <c r="W593" s="44">
        <f t="shared" si="211"/>
        <v>563.31877729257644</v>
      </c>
      <c r="X593" s="8">
        <v>8.4</v>
      </c>
      <c r="Y593" s="17">
        <v>0</v>
      </c>
      <c r="Z593" s="18">
        <f t="shared" ref="Z593:Z600" si="226">(P593+(X593/100)*R593+Y593)/(1-X593/100)</f>
        <v>669.2227074235808</v>
      </c>
      <c r="AA593" s="17">
        <f t="shared" si="216"/>
        <v>563.31877729257644</v>
      </c>
      <c r="AB593" s="40">
        <v>43020</v>
      </c>
      <c r="AC593" s="35" t="s">
        <v>48</v>
      </c>
      <c r="AD593" s="35" t="s">
        <v>1609</v>
      </c>
      <c r="AE593" s="35" t="s">
        <v>138</v>
      </c>
      <c r="AF593" s="35">
        <v>7.6</v>
      </c>
      <c r="AG593" s="36"/>
      <c r="AH593" s="36"/>
      <c r="AI593" s="36"/>
      <c r="AJ593" s="38"/>
      <c r="AK593" s="33" t="s">
        <v>1610</v>
      </c>
      <c r="AL593" s="33" t="s">
        <v>1610</v>
      </c>
      <c r="AM593" s="136" t="s">
        <v>1599</v>
      </c>
      <c r="AN593" s="33" t="s">
        <v>1600</v>
      </c>
    </row>
    <row r="594" spans="1:40" ht="153">
      <c r="A594" s="100" t="s">
        <v>1551</v>
      </c>
      <c r="B594" s="133" t="s">
        <v>1594</v>
      </c>
      <c r="C594" s="33" t="s">
        <v>682</v>
      </c>
      <c r="D594" s="134" t="s">
        <v>1595</v>
      </c>
      <c r="E594" s="35"/>
      <c r="F594" s="35" t="s">
        <v>1175</v>
      </c>
      <c r="G594" s="129">
        <v>1</v>
      </c>
      <c r="H594" s="33" t="s">
        <v>46</v>
      </c>
      <c r="I594" s="33" t="s">
        <v>47</v>
      </c>
      <c r="J594" s="33" t="s">
        <v>1569</v>
      </c>
      <c r="K594" s="137">
        <v>420</v>
      </c>
      <c r="L594" s="16">
        <f t="shared" si="192"/>
        <v>504</v>
      </c>
      <c r="M594" s="16">
        <v>0.17499999999999999</v>
      </c>
      <c r="N594" s="8">
        <f t="shared" si="141"/>
        <v>0.21212121212121213</v>
      </c>
      <c r="O594" s="17">
        <f t="shared" si="212"/>
        <v>510</v>
      </c>
      <c r="P594" s="17">
        <f t="shared" si="213"/>
        <v>612</v>
      </c>
      <c r="Q594" s="18">
        <f t="shared" si="154"/>
        <v>89.25</v>
      </c>
      <c r="R594" s="8">
        <v>12</v>
      </c>
      <c r="S594" s="8">
        <v>8.4</v>
      </c>
      <c r="T594" s="18">
        <f t="shared" si="225"/>
        <v>669.2227074235808</v>
      </c>
      <c r="U594" s="44"/>
      <c r="V594" s="44"/>
      <c r="W594" s="44">
        <f t="shared" si="211"/>
        <v>563.31877729257644</v>
      </c>
      <c r="X594" s="8">
        <v>8.4</v>
      </c>
      <c r="Y594" s="17">
        <v>0</v>
      </c>
      <c r="Z594" s="18">
        <f t="shared" si="226"/>
        <v>669.2227074235808</v>
      </c>
      <c r="AA594" s="17">
        <f t="shared" si="216"/>
        <v>563.31877729257644</v>
      </c>
      <c r="AB594" s="35" t="s">
        <v>761</v>
      </c>
      <c r="AC594" s="35" t="s">
        <v>1611</v>
      </c>
      <c r="AD594" s="35"/>
      <c r="AE594" s="35"/>
      <c r="AF594" s="35"/>
      <c r="AG594" s="36"/>
      <c r="AH594" s="36"/>
      <c r="AI594" s="36"/>
      <c r="AJ594" s="38"/>
      <c r="AK594" s="33" t="s">
        <v>1610</v>
      </c>
      <c r="AL594" s="33" t="s">
        <v>1610</v>
      </c>
      <c r="AM594" s="136" t="s">
        <v>1599</v>
      </c>
      <c r="AN594" s="33" t="s">
        <v>1600</v>
      </c>
    </row>
    <row r="595" spans="1:40" ht="127.5">
      <c r="A595" s="100" t="s">
        <v>1551</v>
      </c>
      <c r="B595" s="133" t="s">
        <v>1612</v>
      </c>
      <c r="C595" s="33" t="s">
        <v>682</v>
      </c>
      <c r="D595" s="134" t="s">
        <v>1613</v>
      </c>
      <c r="E595" s="35" t="s">
        <v>1614</v>
      </c>
      <c r="F595" s="35" t="s">
        <v>45</v>
      </c>
      <c r="G595" s="129">
        <v>1</v>
      </c>
      <c r="H595" s="33" t="s">
        <v>46</v>
      </c>
      <c r="I595" s="33" t="s">
        <v>47</v>
      </c>
      <c r="J595" s="33" t="s">
        <v>1569</v>
      </c>
      <c r="K595" s="137">
        <v>265</v>
      </c>
      <c r="L595" s="16">
        <f t="shared" si="192"/>
        <v>318</v>
      </c>
      <c r="M595" s="16">
        <v>0.17</v>
      </c>
      <c r="N595" s="8">
        <f t="shared" si="141"/>
        <v>0.20481927710843376</v>
      </c>
      <c r="O595" s="17">
        <f t="shared" si="212"/>
        <v>320</v>
      </c>
      <c r="P595" s="17">
        <f t="shared" si="213"/>
        <v>384</v>
      </c>
      <c r="Q595" s="18">
        <f t="shared" si="154"/>
        <v>54.400000000000006</v>
      </c>
      <c r="R595" s="8">
        <v>12</v>
      </c>
      <c r="S595" s="8">
        <v>6</v>
      </c>
      <c r="T595" s="18">
        <f t="shared" si="225"/>
        <v>409.27659574468089</v>
      </c>
      <c r="U595" s="44"/>
      <c r="V595" s="44"/>
      <c r="W595" s="44">
        <f t="shared" si="211"/>
        <v>351.06382978723406</v>
      </c>
      <c r="X595" s="8">
        <v>8.4</v>
      </c>
      <c r="Y595" s="17">
        <v>10</v>
      </c>
      <c r="Z595" s="18">
        <f t="shared" si="226"/>
        <v>431.23144104803492</v>
      </c>
      <c r="AA595" s="17">
        <f t="shared" si="216"/>
        <v>371.17903930131001</v>
      </c>
      <c r="AB595" s="40">
        <v>42987</v>
      </c>
      <c r="AC595" s="35" t="s">
        <v>58</v>
      </c>
      <c r="AD595" s="35" t="s">
        <v>1615</v>
      </c>
      <c r="AE595" s="35" t="s">
        <v>130</v>
      </c>
      <c r="AF595" s="35">
        <v>10.91</v>
      </c>
      <c r="AG595" s="36"/>
      <c r="AH595" s="36"/>
      <c r="AI595" s="51" t="s">
        <v>1616</v>
      </c>
      <c r="AJ595" s="38"/>
      <c r="AK595" s="33" t="s">
        <v>1617</v>
      </c>
      <c r="AL595" s="33" t="s">
        <v>1617</v>
      </c>
      <c r="AM595" s="136" t="s">
        <v>1618</v>
      </c>
      <c r="AN595" s="33" t="s">
        <v>1619</v>
      </c>
    </row>
    <row r="596" spans="1:40" ht="127.5">
      <c r="A596" s="100" t="s">
        <v>1551</v>
      </c>
      <c r="B596" s="133" t="s">
        <v>1612</v>
      </c>
      <c r="C596" s="33" t="s">
        <v>682</v>
      </c>
      <c r="D596" s="134" t="s">
        <v>1613</v>
      </c>
      <c r="E596" s="35" t="s">
        <v>1620</v>
      </c>
      <c r="F596" s="35" t="s">
        <v>45</v>
      </c>
      <c r="G596" s="129">
        <v>1</v>
      </c>
      <c r="H596" s="33" t="s">
        <v>46</v>
      </c>
      <c r="I596" s="33" t="s">
        <v>47</v>
      </c>
      <c r="J596" s="33" t="s">
        <v>1569</v>
      </c>
      <c r="K596" s="137">
        <v>265</v>
      </c>
      <c r="L596" s="16">
        <f t="shared" si="192"/>
        <v>318</v>
      </c>
      <c r="M596" s="16">
        <v>0.17</v>
      </c>
      <c r="N596" s="8">
        <f t="shared" si="141"/>
        <v>0.20481927710843376</v>
      </c>
      <c r="O596" s="17">
        <f t="shared" si="212"/>
        <v>320</v>
      </c>
      <c r="P596" s="17">
        <f t="shared" si="213"/>
        <v>384</v>
      </c>
      <c r="Q596" s="18">
        <f t="shared" si="154"/>
        <v>54.400000000000006</v>
      </c>
      <c r="R596" s="8">
        <v>12</v>
      </c>
      <c r="S596" s="8">
        <v>6</v>
      </c>
      <c r="T596" s="18">
        <f t="shared" si="225"/>
        <v>409.27659574468089</v>
      </c>
      <c r="U596" s="44"/>
      <c r="V596" s="44"/>
      <c r="W596" s="44">
        <f t="shared" si="211"/>
        <v>351.06382978723406</v>
      </c>
      <c r="X596" s="8">
        <v>8.4</v>
      </c>
      <c r="Y596" s="17">
        <v>10</v>
      </c>
      <c r="Z596" s="18">
        <f t="shared" si="226"/>
        <v>431.23144104803492</v>
      </c>
      <c r="AA596" s="17">
        <f t="shared" si="216"/>
        <v>371.17903930131001</v>
      </c>
      <c r="AB596" s="40">
        <v>42925</v>
      </c>
      <c r="AC596" s="35" t="s">
        <v>48</v>
      </c>
      <c r="AD596" s="35" t="s">
        <v>1621</v>
      </c>
      <c r="AE596" s="35" t="s">
        <v>949</v>
      </c>
      <c r="AF596" s="35">
        <v>6.35</v>
      </c>
      <c r="AG596" s="36"/>
      <c r="AH596" s="36"/>
      <c r="AI596" s="36"/>
      <c r="AJ596" s="38"/>
      <c r="AK596" s="33" t="s">
        <v>1617</v>
      </c>
      <c r="AL596" s="33" t="s">
        <v>1617</v>
      </c>
      <c r="AM596" s="136" t="s">
        <v>1618</v>
      </c>
      <c r="AN596" s="33" t="s">
        <v>1619</v>
      </c>
    </row>
    <row r="597" spans="1:40" ht="127.5">
      <c r="A597" s="100" t="s">
        <v>1551</v>
      </c>
      <c r="B597" s="133" t="s">
        <v>1612</v>
      </c>
      <c r="C597" s="33" t="s">
        <v>682</v>
      </c>
      <c r="D597" s="134" t="s">
        <v>1613</v>
      </c>
      <c r="E597" s="35" t="s">
        <v>1622</v>
      </c>
      <c r="F597" s="35" t="s">
        <v>45</v>
      </c>
      <c r="G597" s="129">
        <v>1</v>
      </c>
      <c r="H597" s="33" t="s">
        <v>46</v>
      </c>
      <c r="I597" s="33" t="s">
        <v>47</v>
      </c>
      <c r="J597" s="33" t="s">
        <v>1569</v>
      </c>
      <c r="K597" s="137">
        <v>265</v>
      </c>
      <c r="L597" s="16">
        <f t="shared" si="192"/>
        <v>318</v>
      </c>
      <c r="M597" s="16">
        <v>0.17</v>
      </c>
      <c r="N597" s="8">
        <f t="shared" si="141"/>
        <v>0.20481927710843376</v>
      </c>
      <c r="O597" s="17">
        <f t="shared" si="212"/>
        <v>320</v>
      </c>
      <c r="P597" s="17">
        <f t="shared" si="213"/>
        <v>384</v>
      </c>
      <c r="Q597" s="18">
        <f t="shared" si="154"/>
        <v>54.400000000000006</v>
      </c>
      <c r="R597" s="8">
        <v>12</v>
      </c>
      <c r="S597" s="8">
        <v>6</v>
      </c>
      <c r="T597" s="18">
        <f t="shared" si="225"/>
        <v>409.27659574468089</v>
      </c>
      <c r="U597" s="44"/>
      <c r="V597" s="44"/>
      <c r="W597" s="44">
        <f t="shared" si="211"/>
        <v>351.06382978723406</v>
      </c>
      <c r="X597" s="8">
        <v>8.4</v>
      </c>
      <c r="Y597" s="17">
        <v>10</v>
      </c>
      <c r="Z597" s="18">
        <f t="shared" si="226"/>
        <v>431.23144104803492</v>
      </c>
      <c r="AA597" s="17">
        <f t="shared" si="216"/>
        <v>371.17903930131001</v>
      </c>
      <c r="AB597" s="40">
        <v>42987</v>
      </c>
      <c r="AC597" s="35" t="s">
        <v>48</v>
      </c>
      <c r="AD597" s="35" t="s">
        <v>1623</v>
      </c>
      <c r="AE597" s="35" t="s">
        <v>138</v>
      </c>
      <c r="AF597" s="35">
        <v>7.6</v>
      </c>
      <c r="AG597" s="36"/>
      <c r="AH597" s="36"/>
      <c r="AI597" s="36"/>
      <c r="AJ597" s="38"/>
      <c r="AK597" s="33" t="s">
        <v>1617</v>
      </c>
      <c r="AL597" s="33" t="s">
        <v>1617</v>
      </c>
      <c r="AM597" s="136" t="s">
        <v>1618</v>
      </c>
      <c r="AN597" s="33" t="s">
        <v>1619</v>
      </c>
    </row>
    <row r="598" spans="1:40" ht="153">
      <c r="A598" s="100" t="s">
        <v>1551</v>
      </c>
      <c r="B598" s="133" t="s">
        <v>1624</v>
      </c>
      <c r="C598" s="33" t="s">
        <v>682</v>
      </c>
      <c r="D598" s="134" t="s">
        <v>1625</v>
      </c>
      <c r="E598" s="35"/>
      <c r="F598" s="35" t="s">
        <v>45</v>
      </c>
      <c r="G598" s="129">
        <v>1</v>
      </c>
      <c r="H598" s="33" t="s">
        <v>46</v>
      </c>
      <c r="I598" s="33" t="s">
        <v>47</v>
      </c>
      <c r="J598" s="33" t="s">
        <v>1569</v>
      </c>
      <c r="K598" s="137">
        <v>430</v>
      </c>
      <c r="L598" s="16">
        <f t="shared" si="192"/>
        <v>516</v>
      </c>
      <c r="M598" s="16">
        <v>0.17799999999999999</v>
      </c>
      <c r="N598" s="8">
        <f t="shared" si="141"/>
        <v>0.21654501216545011</v>
      </c>
      <c r="O598" s="17">
        <f t="shared" si="212"/>
        <v>524</v>
      </c>
      <c r="P598" s="17">
        <f t="shared" si="213"/>
        <v>628.79999999999995</v>
      </c>
      <c r="Q598" s="18">
        <f t="shared" si="154"/>
        <v>93.271999999999991</v>
      </c>
      <c r="R598" s="8">
        <v>12</v>
      </c>
      <c r="S598" s="8">
        <v>6</v>
      </c>
      <c r="T598" s="18">
        <f t="shared" si="225"/>
        <v>669.70212765957444</v>
      </c>
      <c r="U598" s="44"/>
      <c r="V598" s="44"/>
      <c r="W598" s="44">
        <f t="shared" si="211"/>
        <v>561.70212765957444</v>
      </c>
      <c r="X598" s="8">
        <v>8.4</v>
      </c>
      <c r="Y598" s="17">
        <v>10</v>
      </c>
      <c r="Z598" s="18">
        <f t="shared" si="226"/>
        <v>698.48034934497809</v>
      </c>
      <c r="AA598" s="17">
        <f t="shared" si="216"/>
        <v>587.33624454148469</v>
      </c>
      <c r="AB598" s="40">
        <v>42774</v>
      </c>
      <c r="AC598" s="35" t="s">
        <v>46</v>
      </c>
      <c r="AD598" s="35"/>
      <c r="AE598" s="35"/>
      <c r="AF598" s="35"/>
      <c r="AG598" s="36"/>
      <c r="AH598" s="36"/>
      <c r="AI598" s="36"/>
      <c r="AJ598" s="38"/>
      <c r="AK598" s="33" t="s">
        <v>1626</v>
      </c>
      <c r="AL598" s="33" t="s">
        <v>1626</v>
      </c>
      <c r="AM598" s="136" t="s">
        <v>1627</v>
      </c>
      <c r="AN598" s="33"/>
    </row>
    <row r="599" spans="1:40" ht="153">
      <c r="A599" s="100" t="s">
        <v>1551</v>
      </c>
      <c r="B599" s="133" t="s">
        <v>1624</v>
      </c>
      <c r="C599" s="33" t="s">
        <v>682</v>
      </c>
      <c r="D599" s="134" t="s">
        <v>1625</v>
      </c>
      <c r="E599" s="35" t="s">
        <v>1628</v>
      </c>
      <c r="F599" s="35" t="s">
        <v>45</v>
      </c>
      <c r="G599" s="129">
        <v>1</v>
      </c>
      <c r="H599" s="33" t="s">
        <v>46</v>
      </c>
      <c r="I599" s="33" t="s">
        <v>47</v>
      </c>
      <c r="J599" s="33" t="s">
        <v>1569</v>
      </c>
      <c r="K599" s="137">
        <v>430</v>
      </c>
      <c r="L599" s="16">
        <f t="shared" si="192"/>
        <v>516</v>
      </c>
      <c r="M599" s="16">
        <v>0.17799999999999999</v>
      </c>
      <c r="N599" s="8">
        <f t="shared" si="141"/>
        <v>0.21654501216545011</v>
      </c>
      <c r="O599" s="17">
        <f t="shared" si="212"/>
        <v>524</v>
      </c>
      <c r="P599" s="17">
        <f t="shared" si="213"/>
        <v>628.79999999999995</v>
      </c>
      <c r="Q599" s="18">
        <f t="shared" si="154"/>
        <v>93.271999999999991</v>
      </c>
      <c r="R599" s="8">
        <v>12</v>
      </c>
      <c r="S599" s="8">
        <v>6</v>
      </c>
      <c r="T599" s="18">
        <f t="shared" si="225"/>
        <v>669.70212765957444</v>
      </c>
      <c r="U599" s="44"/>
      <c r="V599" s="44"/>
      <c r="W599" s="44">
        <f t="shared" si="211"/>
        <v>561.70212765957444</v>
      </c>
      <c r="X599" s="8">
        <v>8.4</v>
      </c>
      <c r="Y599" s="17">
        <v>10</v>
      </c>
      <c r="Z599" s="18">
        <f t="shared" si="226"/>
        <v>698.48034934497809</v>
      </c>
      <c r="AA599" s="17">
        <f t="shared" si="216"/>
        <v>587.33624454148469</v>
      </c>
      <c r="AB599" s="40">
        <v>43048</v>
      </c>
      <c r="AC599" s="35" t="s">
        <v>48</v>
      </c>
      <c r="AD599" s="35" t="s">
        <v>1629</v>
      </c>
      <c r="AE599" s="35" t="s">
        <v>138</v>
      </c>
      <c r="AF599" s="35">
        <v>7.6</v>
      </c>
      <c r="AG599" s="36"/>
      <c r="AH599" s="36"/>
      <c r="AI599" s="36"/>
      <c r="AJ599" s="38"/>
      <c r="AK599" s="33" t="s">
        <v>1626</v>
      </c>
      <c r="AL599" s="33" t="s">
        <v>1626</v>
      </c>
      <c r="AM599" s="136" t="s">
        <v>1627</v>
      </c>
      <c r="AN599" s="33"/>
    </row>
    <row r="600" spans="1:40" ht="153">
      <c r="A600" s="100" t="s">
        <v>1551</v>
      </c>
      <c r="B600" s="133" t="s">
        <v>1624</v>
      </c>
      <c r="C600" s="33" t="s">
        <v>682</v>
      </c>
      <c r="D600" s="134" t="s">
        <v>1625</v>
      </c>
      <c r="E600" s="35" t="s">
        <v>1630</v>
      </c>
      <c r="F600" s="35" t="s">
        <v>45</v>
      </c>
      <c r="G600" s="129">
        <v>1</v>
      </c>
      <c r="H600" s="33" t="s">
        <v>46</v>
      </c>
      <c r="I600" s="33" t="s">
        <v>47</v>
      </c>
      <c r="J600" s="33" t="s">
        <v>1569</v>
      </c>
      <c r="K600" s="137">
        <v>430</v>
      </c>
      <c r="L600" s="16">
        <f t="shared" si="192"/>
        <v>516</v>
      </c>
      <c r="M600" s="16">
        <v>0.17799999999999999</v>
      </c>
      <c r="N600" s="8">
        <f t="shared" si="141"/>
        <v>0.21654501216545011</v>
      </c>
      <c r="O600" s="17">
        <f t="shared" si="212"/>
        <v>524</v>
      </c>
      <c r="P600" s="17">
        <f t="shared" si="213"/>
        <v>628.79999999999995</v>
      </c>
      <c r="Q600" s="18">
        <f t="shared" si="154"/>
        <v>93.271999999999991</v>
      </c>
      <c r="R600" s="8">
        <v>12</v>
      </c>
      <c r="S600" s="8">
        <v>6</v>
      </c>
      <c r="T600" s="18">
        <f t="shared" si="225"/>
        <v>669.70212765957444</v>
      </c>
      <c r="U600" s="44"/>
      <c r="V600" s="44"/>
      <c r="W600" s="44">
        <f t="shared" si="211"/>
        <v>561.70212765957444</v>
      </c>
      <c r="X600" s="8">
        <v>8.4</v>
      </c>
      <c r="Y600" s="17">
        <v>10</v>
      </c>
      <c r="Z600" s="18">
        <f t="shared" si="226"/>
        <v>698.48034934497809</v>
      </c>
      <c r="AA600" s="17">
        <f t="shared" si="216"/>
        <v>587.33624454148469</v>
      </c>
      <c r="AB600" s="35" t="s">
        <v>1606</v>
      </c>
      <c r="AC600" s="35" t="s">
        <v>48</v>
      </c>
      <c r="AD600" s="35" t="s">
        <v>1631</v>
      </c>
      <c r="AE600" s="35" t="s">
        <v>1632</v>
      </c>
      <c r="AF600" s="35">
        <v>11.92</v>
      </c>
      <c r="AG600" s="36"/>
      <c r="AH600" s="36"/>
      <c r="AI600" s="36"/>
      <c r="AJ600" s="38"/>
      <c r="AK600" s="33" t="s">
        <v>1626</v>
      </c>
      <c r="AL600" s="33" t="s">
        <v>1626</v>
      </c>
      <c r="AM600" s="136" t="s">
        <v>1627</v>
      </c>
      <c r="AN600" s="33"/>
    </row>
    <row r="601" spans="1:40" ht="165.75">
      <c r="A601" s="100" t="s">
        <v>1551</v>
      </c>
      <c r="B601" s="138" t="s">
        <v>1633</v>
      </c>
      <c r="C601" s="33" t="s">
        <v>682</v>
      </c>
      <c r="D601" s="134" t="s">
        <v>1634</v>
      </c>
      <c r="E601" s="35" t="s">
        <v>1635</v>
      </c>
      <c r="F601" s="35" t="s">
        <v>45</v>
      </c>
      <c r="G601" s="129">
        <v>1</v>
      </c>
      <c r="H601" s="33" t="s">
        <v>46</v>
      </c>
      <c r="I601" s="33" t="s">
        <v>47</v>
      </c>
      <c r="J601" s="33" t="s">
        <v>1569</v>
      </c>
      <c r="K601" s="137">
        <v>505</v>
      </c>
      <c r="L601" s="16">
        <f t="shared" si="192"/>
        <v>606</v>
      </c>
      <c r="M601" s="16">
        <v>0.158</v>
      </c>
      <c r="N601" s="8">
        <f t="shared" si="141"/>
        <v>0.18764845605700714</v>
      </c>
      <c r="O601" s="17">
        <f t="shared" si="212"/>
        <v>600</v>
      </c>
      <c r="P601" s="17">
        <f t="shared" si="213"/>
        <v>720</v>
      </c>
      <c r="Q601" s="18">
        <f t="shared" si="154"/>
        <v>94.8</v>
      </c>
      <c r="R601" s="8">
        <v>12</v>
      </c>
      <c r="S601" s="8">
        <v>6</v>
      </c>
      <c r="T601" s="18">
        <f t="shared" ref="T601:T607" si="227">(P601+R601)/(1-S601/100)</f>
        <v>778.72340425531922</v>
      </c>
      <c r="U601" s="44"/>
      <c r="V601" s="44"/>
      <c r="W601" s="44">
        <f t="shared" si="211"/>
        <v>657.44680851063833</v>
      </c>
      <c r="X601" s="8">
        <v>8.4</v>
      </c>
      <c r="Y601" s="17">
        <v>0</v>
      </c>
      <c r="Z601" s="18">
        <f t="shared" ref="Z601:Z607" si="228">(P601+R601+Y601)/(1-X601/100)</f>
        <v>799.12663755458516</v>
      </c>
      <c r="AA601" s="17">
        <f t="shared" si="216"/>
        <v>674.67248908296938</v>
      </c>
      <c r="AB601" s="35" t="s">
        <v>1636</v>
      </c>
      <c r="AC601" s="35" t="s">
        <v>58</v>
      </c>
      <c r="AD601" s="35" t="s">
        <v>1637</v>
      </c>
      <c r="AE601" s="35" t="s">
        <v>1632</v>
      </c>
      <c r="AF601" s="35">
        <v>11.92</v>
      </c>
      <c r="AG601" s="36"/>
      <c r="AH601" s="36"/>
      <c r="AI601" s="36"/>
      <c r="AJ601" s="38"/>
      <c r="AK601" s="139" t="s">
        <v>1638</v>
      </c>
      <c r="AL601" s="140" t="s">
        <v>1639</v>
      </c>
      <c r="AM601" s="136" t="s">
        <v>1640</v>
      </c>
      <c r="AN601" s="33" t="s">
        <v>1641</v>
      </c>
    </row>
    <row r="602" spans="1:40" ht="165.75">
      <c r="A602" s="100" t="s">
        <v>1551</v>
      </c>
      <c r="B602" s="138" t="s">
        <v>1633</v>
      </c>
      <c r="C602" s="33" t="s">
        <v>682</v>
      </c>
      <c r="D602" s="134" t="s">
        <v>1634</v>
      </c>
      <c r="E602" s="35" t="s">
        <v>1642</v>
      </c>
      <c r="F602" s="35" t="s">
        <v>45</v>
      </c>
      <c r="G602" s="129">
        <v>1</v>
      </c>
      <c r="H602" s="33" t="s">
        <v>46</v>
      </c>
      <c r="I602" s="33" t="s">
        <v>47</v>
      </c>
      <c r="J602" s="33" t="s">
        <v>1569</v>
      </c>
      <c r="K602" s="137">
        <v>505</v>
      </c>
      <c r="L602" s="16">
        <f t="shared" si="192"/>
        <v>606</v>
      </c>
      <c r="M602" s="16">
        <v>0.158</v>
      </c>
      <c r="N602" s="8">
        <f t="shared" si="141"/>
        <v>0.18764845605700714</v>
      </c>
      <c r="O602" s="17">
        <f t="shared" si="212"/>
        <v>600</v>
      </c>
      <c r="P602" s="17">
        <f t="shared" si="213"/>
        <v>720</v>
      </c>
      <c r="Q602" s="18">
        <f t="shared" si="154"/>
        <v>94.8</v>
      </c>
      <c r="R602" s="8">
        <v>12</v>
      </c>
      <c r="S602" s="8">
        <v>6</v>
      </c>
      <c r="T602" s="18">
        <f t="shared" si="227"/>
        <v>778.72340425531922</v>
      </c>
      <c r="U602" s="44"/>
      <c r="V602" s="44"/>
      <c r="W602" s="44">
        <f t="shared" si="211"/>
        <v>657.44680851063833</v>
      </c>
      <c r="X602" s="8">
        <v>8.4</v>
      </c>
      <c r="Y602" s="17">
        <v>0</v>
      </c>
      <c r="Z602" s="18">
        <f t="shared" si="228"/>
        <v>799.12663755458516</v>
      </c>
      <c r="AA602" s="17">
        <f t="shared" si="216"/>
        <v>674.67248908296938</v>
      </c>
      <c r="AB602" s="40">
        <v>42987</v>
      </c>
      <c r="AC602" s="35" t="s">
        <v>58</v>
      </c>
      <c r="AD602" s="35" t="s">
        <v>1643</v>
      </c>
      <c r="AE602" s="35" t="s">
        <v>1632</v>
      </c>
      <c r="AF602" s="35">
        <v>11.92</v>
      </c>
      <c r="AG602" s="36"/>
      <c r="AH602" s="36"/>
      <c r="AI602" s="36"/>
      <c r="AJ602" s="38"/>
      <c r="AK602" s="139" t="s">
        <v>1638</v>
      </c>
      <c r="AL602" s="140" t="s">
        <v>1639</v>
      </c>
      <c r="AM602" s="136" t="s">
        <v>1640</v>
      </c>
      <c r="AN602" s="33" t="s">
        <v>1641</v>
      </c>
    </row>
    <row r="603" spans="1:40" ht="165.75">
      <c r="A603" s="100" t="s">
        <v>1551</v>
      </c>
      <c r="B603" s="138" t="s">
        <v>1633</v>
      </c>
      <c r="C603" s="33" t="s">
        <v>682</v>
      </c>
      <c r="D603" s="134" t="s">
        <v>1634</v>
      </c>
      <c r="E603" s="35" t="s">
        <v>1644</v>
      </c>
      <c r="F603" s="35" t="s">
        <v>45</v>
      </c>
      <c r="G603" s="129">
        <v>1</v>
      </c>
      <c r="H603" s="33" t="s">
        <v>46</v>
      </c>
      <c r="I603" s="33" t="s">
        <v>47</v>
      </c>
      <c r="J603" s="33" t="s">
        <v>1569</v>
      </c>
      <c r="K603" s="137">
        <v>505</v>
      </c>
      <c r="L603" s="16">
        <f t="shared" si="192"/>
        <v>606</v>
      </c>
      <c r="M603" s="16">
        <v>0.158</v>
      </c>
      <c r="N603" s="8">
        <f t="shared" si="141"/>
        <v>0.18764845605700714</v>
      </c>
      <c r="O603" s="17">
        <f t="shared" si="212"/>
        <v>600</v>
      </c>
      <c r="P603" s="17">
        <f t="shared" si="213"/>
        <v>720</v>
      </c>
      <c r="Q603" s="18">
        <f t="shared" si="154"/>
        <v>94.8</v>
      </c>
      <c r="R603" s="8">
        <v>12</v>
      </c>
      <c r="S603" s="8">
        <v>6</v>
      </c>
      <c r="T603" s="18">
        <f t="shared" si="227"/>
        <v>778.72340425531922</v>
      </c>
      <c r="U603" s="44"/>
      <c r="V603" s="44"/>
      <c r="W603" s="44">
        <f t="shared" si="211"/>
        <v>657.44680851063833</v>
      </c>
      <c r="X603" s="8">
        <v>8.4</v>
      </c>
      <c r="Y603" s="17">
        <v>0</v>
      </c>
      <c r="Z603" s="18">
        <f t="shared" si="228"/>
        <v>799.12663755458516</v>
      </c>
      <c r="AA603" s="17">
        <f t="shared" si="216"/>
        <v>674.67248908296938</v>
      </c>
      <c r="AB603" s="40">
        <v>42987</v>
      </c>
      <c r="AC603" s="35" t="s">
        <v>58</v>
      </c>
      <c r="AD603" s="35" t="s">
        <v>1645</v>
      </c>
      <c r="AE603" s="35" t="s">
        <v>1632</v>
      </c>
      <c r="AF603" s="35">
        <v>11.92</v>
      </c>
      <c r="AG603" s="36"/>
      <c r="AH603" s="36"/>
      <c r="AI603" s="36"/>
      <c r="AJ603" s="38"/>
      <c r="AK603" s="139" t="s">
        <v>1638</v>
      </c>
      <c r="AL603" s="140" t="s">
        <v>1639</v>
      </c>
      <c r="AM603" s="136" t="s">
        <v>1640</v>
      </c>
      <c r="AN603" s="33" t="s">
        <v>1641</v>
      </c>
    </row>
    <row r="604" spans="1:40" ht="127.5">
      <c r="A604" s="100" t="s">
        <v>1551</v>
      </c>
      <c r="B604" s="133" t="s">
        <v>1646</v>
      </c>
      <c r="C604" s="33" t="s">
        <v>682</v>
      </c>
      <c r="D604" s="134" t="s">
        <v>1647</v>
      </c>
      <c r="E604" s="35" t="s">
        <v>1648</v>
      </c>
      <c r="F604" s="35" t="s">
        <v>45</v>
      </c>
      <c r="G604" s="129">
        <v>1</v>
      </c>
      <c r="H604" s="33" t="s">
        <v>46</v>
      </c>
      <c r="I604" s="33" t="s">
        <v>47</v>
      </c>
      <c r="J604" s="33" t="s">
        <v>1569</v>
      </c>
      <c r="K604" s="137">
        <v>340</v>
      </c>
      <c r="L604" s="16">
        <f t="shared" si="192"/>
        <v>408</v>
      </c>
      <c r="M604" s="16">
        <v>0.19</v>
      </c>
      <c r="N604" s="8">
        <f t="shared" si="141"/>
        <v>0.23456790123456789</v>
      </c>
      <c r="O604" s="17">
        <f t="shared" si="212"/>
        <v>420</v>
      </c>
      <c r="P604" s="17">
        <f t="shared" si="213"/>
        <v>504</v>
      </c>
      <c r="Q604" s="18">
        <f t="shared" si="154"/>
        <v>79.8</v>
      </c>
      <c r="R604" s="8">
        <v>12</v>
      </c>
      <c r="S604" s="8">
        <v>6</v>
      </c>
      <c r="T604" s="18">
        <f t="shared" si="227"/>
        <v>548.936170212766</v>
      </c>
      <c r="U604" s="44"/>
      <c r="V604" s="44"/>
      <c r="W604" s="44">
        <f t="shared" si="211"/>
        <v>446.80851063829789</v>
      </c>
      <c r="X604" s="8">
        <v>8.4</v>
      </c>
      <c r="Y604" s="17">
        <v>0</v>
      </c>
      <c r="Z604" s="18">
        <f t="shared" si="228"/>
        <v>563.31877729257644</v>
      </c>
      <c r="AA604" s="17">
        <f t="shared" si="216"/>
        <v>458.51528384279476</v>
      </c>
      <c r="AB604" s="40">
        <v>43077</v>
      </c>
      <c r="AC604" s="35" t="s">
        <v>48</v>
      </c>
      <c r="AD604" s="35" t="s">
        <v>1649</v>
      </c>
      <c r="AE604" s="35" t="s">
        <v>130</v>
      </c>
      <c r="AF604" s="35">
        <v>10.91</v>
      </c>
      <c r="AG604" s="36"/>
      <c r="AH604" s="36"/>
      <c r="AI604" s="36"/>
      <c r="AJ604" s="51" t="s">
        <v>1650</v>
      </c>
      <c r="AK604" s="33" t="s">
        <v>1651</v>
      </c>
      <c r="AL604" s="139" t="s">
        <v>1651</v>
      </c>
      <c r="AM604" s="136" t="s">
        <v>1652</v>
      </c>
      <c r="AN604" s="33" t="s">
        <v>1653</v>
      </c>
    </row>
    <row r="605" spans="1:40" ht="127.5">
      <c r="A605" s="100" t="s">
        <v>1551</v>
      </c>
      <c r="B605" s="133" t="s">
        <v>1646</v>
      </c>
      <c r="C605" s="33" t="s">
        <v>682</v>
      </c>
      <c r="D605" s="134" t="s">
        <v>1647</v>
      </c>
      <c r="E605" s="35" t="s">
        <v>1654</v>
      </c>
      <c r="F605" s="35" t="s">
        <v>45</v>
      </c>
      <c r="G605" s="129">
        <v>1</v>
      </c>
      <c r="H605" s="33" t="s">
        <v>46</v>
      </c>
      <c r="I605" s="33" t="s">
        <v>47</v>
      </c>
      <c r="J605" s="33" t="s">
        <v>1569</v>
      </c>
      <c r="K605" s="137">
        <v>340</v>
      </c>
      <c r="L605" s="16">
        <f t="shared" si="192"/>
        <v>408</v>
      </c>
      <c r="M605" s="16">
        <v>0.19</v>
      </c>
      <c r="N605" s="8">
        <f t="shared" si="141"/>
        <v>0.23456790123456789</v>
      </c>
      <c r="O605" s="17">
        <f t="shared" si="212"/>
        <v>420</v>
      </c>
      <c r="P605" s="17">
        <f t="shared" si="213"/>
        <v>504</v>
      </c>
      <c r="Q605" s="18">
        <f t="shared" si="154"/>
        <v>79.8</v>
      </c>
      <c r="R605" s="8">
        <v>12</v>
      </c>
      <c r="S605" s="8">
        <v>6</v>
      </c>
      <c r="T605" s="18">
        <f t="shared" si="227"/>
        <v>548.936170212766</v>
      </c>
      <c r="U605" s="44"/>
      <c r="V605" s="44"/>
      <c r="W605" s="44">
        <f t="shared" si="211"/>
        <v>446.80851063829789</v>
      </c>
      <c r="X605" s="8">
        <v>8.4</v>
      </c>
      <c r="Y605" s="17">
        <v>0</v>
      </c>
      <c r="Z605" s="18">
        <f t="shared" si="228"/>
        <v>563.31877729257644</v>
      </c>
      <c r="AA605" s="17">
        <f t="shared" si="216"/>
        <v>458.51528384279476</v>
      </c>
      <c r="AB605" s="35" t="s">
        <v>283</v>
      </c>
      <c r="AC605" s="35" t="s">
        <v>48</v>
      </c>
      <c r="AD605" s="35" t="s">
        <v>1655</v>
      </c>
      <c r="AE605" s="35" t="s">
        <v>130</v>
      </c>
      <c r="AF605" s="35">
        <v>10.91</v>
      </c>
      <c r="AG605" s="36"/>
      <c r="AH605" s="36"/>
      <c r="AI605" s="36"/>
      <c r="AJ605" s="38"/>
      <c r="AK605" s="33" t="s">
        <v>1651</v>
      </c>
      <c r="AL605" s="139" t="s">
        <v>1651</v>
      </c>
      <c r="AM605" s="136" t="s">
        <v>1652</v>
      </c>
      <c r="AN605" s="33" t="s">
        <v>1653</v>
      </c>
    </row>
    <row r="606" spans="1:40" ht="127.5">
      <c r="A606" s="100" t="s">
        <v>1551</v>
      </c>
      <c r="B606" s="133" t="s">
        <v>1646</v>
      </c>
      <c r="C606" s="33" t="s">
        <v>682</v>
      </c>
      <c r="D606" s="134" t="s">
        <v>1647</v>
      </c>
      <c r="E606" s="35" t="s">
        <v>1656</v>
      </c>
      <c r="F606" s="35" t="s">
        <v>45</v>
      </c>
      <c r="G606" s="141">
        <v>1</v>
      </c>
      <c r="H606" s="33" t="s">
        <v>46</v>
      </c>
      <c r="I606" s="33" t="s">
        <v>47</v>
      </c>
      <c r="J606" s="33" t="s">
        <v>1569</v>
      </c>
      <c r="K606" s="142">
        <v>340</v>
      </c>
      <c r="L606" s="16">
        <f t="shared" si="192"/>
        <v>408</v>
      </c>
      <c r="M606" s="16">
        <v>0.19</v>
      </c>
      <c r="N606" s="8">
        <f t="shared" si="141"/>
        <v>0.23456790123456789</v>
      </c>
      <c r="O606" s="17">
        <f t="shared" si="212"/>
        <v>420</v>
      </c>
      <c r="P606" s="17">
        <f t="shared" si="213"/>
        <v>504</v>
      </c>
      <c r="Q606" s="18">
        <f t="shared" si="154"/>
        <v>79.8</v>
      </c>
      <c r="R606" s="8">
        <v>12</v>
      </c>
      <c r="S606" s="8">
        <v>6</v>
      </c>
      <c r="T606" s="18">
        <f t="shared" si="227"/>
        <v>548.936170212766</v>
      </c>
      <c r="U606" s="44"/>
      <c r="V606" s="44"/>
      <c r="W606" s="44">
        <f t="shared" si="211"/>
        <v>446.80851063829789</v>
      </c>
      <c r="X606" s="8">
        <v>8.4</v>
      </c>
      <c r="Y606" s="17">
        <v>0</v>
      </c>
      <c r="Z606" s="18">
        <f t="shared" si="228"/>
        <v>563.31877729257644</v>
      </c>
      <c r="AA606" s="17">
        <f t="shared" si="216"/>
        <v>458.51528384279476</v>
      </c>
      <c r="AB606" s="35" t="s">
        <v>1266</v>
      </c>
      <c r="AC606" s="35" t="s">
        <v>48</v>
      </c>
      <c r="AD606" s="35" t="s">
        <v>1657</v>
      </c>
      <c r="AE606" s="35" t="s">
        <v>949</v>
      </c>
      <c r="AF606" s="35">
        <v>6.35</v>
      </c>
      <c r="AG606" s="36"/>
      <c r="AH606" s="36"/>
      <c r="AI606" s="21"/>
      <c r="AJ606" s="51" t="s">
        <v>1658</v>
      </c>
      <c r="AK606" s="33" t="s">
        <v>1651</v>
      </c>
      <c r="AL606" s="139" t="s">
        <v>1651</v>
      </c>
      <c r="AM606" s="143" t="s">
        <v>1652</v>
      </c>
      <c r="AN606" s="33" t="s">
        <v>1653</v>
      </c>
    </row>
    <row r="607" spans="1:40" ht="127.5">
      <c r="A607" s="100" t="s">
        <v>1551</v>
      </c>
      <c r="B607" s="133" t="s">
        <v>1646</v>
      </c>
      <c r="C607" s="33" t="s">
        <v>682</v>
      </c>
      <c r="D607" s="134" t="s">
        <v>1647</v>
      </c>
      <c r="E607" s="35" t="s">
        <v>1659</v>
      </c>
      <c r="F607" s="35" t="s">
        <v>45</v>
      </c>
      <c r="G607" s="141">
        <v>1</v>
      </c>
      <c r="H607" s="33" t="s">
        <v>46</v>
      </c>
      <c r="I607" s="33" t="s">
        <v>47</v>
      </c>
      <c r="J607" s="33" t="s">
        <v>1569</v>
      </c>
      <c r="K607" s="142">
        <v>340</v>
      </c>
      <c r="L607" s="16">
        <f t="shared" si="192"/>
        <v>408</v>
      </c>
      <c r="M607" s="16">
        <v>0.19</v>
      </c>
      <c r="N607" s="8">
        <f t="shared" si="141"/>
        <v>0.23456790123456789</v>
      </c>
      <c r="O607" s="17">
        <f t="shared" si="212"/>
        <v>420</v>
      </c>
      <c r="P607" s="17">
        <f t="shared" si="213"/>
        <v>504</v>
      </c>
      <c r="Q607" s="18">
        <f t="shared" si="154"/>
        <v>79.8</v>
      </c>
      <c r="R607" s="8">
        <v>12</v>
      </c>
      <c r="S607" s="8">
        <v>6</v>
      </c>
      <c r="T607" s="18">
        <f t="shared" si="227"/>
        <v>548.936170212766</v>
      </c>
      <c r="U607" s="44"/>
      <c r="V607" s="44"/>
      <c r="W607" s="44">
        <f t="shared" si="211"/>
        <v>446.80851063829789</v>
      </c>
      <c r="X607" s="8">
        <v>8.4</v>
      </c>
      <c r="Y607" s="17">
        <v>0</v>
      </c>
      <c r="Z607" s="18">
        <f t="shared" si="228"/>
        <v>563.31877729257644</v>
      </c>
      <c r="AA607" s="17">
        <f t="shared" si="216"/>
        <v>458.51528384279476</v>
      </c>
      <c r="AB607" s="35" t="s">
        <v>1606</v>
      </c>
      <c r="AC607" s="35" t="s">
        <v>48</v>
      </c>
      <c r="AD607" s="35" t="s">
        <v>1660</v>
      </c>
      <c r="AE607" s="35" t="s">
        <v>138</v>
      </c>
      <c r="AF607" s="35">
        <v>6.46</v>
      </c>
      <c r="AG607" s="36"/>
      <c r="AH607" s="36"/>
      <c r="AI607" s="36"/>
      <c r="AJ607" s="38"/>
      <c r="AK607" s="33" t="s">
        <v>1651</v>
      </c>
      <c r="AL607" s="139" t="s">
        <v>1651</v>
      </c>
      <c r="AM607" s="143" t="s">
        <v>1652</v>
      </c>
      <c r="AN607" s="33" t="s">
        <v>1653</v>
      </c>
    </row>
    <row r="608" spans="1:40" ht="127.5">
      <c r="A608" s="100" t="s">
        <v>1551</v>
      </c>
      <c r="B608" s="133" t="s">
        <v>1646</v>
      </c>
      <c r="C608" s="33" t="s">
        <v>682</v>
      </c>
      <c r="D608" s="134" t="s">
        <v>1647</v>
      </c>
      <c r="E608" s="35" t="s">
        <v>1661</v>
      </c>
      <c r="F608" s="35" t="s">
        <v>1175</v>
      </c>
      <c r="G608" s="141">
        <v>1</v>
      </c>
      <c r="H608" s="33" t="s">
        <v>46</v>
      </c>
      <c r="I608" s="33" t="s">
        <v>47</v>
      </c>
      <c r="J608" s="33" t="s">
        <v>1569</v>
      </c>
      <c r="K608" s="142">
        <v>340</v>
      </c>
      <c r="L608" s="16">
        <f t="shared" si="192"/>
        <v>408</v>
      </c>
      <c r="M608" s="16">
        <v>0.155</v>
      </c>
      <c r="N608" s="8">
        <f t="shared" si="141"/>
        <v>0.18343195266272189</v>
      </c>
      <c r="O608" s="17">
        <f t="shared" si="212"/>
        <v>403</v>
      </c>
      <c r="P608" s="17">
        <f t="shared" si="213"/>
        <v>483.59999999999997</v>
      </c>
      <c r="Q608" s="18">
        <f t="shared" si="154"/>
        <v>62.464999999999996</v>
      </c>
      <c r="R608" s="8">
        <v>12</v>
      </c>
      <c r="S608" s="8">
        <v>8.4</v>
      </c>
      <c r="T608" s="18">
        <f>(P608+(S608/100)*R608)/(1-S608/100)</f>
        <v>529.04803493449776</v>
      </c>
      <c r="U608" s="44"/>
      <c r="V608" s="44"/>
      <c r="W608" s="44">
        <f t="shared" si="211"/>
        <v>458.51528384279476</v>
      </c>
      <c r="X608" s="8">
        <v>8.4</v>
      </c>
      <c r="Y608" s="17">
        <v>10</v>
      </c>
      <c r="Z608" s="18">
        <f>(P608+(X608/100)*R608+Y608)/(1-X608/100)</f>
        <v>539.96506550218328</v>
      </c>
      <c r="AA608" s="17">
        <f t="shared" si="216"/>
        <v>469.43231441048033</v>
      </c>
      <c r="AB608" s="35" t="s">
        <v>1507</v>
      </c>
      <c r="AC608" s="35" t="s">
        <v>48</v>
      </c>
      <c r="AD608" s="35" t="s">
        <v>1662</v>
      </c>
      <c r="AE608" s="35" t="s">
        <v>138</v>
      </c>
      <c r="AF608" s="35">
        <v>6.46</v>
      </c>
      <c r="AG608" s="36"/>
      <c r="AH608" s="36"/>
      <c r="AI608" s="36"/>
      <c r="AJ608" s="38"/>
      <c r="AK608" s="33" t="s">
        <v>1663</v>
      </c>
      <c r="AL608" s="139" t="s">
        <v>1663</v>
      </c>
      <c r="AM608" s="143" t="s">
        <v>1652</v>
      </c>
      <c r="AN608" s="33" t="s">
        <v>1653</v>
      </c>
    </row>
    <row r="609" spans="1:40" ht="153">
      <c r="A609" s="100" t="s">
        <v>1551</v>
      </c>
      <c r="B609" s="133" t="s">
        <v>1664</v>
      </c>
      <c r="C609" s="33" t="s">
        <v>682</v>
      </c>
      <c r="D609" s="134" t="s">
        <v>1665</v>
      </c>
      <c r="E609" s="35" t="s">
        <v>1666</v>
      </c>
      <c r="F609" s="35" t="s">
        <v>45</v>
      </c>
      <c r="G609" s="129">
        <v>1</v>
      </c>
      <c r="H609" s="33" t="s">
        <v>46</v>
      </c>
      <c r="I609" s="33" t="s">
        <v>47</v>
      </c>
      <c r="J609" s="33" t="s">
        <v>1569</v>
      </c>
      <c r="K609" s="137">
        <v>375</v>
      </c>
      <c r="L609" s="16">
        <f t="shared" si="192"/>
        <v>450</v>
      </c>
      <c r="M609" s="16">
        <v>0.182</v>
      </c>
      <c r="N609" s="8">
        <f t="shared" si="141"/>
        <v>0.22249388753056232</v>
      </c>
      <c r="O609" s="17">
        <f t="shared" si="212"/>
        <v>459</v>
      </c>
      <c r="P609" s="17">
        <f t="shared" si="213"/>
        <v>550.79999999999995</v>
      </c>
      <c r="Q609" s="18">
        <f t="shared" si="154"/>
        <v>83.537999999999997</v>
      </c>
      <c r="R609" s="8">
        <v>12</v>
      </c>
      <c r="S609" s="8">
        <v>6</v>
      </c>
      <c r="T609" s="18">
        <f t="shared" ref="T609:T648" si="229">(P609+R609)/(1-S609/100)</f>
        <v>598.72340425531911</v>
      </c>
      <c r="U609" s="44"/>
      <c r="V609" s="44"/>
      <c r="W609" s="44">
        <f t="shared" si="211"/>
        <v>491.48936170212767</v>
      </c>
      <c r="X609" s="8">
        <v>8.4</v>
      </c>
      <c r="Y609" s="17">
        <v>0</v>
      </c>
      <c r="Z609" s="18">
        <f t="shared" ref="Z609:Z648" si="230">(P609+R609+Y609)/(1-X609/100)</f>
        <v>614.41048034934488</v>
      </c>
      <c r="AA609" s="17">
        <f t="shared" si="216"/>
        <v>504.36681222707421</v>
      </c>
      <c r="AB609" s="35" t="s">
        <v>1667</v>
      </c>
      <c r="AC609" s="35" t="s">
        <v>394</v>
      </c>
      <c r="AD609" s="35" t="s">
        <v>1668</v>
      </c>
      <c r="AE609" s="35" t="s">
        <v>247</v>
      </c>
      <c r="AF609" s="35">
        <v>10.91</v>
      </c>
      <c r="AG609" s="36"/>
      <c r="AH609" s="36"/>
      <c r="AI609" s="36"/>
      <c r="AJ609" s="38"/>
      <c r="AK609" s="33" t="s">
        <v>1669</v>
      </c>
      <c r="AL609" s="33" t="s">
        <v>1669</v>
      </c>
      <c r="AM609" s="136" t="s">
        <v>1670</v>
      </c>
      <c r="AN609" s="33" t="s">
        <v>1671</v>
      </c>
    </row>
    <row r="610" spans="1:40" ht="153">
      <c r="A610" s="100" t="s">
        <v>1551</v>
      </c>
      <c r="B610" s="133" t="s">
        <v>1664</v>
      </c>
      <c r="C610" s="33" t="s">
        <v>682</v>
      </c>
      <c r="D610" s="134" t="s">
        <v>1665</v>
      </c>
      <c r="E610" s="35" t="s">
        <v>1672</v>
      </c>
      <c r="F610" s="35" t="s">
        <v>45</v>
      </c>
      <c r="G610" s="129">
        <v>1</v>
      </c>
      <c r="H610" s="33" t="s">
        <v>46</v>
      </c>
      <c r="I610" s="33" t="s">
        <v>47</v>
      </c>
      <c r="J610" s="33" t="s">
        <v>1569</v>
      </c>
      <c r="K610" s="137">
        <v>375</v>
      </c>
      <c r="L610" s="16">
        <f t="shared" si="192"/>
        <v>450</v>
      </c>
      <c r="M610" s="16">
        <v>0.182</v>
      </c>
      <c r="N610" s="8">
        <f t="shared" si="141"/>
        <v>0.22249388753056232</v>
      </c>
      <c r="O610" s="17">
        <f t="shared" si="212"/>
        <v>459</v>
      </c>
      <c r="P610" s="17">
        <f t="shared" si="213"/>
        <v>550.79999999999995</v>
      </c>
      <c r="Q610" s="18">
        <f t="shared" si="154"/>
        <v>83.537999999999997</v>
      </c>
      <c r="R610" s="8">
        <v>12</v>
      </c>
      <c r="S610" s="8">
        <v>6</v>
      </c>
      <c r="T610" s="18">
        <f t="shared" si="229"/>
        <v>598.72340425531911</v>
      </c>
      <c r="U610" s="44"/>
      <c r="V610" s="44"/>
      <c r="W610" s="44">
        <f t="shared" si="211"/>
        <v>491.48936170212767</v>
      </c>
      <c r="X610" s="8">
        <v>8.4</v>
      </c>
      <c r="Y610" s="17">
        <v>0</v>
      </c>
      <c r="Z610" s="18">
        <f t="shared" si="230"/>
        <v>614.41048034934488</v>
      </c>
      <c r="AA610" s="17">
        <f t="shared" si="216"/>
        <v>504.36681222707421</v>
      </c>
      <c r="AB610" s="35" t="s">
        <v>1673</v>
      </c>
      <c r="AC610" s="35" t="s">
        <v>394</v>
      </c>
      <c r="AD610" s="35" t="s">
        <v>1674</v>
      </c>
      <c r="AE610" s="35" t="s">
        <v>247</v>
      </c>
      <c r="AF610" s="35">
        <v>10.91</v>
      </c>
      <c r="AG610" s="36"/>
      <c r="AH610" s="36"/>
      <c r="AI610" s="36"/>
      <c r="AJ610" s="38"/>
      <c r="AK610" s="33" t="s">
        <v>1669</v>
      </c>
      <c r="AL610" s="33" t="s">
        <v>1669</v>
      </c>
      <c r="AM610" s="136" t="s">
        <v>1670</v>
      </c>
      <c r="AN610" s="33" t="s">
        <v>1671</v>
      </c>
    </row>
    <row r="611" spans="1:40" ht="153">
      <c r="A611" s="100" t="s">
        <v>1551</v>
      </c>
      <c r="B611" s="133" t="s">
        <v>1664</v>
      </c>
      <c r="C611" s="33" t="s">
        <v>682</v>
      </c>
      <c r="D611" s="134" t="s">
        <v>1665</v>
      </c>
      <c r="E611" s="35" t="s">
        <v>1675</v>
      </c>
      <c r="F611" s="35" t="s">
        <v>45</v>
      </c>
      <c r="G611" s="129">
        <v>1</v>
      </c>
      <c r="H611" s="33" t="s">
        <v>46</v>
      </c>
      <c r="I611" s="33" t="s">
        <v>47</v>
      </c>
      <c r="J611" s="33" t="s">
        <v>1569</v>
      </c>
      <c r="K611" s="137">
        <v>375</v>
      </c>
      <c r="L611" s="16">
        <f t="shared" si="192"/>
        <v>450</v>
      </c>
      <c r="M611" s="16">
        <v>0.182</v>
      </c>
      <c r="N611" s="8">
        <f t="shared" si="141"/>
        <v>0.22249388753056232</v>
      </c>
      <c r="O611" s="17">
        <f t="shared" si="212"/>
        <v>459</v>
      </c>
      <c r="P611" s="17">
        <f t="shared" si="213"/>
        <v>550.79999999999995</v>
      </c>
      <c r="Q611" s="18">
        <f t="shared" si="154"/>
        <v>83.537999999999997</v>
      </c>
      <c r="R611" s="8">
        <v>12</v>
      </c>
      <c r="S611" s="8">
        <v>6</v>
      </c>
      <c r="T611" s="18">
        <f t="shared" si="229"/>
        <v>598.72340425531911</v>
      </c>
      <c r="U611" s="44"/>
      <c r="V611" s="44"/>
      <c r="W611" s="44">
        <f t="shared" si="211"/>
        <v>491.48936170212767</v>
      </c>
      <c r="X611" s="8">
        <v>8.4</v>
      </c>
      <c r="Y611" s="17">
        <v>0</v>
      </c>
      <c r="Z611" s="18">
        <f t="shared" si="230"/>
        <v>614.41048034934488</v>
      </c>
      <c r="AA611" s="17">
        <f t="shared" si="216"/>
        <v>504.36681222707421</v>
      </c>
      <c r="AB611" s="40">
        <v>42774</v>
      </c>
      <c r="AC611" s="35" t="s">
        <v>394</v>
      </c>
      <c r="AD611" s="35" t="s">
        <v>1676</v>
      </c>
      <c r="AE611" s="35" t="s">
        <v>247</v>
      </c>
      <c r="AF611" s="35">
        <v>10.91</v>
      </c>
      <c r="AG611" s="36"/>
      <c r="AH611" s="36"/>
      <c r="AI611" s="36"/>
      <c r="AJ611" s="38"/>
      <c r="AK611" s="33" t="s">
        <v>1669</v>
      </c>
      <c r="AL611" s="33" t="s">
        <v>1669</v>
      </c>
      <c r="AM611" s="136" t="s">
        <v>1670</v>
      </c>
      <c r="AN611" s="33" t="s">
        <v>1671</v>
      </c>
    </row>
    <row r="612" spans="1:40" ht="127.5">
      <c r="A612" s="100" t="s">
        <v>1551</v>
      </c>
      <c r="B612" s="133" t="s">
        <v>1677</v>
      </c>
      <c r="C612" s="33" t="s">
        <v>682</v>
      </c>
      <c r="D612" s="134" t="s">
        <v>1678</v>
      </c>
      <c r="E612" s="35" t="s">
        <v>1679</v>
      </c>
      <c r="F612" s="35" t="s">
        <v>45</v>
      </c>
      <c r="G612" s="129">
        <v>1</v>
      </c>
      <c r="H612" s="33" t="s">
        <v>46</v>
      </c>
      <c r="I612" s="33" t="s">
        <v>47</v>
      </c>
      <c r="J612" s="33" t="s">
        <v>1569</v>
      </c>
      <c r="K612" s="137">
        <v>310</v>
      </c>
      <c r="L612" s="16">
        <f t="shared" si="192"/>
        <v>372</v>
      </c>
      <c r="M612" s="16">
        <v>0.186</v>
      </c>
      <c r="N612" s="8">
        <f t="shared" si="141"/>
        <v>0.22850122850122848</v>
      </c>
      <c r="O612" s="17">
        <f t="shared" si="212"/>
        <v>381</v>
      </c>
      <c r="P612" s="17">
        <f t="shared" si="213"/>
        <v>457.2</v>
      </c>
      <c r="Q612" s="18">
        <f t="shared" si="154"/>
        <v>70.866</v>
      </c>
      <c r="R612" s="8">
        <v>12</v>
      </c>
      <c r="S612" s="8">
        <v>6</v>
      </c>
      <c r="T612" s="18">
        <f t="shared" si="229"/>
        <v>499.14893617021278</v>
      </c>
      <c r="U612" s="44"/>
      <c r="V612" s="44"/>
      <c r="W612" s="44">
        <f t="shared" si="211"/>
        <v>408.51063829787239</v>
      </c>
      <c r="X612" s="8">
        <v>8.4</v>
      </c>
      <c r="Y612" s="17">
        <v>0</v>
      </c>
      <c r="Z612" s="18">
        <f t="shared" si="230"/>
        <v>512.22707423580778</v>
      </c>
      <c r="AA612" s="17">
        <f t="shared" si="216"/>
        <v>419.21397379912662</v>
      </c>
      <c r="AB612" s="40">
        <v>43047</v>
      </c>
      <c r="AC612" s="35" t="s">
        <v>394</v>
      </c>
      <c r="AD612" s="35" t="s">
        <v>1680</v>
      </c>
      <c r="AE612" s="35" t="s">
        <v>247</v>
      </c>
      <c r="AF612" s="35">
        <v>10.91</v>
      </c>
      <c r="AG612" s="36"/>
      <c r="AH612" s="36"/>
      <c r="AI612" s="36"/>
      <c r="AJ612" s="38"/>
      <c r="AK612" s="33" t="s">
        <v>1681</v>
      </c>
      <c r="AL612" s="33" t="s">
        <v>1681</v>
      </c>
      <c r="AM612" s="136" t="s">
        <v>1682</v>
      </c>
      <c r="AN612" s="33" t="s">
        <v>1683</v>
      </c>
    </row>
    <row r="613" spans="1:40" ht="127.5">
      <c r="A613" s="100" t="s">
        <v>1551</v>
      </c>
      <c r="B613" s="133" t="s">
        <v>1677</v>
      </c>
      <c r="C613" s="33" t="s">
        <v>682</v>
      </c>
      <c r="D613" s="134" t="s">
        <v>1678</v>
      </c>
      <c r="E613" s="35" t="s">
        <v>1684</v>
      </c>
      <c r="F613" s="35" t="s">
        <v>45</v>
      </c>
      <c r="G613" s="129">
        <v>1</v>
      </c>
      <c r="H613" s="33" t="s">
        <v>46</v>
      </c>
      <c r="I613" s="33" t="s">
        <v>47</v>
      </c>
      <c r="J613" s="33" t="s">
        <v>1569</v>
      </c>
      <c r="K613" s="137">
        <v>310</v>
      </c>
      <c r="L613" s="16">
        <f t="shared" si="192"/>
        <v>372</v>
      </c>
      <c r="M613" s="16">
        <v>0.186</v>
      </c>
      <c r="N613" s="8">
        <f t="shared" si="141"/>
        <v>0.22850122850122848</v>
      </c>
      <c r="O613" s="17">
        <f t="shared" si="212"/>
        <v>381</v>
      </c>
      <c r="P613" s="17">
        <f t="shared" si="213"/>
        <v>457.2</v>
      </c>
      <c r="Q613" s="18">
        <f t="shared" si="154"/>
        <v>70.866</v>
      </c>
      <c r="R613" s="8">
        <v>12</v>
      </c>
      <c r="S613" s="8">
        <v>6</v>
      </c>
      <c r="T613" s="18">
        <f t="shared" si="229"/>
        <v>499.14893617021278</v>
      </c>
      <c r="U613" s="44"/>
      <c r="V613" s="44"/>
      <c r="W613" s="44">
        <f t="shared" si="211"/>
        <v>408.51063829787239</v>
      </c>
      <c r="X613" s="8">
        <v>8.4</v>
      </c>
      <c r="Y613" s="17">
        <v>0</v>
      </c>
      <c r="Z613" s="18">
        <f t="shared" si="230"/>
        <v>512.22707423580778</v>
      </c>
      <c r="AA613" s="17">
        <f t="shared" si="216"/>
        <v>419.21397379912662</v>
      </c>
      <c r="AB613" s="35" t="s">
        <v>951</v>
      </c>
      <c r="AC613" s="35" t="s">
        <v>394</v>
      </c>
      <c r="AD613" s="35" t="s">
        <v>1685</v>
      </c>
      <c r="AE613" s="35" t="s">
        <v>247</v>
      </c>
      <c r="AF613" s="35">
        <v>10.91</v>
      </c>
      <c r="AG613" s="36"/>
      <c r="AH613" s="36"/>
      <c r="AI613" s="36"/>
      <c r="AJ613" s="38"/>
      <c r="AK613" s="33" t="s">
        <v>1681</v>
      </c>
      <c r="AL613" s="33" t="s">
        <v>1681</v>
      </c>
      <c r="AM613" s="136" t="s">
        <v>1682</v>
      </c>
      <c r="AN613" s="33" t="s">
        <v>1683</v>
      </c>
    </row>
    <row r="614" spans="1:40" ht="127.5">
      <c r="A614" s="100" t="s">
        <v>1551</v>
      </c>
      <c r="B614" s="133" t="s">
        <v>1677</v>
      </c>
      <c r="C614" s="33" t="s">
        <v>682</v>
      </c>
      <c r="D614" s="134" t="s">
        <v>1678</v>
      </c>
      <c r="E614" s="35" t="s">
        <v>1686</v>
      </c>
      <c r="F614" s="35" t="s">
        <v>45</v>
      </c>
      <c r="G614" s="129">
        <v>1</v>
      </c>
      <c r="H614" s="33" t="s">
        <v>46</v>
      </c>
      <c r="I614" s="33" t="s">
        <v>47</v>
      </c>
      <c r="J614" s="33" t="s">
        <v>1569</v>
      </c>
      <c r="K614" s="137">
        <v>310</v>
      </c>
      <c r="L614" s="16">
        <f t="shared" si="192"/>
        <v>372</v>
      </c>
      <c r="M614" s="16">
        <v>0.186</v>
      </c>
      <c r="N614" s="8">
        <f t="shared" si="141"/>
        <v>0.22850122850122848</v>
      </c>
      <c r="O614" s="17">
        <f t="shared" si="212"/>
        <v>381</v>
      </c>
      <c r="P614" s="17">
        <f t="shared" si="213"/>
        <v>457.2</v>
      </c>
      <c r="Q614" s="18">
        <f t="shared" si="154"/>
        <v>70.866</v>
      </c>
      <c r="R614" s="8">
        <v>12</v>
      </c>
      <c r="S614" s="8">
        <v>6</v>
      </c>
      <c r="T614" s="18">
        <f t="shared" si="229"/>
        <v>499.14893617021278</v>
      </c>
      <c r="U614" s="44"/>
      <c r="V614" s="44"/>
      <c r="W614" s="44">
        <f t="shared" si="211"/>
        <v>408.51063829787239</v>
      </c>
      <c r="X614" s="8">
        <v>8.4</v>
      </c>
      <c r="Y614" s="17">
        <v>0</v>
      </c>
      <c r="Z614" s="18">
        <f t="shared" si="230"/>
        <v>512.22707423580778</v>
      </c>
      <c r="AA614" s="17">
        <f t="shared" si="216"/>
        <v>419.21397379912662</v>
      </c>
      <c r="AB614" s="35" t="s">
        <v>1687</v>
      </c>
      <c r="AC614" s="35" t="s">
        <v>394</v>
      </c>
      <c r="AD614" s="35" t="s">
        <v>1688</v>
      </c>
      <c r="AE614" s="35" t="s">
        <v>247</v>
      </c>
      <c r="AF614" s="35">
        <v>10.91</v>
      </c>
      <c r="AG614" s="36"/>
      <c r="AH614" s="36"/>
      <c r="AI614" s="36"/>
      <c r="AJ614" s="38"/>
      <c r="AK614" s="33" t="s">
        <v>1681</v>
      </c>
      <c r="AL614" s="33" t="s">
        <v>1681</v>
      </c>
      <c r="AM614" s="136" t="s">
        <v>1682</v>
      </c>
      <c r="AN614" s="33" t="s">
        <v>1683</v>
      </c>
    </row>
    <row r="615" spans="1:40" ht="140.25">
      <c r="A615" s="100" t="s">
        <v>1551</v>
      </c>
      <c r="B615" s="133" t="s">
        <v>1677</v>
      </c>
      <c r="C615" s="33" t="s">
        <v>682</v>
      </c>
      <c r="D615" s="134" t="s">
        <v>1678</v>
      </c>
      <c r="E615" s="35" t="s">
        <v>1689</v>
      </c>
      <c r="F615" s="35" t="s">
        <v>45</v>
      </c>
      <c r="G615" s="129">
        <v>1</v>
      </c>
      <c r="H615" s="33" t="s">
        <v>46</v>
      </c>
      <c r="I615" s="33" t="s">
        <v>47</v>
      </c>
      <c r="J615" s="33" t="s">
        <v>1569</v>
      </c>
      <c r="K615" s="137">
        <v>310</v>
      </c>
      <c r="L615" s="16">
        <f t="shared" si="192"/>
        <v>372</v>
      </c>
      <c r="M615" s="16">
        <v>0.186</v>
      </c>
      <c r="N615" s="8">
        <f t="shared" si="141"/>
        <v>0.22850122850122848</v>
      </c>
      <c r="O615" s="17">
        <f t="shared" si="212"/>
        <v>381</v>
      </c>
      <c r="P615" s="17">
        <f t="shared" si="213"/>
        <v>457.2</v>
      </c>
      <c r="Q615" s="18">
        <f t="shared" si="154"/>
        <v>70.866</v>
      </c>
      <c r="R615" s="8">
        <v>12</v>
      </c>
      <c r="S615" s="8">
        <v>6</v>
      </c>
      <c r="T615" s="18">
        <f t="shared" si="229"/>
        <v>499.14893617021278</v>
      </c>
      <c r="U615" s="44"/>
      <c r="V615" s="44"/>
      <c r="W615" s="44">
        <f t="shared" si="211"/>
        <v>408.51063829787239</v>
      </c>
      <c r="X615" s="8">
        <v>8.4</v>
      </c>
      <c r="Y615" s="17">
        <v>0</v>
      </c>
      <c r="Z615" s="18">
        <f t="shared" si="230"/>
        <v>512.22707423580778</v>
      </c>
      <c r="AA615" s="17">
        <f t="shared" si="216"/>
        <v>419.21397379912662</v>
      </c>
      <c r="AB615" s="35" t="s">
        <v>1690</v>
      </c>
      <c r="AC615" s="35" t="s">
        <v>48</v>
      </c>
      <c r="AD615" s="35" t="s">
        <v>1691</v>
      </c>
      <c r="AE615" s="35" t="s">
        <v>333</v>
      </c>
      <c r="AF615" s="35">
        <v>10.91</v>
      </c>
      <c r="AG615" s="36"/>
      <c r="AH615" s="36"/>
      <c r="AI615" s="36"/>
      <c r="AJ615" s="51" t="s">
        <v>1692</v>
      </c>
      <c r="AK615" s="33" t="s">
        <v>1681</v>
      </c>
      <c r="AL615" s="33" t="s">
        <v>1681</v>
      </c>
      <c r="AM615" s="136" t="s">
        <v>1682</v>
      </c>
      <c r="AN615" s="33" t="s">
        <v>1683</v>
      </c>
    </row>
    <row r="616" spans="1:40" ht="127.5">
      <c r="A616" s="100" t="s">
        <v>1551</v>
      </c>
      <c r="B616" s="133" t="s">
        <v>1677</v>
      </c>
      <c r="C616" s="33" t="s">
        <v>682</v>
      </c>
      <c r="D616" s="134" t="s">
        <v>1678</v>
      </c>
      <c r="E616" s="35" t="s">
        <v>1693</v>
      </c>
      <c r="F616" s="35" t="s">
        <v>45</v>
      </c>
      <c r="G616" s="129">
        <v>1</v>
      </c>
      <c r="H616" s="33" t="s">
        <v>46</v>
      </c>
      <c r="I616" s="33" t="s">
        <v>47</v>
      </c>
      <c r="J616" s="33" t="s">
        <v>1569</v>
      </c>
      <c r="K616" s="137">
        <v>310</v>
      </c>
      <c r="L616" s="16">
        <f t="shared" si="192"/>
        <v>372</v>
      </c>
      <c r="M616" s="16">
        <v>0.186</v>
      </c>
      <c r="N616" s="8">
        <f t="shared" si="141"/>
        <v>0.22850122850122848</v>
      </c>
      <c r="O616" s="17">
        <f t="shared" si="212"/>
        <v>381</v>
      </c>
      <c r="P616" s="17">
        <f t="shared" si="213"/>
        <v>457.2</v>
      </c>
      <c r="Q616" s="18">
        <f t="shared" si="154"/>
        <v>70.866</v>
      </c>
      <c r="R616" s="8">
        <v>12</v>
      </c>
      <c r="S616" s="8">
        <v>6</v>
      </c>
      <c r="T616" s="18">
        <f t="shared" si="229"/>
        <v>499.14893617021278</v>
      </c>
      <c r="U616" s="44"/>
      <c r="V616" s="44"/>
      <c r="W616" s="44">
        <f t="shared" si="211"/>
        <v>408.51063829787239</v>
      </c>
      <c r="X616" s="8">
        <v>8.4</v>
      </c>
      <c r="Y616" s="17">
        <v>0</v>
      </c>
      <c r="Z616" s="18">
        <f t="shared" si="230"/>
        <v>512.22707423580778</v>
      </c>
      <c r="AA616" s="17">
        <f t="shared" si="216"/>
        <v>419.21397379912662</v>
      </c>
      <c r="AB616" s="35" t="s">
        <v>1001</v>
      </c>
      <c r="AC616" s="35" t="s">
        <v>48</v>
      </c>
      <c r="AD616" s="35" t="s">
        <v>1694</v>
      </c>
      <c r="AE616" s="35" t="s">
        <v>138</v>
      </c>
      <c r="AF616" s="35">
        <v>6.46</v>
      </c>
      <c r="AG616" s="36"/>
      <c r="AH616" s="36"/>
      <c r="AI616" s="36"/>
      <c r="AJ616" s="38"/>
      <c r="AK616" s="33" t="s">
        <v>1681</v>
      </c>
      <c r="AL616" s="33" t="s">
        <v>1681</v>
      </c>
      <c r="AM616" s="136" t="s">
        <v>1682</v>
      </c>
      <c r="AN616" s="33" t="s">
        <v>1683</v>
      </c>
    </row>
    <row r="617" spans="1:40" ht="127.5">
      <c r="A617" s="100" t="s">
        <v>1551</v>
      </c>
      <c r="B617" s="133" t="s">
        <v>1695</v>
      </c>
      <c r="C617" s="33" t="s">
        <v>682</v>
      </c>
      <c r="D617" s="134" t="s">
        <v>1696</v>
      </c>
      <c r="E617" s="35" t="s">
        <v>1697</v>
      </c>
      <c r="F617" s="35" t="s">
        <v>45</v>
      </c>
      <c r="G617" s="129">
        <v>1</v>
      </c>
      <c r="H617" s="33" t="s">
        <v>46</v>
      </c>
      <c r="I617" s="33" t="s">
        <v>47</v>
      </c>
      <c r="J617" s="33" t="s">
        <v>1569</v>
      </c>
      <c r="K617" s="137">
        <v>338</v>
      </c>
      <c r="L617" s="16">
        <f t="shared" si="192"/>
        <v>405.59999999999997</v>
      </c>
      <c r="M617" s="16">
        <v>0.19400000000000001</v>
      </c>
      <c r="N617" s="8">
        <f t="shared" si="141"/>
        <v>0.24069478908188585</v>
      </c>
      <c r="O617" s="17">
        <f t="shared" si="212"/>
        <v>420</v>
      </c>
      <c r="P617" s="17">
        <f t="shared" si="213"/>
        <v>504</v>
      </c>
      <c r="Q617" s="18">
        <f t="shared" si="154"/>
        <v>81.48</v>
      </c>
      <c r="R617" s="8">
        <v>12</v>
      </c>
      <c r="S617" s="8">
        <v>6</v>
      </c>
      <c r="T617" s="18">
        <f t="shared" si="229"/>
        <v>548.936170212766</v>
      </c>
      <c r="U617" s="44"/>
      <c r="V617" s="44"/>
      <c r="W617" s="44">
        <f t="shared" si="211"/>
        <v>444.25531914893617</v>
      </c>
      <c r="X617" s="8">
        <v>8.4</v>
      </c>
      <c r="Y617" s="17">
        <v>0</v>
      </c>
      <c r="Z617" s="18">
        <f t="shared" si="230"/>
        <v>563.31877729257644</v>
      </c>
      <c r="AA617" s="17">
        <f t="shared" si="216"/>
        <v>455.89519650655018</v>
      </c>
      <c r="AB617" s="40">
        <v>42923</v>
      </c>
      <c r="AC617" s="35" t="s">
        <v>394</v>
      </c>
      <c r="AD617" s="35" t="s">
        <v>1698</v>
      </c>
      <c r="AE617" s="35" t="s">
        <v>247</v>
      </c>
      <c r="AF617" s="35" t="s">
        <v>1699</v>
      </c>
      <c r="AG617" s="36"/>
      <c r="AH617" s="36"/>
      <c r="AI617" s="36"/>
      <c r="AJ617" s="38"/>
      <c r="AK617" s="33" t="s">
        <v>1700</v>
      </c>
      <c r="AL617" s="33" t="s">
        <v>1700</v>
      </c>
      <c r="AM617" s="136" t="s">
        <v>1701</v>
      </c>
      <c r="AN617" s="33" t="s">
        <v>1702</v>
      </c>
    </row>
    <row r="618" spans="1:40" ht="127.5">
      <c r="A618" s="100" t="s">
        <v>1551</v>
      </c>
      <c r="B618" s="133" t="s">
        <v>1695</v>
      </c>
      <c r="C618" s="33" t="s">
        <v>682</v>
      </c>
      <c r="D618" s="134" t="s">
        <v>1696</v>
      </c>
      <c r="E618" s="35" t="s">
        <v>1703</v>
      </c>
      <c r="F618" s="35" t="s">
        <v>45</v>
      </c>
      <c r="G618" s="129">
        <v>1</v>
      </c>
      <c r="H618" s="33" t="s">
        <v>46</v>
      </c>
      <c r="I618" s="33" t="s">
        <v>47</v>
      </c>
      <c r="J618" s="33" t="s">
        <v>1569</v>
      </c>
      <c r="K618" s="137">
        <v>338</v>
      </c>
      <c r="L618" s="16">
        <f t="shared" si="192"/>
        <v>405.59999999999997</v>
      </c>
      <c r="M618" s="16">
        <v>0.19400000000000001</v>
      </c>
      <c r="N618" s="8">
        <f t="shared" si="141"/>
        <v>0.24069478908188585</v>
      </c>
      <c r="O618" s="17">
        <f t="shared" si="212"/>
        <v>420</v>
      </c>
      <c r="P618" s="17">
        <f t="shared" si="213"/>
        <v>504</v>
      </c>
      <c r="Q618" s="18">
        <f t="shared" si="154"/>
        <v>81.48</v>
      </c>
      <c r="R618" s="8">
        <v>12</v>
      </c>
      <c r="S618" s="8">
        <v>6</v>
      </c>
      <c r="T618" s="18">
        <f t="shared" si="229"/>
        <v>548.936170212766</v>
      </c>
      <c r="U618" s="44"/>
      <c r="V618" s="44"/>
      <c r="W618" s="44">
        <f t="shared" si="211"/>
        <v>444.25531914893617</v>
      </c>
      <c r="X618" s="8">
        <v>8.4</v>
      </c>
      <c r="Y618" s="17">
        <v>0</v>
      </c>
      <c r="Z618" s="18">
        <f t="shared" si="230"/>
        <v>563.31877729257644</v>
      </c>
      <c r="AA618" s="17">
        <f t="shared" si="216"/>
        <v>455.89519650655018</v>
      </c>
      <c r="AB618" s="40">
        <v>75886</v>
      </c>
      <c r="AC618" s="35" t="s">
        <v>394</v>
      </c>
      <c r="AD618" s="35" t="s">
        <v>1704</v>
      </c>
      <c r="AE618" s="35" t="s">
        <v>247</v>
      </c>
      <c r="AF618" s="35" t="s">
        <v>1699</v>
      </c>
      <c r="AG618" s="36"/>
      <c r="AH618" s="36"/>
      <c r="AI618" s="36"/>
      <c r="AJ618" s="38"/>
      <c r="AK618" s="33" t="s">
        <v>1700</v>
      </c>
      <c r="AL618" s="33" t="s">
        <v>1700</v>
      </c>
      <c r="AM618" s="136" t="s">
        <v>1701</v>
      </c>
      <c r="AN618" s="33" t="s">
        <v>1702</v>
      </c>
    </row>
    <row r="619" spans="1:40" ht="127.5">
      <c r="A619" s="100" t="s">
        <v>1551</v>
      </c>
      <c r="B619" s="133" t="s">
        <v>1695</v>
      </c>
      <c r="C619" s="33" t="s">
        <v>682</v>
      </c>
      <c r="D619" s="134" t="s">
        <v>1696</v>
      </c>
      <c r="E619" s="35" t="s">
        <v>1705</v>
      </c>
      <c r="F619" s="35" t="s">
        <v>45</v>
      </c>
      <c r="G619" s="129">
        <v>1</v>
      </c>
      <c r="H619" s="33" t="s">
        <v>46</v>
      </c>
      <c r="I619" s="33" t="s">
        <v>47</v>
      </c>
      <c r="J619" s="33" t="s">
        <v>1569</v>
      </c>
      <c r="K619" s="137">
        <v>338</v>
      </c>
      <c r="L619" s="16">
        <f t="shared" si="192"/>
        <v>405.59999999999997</v>
      </c>
      <c r="M619" s="16">
        <v>0.19400000000000001</v>
      </c>
      <c r="N619" s="8">
        <f t="shared" si="141"/>
        <v>0.24069478908188585</v>
      </c>
      <c r="O619" s="17">
        <f t="shared" si="212"/>
        <v>420</v>
      </c>
      <c r="P619" s="17">
        <f t="shared" si="213"/>
        <v>504</v>
      </c>
      <c r="Q619" s="18">
        <f t="shared" si="154"/>
        <v>81.48</v>
      </c>
      <c r="R619" s="8">
        <v>12</v>
      </c>
      <c r="S619" s="8">
        <v>6</v>
      </c>
      <c r="T619" s="18">
        <f t="shared" si="229"/>
        <v>548.936170212766</v>
      </c>
      <c r="U619" s="44"/>
      <c r="V619" s="44"/>
      <c r="W619" s="44">
        <f t="shared" si="211"/>
        <v>444.25531914893617</v>
      </c>
      <c r="X619" s="8">
        <v>8.4</v>
      </c>
      <c r="Y619" s="17">
        <v>0</v>
      </c>
      <c r="Z619" s="18">
        <f t="shared" si="230"/>
        <v>563.31877729257644</v>
      </c>
      <c r="AA619" s="17">
        <f t="shared" si="216"/>
        <v>455.89519650655018</v>
      </c>
      <c r="AB619" s="35" t="s">
        <v>964</v>
      </c>
      <c r="AC619" s="35" t="s">
        <v>58</v>
      </c>
      <c r="AD619" s="35" t="s">
        <v>1706</v>
      </c>
      <c r="AE619" s="35" t="s">
        <v>247</v>
      </c>
      <c r="AF619" s="35">
        <v>11.92</v>
      </c>
      <c r="AG619" s="36"/>
      <c r="AH619" s="36"/>
      <c r="AI619" s="51" t="s">
        <v>1707</v>
      </c>
      <c r="AJ619" s="38"/>
      <c r="AK619" s="33" t="s">
        <v>1700</v>
      </c>
      <c r="AL619" s="33" t="s">
        <v>1700</v>
      </c>
      <c r="AM619" s="136" t="s">
        <v>1701</v>
      </c>
      <c r="AN619" s="33" t="s">
        <v>1702</v>
      </c>
    </row>
    <row r="620" spans="1:40" ht="127.5">
      <c r="A620" s="100" t="s">
        <v>1551</v>
      </c>
      <c r="B620" s="133" t="s">
        <v>1695</v>
      </c>
      <c r="C620" s="33" t="s">
        <v>682</v>
      </c>
      <c r="D620" s="134" t="s">
        <v>1696</v>
      </c>
      <c r="E620" s="35" t="s">
        <v>1708</v>
      </c>
      <c r="F620" s="35" t="s">
        <v>45</v>
      </c>
      <c r="G620" s="129">
        <v>1</v>
      </c>
      <c r="H620" s="33" t="s">
        <v>46</v>
      </c>
      <c r="I620" s="33" t="s">
        <v>47</v>
      </c>
      <c r="J620" s="33" t="s">
        <v>1569</v>
      </c>
      <c r="K620" s="137">
        <v>338</v>
      </c>
      <c r="L620" s="16">
        <f t="shared" si="192"/>
        <v>405.59999999999997</v>
      </c>
      <c r="M620" s="16">
        <v>0.19400000000000001</v>
      </c>
      <c r="N620" s="8">
        <f t="shared" si="141"/>
        <v>0.24069478908188585</v>
      </c>
      <c r="O620" s="17">
        <f t="shared" si="212"/>
        <v>420</v>
      </c>
      <c r="P620" s="17">
        <f t="shared" si="213"/>
        <v>504</v>
      </c>
      <c r="Q620" s="18">
        <f t="shared" si="154"/>
        <v>81.48</v>
      </c>
      <c r="R620" s="8">
        <v>12</v>
      </c>
      <c r="S620" s="8">
        <v>6</v>
      </c>
      <c r="T620" s="18">
        <f t="shared" si="229"/>
        <v>548.936170212766</v>
      </c>
      <c r="U620" s="44"/>
      <c r="V620" s="44"/>
      <c r="W620" s="44">
        <f t="shared" si="211"/>
        <v>444.25531914893617</v>
      </c>
      <c r="X620" s="8">
        <v>8.4</v>
      </c>
      <c r="Y620" s="17">
        <v>0</v>
      </c>
      <c r="Z620" s="18">
        <f t="shared" si="230"/>
        <v>563.31877729257644</v>
      </c>
      <c r="AA620" s="17">
        <f t="shared" si="216"/>
        <v>455.89519650655018</v>
      </c>
      <c r="AB620" s="40"/>
      <c r="AC620" s="35" t="s">
        <v>58</v>
      </c>
      <c r="AD620" s="35" t="s">
        <v>1709</v>
      </c>
      <c r="AE620" s="35" t="s">
        <v>247</v>
      </c>
      <c r="AF620" s="35" t="s">
        <v>1699</v>
      </c>
      <c r="AG620" s="36"/>
      <c r="AH620" s="36"/>
      <c r="AI620" s="51" t="s">
        <v>1710</v>
      </c>
      <c r="AJ620" s="38"/>
      <c r="AK620" s="33" t="s">
        <v>1700</v>
      </c>
      <c r="AL620" s="33" t="s">
        <v>1700</v>
      </c>
      <c r="AM620" s="136" t="s">
        <v>1701</v>
      </c>
      <c r="AN620" s="33" t="s">
        <v>1702</v>
      </c>
    </row>
    <row r="621" spans="1:40" ht="127.5">
      <c r="A621" s="100" t="s">
        <v>1551</v>
      </c>
      <c r="B621" s="133" t="s">
        <v>1695</v>
      </c>
      <c r="C621" s="33" t="s">
        <v>682</v>
      </c>
      <c r="D621" s="134" t="s">
        <v>1696</v>
      </c>
      <c r="E621" s="35" t="s">
        <v>1711</v>
      </c>
      <c r="F621" s="35" t="s">
        <v>45</v>
      </c>
      <c r="G621" s="129">
        <v>1</v>
      </c>
      <c r="H621" s="33" t="s">
        <v>46</v>
      </c>
      <c r="I621" s="33" t="s">
        <v>47</v>
      </c>
      <c r="J621" s="33" t="s">
        <v>1569</v>
      </c>
      <c r="K621" s="137">
        <v>338</v>
      </c>
      <c r="L621" s="16">
        <f t="shared" si="192"/>
        <v>405.59999999999997</v>
      </c>
      <c r="M621" s="16">
        <v>0.19400000000000001</v>
      </c>
      <c r="N621" s="8">
        <f t="shared" si="141"/>
        <v>0.24069478908188585</v>
      </c>
      <c r="O621" s="17">
        <f t="shared" si="212"/>
        <v>420</v>
      </c>
      <c r="P621" s="17">
        <f t="shared" si="213"/>
        <v>504</v>
      </c>
      <c r="Q621" s="18">
        <f t="shared" si="154"/>
        <v>81.48</v>
      </c>
      <c r="R621" s="8">
        <v>12</v>
      </c>
      <c r="S621" s="8">
        <v>6</v>
      </c>
      <c r="T621" s="18">
        <f t="shared" si="229"/>
        <v>548.936170212766</v>
      </c>
      <c r="U621" s="44"/>
      <c r="V621" s="44"/>
      <c r="W621" s="44">
        <f t="shared" si="211"/>
        <v>444.25531914893617</v>
      </c>
      <c r="X621" s="8">
        <v>8.4</v>
      </c>
      <c r="Y621" s="17">
        <v>0</v>
      </c>
      <c r="Z621" s="18">
        <f t="shared" si="230"/>
        <v>563.31877729257644</v>
      </c>
      <c r="AA621" s="17">
        <f t="shared" si="216"/>
        <v>455.89519650655018</v>
      </c>
      <c r="AB621" s="40">
        <v>42955</v>
      </c>
      <c r="AC621" s="35" t="s">
        <v>58</v>
      </c>
      <c r="AD621" s="35" t="s">
        <v>1712</v>
      </c>
      <c r="AE621" s="35" t="s">
        <v>247</v>
      </c>
      <c r="AF621" s="35">
        <v>11.92</v>
      </c>
      <c r="AG621" s="36"/>
      <c r="AH621" s="36"/>
      <c r="AI621" s="36"/>
      <c r="AJ621" s="38"/>
      <c r="AK621" s="33" t="s">
        <v>1700</v>
      </c>
      <c r="AL621" s="33" t="s">
        <v>1700</v>
      </c>
      <c r="AM621" s="136" t="s">
        <v>1701</v>
      </c>
      <c r="AN621" s="33" t="s">
        <v>1702</v>
      </c>
    </row>
    <row r="622" spans="1:40" ht="140.25">
      <c r="A622" s="100" t="s">
        <v>1551</v>
      </c>
      <c r="B622" s="133" t="s">
        <v>1713</v>
      </c>
      <c r="C622" s="33" t="s">
        <v>682</v>
      </c>
      <c r="D622" s="134" t="s">
        <v>1714</v>
      </c>
      <c r="E622" s="35" t="s">
        <v>1715</v>
      </c>
      <c r="F622" s="35" t="s">
        <v>45</v>
      </c>
      <c r="G622" s="129">
        <v>1</v>
      </c>
      <c r="H622" s="33" t="s">
        <v>46</v>
      </c>
      <c r="I622" s="33" t="s">
        <v>47</v>
      </c>
      <c r="J622" s="33" t="s">
        <v>1569</v>
      </c>
      <c r="K622" s="137">
        <v>348</v>
      </c>
      <c r="L622" s="16">
        <f t="shared" si="192"/>
        <v>417.59999999999997</v>
      </c>
      <c r="M622" s="16">
        <v>0.186</v>
      </c>
      <c r="N622" s="8">
        <f t="shared" si="141"/>
        <v>0.22850122850122848</v>
      </c>
      <c r="O622" s="17">
        <f t="shared" si="212"/>
        <v>428</v>
      </c>
      <c r="P622" s="17">
        <f t="shared" si="213"/>
        <v>513.6</v>
      </c>
      <c r="Q622" s="18">
        <f t="shared" si="154"/>
        <v>79.608000000000004</v>
      </c>
      <c r="R622" s="8">
        <v>12</v>
      </c>
      <c r="S622" s="8">
        <v>6</v>
      </c>
      <c r="T622" s="18">
        <f t="shared" si="229"/>
        <v>559.14893617021278</v>
      </c>
      <c r="U622" s="44"/>
      <c r="V622" s="44"/>
      <c r="W622" s="44">
        <f t="shared" si="211"/>
        <v>457.02127659574467</v>
      </c>
      <c r="X622" s="8">
        <v>8.4</v>
      </c>
      <c r="Y622" s="17">
        <v>0</v>
      </c>
      <c r="Z622" s="18">
        <f t="shared" si="230"/>
        <v>573.79912663755454</v>
      </c>
      <c r="AA622" s="17">
        <f t="shared" si="216"/>
        <v>468.99563318777285</v>
      </c>
      <c r="AB622" s="40">
        <v>42923</v>
      </c>
      <c r="AC622" s="35" t="s">
        <v>48</v>
      </c>
      <c r="AD622" s="35" t="s">
        <v>1716</v>
      </c>
      <c r="AE622" s="35" t="s">
        <v>247</v>
      </c>
      <c r="AF622" s="35">
        <v>11.92</v>
      </c>
      <c r="AG622" s="36"/>
      <c r="AH622" s="36"/>
      <c r="AI622" s="51" t="s">
        <v>1717</v>
      </c>
      <c r="AJ622" s="38"/>
      <c r="AK622" s="33" t="s">
        <v>1718</v>
      </c>
      <c r="AL622" s="33" t="s">
        <v>1718</v>
      </c>
      <c r="AM622" s="144" t="s">
        <v>1719</v>
      </c>
      <c r="AN622" s="33" t="s">
        <v>1720</v>
      </c>
    </row>
    <row r="623" spans="1:40" ht="140.25">
      <c r="A623" s="100" t="s">
        <v>1551</v>
      </c>
      <c r="B623" s="133" t="s">
        <v>1713</v>
      </c>
      <c r="C623" s="33" t="s">
        <v>682</v>
      </c>
      <c r="D623" s="134" t="s">
        <v>1714</v>
      </c>
      <c r="E623" s="35" t="s">
        <v>1721</v>
      </c>
      <c r="F623" s="35" t="s">
        <v>45</v>
      </c>
      <c r="G623" s="129">
        <v>1</v>
      </c>
      <c r="H623" s="33" t="s">
        <v>46</v>
      </c>
      <c r="I623" s="33" t="s">
        <v>47</v>
      </c>
      <c r="J623" s="33" t="s">
        <v>1569</v>
      </c>
      <c r="K623" s="137">
        <v>348</v>
      </c>
      <c r="L623" s="16">
        <f t="shared" si="192"/>
        <v>417.59999999999997</v>
      </c>
      <c r="M623" s="16">
        <v>0.186</v>
      </c>
      <c r="N623" s="8">
        <f t="shared" si="141"/>
        <v>0.22850122850122848</v>
      </c>
      <c r="O623" s="17">
        <f t="shared" si="212"/>
        <v>428</v>
      </c>
      <c r="P623" s="17">
        <f t="shared" si="213"/>
        <v>513.6</v>
      </c>
      <c r="Q623" s="18">
        <f t="shared" si="154"/>
        <v>79.608000000000004</v>
      </c>
      <c r="R623" s="8">
        <v>12</v>
      </c>
      <c r="S623" s="8">
        <v>6</v>
      </c>
      <c r="T623" s="18">
        <f t="shared" si="229"/>
        <v>559.14893617021278</v>
      </c>
      <c r="U623" s="44"/>
      <c r="V623" s="44"/>
      <c r="W623" s="44">
        <f t="shared" si="211"/>
        <v>457.02127659574467</v>
      </c>
      <c r="X623" s="8">
        <v>8.4</v>
      </c>
      <c r="Y623" s="17">
        <v>0</v>
      </c>
      <c r="Z623" s="18">
        <f t="shared" si="230"/>
        <v>573.79912663755454</v>
      </c>
      <c r="AA623" s="17">
        <f t="shared" si="216"/>
        <v>468.99563318777285</v>
      </c>
      <c r="AB623" s="40">
        <v>42832</v>
      </c>
      <c r="AC623" s="35" t="s">
        <v>58</v>
      </c>
      <c r="AD623" s="35" t="s">
        <v>1722</v>
      </c>
      <c r="AE623" s="35" t="s">
        <v>247</v>
      </c>
      <c r="AF623" s="35" t="s">
        <v>1723</v>
      </c>
      <c r="AG623" s="36"/>
      <c r="AH623" s="36"/>
      <c r="AI623" s="36"/>
      <c r="AJ623" s="38"/>
      <c r="AK623" s="33" t="s">
        <v>1718</v>
      </c>
      <c r="AL623" s="33" t="s">
        <v>1718</v>
      </c>
      <c r="AM623" s="144" t="s">
        <v>1719</v>
      </c>
      <c r="AN623" s="33" t="s">
        <v>1720</v>
      </c>
    </row>
    <row r="624" spans="1:40" ht="140.25">
      <c r="A624" s="100" t="s">
        <v>1551</v>
      </c>
      <c r="B624" s="133" t="s">
        <v>1713</v>
      </c>
      <c r="C624" s="33" t="s">
        <v>682</v>
      </c>
      <c r="D624" s="134" t="s">
        <v>1714</v>
      </c>
      <c r="E624" s="35" t="s">
        <v>1724</v>
      </c>
      <c r="F624" s="35" t="s">
        <v>45</v>
      </c>
      <c r="G624" s="129">
        <v>1</v>
      </c>
      <c r="H624" s="33" t="s">
        <v>46</v>
      </c>
      <c r="I624" s="33" t="s">
        <v>47</v>
      </c>
      <c r="J624" s="33" t="s">
        <v>1569</v>
      </c>
      <c r="K624" s="137">
        <v>348</v>
      </c>
      <c r="L624" s="16">
        <f t="shared" si="192"/>
        <v>417.59999999999997</v>
      </c>
      <c r="M624" s="16">
        <v>0.186</v>
      </c>
      <c r="N624" s="8">
        <f t="shared" si="141"/>
        <v>0.22850122850122848</v>
      </c>
      <c r="O624" s="17">
        <f t="shared" si="212"/>
        <v>428</v>
      </c>
      <c r="P624" s="17">
        <f t="shared" si="213"/>
        <v>513.6</v>
      </c>
      <c r="Q624" s="18">
        <f t="shared" si="154"/>
        <v>79.608000000000004</v>
      </c>
      <c r="R624" s="8">
        <v>12</v>
      </c>
      <c r="S624" s="8">
        <v>6</v>
      </c>
      <c r="T624" s="18">
        <f t="shared" si="229"/>
        <v>559.14893617021278</v>
      </c>
      <c r="U624" s="44"/>
      <c r="V624" s="44"/>
      <c r="W624" s="44">
        <f t="shared" si="211"/>
        <v>457.02127659574467</v>
      </c>
      <c r="X624" s="8">
        <v>8.4</v>
      </c>
      <c r="Y624" s="17">
        <v>0</v>
      </c>
      <c r="Z624" s="18">
        <f t="shared" si="230"/>
        <v>573.79912663755454</v>
      </c>
      <c r="AA624" s="17">
        <f t="shared" si="216"/>
        <v>468.99563318777285</v>
      </c>
      <c r="AB624" s="40">
        <v>43046</v>
      </c>
      <c r="AC624" s="35" t="s">
        <v>48</v>
      </c>
      <c r="AD624" s="35" t="s">
        <v>1725</v>
      </c>
      <c r="AE624" s="35" t="s">
        <v>247</v>
      </c>
      <c r="AF624" s="35" t="s">
        <v>1699</v>
      </c>
      <c r="AG624" s="36"/>
      <c r="AH624" s="36"/>
      <c r="AI624" s="36"/>
      <c r="AJ624" s="38"/>
      <c r="AK624" s="33" t="s">
        <v>1718</v>
      </c>
      <c r="AL624" s="33" t="s">
        <v>1718</v>
      </c>
      <c r="AM624" s="144" t="s">
        <v>1719</v>
      </c>
      <c r="AN624" s="33" t="s">
        <v>1720</v>
      </c>
    </row>
    <row r="625" spans="1:40" ht="140.25">
      <c r="A625" s="100" t="s">
        <v>1551</v>
      </c>
      <c r="B625" s="133" t="s">
        <v>1713</v>
      </c>
      <c r="C625" s="33" t="s">
        <v>682</v>
      </c>
      <c r="D625" s="134" t="s">
        <v>1714</v>
      </c>
      <c r="E625" s="35" t="s">
        <v>1726</v>
      </c>
      <c r="F625" s="35" t="s">
        <v>45</v>
      </c>
      <c r="G625" s="129">
        <v>1</v>
      </c>
      <c r="H625" s="33" t="s">
        <v>46</v>
      </c>
      <c r="I625" s="33" t="s">
        <v>47</v>
      </c>
      <c r="J625" s="33" t="s">
        <v>1569</v>
      </c>
      <c r="K625" s="137">
        <v>348</v>
      </c>
      <c r="L625" s="16">
        <f t="shared" si="192"/>
        <v>417.59999999999997</v>
      </c>
      <c r="M625" s="16">
        <v>0.186</v>
      </c>
      <c r="N625" s="8">
        <f t="shared" si="141"/>
        <v>0.22850122850122848</v>
      </c>
      <c r="O625" s="17">
        <f t="shared" si="212"/>
        <v>428</v>
      </c>
      <c r="P625" s="17">
        <f t="shared" si="213"/>
        <v>513.6</v>
      </c>
      <c r="Q625" s="18">
        <f t="shared" si="154"/>
        <v>79.608000000000004</v>
      </c>
      <c r="R625" s="8">
        <v>12</v>
      </c>
      <c r="S625" s="8">
        <v>6</v>
      </c>
      <c r="T625" s="18">
        <f t="shared" si="229"/>
        <v>559.14893617021278</v>
      </c>
      <c r="U625" s="44"/>
      <c r="V625" s="44"/>
      <c r="W625" s="44">
        <f t="shared" si="211"/>
        <v>457.02127659574467</v>
      </c>
      <c r="X625" s="8">
        <v>8.4</v>
      </c>
      <c r="Y625" s="17">
        <v>0</v>
      </c>
      <c r="Z625" s="18">
        <f t="shared" si="230"/>
        <v>573.79912663755454</v>
      </c>
      <c r="AA625" s="17">
        <f t="shared" si="216"/>
        <v>468.99563318777285</v>
      </c>
      <c r="AB625" s="40">
        <v>43076</v>
      </c>
      <c r="AC625" s="35" t="s">
        <v>48</v>
      </c>
      <c r="AD625" s="35" t="s">
        <v>1727</v>
      </c>
      <c r="AE625" s="35" t="s">
        <v>247</v>
      </c>
      <c r="AF625" s="35" t="s">
        <v>1699</v>
      </c>
      <c r="AG625" s="36"/>
      <c r="AH625" s="36"/>
      <c r="AI625" s="36"/>
      <c r="AJ625" s="38"/>
      <c r="AK625" s="33" t="s">
        <v>1718</v>
      </c>
      <c r="AL625" s="33" t="s">
        <v>1718</v>
      </c>
      <c r="AM625" s="144" t="s">
        <v>1719</v>
      </c>
      <c r="AN625" s="33" t="s">
        <v>1720</v>
      </c>
    </row>
    <row r="626" spans="1:40" ht="140.25">
      <c r="A626" s="100" t="s">
        <v>1551</v>
      </c>
      <c r="B626" s="133" t="s">
        <v>1713</v>
      </c>
      <c r="C626" s="33" t="s">
        <v>682</v>
      </c>
      <c r="D626" s="134" t="s">
        <v>1714</v>
      </c>
      <c r="E626" s="35" t="s">
        <v>1728</v>
      </c>
      <c r="F626" s="35" t="s">
        <v>45</v>
      </c>
      <c r="G626" s="129">
        <v>1</v>
      </c>
      <c r="H626" s="33" t="s">
        <v>46</v>
      </c>
      <c r="I626" s="33" t="s">
        <v>47</v>
      </c>
      <c r="J626" s="33" t="s">
        <v>1569</v>
      </c>
      <c r="K626" s="137">
        <v>348</v>
      </c>
      <c r="L626" s="16">
        <f t="shared" si="192"/>
        <v>417.59999999999997</v>
      </c>
      <c r="M626" s="16">
        <v>0.186</v>
      </c>
      <c r="N626" s="8">
        <f t="shared" si="141"/>
        <v>0.22850122850122848</v>
      </c>
      <c r="O626" s="17">
        <f t="shared" si="212"/>
        <v>428</v>
      </c>
      <c r="P626" s="17">
        <f t="shared" si="213"/>
        <v>513.6</v>
      </c>
      <c r="Q626" s="18">
        <f t="shared" si="154"/>
        <v>79.608000000000004</v>
      </c>
      <c r="R626" s="8">
        <v>12</v>
      </c>
      <c r="S626" s="8">
        <v>6</v>
      </c>
      <c r="T626" s="18">
        <f t="shared" si="229"/>
        <v>559.14893617021278</v>
      </c>
      <c r="U626" s="44"/>
      <c r="V626" s="44"/>
      <c r="W626" s="44">
        <f t="shared" si="211"/>
        <v>457.02127659574467</v>
      </c>
      <c r="X626" s="8">
        <v>8.4</v>
      </c>
      <c r="Y626" s="17">
        <v>0</v>
      </c>
      <c r="Z626" s="18">
        <f t="shared" si="230"/>
        <v>573.79912663755454</v>
      </c>
      <c r="AA626" s="17">
        <f t="shared" si="216"/>
        <v>468.99563318777285</v>
      </c>
      <c r="AB626" s="35" t="s">
        <v>1729</v>
      </c>
      <c r="AC626" s="35" t="s">
        <v>48</v>
      </c>
      <c r="AD626" s="35" t="s">
        <v>1730</v>
      </c>
      <c r="AE626" s="35" t="s">
        <v>247</v>
      </c>
      <c r="AF626" s="35" t="s">
        <v>1699</v>
      </c>
      <c r="AG626" s="36"/>
      <c r="AH626" s="36"/>
      <c r="AI626" s="36"/>
      <c r="AJ626" s="38"/>
      <c r="AK626" s="33" t="s">
        <v>1718</v>
      </c>
      <c r="AL626" s="33" t="s">
        <v>1718</v>
      </c>
      <c r="AM626" s="144" t="s">
        <v>1719</v>
      </c>
      <c r="AN626" s="33" t="s">
        <v>1720</v>
      </c>
    </row>
    <row r="627" spans="1:40" ht="140.25">
      <c r="A627" s="100" t="s">
        <v>1551</v>
      </c>
      <c r="B627" s="133" t="s">
        <v>1713</v>
      </c>
      <c r="C627" s="33" t="s">
        <v>682</v>
      </c>
      <c r="D627" s="134" t="s">
        <v>1714</v>
      </c>
      <c r="E627" s="35" t="s">
        <v>1731</v>
      </c>
      <c r="F627" s="35" t="s">
        <v>45</v>
      </c>
      <c r="G627" s="129">
        <v>1</v>
      </c>
      <c r="H627" s="33" t="s">
        <v>46</v>
      </c>
      <c r="I627" s="33" t="s">
        <v>47</v>
      </c>
      <c r="J627" s="33" t="s">
        <v>1569</v>
      </c>
      <c r="K627" s="137">
        <v>348</v>
      </c>
      <c r="L627" s="16">
        <f t="shared" si="192"/>
        <v>417.59999999999997</v>
      </c>
      <c r="M627" s="16">
        <v>0.186</v>
      </c>
      <c r="N627" s="8">
        <f t="shared" si="141"/>
        <v>0.22850122850122848</v>
      </c>
      <c r="O627" s="17">
        <f t="shared" si="212"/>
        <v>428</v>
      </c>
      <c r="P627" s="17">
        <f t="shared" si="213"/>
        <v>513.6</v>
      </c>
      <c r="Q627" s="18">
        <f t="shared" si="154"/>
        <v>79.608000000000004</v>
      </c>
      <c r="R627" s="8">
        <v>12</v>
      </c>
      <c r="S627" s="8">
        <v>6</v>
      </c>
      <c r="T627" s="18">
        <f t="shared" si="229"/>
        <v>559.14893617021278</v>
      </c>
      <c r="U627" s="44"/>
      <c r="V627" s="44"/>
      <c r="W627" s="44">
        <f t="shared" si="211"/>
        <v>457.02127659574467</v>
      </c>
      <c r="X627" s="8">
        <v>8.4</v>
      </c>
      <c r="Y627" s="17">
        <v>0</v>
      </c>
      <c r="Z627" s="18">
        <f t="shared" si="230"/>
        <v>573.79912663755454</v>
      </c>
      <c r="AA627" s="17">
        <f t="shared" si="216"/>
        <v>468.99563318777285</v>
      </c>
      <c r="AB627" s="35" t="s">
        <v>1732</v>
      </c>
      <c r="AC627" s="35" t="s">
        <v>48</v>
      </c>
      <c r="AD627" s="35" t="s">
        <v>1733</v>
      </c>
      <c r="AE627" s="35" t="s">
        <v>247</v>
      </c>
      <c r="AF627" s="35">
        <v>11.92</v>
      </c>
      <c r="AG627" s="36"/>
      <c r="AH627" s="36"/>
      <c r="AI627" s="36"/>
      <c r="AJ627" s="38"/>
      <c r="AK627" s="33" t="s">
        <v>1718</v>
      </c>
      <c r="AL627" s="33" t="s">
        <v>1718</v>
      </c>
      <c r="AM627" s="144" t="s">
        <v>1719</v>
      </c>
      <c r="AN627" s="33" t="s">
        <v>1720</v>
      </c>
    </row>
    <row r="628" spans="1:40" ht="140.25">
      <c r="A628" s="100" t="s">
        <v>1551</v>
      </c>
      <c r="B628" s="133" t="s">
        <v>1713</v>
      </c>
      <c r="C628" s="33" t="s">
        <v>682</v>
      </c>
      <c r="D628" s="134" t="s">
        <v>1714</v>
      </c>
      <c r="E628" s="35" t="s">
        <v>1734</v>
      </c>
      <c r="F628" s="35" t="s">
        <v>45</v>
      </c>
      <c r="G628" s="129">
        <v>1</v>
      </c>
      <c r="H628" s="33" t="s">
        <v>46</v>
      </c>
      <c r="I628" s="33" t="s">
        <v>47</v>
      </c>
      <c r="J628" s="33" t="s">
        <v>1569</v>
      </c>
      <c r="K628" s="137">
        <v>348</v>
      </c>
      <c r="L628" s="16">
        <f t="shared" si="192"/>
        <v>417.59999999999997</v>
      </c>
      <c r="M628" s="16">
        <v>0.186</v>
      </c>
      <c r="N628" s="8">
        <f t="shared" si="141"/>
        <v>0.22850122850122848</v>
      </c>
      <c r="O628" s="17">
        <f t="shared" si="212"/>
        <v>428</v>
      </c>
      <c r="P628" s="17">
        <f t="shared" si="213"/>
        <v>513.6</v>
      </c>
      <c r="Q628" s="18">
        <f t="shared" si="154"/>
        <v>79.608000000000004</v>
      </c>
      <c r="R628" s="8">
        <v>12</v>
      </c>
      <c r="S628" s="8">
        <v>6</v>
      </c>
      <c r="T628" s="18">
        <f t="shared" si="229"/>
        <v>559.14893617021278</v>
      </c>
      <c r="U628" s="44"/>
      <c r="V628" s="44"/>
      <c r="W628" s="44">
        <f t="shared" si="211"/>
        <v>457.02127659574467</v>
      </c>
      <c r="X628" s="8">
        <v>8.4</v>
      </c>
      <c r="Y628" s="17">
        <v>0</v>
      </c>
      <c r="Z628" s="18">
        <f t="shared" si="230"/>
        <v>573.79912663755454</v>
      </c>
      <c r="AA628" s="17">
        <f t="shared" si="216"/>
        <v>468.99563318777285</v>
      </c>
      <c r="AB628" s="35" t="s">
        <v>959</v>
      </c>
      <c r="AC628" s="35" t="s">
        <v>48</v>
      </c>
      <c r="AD628" s="35" t="s">
        <v>1735</v>
      </c>
      <c r="AE628" s="35" t="s">
        <v>247</v>
      </c>
      <c r="AF628" s="35">
        <v>11.92</v>
      </c>
      <c r="AG628" s="36"/>
      <c r="AH628" s="36"/>
      <c r="AI628" s="51" t="s">
        <v>1736</v>
      </c>
      <c r="AJ628" s="38"/>
      <c r="AK628" s="33" t="s">
        <v>1718</v>
      </c>
      <c r="AL628" s="33" t="s">
        <v>1718</v>
      </c>
      <c r="AM628" s="144" t="s">
        <v>1719</v>
      </c>
      <c r="AN628" s="33" t="s">
        <v>1720</v>
      </c>
    </row>
    <row r="629" spans="1:40" ht="140.25">
      <c r="A629" s="100" t="s">
        <v>1551</v>
      </c>
      <c r="B629" s="133" t="s">
        <v>1713</v>
      </c>
      <c r="C629" s="33" t="s">
        <v>682</v>
      </c>
      <c r="D629" s="134" t="s">
        <v>1714</v>
      </c>
      <c r="E629" s="35" t="s">
        <v>1737</v>
      </c>
      <c r="F629" s="35" t="s">
        <v>45</v>
      </c>
      <c r="G629" s="129">
        <v>1</v>
      </c>
      <c r="H629" s="33" t="s">
        <v>46</v>
      </c>
      <c r="I629" s="33" t="s">
        <v>47</v>
      </c>
      <c r="J629" s="33" t="s">
        <v>1569</v>
      </c>
      <c r="K629" s="137">
        <v>348</v>
      </c>
      <c r="L629" s="16">
        <f t="shared" si="192"/>
        <v>417.59999999999997</v>
      </c>
      <c r="M629" s="16">
        <v>0.186</v>
      </c>
      <c r="N629" s="8">
        <f t="shared" si="141"/>
        <v>0.22850122850122848</v>
      </c>
      <c r="O629" s="17">
        <f t="shared" si="212"/>
        <v>428</v>
      </c>
      <c r="P629" s="17">
        <f t="shared" si="213"/>
        <v>513.6</v>
      </c>
      <c r="Q629" s="18">
        <f t="shared" si="154"/>
        <v>79.608000000000004</v>
      </c>
      <c r="R629" s="8">
        <v>12</v>
      </c>
      <c r="S629" s="8">
        <v>6</v>
      </c>
      <c r="T629" s="18">
        <f t="shared" si="229"/>
        <v>559.14893617021278</v>
      </c>
      <c r="U629" s="44"/>
      <c r="V629" s="44"/>
      <c r="W629" s="44">
        <f t="shared" si="211"/>
        <v>457.02127659574467</v>
      </c>
      <c r="X629" s="8">
        <v>8.4</v>
      </c>
      <c r="Y629" s="17">
        <v>0</v>
      </c>
      <c r="Z629" s="18">
        <f t="shared" si="230"/>
        <v>573.79912663755454</v>
      </c>
      <c r="AA629" s="17">
        <f t="shared" si="216"/>
        <v>468.99563318777285</v>
      </c>
      <c r="AB629" s="35" t="s">
        <v>128</v>
      </c>
      <c r="AC629" s="35" t="s">
        <v>48</v>
      </c>
      <c r="AD629" s="35" t="s">
        <v>1738</v>
      </c>
      <c r="AE629" s="35" t="s">
        <v>247</v>
      </c>
      <c r="AF629" s="35">
        <v>11.92</v>
      </c>
      <c r="AG629" s="36"/>
      <c r="AH629" s="36"/>
      <c r="AI629" s="36"/>
      <c r="AJ629" s="38"/>
      <c r="AK629" s="33" t="s">
        <v>1718</v>
      </c>
      <c r="AL629" s="33" t="s">
        <v>1718</v>
      </c>
      <c r="AM629" s="144" t="s">
        <v>1719</v>
      </c>
      <c r="AN629" s="33" t="s">
        <v>1720</v>
      </c>
    </row>
    <row r="630" spans="1:40" ht="140.25">
      <c r="A630" s="100" t="s">
        <v>1551</v>
      </c>
      <c r="B630" s="133" t="s">
        <v>1713</v>
      </c>
      <c r="C630" s="33" t="s">
        <v>682</v>
      </c>
      <c r="D630" s="134" t="s">
        <v>1714</v>
      </c>
      <c r="E630" s="35" t="s">
        <v>1739</v>
      </c>
      <c r="F630" s="35" t="s">
        <v>45</v>
      </c>
      <c r="G630" s="129">
        <v>1</v>
      </c>
      <c r="H630" s="33" t="s">
        <v>46</v>
      </c>
      <c r="I630" s="33" t="s">
        <v>47</v>
      </c>
      <c r="J630" s="33" t="s">
        <v>1569</v>
      </c>
      <c r="K630" s="137">
        <v>348</v>
      </c>
      <c r="L630" s="16">
        <f t="shared" si="192"/>
        <v>417.59999999999997</v>
      </c>
      <c r="M630" s="16">
        <v>0.186</v>
      </c>
      <c r="N630" s="8">
        <f t="shared" si="141"/>
        <v>0.22850122850122848</v>
      </c>
      <c r="O630" s="17">
        <f t="shared" si="212"/>
        <v>428</v>
      </c>
      <c r="P630" s="17">
        <f t="shared" si="213"/>
        <v>513.6</v>
      </c>
      <c r="Q630" s="18">
        <f t="shared" si="154"/>
        <v>79.608000000000004</v>
      </c>
      <c r="R630" s="8">
        <v>12</v>
      </c>
      <c r="S630" s="8">
        <v>6</v>
      </c>
      <c r="T630" s="18">
        <f t="shared" si="229"/>
        <v>559.14893617021278</v>
      </c>
      <c r="U630" s="44"/>
      <c r="V630" s="44"/>
      <c r="W630" s="44">
        <f t="shared" si="211"/>
        <v>457.02127659574467</v>
      </c>
      <c r="X630" s="8">
        <v>8.4</v>
      </c>
      <c r="Y630" s="17">
        <v>0</v>
      </c>
      <c r="Z630" s="18">
        <f t="shared" si="230"/>
        <v>573.79912663755454</v>
      </c>
      <c r="AA630" s="17">
        <f t="shared" si="216"/>
        <v>468.99563318777285</v>
      </c>
      <c r="AB630" s="35" t="s">
        <v>1740</v>
      </c>
      <c r="AC630" s="35" t="s">
        <v>48</v>
      </c>
      <c r="AD630" s="35" t="s">
        <v>1741</v>
      </c>
      <c r="AE630" s="35" t="s">
        <v>247</v>
      </c>
      <c r="AF630" s="35">
        <v>11.92</v>
      </c>
      <c r="AG630" s="36"/>
      <c r="AH630" s="36"/>
      <c r="AI630" s="36"/>
      <c r="AJ630" s="38"/>
      <c r="AK630" s="33" t="s">
        <v>1718</v>
      </c>
      <c r="AL630" s="33" t="s">
        <v>1718</v>
      </c>
      <c r="AM630" s="144" t="s">
        <v>1719</v>
      </c>
      <c r="AN630" s="33" t="s">
        <v>1720</v>
      </c>
    </row>
    <row r="631" spans="1:40" ht="140.25">
      <c r="A631" s="100" t="s">
        <v>1551</v>
      </c>
      <c r="B631" s="133" t="s">
        <v>1713</v>
      </c>
      <c r="C631" s="33" t="s">
        <v>682</v>
      </c>
      <c r="D631" s="134" t="s">
        <v>1714</v>
      </c>
      <c r="E631" s="35" t="s">
        <v>1742</v>
      </c>
      <c r="F631" s="35" t="s">
        <v>45</v>
      </c>
      <c r="G631" s="129">
        <v>1</v>
      </c>
      <c r="H631" s="33" t="s">
        <v>46</v>
      </c>
      <c r="I631" s="33" t="s">
        <v>47</v>
      </c>
      <c r="J631" s="33" t="s">
        <v>1569</v>
      </c>
      <c r="K631" s="137">
        <v>348</v>
      </c>
      <c r="L631" s="16">
        <f t="shared" si="192"/>
        <v>417.59999999999997</v>
      </c>
      <c r="M631" s="16">
        <v>0.186</v>
      </c>
      <c r="N631" s="8">
        <f t="shared" si="141"/>
        <v>0.22850122850122848</v>
      </c>
      <c r="O631" s="17">
        <f t="shared" si="212"/>
        <v>428</v>
      </c>
      <c r="P631" s="17">
        <f t="shared" si="213"/>
        <v>513.6</v>
      </c>
      <c r="Q631" s="18">
        <f t="shared" si="154"/>
        <v>79.608000000000004</v>
      </c>
      <c r="R631" s="8">
        <v>12</v>
      </c>
      <c r="S631" s="8">
        <v>6</v>
      </c>
      <c r="T631" s="18">
        <f t="shared" si="229"/>
        <v>559.14893617021278</v>
      </c>
      <c r="U631" s="44"/>
      <c r="V631" s="44"/>
      <c r="W631" s="44">
        <f t="shared" si="211"/>
        <v>457.02127659574467</v>
      </c>
      <c r="X631" s="8">
        <v>8.4</v>
      </c>
      <c r="Y631" s="17">
        <v>0</v>
      </c>
      <c r="Z631" s="18">
        <f t="shared" si="230"/>
        <v>573.79912663755454</v>
      </c>
      <c r="AA631" s="17">
        <f t="shared" si="216"/>
        <v>468.99563318777285</v>
      </c>
      <c r="AB631" s="35" t="s">
        <v>1743</v>
      </c>
      <c r="AC631" s="35" t="s">
        <v>48</v>
      </c>
      <c r="AD631" s="35" t="s">
        <v>1744</v>
      </c>
      <c r="AE631" s="35" t="s">
        <v>247</v>
      </c>
      <c r="AF631" s="35">
        <v>11.92</v>
      </c>
      <c r="AG631" s="36"/>
      <c r="AH631" s="36"/>
      <c r="AI631" s="36"/>
      <c r="AJ631" s="38"/>
      <c r="AK631" s="33" t="s">
        <v>1718</v>
      </c>
      <c r="AL631" s="33" t="s">
        <v>1718</v>
      </c>
      <c r="AM631" s="144" t="s">
        <v>1719</v>
      </c>
      <c r="AN631" s="33" t="s">
        <v>1720</v>
      </c>
    </row>
    <row r="632" spans="1:40" ht="140.25">
      <c r="A632" s="100" t="s">
        <v>1551</v>
      </c>
      <c r="B632" s="133" t="s">
        <v>1713</v>
      </c>
      <c r="C632" s="33" t="s">
        <v>682</v>
      </c>
      <c r="D632" s="134" t="s">
        <v>1714</v>
      </c>
      <c r="E632" s="35" t="s">
        <v>1745</v>
      </c>
      <c r="F632" s="35" t="s">
        <v>45</v>
      </c>
      <c r="G632" s="129">
        <v>1</v>
      </c>
      <c r="H632" s="33" t="s">
        <v>46</v>
      </c>
      <c r="I632" s="33" t="s">
        <v>47</v>
      </c>
      <c r="J632" s="33" t="s">
        <v>1569</v>
      </c>
      <c r="K632" s="137">
        <v>348</v>
      </c>
      <c r="L632" s="16">
        <f t="shared" si="192"/>
        <v>417.59999999999997</v>
      </c>
      <c r="M632" s="16">
        <v>0.186</v>
      </c>
      <c r="N632" s="8">
        <f t="shared" si="141"/>
        <v>0.22850122850122848</v>
      </c>
      <c r="O632" s="17">
        <f t="shared" si="212"/>
        <v>428</v>
      </c>
      <c r="P632" s="17">
        <f t="shared" si="213"/>
        <v>513.6</v>
      </c>
      <c r="Q632" s="18">
        <f t="shared" si="154"/>
        <v>79.608000000000004</v>
      </c>
      <c r="R632" s="8">
        <v>12</v>
      </c>
      <c r="S632" s="8">
        <v>6</v>
      </c>
      <c r="T632" s="18">
        <f t="shared" si="229"/>
        <v>559.14893617021278</v>
      </c>
      <c r="U632" s="44"/>
      <c r="V632" s="44"/>
      <c r="W632" s="44">
        <f t="shared" si="211"/>
        <v>457.02127659574467</v>
      </c>
      <c r="X632" s="8">
        <v>8.4</v>
      </c>
      <c r="Y632" s="17">
        <v>0</v>
      </c>
      <c r="Z632" s="18">
        <f t="shared" si="230"/>
        <v>573.79912663755454</v>
      </c>
      <c r="AA632" s="17">
        <f t="shared" si="216"/>
        <v>468.99563318777285</v>
      </c>
      <c r="AB632" s="35" t="s">
        <v>283</v>
      </c>
      <c r="AC632" s="35" t="s">
        <v>48</v>
      </c>
      <c r="AD632" s="35" t="s">
        <v>1746</v>
      </c>
      <c r="AE632" s="35" t="s">
        <v>247</v>
      </c>
      <c r="AF632" s="35">
        <v>11.92</v>
      </c>
      <c r="AG632" s="36"/>
      <c r="AH632" s="36"/>
      <c r="AI632" s="36"/>
      <c r="AJ632" s="38"/>
      <c r="AK632" s="33" t="s">
        <v>1718</v>
      </c>
      <c r="AL632" s="33" t="s">
        <v>1718</v>
      </c>
      <c r="AM632" s="144" t="s">
        <v>1719</v>
      </c>
      <c r="AN632" s="33" t="s">
        <v>1720</v>
      </c>
    </row>
    <row r="633" spans="1:40" ht="140.25">
      <c r="A633" s="100" t="s">
        <v>1551</v>
      </c>
      <c r="B633" s="133" t="s">
        <v>1713</v>
      </c>
      <c r="C633" s="33" t="s">
        <v>682</v>
      </c>
      <c r="D633" s="134" t="s">
        <v>1714</v>
      </c>
      <c r="E633" s="35" t="s">
        <v>1747</v>
      </c>
      <c r="F633" s="35" t="s">
        <v>45</v>
      </c>
      <c r="G633" s="129">
        <v>1</v>
      </c>
      <c r="H633" s="33" t="s">
        <v>46</v>
      </c>
      <c r="I633" s="33" t="s">
        <v>47</v>
      </c>
      <c r="J633" s="33" t="s">
        <v>1569</v>
      </c>
      <c r="K633" s="137">
        <v>348</v>
      </c>
      <c r="L633" s="16">
        <f t="shared" si="192"/>
        <v>417.59999999999997</v>
      </c>
      <c r="M633" s="16">
        <v>0.186</v>
      </c>
      <c r="N633" s="8">
        <f t="shared" si="141"/>
        <v>0.22850122850122848</v>
      </c>
      <c r="O633" s="17">
        <f t="shared" si="212"/>
        <v>428</v>
      </c>
      <c r="P633" s="17">
        <f t="shared" si="213"/>
        <v>513.6</v>
      </c>
      <c r="Q633" s="18">
        <f t="shared" si="154"/>
        <v>79.608000000000004</v>
      </c>
      <c r="R633" s="8">
        <v>12</v>
      </c>
      <c r="S633" s="8">
        <v>6</v>
      </c>
      <c r="T633" s="18">
        <f t="shared" si="229"/>
        <v>559.14893617021278</v>
      </c>
      <c r="U633" s="44"/>
      <c r="V633" s="44"/>
      <c r="W633" s="44">
        <f t="shared" si="211"/>
        <v>457.02127659574467</v>
      </c>
      <c r="X633" s="8">
        <v>8.4</v>
      </c>
      <c r="Y633" s="17">
        <v>0</v>
      </c>
      <c r="Z633" s="18">
        <f t="shared" si="230"/>
        <v>573.79912663755454</v>
      </c>
      <c r="AA633" s="17">
        <f t="shared" si="216"/>
        <v>468.99563318777285</v>
      </c>
      <c r="AB633" s="35" t="s">
        <v>283</v>
      </c>
      <c r="AC633" s="35" t="s">
        <v>48</v>
      </c>
      <c r="AD633" s="35" t="s">
        <v>1748</v>
      </c>
      <c r="AE633" s="35" t="s">
        <v>247</v>
      </c>
      <c r="AF633" s="35">
        <v>11.92</v>
      </c>
      <c r="AG633" s="36"/>
      <c r="AH633" s="36"/>
      <c r="AI633" s="36"/>
      <c r="AJ633" s="38"/>
      <c r="AK633" s="33" t="s">
        <v>1718</v>
      </c>
      <c r="AL633" s="33" t="s">
        <v>1718</v>
      </c>
      <c r="AM633" s="144" t="s">
        <v>1719</v>
      </c>
      <c r="AN633" s="33" t="s">
        <v>1720</v>
      </c>
    </row>
    <row r="634" spans="1:40" ht="140.25">
      <c r="A634" s="100" t="s">
        <v>1551</v>
      </c>
      <c r="B634" s="133" t="s">
        <v>1713</v>
      </c>
      <c r="C634" s="33" t="s">
        <v>682</v>
      </c>
      <c r="D634" s="134" t="s">
        <v>1714</v>
      </c>
      <c r="E634" s="35" t="s">
        <v>1749</v>
      </c>
      <c r="F634" s="35" t="s">
        <v>45</v>
      </c>
      <c r="G634" s="129">
        <v>1</v>
      </c>
      <c r="H634" s="33" t="s">
        <v>46</v>
      </c>
      <c r="I634" s="33" t="s">
        <v>47</v>
      </c>
      <c r="J634" s="33" t="s">
        <v>1569</v>
      </c>
      <c r="K634" s="137">
        <v>348</v>
      </c>
      <c r="L634" s="16">
        <f t="shared" si="192"/>
        <v>417.59999999999997</v>
      </c>
      <c r="M634" s="16">
        <v>0.186</v>
      </c>
      <c r="N634" s="8">
        <f t="shared" si="141"/>
        <v>0.22850122850122848</v>
      </c>
      <c r="O634" s="17">
        <f t="shared" si="212"/>
        <v>428</v>
      </c>
      <c r="P634" s="17">
        <f t="shared" si="213"/>
        <v>513.6</v>
      </c>
      <c r="Q634" s="18">
        <f t="shared" si="154"/>
        <v>79.608000000000004</v>
      </c>
      <c r="R634" s="8">
        <v>12</v>
      </c>
      <c r="S634" s="8">
        <v>6</v>
      </c>
      <c r="T634" s="18">
        <f t="shared" si="229"/>
        <v>559.14893617021278</v>
      </c>
      <c r="U634" s="44"/>
      <c r="V634" s="44"/>
      <c r="W634" s="44">
        <f t="shared" si="211"/>
        <v>457.02127659574467</v>
      </c>
      <c r="X634" s="8">
        <v>8.4</v>
      </c>
      <c r="Y634" s="17">
        <v>0</v>
      </c>
      <c r="Z634" s="18">
        <f t="shared" si="230"/>
        <v>573.79912663755454</v>
      </c>
      <c r="AA634" s="17">
        <f t="shared" si="216"/>
        <v>468.99563318777285</v>
      </c>
      <c r="AB634" s="40">
        <v>42773</v>
      </c>
      <c r="AC634" s="35" t="s">
        <v>48</v>
      </c>
      <c r="AD634" s="35" t="s">
        <v>1750</v>
      </c>
      <c r="AE634" s="35" t="s">
        <v>247</v>
      </c>
      <c r="AF634" s="35">
        <v>11.92</v>
      </c>
      <c r="AG634" s="36"/>
      <c r="AH634" s="36"/>
      <c r="AI634" s="36"/>
      <c r="AJ634" s="38"/>
      <c r="AK634" s="33" t="s">
        <v>1718</v>
      </c>
      <c r="AL634" s="33" t="s">
        <v>1718</v>
      </c>
      <c r="AM634" s="144" t="s">
        <v>1719</v>
      </c>
      <c r="AN634" s="33" t="s">
        <v>1720</v>
      </c>
    </row>
    <row r="635" spans="1:40" ht="140.25">
      <c r="A635" s="100" t="s">
        <v>1551</v>
      </c>
      <c r="B635" s="133" t="s">
        <v>1713</v>
      </c>
      <c r="C635" s="33" t="s">
        <v>682</v>
      </c>
      <c r="D635" s="134" t="s">
        <v>1714</v>
      </c>
      <c r="E635" s="35" t="s">
        <v>1751</v>
      </c>
      <c r="F635" s="35" t="s">
        <v>45</v>
      </c>
      <c r="G635" s="129">
        <v>1</v>
      </c>
      <c r="H635" s="33" t="s">
        <v>46</v>
      </c>
      <c r="I635" s="33" t="s">
        <v>47</v>
      </c>
      <c r="J635" s="33" t="s">
        <v>1569</v>
      </c>
      <c r="K635" s="137">
        <v>348</v>
      </c>
      <c r="L635" s="16">
        <f t="shared" si="192"/>
        <v>417.59999999999997</v>
      </c>
      <c r="M635" s="16">
        <v>0.186</v>
      </c>
      <c r="N635" s="8">
        <f t="shared" si="141"/>
        <v>0.22850122850122848</v>
      </c>
      <c r="O635" s="17">
        <f t="shared" si="212"/>
        <v>428</v>
      </c>
      <c r="P635" s="17">
        <f t="shared" si="213"/>
        <v>513.6</v>
      </c>
      <c r="Q635" s="18">
        <f t="shared" si="154"/>
        <v>79.608000000000004</v>
      </c>
      <c r="R635" s="8">
        <v>12</v>
      </c>
      <c r="S635" s="8">
        <v>6</v>
      </c>
      <c r="T635" s="18">
        <f t="shared" si="229"/>
        <v>559.14893617021278</v>
      </c>
      <c r="U635" s="44"/>
      <c r="V635" s="44"/>
      <c r="W635" s="44">
        <f t="shared" si="211"/>
        <v>457.02127659574467</v>
      </c>
      <c r="X635" s="8">
        <v>8.4</v>
      </c>
      <c r="Y635" s="17">
        <v>0</v>
      </c>
      <c r="Z635" s="18">
        <f t="shared" si="230"/>
        <v>573.79912663755454</v>
      </c>
      <c r="AA635" s="17">
        <f t="shared" si="216"/>
        <v>468.99563318777285</v>
      </c>
      <c r="AB635" s="40">
        <v>42802</v>
      </c>
      <c r="AC635" s="35" t="s">
        <v>58</v>
      </c>
      <c r="AD635" s="35" t="s">
        <v>1752</v>
      </c>
      <c r="AE635" s="35" t="s">
        <v>1753</v>
      </c>
      <c r="AF635" s="35">
        <v>14.08</v>
      </c>
      <c r="AG635" s="36"/>
      <c r="AH635" s="36"/>
      <c r="AI635" s="36"/>
      <c r="AJ635" s="38"/>
      <c r="AK635" s="33" t="s">
        <v>1718</v>
      </c>
      <c r="AL635" s="33" t="s">
        <v>1718</v>
      </c>
      <c r="AM635" s="144" t="s">
        <v>1719</v>
      </c>
      <c r="AN635" s="33" t="s">
        <v>1720</v>
      </c>
    </row>
    <row r="636" spans="1:40" ht="140.25">
      <c r="A636" s="100" t="s">
        <v>1551</v>
      </c>
      <c r="B636" s="133" t="s">
        <v>1713</v>
      </c>
      <c r="C636" s="33" t="s">
        <v>682</v>
      </c>
      <c r="D636" s="134" t="s">
        <v>1714</v>
      </c>
      <c r="E636" s="35" t="s">
        <v>1754</v>
      </c>
      <c r="F636" s="35" t="s">
        <v>45</v>
      </c>
      <c r="G636" s="129">
        <v>1</v>
      </c>
      <c r="H636" s="33" t="s">
        <v>46</v>
      </c>
      <c r="I636" s="33" t="s">
        <v>47</v>
      </c>
      <c r="J636" s="33" t="s">
        <v>1569</v>
      </c>
      <c r="K636" s="137">
        <v>348</v>
      </c>
      <c r="L636" s="16">
        <f t="shared" si="192"/>
        <v>417.59999999999997</v>
      </c>
      <c r="M636" s="16">
        <v>0.186</v>
      </c>
      <c r="N636" s="8">
        <f t="shared" si="141"/>
        <v>0.22850122850122848</v>
      </c>
      <c r="O636" s="17">
        <f t="shared" si="212"/>
        <v>428</v>
      </c>
      <c r="P636" s="17">
        <f t="shared" si="213"/>
        <v>513.6</v>
      </c>
      <c r="Q636" s="18">
        <f t="shared" si="154"/>
        <v>79.608000000000004</v>
      </c>
      <c r="R636" s="8">
        <v>12</v>
      </c>
      <c r="S636" s="8">
        <v>6</v>
      </c>
      <c r="T636" s="18">
        <f t="shared" si="229"/>
        <v>559.14893617021278</v>
      </c>
      <c r="U636" s="44"/>
      <c r="V636" s="44"/>
      <c r="W636" s="44">
        <f t="shared" si="211"/>
        <v>457.02127659574467</v>
      </c>
      <c r="X636" s="8">
        <v>8.4</v>
      </c>
      <c r="Y636" s="17">
        <v>0</v>
      </c>
      <c r="Z636" s="18">
        <f t="shared" si="230"/>
        <v>573.79912663755454</v>
      </c>
      <c r="AA636" s="17">
        <f t="shared" si="216"/>
        <v>468.99563318777285</v>
      </c>
      <c r="AB636" s="40">
        <v>42802</v>
      </c>
      <c r="AC636" s="35" t="s">
        <v>58</v>
      </c>
      <c r="AD636" s="35" t="s">
        <v>1755</v>
      </c>
      <c r="AE636" s="35" t="s">
        <v>1753</v>
      </c>
      <c r="AF636" s="35" t="s">
        <v>1756</v>
      </c>
      <c r="AG636" s="36"/>
      <c r="AH636" s="36"/>
      <c r="AI636" s="36"/>
      <c r="AJ636" s="38"/>
      <c r="AK636" s="33" t="s">
        <v>1718</v>
      </c>
      <c r="AL636" s="33" t="s">
        <v>1718</v>
      </c>
      <c r="AM636" s="144" t="s">
        <v>1719</v>
      </c>
      <c r="AN636" s="33" t="s">
        <v>1720</v>
      </c>
    </row>
    <row r="637" spans="1:40" ht="140.25">
      <c r="A637" s="100" t="s">
        <v>1551</v>
      </c>
      <c r="B637" s="133" t="s">
        <v>1713</v>
      </c>
      <c r="C637" s="33" t="s">
        <v>682</v>
      </c>
      <c r="D637" s="134" t="s">
        <v>1714</v>
      </c>
      <c r="E637" s="35" t="s">
        <v>1757</v>
      </c>
      <c r="F637" s="35" t="s">
        <v>45</v>
      </c>
      <c r="G637" s="129">
        <v>1</v>
      </c>
      <c r="H637" s="33" t="s">
        <v>46</v>
      </c>
      <c r="I637" s="33" t="s">
        <v>47</v>
      </c>
      <c r="J637" s="33" t="s">
        <v>1569</v>
      </c>
      <c r="K637" s="137">
        <v>348</v>
      </c>
      <c r="L637" s="16">
        <f t="shared" si="192"/>
        <v>417.59999999999997</v>
      </c>
      <c r="M637" s="16">
        <v>0.186</v>
      </c>
      <c r="N637" s="8">
        <f t="shared" si="141"/>
        <v>0.22850122850122848</v>
      </c>
      <c r="O637" s="17">
        <f t="shared" si="212"/>
        <v>428</v>
      </c>
      <c r="P637" s="17">
        <f t="shared" si="213"/>
        <v>513.6</v>
      </c>
      <c r="Q637" s="18">
        <f t="shared" si="154"/>
        <v>79.608000000000004</v>
      </c>
      <c r="R637" s="8">
        <v>12</v>
      </c>
      <c r="S637" s="8">
        <v>6</v>
      </c>
      <c r="T637" s="18">
        <f t="shared" si="229"/>
        <v>559.14893617021278</v>
      </c>
      <c r="U637" s="44"/>
      <c r="V637" s="44"/>
      <c r="W637" s="44">
        <f t="shared" si="211"/>
        <v>457.02127659574467</v>
      </c>
      <c r="X637" s="8">
        <v>8.4</v>
      </c>
      <c r="Y637" s="17">
        <v>0</v>
      </c>
      <c r="Z637" s="18">
        <f t="shared" si="230"/>
        <v>573.79912663755454</v>
      </c>
      <c r="AA637" s="17">
        <f t="shared" si="216"/>
        <v>468.99563318777285</v>
      </c>
      <c r="AB637" s="40">
        <v>42833</v>
      </c>
      <c r="AC637" s="35" t="s">
        <v>48</v>
      </c>
      <c r="AD637" s="35" t="s">
        <v>1758</v>
      </c>
      <c r="AE637" s="35" t="s">
        <v>247</v>
      </c>
      <c r="AF637" s="35">
        <v>11.92</v>
      </c>
      <c r="AG637" s="36"/>
      <c r="AH637" s="36"/>
      <c r="AI637" s="36"/>
      <c r="AJ637" s="38"/>
      <c r="AK637" s="33" t="s">
        <v>1718</v>
      </c>
      <c r="AL637" s="33" t="s">
        <v>1718</v>
      </c>
      <c r="AM637" s="144" t="s">
        <v>1719</v>
      </c>
      <c r="AN637" s="33" t="s">
        <v>1720</v>
      </c>
    </row>
    <row r="638" spans="1:40" ht="140.25">
      <c r="A638" s="100" t="s">
        <v>1551</v>
      </c>
      <c r="B638" s="133" t="s">
        <v>1713</v>
      </c>
      <c r="C638" s="33" t="s">
        <v>682</v>
      </c>
      <c r="D638" s="134" t="s">
        <v>1714</v>
      </c>
      <c r="E638" s="35" t="s">
        <v>1759</v>
      </c>
      <c r="F638" s="35" t="s">
        <v>45</v>
      </c>
      <c r="G638" s="129">
        <v>1</v>
      </c>
      <c r="H638" s="33" t="s">
        <v>46</v>
      </c>
      <c r="I638" s="33" t="s">
        <v>47</v>
      </c>
      <c r="J638" s="33" t="s">
        <v>1569</v>
      </c>
      <c r="K638" s="137">
        <v>348</v>
      </c>
      <c r="L638" s="16">
        <f t="shared" si="192"/>
        <v>417.59999999999997</v>
      </c>
      <c r="M638" s="16">
        <v>0.186</v>
      </c>
      <c r="N638" s="8">
        <f t="shared" si="141"/>
        <v>0.22850122850122848</v>
      </c>
      <c r="O638" s="17">
        <f t="shared" si="212"/>
        <v>428</v>
      </c>
      <c r="P638" s="17">
        <f t="shared" si="213"/>
        <v>513.6</v>
      </c>
      <c r="Q638" s="18">
        <f t="shared" si="154"/>
        <v>79.608000000000004</v>
      </c>
      <c r="R638" s="8">
        <v>12</v>
      </c>
      <c r="S638" s="8">
        <v>6</v>
      </c>
      <c r="T638" s="18">
        <f t="shared" si="229"/>
        <v>559.14893617021278</v>
      </c>
      <c r="U638" s="44"/>
      <c r="V638" s="44"/>
      <c r="W638" s="44">
        <f t="shared" si="211"/>
        <v>457.02127659574467</v>
      </c>
      <c r="X638" s="8">
        <v>8.4</v>
      </c>
      <c r="Y638" s="17">
        <v>0</v>
      </c>
      <c r="Z638" s="18">
        <f t="shared" si="230"/>
        <v>573.79912663755454</v>
      </c>
      <c r="AA638" s="17">
        <f t="shared" si="216"/>
        <v>468.99563318777285</v>
      </c>
      <c r="AB638" s="40">
        <v>42955</v>
      </c>
      <c r="AC638" s="35" t="s">
        <v>48</v>
      </c>
      <c r="AD638" s="35" t="s">
        <v>1760</v>
      </c>
      <c r="AE638" s="35" t="s">
        <v>247</v>
      </c>
      <c r="AF638" s="35">
        <v>11.92</v>
      </c>
      <c r="AG638" s="36"/>
      <c r="AH638" s="36"/>
      <c r="AI638" s="36"/>
      <c r="AJ638" s="38"/>
      <c r="AK638" s="33" t="s">
        <v>1718</v>
      </c>
      <c r="AL638" s="33" t="s">
        <v>1718</v>
      </c>
      <c r="AM638" s="144" t="s">
        <v>1719</v>
      </c>
      <c r="AN638" s="33" t="s">
        <v>1720</v>
      </c>
    </row>
    <row r="639" spans="1:40" ht="140.25">
      <c r="A639" s="100" t="s">
        <v>1551</v>
      </c>
      <c r="B639" s="133" t="s">
        <v>1713</v>
      </c>
      <c r="C639" s="33" t="s">
        <v>682</v>
      </c>
      <c r="D639" s="134" t="s">
        <v>1714</v>
      </c>
      <c r="E639" s="35" t="s">
        <v>1761</v>
      </c>
      <c r="F639" s="35" t="s">
        <v>45</v>
      </c>
      <c r="G639" s="129">
        <v>1</v>
      </c>
      <c r="H639" s="33" t="s">
        <v>46</v>
      </c>
      <c r="I639" s="33" t="s">
        <v>47</v>
      </c>
      <c r="J639" s="33" t="s">
        <v>1569</v>
      </c>
      <c r="K639" s="137">
        <v>348</v>
      </c>
      <c r="L639" s="16">
        <f t="shared" si="192"/>
        <v>417.59999999999997</v>
      </c>
      <c r="M639" s="16">
        <v>0.186</v>
      </c>
      <c r="N639" s="8">
        <f t="shared" si="141"/>
        <v>0.22850122850122848</v>
      </c>
      <c r="O639" s="17">
        <f t="shared" si="212"/>
        <v>428</v>
      </c>
      <c r="P639" s="17">
        <f t="shared" si="213"/>
        <v>513.6</v>
      </c>
      <c r="Q639" s="18">
        <f t="shared" si="154"/>
        <v>79.608000000000004</v>
      </c>
      <c r="R639" s="8">
        <v>12</v>
      </c>
      <c r="S639" s="8">
        <v>6</v>
      </c>
      <c r="T639" s="18">
        <f t="shared" si="229"/>
        <v>559.14893617021278</v>
      </c>
      <c r="U639" s="44"/>
      <c r="V639" s="44"/>
      <c r="W639" s="44">
        <f t="shared" si="211"/>
        <v>457.02127659574467</v>
      </c>
      <c r="X639" s="8">
        <v>8.4</v>
      </c>
      <c r="Y639" s="17">
        <v>0</v>
      </c>
      <c r="Z639" s="18">
        <f t="shared" si="230"/>
        <v>573.79912663755454</v>
      </c>
      <c r="AA639" s="17">
        <f t="shared" si="216"/>
        <v>468.99563318777285</v>
      </c>
      <c r="AB639" s="35" t="s">
        <v>945</v>
      </c>
      <c r="AC639" s="35" t="s">
        <v>58</v>
      </c>
      <c r="AD639" s="35" t="s">
        <v>1762</v>
      </c>
      <c r="AE639" s="35" t="s">
        <v>247</v>
      </c>
      <c r="AF639" s="35">
        <v>11.92</v>
      </c>
      <c r="AG639" s="36"/>
      <c r="AH639" s="36"/>
      <c r="AI639" s="36"/>
      <c r="AJ639" s="38"/>
      <c r="AK639" s="33" t="s">
        <v>1718</v>
      </c>
      <c r="AL639" s="33" t="s">
        <v>1718</v>
      </c>
      <c r="AM639" s="144" t="s">
        <v>1719</v>
      </c>
      <c r="AN639" s="33" t="s">
        <v>1720</v>
      </c>
    </row>
    <row r="640" spans="1:40" ht="140.25">
      <c r="A640" s="100" t="s">
        <v>1551</v>
      </c>
      <c r="B640" s="133" t="s">
        <v>1713</v>
      </c>
      <c r="C640" s="33" t="s">
        <v>682</v>
      </c>
      <c r="D640" s="134" t="s">
        <v>1714</v>
      </c>
      <c r="E640" s="35" t="s">
        <v>1763</v>
      </c>
      <c r="F640" s="35" t="s">
        <v>45</v>
      </c>
      <c r="G640" s="129">
        <v>1</v>
      </c>
      <c r="H640" s="33" t="s">
        <v>46</v>
      </c>
      <c r="I640" s="33" t="s">
        <v>47</v>
      </c>
      <c r="J640" s="33" t="s">
        <v>1569</v>
      </c>
      <c r="K640" s="137">
        <v>348</v>
      </c>
      <c r="L640" s="16">
        <f t="shared" si="192"/>
        <v>417.59999999999997</v>
      </c>
      <c r="M640" s="16">
        <v>0.186</v>
      </c>
      <c r="N640" s="8">
        <f t="shared" si="141"/>
        <v>0.22850122850122848</v>
      </c>
      <c r="O640" s="17">
        <f t="shared" si="212"/>
        <v>428</v>
      </c>
      <c r="P640" s="17">
        <f t="shared" si="213"/>
        <v>513.6</v>
      </c>
      <c r="Q640" s="18">
        <f t="shared" si="154"/>
        <v>79.608000000000004</v>
      </c>
      <c r="R640" s="8">
        <v>12</v>
      </c>
      <c r="S640" s="8">
        <v>6</v>
      </c>
      <c r="T640" s="18">
        <f t="shared" si="229"/>
        <v>559.14893617021278</v>
      </c>
      <c r="U640" s="44"/>
      <c r="V640" s="44"/>
      <c r="W640" s="44">
        <f t="shared" si="211"/>
        <v>457.02127659574467</v>
      </c>
      <c r="X640" s="8">
        <v>8.4</v>
      </c>
      <c r="Y640" s="17">
        <v>0</v>
      </c>
      <c r="Z640" s="18">
        <f t="shared" si="230"/>
        <v>573.79912663755454</v>
      </c>
      <c r="AA640" s="17">
        <f t="shared" si="216"/>
        <v>468.99563318777285</v>
      </c>
      <c r="AB640" s="35" t="s">
        <v>945</v>
      </c>
      <c r="AC640" s="35" t="s">
        <v>58</v>
      </c>
      <c r="AD640" s="35" t="s">
        <v>1764</v>
      </c>
      <c r="AE640" s="35" t="s">
        <v>247</v>
      </c>
      <c r="AF640" s="35">
        <v>11.92</v>
      </c>
      <c r="AG640" s="36"/>
      <c r="AH640" s="36"/>
      <c r="AI640" s="36"/>
      <c r="AJ640" s="38"/>
      <c r="AK640" s="33" t="s">
        <v>1718</v>
      </c>
      <c r="AL640" s="33" t="s">
        <v>1718</v>
      </c>
      <c r="AM640" s="144" t="s">
        <v>1719</v>
      </c>
      <c r="AN640" s="33" t="s">
        <v>1720</v>
      </c>
    </row>
    <row r="641" spans="1:40" ht="165.75">
      <c r="A641" s="100" t="s">
        <v>1551</v>
      </c>
      <c r="B641" s="133" t="s">
        <v>1713</v>
      </c>
      <c r="C641" s="33" t="s">
        <v>682</v>
      </c>
      <c r="D641" s="134" t="s">
        <v>1714</v>
      </c>
      <c r="E641" s="35" t="s">
        <v>1765</v>
      </c>
      <c r="F641" s="35" t="s">
        <v>45</v>
      </c>
      <c r="G641" s="129">
        <v>1</v>
      </c>
      <c r="H641" s="33" t="s">
        <v>46</v>
      </c>
      <c r="I641" s="33" t="s">
        <v>47</v>
      </c>
      <c r="J641" s="33" t="s">
        <v>1569</v>
      </c>
      <c r="K641" s="137">
        <v>348</v>
      </c>
      <c r="L641" s="16">
        <f t="shared" si="192"/>
        <v>417.59999999999997</v>
      </c>
      <c r="M641" s="16">
        <v>0.186</v>
      </c>
      <c r="N641" s="8">
        <f t="shared" si="141"/>
        <v>0.22850122850122848</v>
      </c>
      <c r="O641" s="17">
        <f t="shared" si="212"/>
        <v>428</v>
      </c>
      <c r="P641" s="17">
        <f t="shared" si="213"/>
        <v>513.6</v>
      </c>
      <c r="Q641" s="18">
        <f t="shared" si="154"/>
        <v>79.608000000000004</v>
      </c>
      <c r="R641" s="8">
        <v>12</v>
      </c>
      <c r="S641" s="8">
        <v>6</v>
      </c>
      <c r="T641" s="18">
        <f t="shared" si="229"/>
        <v>559.14893617021278</v>
      </c>
      <c r="U641" s="44"/>
      <c r="V641" s="44"/>
      <c r="W641" s="44">
        <f t="shared" si="211"/>
        <v>457.02127659574467</v>
      </c>
      <c r="X641" s="8">
        <v>8.4</v>
      </c>
      <c r="Y641" s="17">
        <v>0</v>
      </c>
      <c r="Z641" s="18">
        <f t="shared" si="230"/>
        <v>573.79912663755454</v>
      </c>
      <c r="AA641" s="17">
        <f t="shared" si="216"/>
        <v>468.99563318777285</v>
      </c>
      <c r="AB641" s="35" t="s">
        <v>767</v>
      </c>
      <c r="AC641" s="35" t="s">
        <v>58</v>
      </c>
      <c r="AD641" s="35" t="s">
        <v>1766</v>
      </c>
      <c r="AE641" s="35" t="s">
        <v>247</v>
      </c>
      <c r="AF641" s="35">
        <v>11.88</v>
      </c>
      <c r="AG641" s="36"/>
      <c r="AH641" s="36"/>
      <c r="AI641" s="51" t="s">
        <v>1767</v>
      </c>
      <c r="AJ641" s="38"/>
      <c r="AK641" s="33" t="s">
        <v>1718</v>
      </c>
      <c r="AL641" s="33" t="s">
        <v>1718</v>
      </c>
      <c r="AM641" s="144" t="s">
        <v>1719</v>
      </c>
      <c r="AN641" s="33" t="s">
        <v>1720</v>
      </c>
    </row>
    <row r="642" spans="1:40" ht="409.5">
      <c r="A642" s="100" t="s">
        <v>1551</v>
      </c>
      <c r="B642" s="100" t="s">
        <v>1768</v>
      </c>
      <c r="C642" s="33" t="s">
        <v>682</v>
      </c>
      <c r="D642" s="33" t="s">
        <v>1769</v>
      </c>
      <c r="E642" s="35"/>
      <c r="F642" s="35" t="s">
        <v>45</v>
      </c>
      <c r="G642" s="129">
        <v>1</v>
      </c>
      <c r="H642" s="33" t="s">
        <v>46</v>
      </c>
      <c r="I642" s="33" t="s">
        <v>47</v>
      </c>
      <c r="J642" s="33" t="s">
        <v>1770</v>
      </c>
      <c r="K642" s="137">
        <v>348</v>
      </c>
      <c r="L642" s="16">
        <f t="shared" si="192"/>
        <v>417.59999999999997</v>
      </c>
      <c r="M642" s="16">
        <v>0.186</v>
      </c>
      <c r="N642" s="8">
        <f t="shared" si="141"/>
        <v>0.22850122850122848</v>
      </c>
      <c r="O642" s="17">
        <f t="shared" si="212"/>
        <v>428</v>
      </c>
      <c r="P642" s="17">
        <f t="shared" si="213"/>
        <v>513.6</v>
      </c>
      <c r="Q642" s="18">
        <f t="shared" si="154"/>
        <v>79.608000000000004</v>
      </c>
      <c r="R642" s="8">
        <v>12</v>
      </c>
      <c r="S642" s="8">
        <v>6</v>
      </c>
      <c r="T642" s="18">
        <f t="shared" si="229"/>
        <v>559.14893617021278</v>
      </c>
      <c r="U642" s="44"/>
      <c r="V642" s="44"/>
      <c r="W642" s="44">
        <f t="shared" si="211"/>
        <v>457.02127659574467</v>
      </c>
      <c r="X642" s="8">
        <v>8.4</v>
      </c>
      <c r="Y642" s="17">
        <v>0</v>
      </c>
      <c r="Z642" s="18">
        <f t="shared" si="230"/>
        <v>573.79912663755454</v>
      </c>
      <c r="AA642" s="17">
        <f t="shared" si="216"/>
        <v>468.99563318777285</v>
      </c>
      <c r="AB642" s="40">
        <v>42835</v>
      </c>
      <c r="AC642" s="35" t="s">
        <v>46</v>
      </c>
      <c r="AD642" s="35"/>
      <c r="AE642" s="35"/>
      <c r="AF642" s="35"/>
      <c r="AG642" s="36"/>
      <c r="AH642" s="36"/>
      <c r="AI642" s="36"/>
      <c r="AJ642" s="38"/>
      <c r="AK642" s="33" t="s">
        <v>1771</v>
      </c>
      <c r="AL642" s="33" t="s">
        <v>1771</v>
      </c>
      <c r="AM642" s="33" t="s">
        <v>1772</v>
      </c>
      <c r="AN642" s="33"/>
    </row>
    <row r="643" spans="1:40" ht="409.5">
      <c r="A643" s="100" t="s">
        <v>1551</v>
      </c>
      <c r="B643" s="100" t="s">
        <v>1768</v>
      </c>
      <c r="C643" s="33" t="s">
        <v>682</v>
      </c>
      <c r="D643" s="33" t="s">
        <v>1769</v>
      </c>
      <c r="E643" s="35"/>
      <c r="F643" s="35" t="s">
        <v>45</v>
      </c>
      <c r="G643" s="129">
        <v>1</v>
      </c>
      <c r="H643" s="33" t="s">
        <v>46</v>
      </c>
      <c r="I643" s="33" t="s">
        <v>47</v>
      </c>
      <c r="J643" s="33" t="s">
        <v>1770</v>
      </c>
      <c r="K643" s="137">
        <v>348</v>
      </c>
      <c r="L643" s="16">
        <f t="shared" si="192"/>
        <v>417.59999999999997</v>
      </c>
      <c r="M643" s="16">
        <v>0.186</v>
      </c>
      <c r="N643" s="8">
        <f t="shared" si="141"/>
        <v>0.22850122850122848</v>
      </c>
      <c r="O643" s="17">
        <f t="shared" si="212"/>
        <v>428</v>
      </c>
      <c r="P643" s="17">
        <f t="shared" si="213"/>
        <v>513.6</v>
      </c>
      <c r="Q643" s="18">
        <f t="shared" si="154"/>
        <v>79.608000000000004</v>
      </c>
      <c r="R643" s="8">
        <v>12</v>
      </c>
      <c r="S643" s="8">
        <v>6</v>
      </c>
      <c r="T643" s="18">
        <f t="shared" si="229"/>
        <v>559.14893617021278</v>
      </c>
      <c r="U643" s="44"/>
      <c r="V643" s="44"/>
      <c r="W643" s="44">
        <f t="shared" si="211"/>
        <v>457.02127659574467</v>
      </c>
      <c r="X643" s="8">
        <v>8.4</v>
      </c>
      <c r="Y643" s="17">
        <v>0</v>
      </c>
      <c r="Z643" s="18">
        <f t="shared" si="230"/>
        <v>573.79912663755454</v>
      </c>
      <c r="AA643" s="17">
        <f t="shared" si="216"/>
        <v>468.99563318777285</v>
      </c>
      <c r="AB643" s="40">
        <v>42928</v>
      </c>
      <c r="AC643" s="35" t="s">
        <v>46</v>
      </c>
      <c r="AD643" s="35"/>
      <c r="AE643" s="35"/>
      <c r="AF643" s="35"/>
      <c r="AG643" s="36"/>
      <c r="AH643" s="36"/>
      <c r="AI643" s="36"/>
      <c r="AJ643" s="38"/>
      <c r="AK643" s="33" t="s">
        <v>1771</v>
      </c>
      <c r="AL643" s="33" t="s">
        <v>1771</v>
      </c>
      <c r="AM643" s="33" t="s">
        <v>1772</v>
      </c>
      <c r="AN643" s="33"/>
    </row>
    <row r="644" spans="1:40" ht="38.25">
      <c r="A644" s="100" t="s">
        <v>1551</v>
      </c>
      <c r="B644" s="33" t="s">
        <v>1773</v>
      </c>
      <c r="C644" s="33" t="s">
        <v>682</v>
      </c>
      <c r="D644" s="52" t="s">
        <v>1774</v>
      </c>
      <c r="E644" s="35" t="s">
        <v>1775</v>
      </c>
      <c r="F644" s="35" t="s">
        <v>45</v>
      </c>
      <c r="G644" s="129">
        <v>1</v>
      </c>
      <c r="H644" s="33" t="s">
        <v>46</v>
      </c>
      <c r="I644" s="33" t="s">
        <v>47</v>
      </c>
      <c r="J644" s="33" t="s">
        <v>1776</v>
      </c>
      <c r="K644" s="137">
        <v>110</v>
      </c>
      <c r="L644" s="16">
        <f t="shared" si="192"/>
        <v>132</v>
      </c>
      <c r="M644" s="16">
        <v>0.186</v>
      </c>
      <c r="N644" s="8">
        <f t="shared" si="141"/>
        <v>0.22850122850122848</v>
      </c>
      <c r="O644" s="17">
        <f t="shared" si="212"/>
        <v>136</v>
      </c>
      <c r="P644" s="17">
        <f t="shared" si="213"/>
        <v>163.19999999999999</v>
      </c>
      <c r="Q644" s="18">
        <f t="shared" si="154"/>
        <v>25.295999999999999</v>
      </c>
      <c r="R644" s="8">
        <v>12</v>
      </c>
      <c r="S644" s="8">
        <v>6</v>
      </c>
      <c r="T644" s="18">
        <f t="shared" si="229"/>
        <v>186.38297872340425</v>
      </c>
      <c r="U644" s="44"/>
      <c r="V644" s="44"/>
      <c r="W644" s="44">
        <f t="shared" si="211"/>
        <v>153.19148936170214</v>
      </c>
      <c r="X644" s="8">
        <v>8.4</v>
      </c>
      <c r="Y644" s="17">
        <v>0</v>
      </c>
      <c r="Z644" s="18">
        <f t="shared" si="230"/>
        <v>191.2663755458515</v>
      </c>
      <c r="AA644" s="17">
        <f t="shared" si="216"/>
        <v>157.2052401746725</v>
      </c>
      <c r="AB644" s="35" t="s">
        <v>884</v>
      </c>
      <c r="AC644" s="35" t="s">
        <v>48</v>
      </c>
      <c r="AD644" s="35" t="s">
        <v>1777</v>
      </c>
      <c r="AE644" s="35" t="s">
        <v>138</v>
      </c>
      <c r="AF644" s="35">
        <v>5.65</v>
      </c>
      <c r="AG644" s="36"/>
      <c r="AH644" s="36"/>
      <c r="AI644" s="36"/>
      <c r="AJ644" s="38"/>
      <c r="AK644" s="33" t="s">
        <v>1778</v>
      </c>
      <c r="AL644" s="33" t="s">
        <v>1778</v>
      </c>
      <c r="AM644" s="33" t="s">
        <v>1779</v>
      </c>
      <c r="AN644" s="33" t="s">
        <v>1780</v>
      </c>
    </row>
    <row r="645" spans="1:40" ht="38.25">
      <c r="A645" s="100" t="s">
        <v>1551</v>
      </c>
      <c r="B645" s="33" t="s">
        <v>1781</v>
      </c>
      <c r="C645" s="33" t="s">
        <v>682</v>
      </c>
      <c r="D645" s="33" t="s">
        <v>1782</v>
      </c>
      <c r="E645" s="21"/>
      <c r="F645" s="35" t="s">
        <v>45</v>
      </c>
      <c r="G645" s="129">
        <v>1</v>
      </c>
      <c r="H645" s="33" t="s">
        <v>46</v>
      </c>
      <c r="I645" s="33" t="s">
        <v>47</v>
      </c>
      <c r="J645" s="33" t="s">
        <v>1770</v>
      </c>
      <c r="K645" s="137"/>
      <c r="L645" s="16">
        <f t="shared" si="192"/>
        <v>0</v>
      </c>
      <c r="M645" s="16">
        <v>0.186</v>
      </c>
      <c r="N645" s="8">
        <f t="shared" si="141"/>
        <v>0.22850122850122848</v>
      </c>
      <c r="O645" s="17">
        <f t="shared" si="212"/>
        <v>1</v>
      </c>
      <c r="P645" s="17">
        <f t="shared" si="213"/>
        <v>1.2</v>
      </c>
      <c r="Q645" s="18">
        <f t="shared" si="154"/>
        <v>0.186</v>
      </c>
      <c r="R645" s="8">
        <v>12</v>
      </c>
      <c r="S645" s="8">
        <v>6</v>
      </c>
      <c r="T645" s="18">
        <f t="shared" si="229"/>
        <v>14.042553191489361</v>
      </c>
      <c r="U645" s="44"/>
      <c r="V645" s="44"/>
      <c r="W645" s="44">
        <f t="shared" si="211"/>
        <v>12.765957446808512</v>
      </c>
      <c r="X645" s="8">
        <v>8.4</v>
      </c>
      <c r="Y645" s="17">
        <v>0</v>
      </c>
      <c r="Z645" s="18">
        <f t="shared" si="230"/>
        <v>14.410480349344978</v>
      </c>
      <c r="AA645" s="17">
        <f t="shared" si="216"/>
        <v>13.100436681222707</v>
      </c>
      <c r="AB645" s="35" t="s">
        <v>764</v>
      </c>
      <c r="AC645" s="35" t="s">
        <v>46</v>
      </c>
      <c r="AD645" s="35"/>
      <c r="AE645" s="35"/>
      <c r="AF645" s="35"/>
      <c r="AG645" s="36"/>
      <c r="AH645" s="36"/>
      <c r="AI645" s="36"/>
      <c r="AJ645" s="38"/>
      <c r="AK645" s="33" t="s">
        <v>1783</v>
      </c>
      <c r="AL645" s="33" t="s">
        <v>1783</v>
      </c>
      <c r="AM645" s="33" t="s">
        <v>1784</v>
      </c>
      <c r="AN645" s="33"/>
    </row>
    <row r="646" spans="1:40" ht="409.5">
      <c r="A646" s="100" t="s">
        <v>1551</v>
      </c>
      <c r="B646" s="33" t="s">
        <v>1785</v>
      </c>
      <c r="C646" s="33" t="s">
        <v>682</v>
      </c>
      <c r="D646" s="33" t="s">
        <v>1786</v>
      </c>
      <c r="E646" s="35" t="s">
        <v>1787</v>
      </c>
      <c r="F646" s="35" t="s">
        <v>45</v>
      </c>
      <c r="G646" s="129">
        <v>1</v>
      </c>
      <c r="H646" s="33" t="s">
        <v>46</v>
      </c>
      <c r="I646" s="33" t="s">
        <v>47</v>
      </c>
      <c r="J646" s="33" t="s">
        <v>1770</v>
      </c>
      <c r="K646" s="137">
        <v>360</v>
      </c>
      <c r="L646" s="16">
        <f t="shared" si="192"/>
        <v>432</v>
      </c>
      <c r="M646" s="16">
        <v>0.186</v>
      </c>
      <c r="N646" s="8">
        <f t="shared" si="141"/>
        <v>0.22850122850122848</v>
      </c>
      <c r="O646" s="17">
        <f t="shared" si="212"/>
        <v>443</v>
      </c>
      <c r="P646" s="17">
        <f t="shared" si="213"/>
        <v>531.6</v>
      </c>
      <c r="Q646" s="18">
        <f t="shared" si="154"/>
        <v>82.397999999999996</v>
      </c>
      <c r="R646" s="8">
        <v>12</v>
      </c>
      <c r="S646" s="8">
        <v>6</v>
      </c>
      <c r="T646" s="18">
        <f t="shared" si="229"/>
        <v>578.29787234042556</v>
      </c>
      <c r="U646" s="44"/>
      <c r="V646" s="44"/>
      <c r="W646" s="44">
        <f t="shared" si="211"/>
        <v>472.34042553191495</v>
      </c>
      <c r="X646" s="8">
        <v>8.4</v>
      </c>
      <c r="Y646" s="17">
        <v>0</v>
      </c>
      <c r="Z646" s="18">
        <f t="shared" si="230"/>
        <v>593.44978165938869</v>
      </c>
      <c r="AA646" s="17">
        <f t="shared" si="216"/>
        <v>484.71615720524017</v>
      </c>
      <c r="AB646" s="35" t="s">
        <v>1788</v>
      </c>
      <c r="AC646" s="35" t="s">
        <v>48</v>
      </c>
      <c r="AD646" s="35" t="s">
        <v>1789</v>
      </c>
      <c r="AE646" s="35" t="s">
        <v>949</v>
      </c>
      <c r="AF646" s="35">
        <v>6.35</v>
      </c>
      <c r="AG646" s="36"/>
      <c r="AH646" s="36"/>
      <c r="AI646" s="36"/>
      <c r="AJ646" s="38"/>
      <c r="AK646" s="33" t="s">
        <v>1790</v>
      </c>
      <c r="AL646" s="33" t="s">
        <v>1790</v>
      </c>
      <c r="AM646" s="33" t="s">
        <v>1791</v>
      </c>
      <c r="AN646" s="33" t="s">
        <v>1792</v>
      </c>
    </row>
    <row r="647" spans="1:40" ht="409.5">
      <c r="A647" s="100" t="s">
        <v>1551</v>
      </c>
      <c r="B647" s="33" t="s">
        <v>1785</v>
      </c>
      <c r="C647" s="33" t="s">
        <v>682</v>
      </c>
      <c r="D647" s="33" t="s">
        <v>1786</v>
      </c>
      <c r="E647" s="35" t="s">
        <v>1793</v>
      </c>
      <c r="F647" s="35" t="s">
        <v>45</v>
      </c>
      <c r="G647" s="129">
        <v>1</v>
      </c>
      <c r="H647" s="33" t="s">
        <v>46</v>
      </c>
      <c r="I647" s="33" t="s">
        <v>47</v>
      </c>
      <c r="J647" s="33" t="s">
        <v>1770</v>
      </c>
      <c r="K647" s="137">
        <v>360</v>
      </c>
      <c r="L647" s="16">
        <f t="shared" si="192"/>
        <v>432</v>
      </c>
      <c r="M647" s="16">
        <v>0.186</v>
      </c>
      <c r="N647" s="8">
        <f t="shared" si="141"/>
        <v>0.22850122850122848</v>
      </c>
      <c r="O647" s="17">
        <f t="shared" si="212"/>
        <v>443</v>
      </c>
      <c r="P647" s="17">
        <f t="shared" si="213"/>
        <v>531.6</v>
      </c>
      <c r="Q647" s="18">
        <f t="shared" si="154"/>
        <v>82.397999999999996</v>
      </c>
      <c r="R647" s="8">
        <v>12</v>
      </c>
      <c r="S647" s="8">
        <v>6</v>
      </c>
      <c r="T647" s="18">
        <f t="shared" si="229"/>
        <v>578.29787234042556</v>
      </c>
      <c r="U647" s="44"/>
      <c r="V647" s="44"/>
      <c r="W647" s="44">
        <f t="shared" si="211"/>
        <v>472.34042553191495</v>
      </c>
      <c r="X647" s="8">
        <v>8.4</v>
      </c>
      <c r="Y647" s="17">
        <v>0</v>
      </c>
      <c r="Z647" s="18">
        <f t="shared" si="230"/>
        <v>593.44978165938869</v>
      </c>
      <c r="AA647" s="17">
        <f t="shared" si="216"/>
        <v>484.71615720524017</v>
      </c>
      <c r="AB647" s="35" t="s">
        <v>1794</v>
      </c>
      <c r="AC647" s="35" t="s">
        <v>48</v>
      </c>
      <c r="AD647" s="35" t="s">
        <v>1795</v>
      </c>
      <c r="AE647" s="35" t="s">
        <v>138</v>
      </c>
      <c r="AF647" s="35">
        <v>6.46</v>
      </c>
      <c r="AG647" s="36"/>
      <c r="AH647" s="36"/>
      <c r="AI647" s="36"/>
      <c r="AJ647" s="38"/>
      <c r="AK647" s="33" t="s">
        <v>1790</v>
      </c>
      <c r="AL647" s="33" t="s">
        <v>1790</v>
      </c>
      <c r="AM647" s="33" t="s">
        <v>1791</v>
      </c>
      <c r="AN647" s="33" t="s">
        <v>1792</v>
      </c>
    </row>
    <row r="648" spans="1:40" ht="409.5">
      <c r="A648" s="100" t="s">
        <v>1551</v>
      </c>
      <c r="B648" s="33" t="s">
        <v>1785</v>
      </c>
      <c r="C648" s="33" t="s">
        <v>682</v>
      </c>
      <c r="D648" s="33" t="s">
        <v>1786</v>
      </c>
      <c r="E648" s="35" t="s">
        <v>1796</v>
      </c>
      <c r="F648" s="35" t="s">
        <v>45</v>
      </c>
      <c r="G648" s="129">
        <v>1</v>
      </c>
      <c r="H648" s="33" t="s">
        <v>46</v>
      </c>
      <c r="I648" s="33" t="s">
        <v>47</v>
      </c>
      <c r="J648" s="33" t="s">
        <v>1770</v>
      </c>
      <c r="K648" s="137">
        <v>360</v>
      </c>
      <c r="L648" s="16">
        <f t="shared" si="192"/>
        <v>432</v>
      </c>
      <c r="M648" s="16">
        <v>0.186</v>
      </c>
      <c r="N648" s="8">
        <f t="shared" si="141"/>
        <v>0.22850122850122848</v>
      </c>
      <c r="O648" s="17">
        <f t="shared" si="212"/>
        <v>443</v>
      </c>
      <c r="P648" s="17">
        <f t="shared" si="213"/>
        <v>531.6</v>
      </c>
      <c r="Q648" s="18">
        <f t="shared" si="154"/>
        <v>82.397999999999996</v>
      </c>
      <c r="R648" s="8">
        <v>12</v>
      </c>
      <c r="S648" s="8">
        <v>6</v>
      </c>
      <c r="T648" s="18">
        <f t="shared" si="229"/>
        <v>578.29787234042556</v>
      </c>
      <c r="U648" s="44"/>
      <c r="V648" s="44"/>
      <c r="W648" s="44">
        <f t="shared" si="211"/>
        <v>472.34042553191495</v>
      </c>
      <c r="X648" s="8">
        <v>8.4</v>
      </c>
      <c r="Y648" s="17">
        <v>0</v>
      </c>
      <c r="Z648" s="18">
        <f t="shared" si="230"/>
        <v>593.44978165938869</v>
      </c>
      <c r="AA648" s="17">
        <f t="shared" si="216"/>
        <v>484.71615720524017</v>
      </c>
      <c r="AB648" s="35" t="s">
        <v>1797</v>
      </c>
      <c r="AC648" s="35" t="s">
        <v>48</v>
      </c>
      <c r="AD648" s="35" t="s">
        <v>1798</v>
      </c>
      <c r="AE648" s="35" t="s">
        <v>138</v>
      </c>
      <c r="AF648" s="35">
        <v>6.46</v>
      </c>
      <c r="AG648" s="36"/>
      <c r="AH648" s="36"/>
      <c r="AI648" s="36"/>
      <c r="AJ648" s="38"/>
      <c r="AK648" s="33" t="s">
        <v>1790</v>
      </c>
      <c r="AL648" s="33" t="s">
        <v>1790</v>
      </c>
      <c r="AM648" s="33" t="s">
        <v>1791</v>
      </c>
      <c r="AN648" s="33" t="s">
        <v>1792</v>
      </c>
    </row>
    <row r="649" spans="1:40" ht="409.5">
      <c r="A649" s="100" t="s">
        <v>1551</v>
      </c>
      <c r="B649" s="33" t="s">
        <v>1785</v>
      </c>
      <c r="C649" s="33" t="s">
        <v>682</v>
      </c>
      <c r="D649" s="33" t="s">
        <v>1786</v>
      </c>
      <c r="E649" s="35"/>
      <c r="F649" s="35" t="s">
        <v>1175</v>
      </c>
      <c r="G649" s="129">
        <v>1</v>
      </c>
      <c r="H649" s="33" t="s">
        <v>46</v>
      </c>
      <c r="I649" s="33" t="s">
        <v>1478</v>
      </c>
      <c r="J649" s="33" t="s">
        <v>1799</v>
      </c>
      <c r="K649" s="137">
        <v>374.13</v>
      </c>
      <c r="L649" s="16">
        <f t="shared" si="192"/>
        <v>448.95599999999996</v>
      </c>
      <c r="M649" s="16">
        <v>0.15</v>
      </c>
      <c r="N649" s="8">
        <f t="shared" si="141"/>
        <v>0.17647058823529413</v>
      </c>
      <c r="O649" s="17">
        <f t="shared" si="212"/>
        <v>441</v>
      </c>
      <c r="P649" s="17">
        <f t="shared" si="213"/>
        <v>529.19999999999993</v>
      </c>
      <c r="Q649" s="18">
        <f t="shared" si="154"/>
        <v>66.149999999999991</v>
      </c>
      <c r="R649" s="8">
        <v>12</v>
      </c>
      <c r="S649" s="8">
        <v>8.4</v>
      </c>
      <c r="T649" s="18">
        <f t="shared" ref="T649:T654" si="231">(P649+(S649/100)*R649)/(1-S649/100)</f>
        <v>578.82969432314405</v>
      </c>
      <c r="U649" s="44"/>
      <c r="V649" s="44"/>
      <c r="W649" s="44">
        <f t="shared" si="211"/>
        <v>503.22707423580778</v>
      </c>
      <c r="X649" s="8">
        <v>8.4</v>
      </c>
      <c r="Y649" s="17">
        <v>0</v>
      </c>
      <c r="Z649" s="18">
        <f t="shared" ref="Z649:Z654" si="232">(P649+(X649/100)*R649+Y649)/(1-X649/100)</f>
        <v>578.82969432314405</v>
      </c>
      <c r="AA649" s="17">
        <f t="shared" si="216"/>
        <v>503.22707423580778</v>
      </c>
      <c r="AB649" s="40">
        <v>43313</v>
      </c>
      <c r="AC649" s="35" t="s">
        <v>1800</v>
      </c>
      <c r="AD649" s="35"/>
      <c r="AE649" s="35"/>
      <c r="AF649" s="35"/>
      <c r="AG649" s="36"/>
      <c r="AH649" s="36"/>
      <c r="AI649" s="36"/>
      <c r="AJ649" s="38"/>
      <c r="AK649" s="33" t="s">
        <v>1790</v>
      </c>
      <c r="AL649" s="33" t="s">
        <v>1801</v>
      </c>
      <c r="AM649" s="33" t="s">
        <v>1791</v>
      </c>
      <c r="AN649" s="33" t="s">
        <v>1792</v>
      </c>
    </row>
    <row r="650" spans="1:40" ht="204">
      <c r="A650" s="100" t="s">
        <v>1551</v>
      </c>
      <c r="B650" s="33" t="s">
        <v>1802</v>
      </c>
      <c r="C650" s="33" t="s">
        <v>1237</v>
      </c>
      <c r="D650" s="33" t="s">
        <v>1803</v>
      </c>
      <c r="E650" s="35"/>
      <c r="F650" s="35" t="s">
        <v>45</v>
      </c>
      <c r="G650" s="129">
        <v>1</v>
      </c>
      <c r="H650" s="33" t="s">
        <v>46</v>
      </c>
      <c r="I650" s="33" t="s">
        <v>47</v>
      </c>
      <c r="J650" s="33" t="s">
        <v>1804</v>
      </c>
      <c r="K650" s="37">
        <v>425</v>
      </c>
      <c r="L650" s="16">
        <f t="shared" si="192"/>
        <v>510</v>
      </c>
      <c r="M650" s="16">
        <v>6.8000000000000005E-2</v>
      </c>
      <c r="N650" s="8">
        <f t="shared" si="141"/>
        <v>7.2961373390557943E-2</v>
      </c>
      <c r="O650" s="17">
        <f t="shared" si="212"/>
        <v>457</v>
      </c>
      <c r="P650" s="17">
        <f t="shared" si="213"/>
        <v>548.4</v>
      </c>
      <c r="Q650" s="18">
        <f t="shared" si="154"/>
        <v>31.076000000000001</v>
      </c>
      <c r="R650" s="8">
        <v>12</v>
      </c>
      <c r="S650" s="8">
        <v>8.4</v>
      </c>
      <c r="T650" s="18">
        <f t="shared" si="231"/>
        <v>599.79039301310047</v>
      </c>
      <c r="U650" s="44"/>
      <c r="V650" s="44"/>
      <c r="W650" s="44">
        <f t="shared" si="211"/>
        <v>569.86899563318775</v>
      </c>
      <c r="X650" s="8">
        <v>8.4</v>
      </c>
      <c r="Y650" s="17">
        <v>5</v>
      </c>
      <c r="Z650" s="18">
        <f t="shared" si="232"/>
        <v>605.24890829694323</v>
      </c>
      <c r="AA650" s="17">
        <f t="shared" si="216"/>
        <v>575.32751091703051</v>
      </c>
      <c r="AB650" s="35" t="s">
        <v>1805</v>
      </c>
      <c r="AC650" s="35" t="s">
        <v>46</v>
      </c>
      <c r="AD650" s="35"/>
      <c r="AE650" s="35"/>
      <c r="AF650" s="35"/>
      <c r="AG650" s="36"/>
      <c r="AH650" s="36"/>
      <c r="AI650" s="36"/>
      <c r="AJ650" s="38"/>
      <c r="AK650" s="33" t="s">
        <v>1806</v>
      </c>
      <c r="AL650" s="33" t="s">
        <v>1806</v>
      </c>
      <c r="AM650" s="33" t="s">
        <v>1807</v>
      </c>
      <c r="AN650" s="145" t="s">
        <v>1808</v>
      </c>
    </row>
    <row r="651" spans="1:40" ht="204">
      <c r="A651" s="100" t="s">
        <v>1551</v>
      </c>
      <c r="B651" s="33" t="s">
        <v>1802</v>
      </c>
      <c r="C651" s="33" t="s">
        <v>1237</v>
      </c>
      <c r="D651" s="33" t="s">
        <v>1803</v>
      </c>
      <c r="E651" s="35"/>
      <c r="F651" s="35" t="s">
        <v>45</v>
      </c>
      <c r="G651" s="129">
        <v>1</v>
      </c>
      <c r="H651" s="33" t="s">
        <v>46</v>
      </c>
      <c r="I651" s="33" t="s">
        <v>47</v>
      </c>
      <c r="J651" s="33" t="s">
        <v>1804</v>
      </c>
      <c r="K651" s="37">
        <v>425</v>
      </c>
      <c r="L651" s="16">
        <f t="shared" si="192"/>
        <v>510</v>
      </c>
      <c r="M651" s="16">
        <v>6.8000000000000005E-2</v>
      </c>
      <c r="N651" s="8">
        <f t="shared" si="141"/>
        <v>7.2961373390557943E-2</v>
      </c>
      <c r="O651" s="17">
        <f t="shared" si="212"/>
        <v>457</v>
      </c>
      <c r="P651" s="17">
        <f t="shared" si="213"/>
        <v>548.4</v>
      </c>
      <c r="Q651" s="18">
        <f t="shared" si="154"/>
        <v>31.076000000000001</v>
      </c>
      <c r="R651" s="8">
        <v>12</v>
      </c>
      <c r="S651" s="8">
        <v>8.4</v>
      </c>
      <c r="T651" s="18">
        <f t="shared" si="231"/>
        <v>599.79039301310047</v>
      </c>
      <c r="U651" s="44"/>
      <c r="V651" s="44"/>
      <c r="W651" s="44">
        <f t="shared" si="211"/>
        <v>569.86899563318775</v>
      </c>
      <c r="X651" s="8">
        <v>8.4</v>
      </c>
      <c r="Y651" s="17">
        <v>5</v>
      </c>
      <c r="Z651" s="18">
        <f t="shared" si="232"/>
        <v>605.24890829694323</v>
      </c>
      <c r="AA651" s="17">
        <f t="shared" si="216"/>
        <v>575.32751091703051</v>
      </c>
      <c r="AB651" s="35" t="s">
        <v>1805</v>
      </c>
      <c r="AC651" s="35" t="s">
        <v>46</v>
      </c>
      <c r="AD651" s="35"/>
      <c r="AE651" s="35"/>
      <c r="AF651" s="35"/>
      <c r="AG651" s="36"/>
      <c r="AH651" s="36"/>
      <c r="AI651" s="36"/>
      <c r="AJ651" s="38"/>
      <c r="AK651" s="33" t="s">
        <v>1806</v>
      </c>
      <c r="AL651" s="33" t="s">
        <v>1806</v>
      </c>
      <c r="AM651" s="33" t="s">
        <v>1807</v>
      </c>
      <c r="AN651" s="145" t="s">
        <v>1808</v>
      </c>
    </row>
    <row r="652" spans="1:40" ht="204">
      <c r="A652" s="100" t="s">
        <v>1551</v>
      </c>
      <c r="B652" s="33" t="s">
        <v>1802</v>
      </c>
      <c r="C652" s="33" t="s">
        <v>1237</v>
      </c>
      <c r="D652" s="33" t="s">
        <v>1803</v>
      </c>
      <c r="E652" s="35"/>
      <c r="F652" s="35" t="s">
        <v>45</v>
      </c>
      <c r="G652" s="129">
        <v>1</v>
      </c>
      <c r="H652" s="33" t="s">
        <v>46</v>
      </c>
      <c r="I652" s="33" t="s">
        <v>47</v>
      </c>
      <c r="J652" s="33" t="s">
        <v>1804</v>
      </c>
      <c r="K652" s="37">
        <v>425</v>
      </c>
      <c r="L652" s="16">
        <f t="shared" si="192"/>
        <v>510</v>
      </c>
      <c r="M652" s="16">
        <v>6.8000000000000005E-2</v>
      </c>
      <c r="N652" s="8">
        <f t="shared" si="141"/>
        <v>7.2961373390557943E-2</v>
      </c>
      <c r="O652" s="17">
        <f t="shared" si="212"/>
        <v>457</v>
      </c>
      <c r="P652" s="17">
        <f t="shared" si="213"/>
        <v>548.4</v>
      </c>
      <c r="Q652" s="18">
        <f t="shared" si="154"/>
        <v>31.076000000000001</v>
      </c>
      <c r="R652" s="8">
        <v>12</v>
      </c>
      <c r="S652" s="8">
        <v>8.4</v>
      </c>
      <c r="T652" s="18">
        <f t="shared" si="231"/>
        <v>599.79039301310047</v>
      </c>
      <c r="U652" s="44"/>
      <c r="V652" s="44"/>
      <c r="W652" s="44">
        <f t="shared" si="211"/>
        <v>569.86899563318775</v>
      </c>
      <c r="X652" s="8">
        <v>8.4</v>
      </c>
      <c r="Y652" s="17">
        <v>5</v>
      </c>
      <c r="Z652" s="18">
        <f t="shared" si="232"/>
        <v>605.24890829694323</v>
      </c>
      <c r="AA652" s="17">
        <f t="shared" si="216"/>
        <v>575.32751091703051</v>
      </c>
      <c r="AB652" s="35" t="s">
        <v>1805</v>
      </c>
      <c r="AC652" s="35" t="s">
        <v>46</v>
      </c>
      <c r="AD652" s="35"/>
      <c r="AE652" s="35"/>
      <c r="AF652" s="35"/>
      <c r="AG652" s="36"/>
      <c r="AH652" s="36"/>
      <c r="AI652" s="36"/>
      <c r="AJ652" s="38"/>
      <c r="AK652" s="33" t="s">
        <v>1806</v>
      </c>
      <c r="AL652" s="33" t="s">
        <v>1806</v>
      </c>
      <c r="AM652" s="33" t="s">
        <v>1807</v>
      </c>
      <c r="AN652" s="145" t="s">
        <v>1808</v>
      </c>
    </row>
    <row r="653" spans="1:40" ht="204">
      <c r="A653" s="100" t="s">
        <v>1551</v>
      </c>
      <c r="B653" s="33" t="s">
        <v>1802</v>
      </c>
      <c r="C653" s="33" t="s">
        <v>1237</v>
      </c>
      <c r="D653" s="33" t="s">
        <v>1803</v>
      </c>
      <c r="E653" s="35"/>
      <c r="F653" s="35" t="s">
        <v>45</v>
      </c>
      <c r="G653" s="129">
        <v>1</v>
      </c>
      <c r="H653" s="33" t="s">
        <v>46</v>
      </c>
      <c r="I653" s="33" t="s">
        <v>47</v>
      </c>
      <c r="J653" s="33" t="s">
        <v>1804</v>
      </c>
      <c r="K653" s="37">
        <v>425</v>
      </c>
      <c r="L653" s="16">
        <f t="shared" si="192"/>
        <v>510</v>
      </c>
      <c r="M653" s="16">
        <v>6.8000000000000005E-2</v>
      </c>
      <c r="N653" s="8">
        <f t="shared" si="141"/>
        <v>7.2961373390557943E-2</v>
      </c>
      <c r="O653" s="17">
        <f t="shared" si="212"/>
        <v>457</v>
      </c>
      <c r="P653" s="17">
        <f t="shared" si="213"/>
        <v>548.4</v>
      </c>
      <c r="Q653" s="18">
        <f t="shared" si="154"/>
        <v>31.076000000000001</v>
      </c>
      <c r="R653" s="8">
        <v>12</v>
      </c>
      <c r="S653" s="8">
        <v>8.4</v>
      </c>
      <c r="T653" s="18">
        <f t="shared" si="231"/>
        <v>599.79039301310047</v>
      </c>
      <c r="U653" s="44"/>
      <c r="V653" s="44"/>
      <c r="W653" s="44">
        <f t="shared" si="211"/>
        <v>569.86899563318775</v>
      </c>
      <c r="X653" s="8">
        <v>8.4</v>
      </c>
      <c r="Y653" s="17">
        <v>5</v>
      </c>
      <c r="Z653" s="18">
        <f t="shared" si="232"/>
        <v>605.24890829694323</v>
      </c>
      <c r="AA653" s="17">
        <f t="shared" si="216"/>
        <v>575.32751091703051</v>
      </c>
      <c r="AB653" s="35" t="s">
        <v>1805</v>
      </c>
      <c r="AC653" s="35" t="s">
        <v>46</v>
      </c>
      <c r="AD653" s="35"/>
      <c r="AE653" s="35"/>
      <c r="AF653" s="35"/>
      <c r="AG653" s="36"/>
      <c r="AH653" s="36"/>
      <c r="AI653" s="36"/>
      <c r="AJ653" s="38"/>
      <c r="AK653" s="33" t="s">
        <v>1806</v>
      </c>
      <c r="AL653" s="33" t="s">
        <v>1806</v>
      </c>
      <c r="AM653" s="33" t="s">
        <v>1807</v>
      </c>
      <c r="AN653" s="145" t="s">
        <v>1808</v>
      </c>
    </row>
    <row r="654" spans="1:40" ht="204">
      <c r="A654" s="100" t="s">
        <v>1551</v>
      </c>
      <c r="B654" s="33" t="s">
        <v>1802</v>
      </c>
      <c r="C654" s="33" t="s">
        <v>1237</v>
      </c>
      <c r="D654" s="33" t="s">
        <v>1803</v>
      </c>
      <c r="E654" s="35"/>
      <c r="F654" s="35" t="s">
        <v>45</v>
      </c>
      <c r="G654" s="129">
        <v>1</v>
      </c>
      <c r="H654" s="33" t="s">
        <v>46</v>
      </c>
      <c r="I654" s="33" t="s">
        <v>47</v>
      </c>
      <c r="J654" s="33" t="s">
        <v>1804</v>
      </c>
      <c r="K654" s="37">
        <v>425</v>
      </c>
      <c r="L654" s="16">
        <f t="shared" si="192"/>
        <v>510</v>
      </c>
      <c r="M654" s="16">
        <v>6.8000000000000005E-2</v>
      </c>
      <c r="N654" s="8">
        <f t="shared" si="141"/>
        <v>7.2961373390557943E-2</v>
      </c>
      <c r="O654" s="17">
        <f t="shared" si="212"/>
        <v>457</v>
      </c>
      <c r="P654" s="17">
        <f t="shared" si="213"/>
        <v>548.4</v>
      </c>
      <c r="Q654" s="18">
        <f t="shared" si="154"/>
        <v>31.076000000000001</v>
      </c>
      <c r="R654" s="8">
        <v>12</v>
      </c>
      <c r="S654" s="8">
        <v>8.4</v>
      </c>
      <c r="T654" s="18">
        <f t="shared" si="231"/>
        <v>599.79039301310047</v>
      </c>
      <c r="U654" s="44"/>
      <c r="V654" s="44"/>
      <c r="W654" s="44">
        <f t="shared" si="211"/>
        <v>569.86899563318775</v>
      </c>
      <c r="X654" s="8">
        <v>8.4</v>
      </c>
      <c r="Y654" s="17">
        <v>5</v>
      </c>
      <c r="Z654" s="18">
        <f t="shared" si="232"/>
        <v>605.24890829694323</v>
      </c>
      <c r="AA654" s="17">
        <f t="shared" si="216"/>
        <v>575.32751091703051</v>
      </c>
      <c r="AB654" s="35" t="s">
        <v>1805</v>
      </c>
      <c r="AC654" s="35" t="s">
        <v>46</v>
      </c>
      <c r="AD654" s="35"/>
      <c r="AE654" s="35"/>
      <c r="AF654" s="35"/>
      <c r="AG654" s="36"/>
      <c r="AH654" s="36"/>
      <c r="AI654" s="36"/>
      <c r="AJ654" s="38"/>
      <c r="AK654" s="33" t="s">
        <v>1806</v>
      </c>
      <c r="AL654" s="33" t="s">
        <v>1806</v>
      </c>
      <c r="AM654" s="33" t="s">
        <v>1807</v>
      </c>
      <c r="AN654" s="145" t="s">
        <v>1808</v>
      </c>
    </row>
    <row r="655" spans="1:40" ht="178.5">
      <c r="A655" s="100" t="s">
        <v>1551</v>
      </c>
      <c r="B655" s="33" t="s">
        <v>1809</v>
      </c>
      <c r="C655" s="33" t="s">
        <v>471</v>
      </c>
      <c r="D655" s="33" t="s">
        <v>1810</v>
      </c>
      <c r="E655" s="35" t="s">
        <v>1811</v>
      </c>
      <c r="F655" s="35" t="s">
        <v>45</v>
      </c>
      <c r="G655" s="129">
        <v>1</v>
      </c>
      <c r="H655" s="33" t="s">
        <v>46</v>
      </c>
      <c r="I655" s="33" t="s">
        <v>47</v>
      </c>
      <c r="J655" s="33" t="s">
        <v>1804</v>
      </c>
      <c r="K655" s="52">
        <v>595</v>
      </c>
      <c r="L655" s="16">
        <f t="shared" si="192"/>
        <v>714</v>
      </c>
      <c r="M655" s="16">
        <v>6.8000000000000005E-2</v>
      </c>
      <c r="N655" s="8">
        <f t="shared" si="141"/>
        <v>7.2961373390557943E-2</v>
      </c>
      <c r="O655" s="17">
        <f t="shared" si="212"/>
        <v>639</v>
      </c>
      <c r="P655" s="17">
        <f t="shared" si="213"/>
        <v>766.8</v>
      </c>
      <c r="Q655" s="18">
        <f t="shared" si="154"/>
        <v>43.452000000000005</v>
      </c>
      <c r="R655" s="8">
        <v>12</v>
      </c>
      <c r="S655" s="8">
        <v>6</v>
      </c>
      <c r="T655" s="18">
        <f t="shared" ref="T655:T662" si="233">(P655+R655)/(1-S655/100)</f>
        <v>828.51063829787233</v>
      </c>
      <c r="U655" s="44"/>
      <c r="V655" s="44"/>
      <c r="W655" s="44">
        <f t="shared" si="211"/>
        <v>772.34042553191489</v>
      </c>
      <c r="X655" s="8">
        <v>8.4</v>
      </c>
      <c r="Y655" s="17">
        <v>0</v>
      </c>
      <c r="Z655" s="18">
        <f t="shared" ref="Z655:Z674" si="234">(P655+R655+Y655)/(1-X655/100)</f>
        <v>850.2183406113536</v>
      </c>
      <c r="AA655" s="17">
        <f t="shared" si="216"/>
        <v>792.57641921397374</v>
      </c>
      <c r="AB655" s="40">
        <v>42743</v>
      </c>
      <c r="AC655" s="35" t="s">
        <v>48</v>
      </c>
      <c r="AD655" s="35" t="s">
        <v>1812</v>
      </c>
      <c r="AE655" s="35" t="s">
        <v>247</v>
      </c>
      <c r="AF655" s="35">
        <v>11.92</v>
      </c>
      <c r="AG655" s="36"/>
      <c r="AH655" s="36"/>
      <c r="AI655" s="36"/>
      <c r="AJ655" s="38"/>
      <c r="AK655" s="33" t="s">
        <v>1813</v>
      </c>
      <c r="AL655" s="33" t="s">
        <v>1813</v>
      </c>
      <c r="AM655" s="33" t="s">
        <v>1814</v>
      </c>
      <c r="AN655" s="33" t="s">
        <v>1815</v>
      </c>
    </row>
    <row r="656" spans="1:40" ht="178.5">
      <c r="A656" s="100" t="s">
        <v>1551</v>
      </c>
      <c r="B656" s="33" t="s">
        <v>1809</v>
      </c>
      <c r="C656" s="33" t="s">
        <v>471</v>
      </c>
      <c r="D656" s="33" t="s">
        <v>1810</v>
      </c>
      <c r="E656" s="35" t="s">
        <v>1816</v>
      </c>
      <c r="F656" s="35" t="s">
        <v>45</v>
      </c>
      <c r="G656" s="129">
        <v>1</v>
      </c>
      <c r="H656" s="33" t="s">
        <v>46</v>
      </c>
      <c r="I656" s="33" t="s">
        <v>47</v>
      </c>
      <c r="J656" s="33" t="s">
        <v>1804</v>
      </c>
      <c r="K656" s="52">
        <v>595</v>
      </c>
      <c r="L656" s="16">
        <f t="shared" si="192"/>
        <v>714</v>
      </c>
      <c r="M656" s="16">
        <v>6.8000000000000005E-2</v>
      </c>
      <c r="N656" s="8">
        <f t="shared" si="141"/>
        <v>7.2961373390557943E-2</v>
      </c>
      <c r="O656" s="17">
        <f t="shared" si="212"/>
        <v>639</v>
      </c>
      <c r="P656" s="17">
        <f t="shared" si="213"/>
        <v>766.8</v>
      </c>
      <c r="Q656" s="18">
        <f t="shared" si="154"/>
        <v>43.452000000000005</v>
      </c>
      <c r="R656" s="8">
        <v>12</v>
      </c>
      <c r="S656" s="8">
        <v>6</v>
      </c>
      <c r="T656" s="18">
        <f t="shared" si="233"/>
        <v>828.51063829787233</v>
      </c>
      <c r="U656" s="44"/>
      <c r="V656" s="44"/>
      <c r="W656" s="44">
        <f t="shared" si="211"/>
        <v>772.34042553191489</v>
      </c>
      <c r="X656" s="8">
        <v>8.4</v>
      </c>
      <c r="Y656" s="17">
        <v>0</v>
      </c>
      <c r="Z656" s="18">
        <f t="shared" si="234"/>
        <v>850.2183406113536</v>
      </c>
      <c r="AA656" s="17">
        <f t="shared" si="216"/>
        <v>792.57641921397374</v>
      </c>
      <c r="AB656" s="40">
        <v>42743</v>
      </c>
      <c r="AC656" s="35" t="s">
        <v>48</v>
      </c>
      <c r="AD656" s="35" t="s">
        <v>1817</v>
      </c>
      <c r="AE656" s="35" t="s">
        <v>247</v>
      </c>
      <c r="AF656" s="35">
        <v>11.92</v>
      </c>
      <c r="AG656" s="36"/>
      <c r="AH656" s="36"/>
      <c r="AI656" s="36"/>
      <c r="AJ656" s="38"/>
      <c r="AK656" s="33" t="s">
        <v>1813</v>
      </c>
      <c r="AL656" s="33" t="s">
        <v>1813</v>
      </c>
      <c r="AM656" s="33" t="s">
        <v>1814</v>
      </c>
      <c r="AN656" s="33" t="s">
        <v>1815</v>
      </c>
    </row>
    <row r="657" spans="1:40" ht="178.5">
      <c r="A657" s="100" t="s">
        <v>1551</v>
      </c>
      <c r="B657" s="33" t="s">
        <v>1809</v>
      </c>
      <c r="C657" s="33" t="s">
        <v>471</v>
      </c>
      <c r="D657" s="33" t="s">
        <v>1810</v>
      </c>
      <c r="E657" s="35" t="s">
        <v>1818</v>
      </c>
      <c r="F657" s="35" t="s">
        <v>45</v>
      </c>
      <c r="G657" s="129">
        <v>1</v>
      </c>
      <c r="H657" s="33" t="s">
        <v>46</v>
      </c>
      <c r="I657" s="33" t="s">
        <v>47</v>
      </c>
      <c r="J657" s="33" t="s">
        <v>1804</v>
      </c>
      <c r="K657" s="52">
        <v>595</v>
      </c>
      <c r="L657" s="16">
        <f t="shared" si="192"/>
        <v>714</v>
      </c>
      <c r="M657" s="16">
        <v>6.8000000000000005E-2</v>
      </c>
      <c r="N657" s="8">
        <f t="shared" si="141"/>
        <v>7.2961373390557943E-2</v>
      </c>
      <c r="O657" s="17">
        <f t="shared" si="212"/>
        <v>639</v>
      </c>
      <c r="P657" s="17">
        <f t="shared" si="213"/>
        <v>766.8</v>
      </c>
      <c r="Q657" s="18">
        <f t="shared" si="154"/>
        <v>43.452000000000005</v>
      </c>
      <c r="R657" s="8">
        <v>12</v>
      </c>
      <c r="S657" s="8">
        <v>6</v>
      </c>
      <c r="T657" s="18">
        <f t="shared" si="233"/>
        <v>828.51063829787233</v>
      </c>
      <c r="U657" s="44"/>
      <c r="V657" s="44"/>
      <c r="W657" s="44">
        <f t="shared" si="211"/>
        <v>772.34042553191489</v>
      </c>
      <c r="X657" s="8">
        <v>8.4</v>
      </c>
      <c r="Y657" s="17">
        <v>0</v>
      </c>
      <c r="Z657" s="18">
        <f t="shared" si="234"/>
        <v>850.2183406113536</v>
      </c>
      <c r="AA657" s="17">
        <f t="shared" si="216"/>
        <v>792.57641921397374</v>
      </c>
      <c r="AB657" s="40">
        <v>42774</v>
      </c>
      <c r="AC657" s="35" t="s">
        <v>48</v>
      </c>
      <c r="AD657" s="35" t="s">
        <v>1819</v>
      </c>
      <c r="AE657" s="35" t="s">
        <v>247</v>
      </c>
      <c r="AF657" s="35">
        <v>11.92</v>
      </c>
      <c r="AG657" s="36"/>
      <c r="AH657" s="36"/>
      <c r="AI657" s="36"/>
      <c r="AJ657" s="38"/>
      <c r="AK657" s="33" t="s">
        <v>1813</v>
      </c>
      <c r="AL657" s="33" t="s">
        <v>1813</v>
      </c>
      <c r="AM657" s="33" t="s">
        <v>1814</v>
      </c>
      <c r="AN657" s="33" t="s">
        <v>1815</v>
      </c>
    </row>
    <row r="658" spans="1:40" ht="178.5">
      <c r="A658" s="100" t="s">
        <v>1551</v>
      </c>
      <c r="B658" s="33" t="s">
        <v>1809</v>
      </c>
      <c r="C658" s="33" t="s">
        <v>471</v>
      </c>
      <c r="D658" s="33" t="s">
        <v>1810</v>
      </c>
      <c r="E658" s="35" t="s">
        <v>1820</v>
      </c>
      <c r="F658" s="35" t="s">
        <v>45</v>
      </c>
      <c r="G658" s="129">
        <v>1</v>
      </c>
      <c r="H658" s="33" t="s">
        <v>46</v>
      </c>
      <c r="I658" s="33" t="s">
        <v>47</v>
      </c>
      <c r="J658" s="33" t="s">
        <v>1804</v>
      </c>
      <c r="K658" s="52">
        <v>595</v>
      </c>
      <c r="L658" s="16">
        <f t="shared" si="192"/>
        <v>714</v>
      </c>
      <c r="M658" s="16">
        <v>6.8000000000000005E-2</v>
      </c>
      <c r="N658" s="8">
        <f t="shared" si="141"/>
        <v>7.2961373390557943E-2</v>
      </c>
      <c r="O658" s="17">
        <f t="shared" si="212"/>
        <v>639</v>
      </c>
      <c r="P658" s="17">
        <f t="shared" si="213"/>
        <v>766.8</v>
      </c>
      <c r="Q658" s="18">
        <f t="shared" si="154"/>
        <v>43.452000000000005</v>
      </c>
      <c r="R658" s="8">
        <v>12</v>
      </c>
      <c r="S658" s="8">
        <v>6</v>
      </c>
      <c r="T658" s="18">
        <f t="shared" si="233"/>
        <v>828.51063829787233</v>
      </c>
      <c r="U658" s="44"/>
      <c r="V658" s="44"/>
      <c r="W658" s="44">
        <f t="shared" si="211"/>
        <v>772.34042553191489</v>
      </c>
      <c r="X658" s="8">
        <v>8.4</v>
      </c>
      <c r="Y658" s="17">
        <v>0</v>
      </c>
      <c r="Z658" s="18">
        <f t="shared" si="234"/>
        <v>850.2183406113536</v>
      </c>
      <c r="AA658" s="17">
        <f t="shared" si="216"/>
        <v>792.57641921397374</v>
      </c>
      <c r="AB658" s="40">
        <v>42863</v>
      </c>
      <c r="AC658" s="35" t="s">
        <v>48</v>
      </c>
      <c r="AD658" s="35" t="s">
        <v>1821</v>
      </c>
      <c r="AE658" s="35" t="s">
        <v>247</v>
      </c>
      <c r="AF658" s="35">
        <v>11.92</v>
      </c>
      <c r="AG658" s="36"/>
      <c r="AH658" s="36"/>
      <c r="AI658" s="36"/>
      <c r="AJ658" s="38"/>
      <c r="AK658" s="33" t="s">
        <v>1813</v>
      </c>
      <c r="AL658" s="33" t="s">
        <v>1813</v>
      </c>
      <c r="AM658" s="33" t="s">
        <v>1814</v>
      </c>
      <c r="AN658" s="33" t="s">
        <v>1815</v>
      </c>
    </row>
    <row r="659" spans="1:40" ht="178.5">
      <c r="A659" s="100" t="s">
        <v>1551</v>
      </c>
      <c r="B659" s="33" t="s">
        <v>1809</v>
      </c>
      <c r="C659" s="33" t="s">
        <v>471</v>
      </c>
      <c r="D659" s="33" t="s">
        <v>1810</v>
      </c>
      <c r="E659" s="35" t="s">
        <v>1822</v>
      </c>
      <c r="F659" s="35" t="s">
        <v>45</v>
      </c>
      <c r="G659" s="129">
        <v>1</v>
      </c>
      <c r="H659" s="33" t="s">
        <v>46</v>
      </c>
      <c r="I659" s="33" t="s">
        <v>47</v>
      </c>
      <c r="J659" s="33" t="s">
        <v>1804</v>
      </c>
      <c r="K659" s="52">
        <v>595</v>
      </c>
      <c r="L659" s="16">
        <f t="shared" si="192"/>
        <v>714</v>
      </c>
      <c r="M659" s="16">
        <v>6.8000000000000005E-2</v>
      </c>
      <c r="N659" s="8">
        <f t="shared" si="141"/>
        <v>7.2961373390557943E-2</v>
      </c>
      <c r="O659" s="17">
        <f t="shared" si="212"/>
        <v>639</v>
      </c>
      <c r="P659" s="17">
        <f t="shared" si="213"/>
        <v>766.8</v>
      </c>
      <c r="Q659" s="18">
        <f t="shared" si="154"/>
        <v>43.452000000000005</v>
      </c>
      <c r="R659" s="8">
        <v>12</v>
      </c>
      <c r="S659" s="8">
        <v>6</v>
      </c>
      <c r="T659" s="18">
        <f t="shared" si="233"/>
        <v>828.51063829787233</v>
      </c>
      <c r="U659" s="44"/>
      <c r="V659" s="44"/>
      <c r="W659" s="44">
        <f t="shared" si="211"/>
        <v>772.34042553191489</v>
      </c>
      <c r="X659" s="8">
        <v>8.4</v>
      </c>
      <c r="Y659" s="17">
        <v>0</v>
      </c>
      <c r="Z659" s="18">
        <f t="shared" si="234"/>
        <v>850.2183406113536</v>
      </c>
      <c r="AA659" s="17">
        <f t="shared" si="216"/>
        <v>792.57641921397374</v>
      </c>
      <c r="AB659" s="40">
        <v>42986</v>
      </c>
      <c r="AC659" s="35" t="s">
        <v>48</v>
      </c>
      <c r="AD659" s="35" t="s">
        <v>1823</v>
      </c>
      <c r="AE659" s="35" t="s">
        <v>247</v>
      </c>
      <c r="AF659" s="35">
        <v>11.92</v>
      </c>
      <c r="AG659" s="36"/>
      <c r="AH659" s="36"/>
      <c r="AI659" s="36"/>
      <c r="AJ659" s="38"/>
      <c r="AK659" s="33" t="s">
        <v>1813</v>
      </c>
      <c r="AL659" s="33" t="s">
        <v>1813</v>
      </c>
      <c r="AM659" s="33" t="s">
        <v>1814</v>
      </c>
      <c r="AN659" s="33" t="s">
        <v>1815</v>
      </c>
    </row>
    <row r="660" spans="1:40" ht="178.5">
      <c r="A660" s="100" t="s">
        <v>1551</v>
      </c>
      <c r="B660" s="33" t="s">
        <v>1809</v>
      </c>
      <c r="C660" s="33" t="s">
        <v>471</v>
      </c>
      <c r="D660" s="33" t="s">
        <v>1810</v>
      </c>
      <c r="E660" s="35" t="s">
        <v>1824</v>
      </c>
      <c r="F660" s="35" t="s">
        <v>45</v>
      </c>
      <c r="G660" s="129">
        <v>1</v>
      </c>
      <c r="H660" s="33" t="s">
        <v>46</v>
      </c>
      <c r="I660" s="33" t="s">
        <v>47</v>
      </c>
      <c r="J660" s="33" t="s">
        <v>1804</v>
      </c>
      <c r="K660" s="52">
        <v>595</v>
      </c>
      <c r="L660" s="16">
        <f t="shared" si="192"/>
        <v>714</v>
      </c>
      <c r="M660" s="16">
        <v>6.8000000000000005E-2</v>
      </c>
      <c r="N660" s="8">
        <f t="shared" si="141"/>
        <v>7.2961373390557943E-2</v>
      </c>
      <c r="O660" s="17">
        <f t="shared" si="212"/>
        <v>639</v>
      </c>
      <c r="P660" s="17">
        <f t="shared" si="213"/>
        <v>766.8</v>
      </c>
      <c r="Q660" s="18">
        <f t="shared" si="154"/>
        <v>43.452000000000005</v>
      </c>
      <c r="R660" s="8">
        <v>12</v>
      </c>
      <c r="S660" s="8">
        <v>6</v>
      </c>
      <c r="T660" s="18">
        <f t="shared" si="233"/>
        <v>828.51063829787233</v>
      </c>
      <c r="U660" s="44"/>
      <c r="V660" s="44"/>
      <c r="W660" s="44">
        <f t="shared" si="211"/>
        <v>772.34042553191489</v>
      </c>
      <c r="X660" s="8">
        <v>8.4</v>
      </c>
      <c r="Y660" s="17">
        <v>0</v>
      </c>
      <c r="Z660" s="18">
        <f t="shared" si="234"/>
        <v>850.2183406113536</v>
      </c>
      <c r="AA660" s="17">
        <f t="shared" si="216"/>
        <v>792.57641921397374</v>
      </c>
      <c r="AB660" s="35" t="s">
        <v>1770</v>
      </c>
      <c r="AC660" s="35" t="s">
        <v>48</v>
      </c>
      <c r="AD660" s="35" t="s">
        <v>1825</v>
      </c>
      <c r="AE660" s="35" t="s">
        <v>413</v>
      </c>
      <c r="AF660" s="35">
        <v>12.11</v>
      </c>
      <c r="AG660" s="36"/>
      <c r="AH660" s="36"/>
      <c r="AI660" s="36"/>
      <c r="AJ660" s="38"/>
      <c r="AK660" s="33" t="s">
        <v>1813</v>
      </c>
      <c r="AL660" s="33" t="s">
        <v>1813</v>
      </c>
      <c r="AM660" s="33" t="s">
        <v>1814</v>
      </c>
      <c r="AN660" s="33" t="s">
        <v>1815</v>
      </c>
    </row>
    <row r="661" spans="1:40" ht="178.5">
      <c r="A661" s="100" t="s">
        <v>1551</v>
      </c>
      <c r="B661" s="33" t="s">
        <v>1809</v>
      </c>
      <c r="C661" s="33" t="s">
        <v>471</v>
      </c>
      <c r="D661" s="33" t="s">
        <v>1810</v>
      </c>
      <c r="E661" s="35" t="s">
        <v>1826</v>
      </c>
      <c r="F661" s="35" t="s">
        <v>45</v>
      </c>
      <c r="G661" s="129">
        <v>1</v>
      </c>
      <c r="H661" s="33" t="s">
        <v>46</v>
      </c>
      <c r="I661" s="33" t="s">
        <v>47</v>
      </c>
      <c r="J661" s="33" t="s">
        <v>1804</v>
      </c>
      <c r="K661" s="52">
        <v>595</v>
      </c>
      <c r="L661" s="16">
        <f t="shared" si="192"/>
        <v>714</v>
      </c>
      <c r="M661" s="16">
        <v>6.8000000000000005E-2</v>
      </c>
      <c r="N661" s="8">
        <f t="shared" si="141"/>
        <v>7.2961373390557943E-2</v>
      </c>
      <c r="O661" s="17">
        <f t="shared" si="212"/>
        <v>639</v>
      </c>
      <c r="P661" s="17">
        <f t="shared" si="213"/>
        <v>766.8</v>
      </c>
      <c r="Q661" s="18">
        <f t="shared" si="154"/>
        <v>43.452000000000005</v>
      </c>
      <c r="R661" s="8">
        <v>12</v>
      </c>
      <c r="S661" s="8">
        <v>6</v>
      </c>
      <c r="T661" s="18">
        <f t="shared" si="233"/>
        <v>828.51063829787233</v>
      </c>
      <c r="U661" s="44"/>
      <c r="V661" s="44"/>
      <c r="W661" s="44">
        <f t="shared" si="211"/>
        <v>772.34042553191489</v>
      </c>
      <c r="X661" s="8">
        <v>8.4</v>
      </c>
      <c r="Y661" s="17">
        <v>0</v>
      </c>
      <c r="Z661" s="18">
        <f t="shared" si="234"/>
        <v>850.2183406113536</v>
      </c>
      <c r="AA661" s="17">
        <f t="shared" si="216"/>
        <v>792.57641921397374</v>
      </c>
      <c r="AB661" s="35" t="s">
        <v>1770</v>
      </c>
      <c r="AC661" s="35" t="s">
        <v>48</v>
      </c>
      <c r="AD661" s="35" t="s">
        <v>1825</v>
      </c>
      <c r="AE661" s="35" t="s">
        <v>413</v>
      </c>
      <c r="AF661" s="42" t="s">
        <v>158</v>
      </c>
      <c r="AG661" s="36"/>
      <c r="AH661" s="36"/>
      <c r="AI661" s="36"/>
      <c r="AJ661" s="38"/>
      <c r="AK661" s="33" t="s">
        <v>1813</v>
      </c>
      <c r="AL661" s="33" t="s">
        <v>1813</v>
      </c>
      <c r="AM661" s="33" t="s">
        <v>1814</v>
      </c>
      <c r="AN661" s="33" t="s">
        <v>1815</v>
      </c>
    </row>
    <row r="662" spans="1:40" ht="204">
      <c r="A662" s="100" t="s">
        <v>1551</v>
      </c>
      <c r="B662" s="33" t="s">
        <v>1809</v>
      </c>
      <c r="C662" s="33" t="s">
        <v>471</v>
      </c>
      <c r="D662" s="33" t="s">
        <v>1810</v>
      </c>
      <c r="E662" s="35" t="s">
        <v>1827</v>
      </c>
      <c r="F662" s="35" t="s">
        <v>45</v>
      </c>
      <c r="G662" s="129">
        <v>1</v>
      </c>
      <c r="H662" s="33" t="s">
        <v>46</v>
      </c>
      <c r="I662" s="33" t="s">
        <v>47</v>
      </c>
      <c r="J662" s="33" t="s">
        <v>1804</v>
      </c>
      <c r="K662" s="52">
        <v>595</v>
      </c>
      <c r="L662" s="16">
        <f t="shared" si="192"/>
        <v>714</v>
      </c>
      <c r="M662" s="16">
        <v>6.8000000000000005E-2</v>
      </c>
      <c r="N662" s="8">
        <f t="shared" si="141"/>
        <v>7.2961373390557943E-2</v>
      </c>
      <c r="O662" s="17">
        <f t="shared" si="212"/>
        <v>639</v>
      </c>
      <c r="P662" s="17">
        <f t="shared" si="213"/>
        <v>766.8</v>
      </c>
      <c r="Q662" s="18">
        <f t="shared" si="154"/>
        <v>43.452000000000005</v>
      </c>
      <c r="R662" s="8">
        <v>12</v>
      </c>
      <c r="S662" s="8">
        <v>6</v>
      </c>
      <c r="T662" s="18">
        <f t="shared" si="233"/>
        <v>828.51063829787233</v>
      </c>
      <c r="U662" s="44"/>
      <c r="V662" s="44"/>
      <c r="W662" s="44">
        <f t="shared" si="211"/>
        <v>772.34042553191489</v>
      </c>
      <c r="X662" s="8">
        <v>8.4</v>
      </c>
      <c r="Y662" s="17">
        <v>0</v>
      </c>
      <c r="Z662" s="18">
        <f t="shared" si="234"/>
        <v>850.2183406113536</v>
      </c>
      <c r="AA662" s="17">
        <f t="shared" si="216"/>
        <v>792.57641921397374</v>
      </c>
      <c r="AB662" s="40">
        <v>42778</v>
      </c>
      <c r="AC662" s="35" t="s">
        <v>48</v>
      </c>
      <c r="AD662" s="35" t="s">
        <v>1828</v>
      </c>
      <c r="AE662" s="35" t="s">
        <v>247</v>
      </c>
      <c r="AF662" s="35">
        <v>11.92</v>
      </c>
      <c r="AG662" s="36"/>
      <c r="AH662" s="36"/>
      <c r="AI662" s="36"/>
      <c r="AJ662" s="51" t="s">
        <v>1829</v>
      </c>
      <c r="AK662" s="33" t="s">
        <v>1813</v>
      </c>
      <c r="AL662" s="33" t="s">
        <v>1813</v>
      </c>
      <c r="AM662" s="33" t="s">
        <v>1814</v>
      </c>
      <c r="AN662" s="33" t="s">
        <v>1815</v>
      </c>
    </row>
    <row r="663" spans="1:40" ht="165.75">
      <c r="A663" s="100" t="s">
        <v>1551</v>
      </c>
      <c r="B663" s="33" t="s">
        <v>1830</v>
      </c>
      <c r="C663" s="33" t="s">
        <v>471</v>
      </c>
      <c r="D663" s="33" t="s">
        <v>1831</v>
      </c>
      <c r="E663" s="35"/>
      <c r="F663" s="35" t="s">
        <v>45</v>
      </c>
      <c r="G663" s="129">
        <v>1</v>
      </c>
      <c r="H663" s="33" t="s">
        <v>46</v>
      </c>
      <c r="I663" s="33" t="s">
        <v>47</v>
      </c>
      <c r="J663" s="33" t="s">
        <v>1832</v>
      </c>
      <c r="K663" s="52">
        <v>300</v>
      </c>
      <c r="L663" s="16">
        <f t="shared" si="192"/>
        <v>360</v>
      </c>
      <c r="M663" s="16">
        <v>5.8000000000000003E-2</v>
      </c>
      <c r="N663" s="8">
        <f t="shared" si="141"/>
        <v>6.1571125265392788E-2</v>
      </c>
      <c r="O663" s="17">
        <f t="shared" si="212"/>
        <v>319</v>
      </c>
      <c r="P663" s="17">
        <f t="shared" si="213"/>
        <v>382.8</v>
      </c>
      <c r="Q663" s="18">
        <f t="shared" si="154"/>
        <v>18.502000000000002</v>
      </c>
      <c r="R663" s="8">
        <v>12</v>
      </c>
      <c r="S663" s="8">
        <v>6</v>
      </c>
      <c r="T663" s="18">
        <f t="shared" ref="T663:T672" si="235">(P663+(S663/100)*R663)/(1-S663/100)</f>
        <v>408.00000000000006</v>
      </c>
      <c r="U663" s="146">
        <v>7.0000000000000007E-2</v>
      </c>
      <c r="V663" s="147">
        <f t="shared" ref="V663:V672" si="236">P663*(1+U663)</f>
        <v>409.59600000000006</v>
      </c>
      <c r="W663" s="44">
        <f t="shared" si="211"/>
        <v>395.74468085106383</v>
      </c>
      <c r="X663" s="8">
        <v>8.4</v>
      </c>
      <c r="Y663" s="17">
        <v>0</v>
      </c>
      <c r="Z663" s="18">
        <f t="shared" si="234"/>
        <v>431.00436681222709</v>
      </c>
      <c r="AA663" s="17">
        <f t="shared" si="216"/>
        <v>406.11353711790389</v>
      </c>
      <c r="AB663" s="35"/>
      <c r="AC663" s="35"/>
      <c r="AD663" s="35" t="s">
        <v>1833</v>
      </c>
      <c r="AE663" s="35"/>
      <c r="AF663" s="35"/>
      <c r="AG663" s="36"/>
      <c r="AH663" s="36"/>
      <c r="AI663" s="36"/>
      <c r="AJ663" s="36"/>
      <c r="AK663" s="33" t="s">
        <v>1834</v>
      </c>
      <c r="AL663" s="33" t="s">
        <v>1834</v>
      </c>
      <c r="AM663" s="33" t="s">
        <v>1835</v>
      </c>
      <c r="AN663" s="33" t="s">
        <v>1836</v>
      </c>
    </row>
    <row r="664" spans="1:40" ht="165.75">
      <c r="A664" s="100" t="s">
        <v>1551</v>
      </c>
      <c r="B664" s="33" t="s">
        <v>1830</v>
      </c>
      <c r="C664" s="33" t="s">
        <v>471</v>
      </c>
      <c r="D664" s="33" t="s">
        <v>1831</v>
      </c>
      <c r="E664" s="35"/>
      <c r="F664" s="35" t="s">
        <v>45</v>
      </c>
      <c r="G664" s="129">
        <v>1</v>
      </c>
      <c r="H664" s="33" t="s">
        <v>46</v>
      </c>
      <c r="I664" s="33" t="s">
        <v>47</v>
      </c>
      <c r="J664" s="33" t="s">
        <v>1832</v>
      </c>
      <c r="K664" s="52">
        <v>300</v>
      </c>
      <c r="L664" s="16">
        <f t="shared" si="192"/>
        <v>360</v>
      </c>
      <c r="M664" s="16">
        <v>5.8000000000000003E-2</v>
      </c>
      <c r="N664" s="8">
        <f t="shared" si="141"/>
        <v>6.1571125265392788E-2</v>
      </c>
      <c r="O664" s="17">
        <f t="shared" si="212"/>
        <v>319</v>
      </c>
      <c r="P664" s="17">
        <f t="shared" si="213"/>
        <v>382.8</v>
      </c>
      <c r="Q664" s="18">
        <f t="shared" si="154"/>
        <v>18.502000000000002</v>
      </c>
      <c r="R664" s="8">
        <v>12</v>
      </c>
      <c r="S664" s="8">
        <v>6</v>
      </c>
      <c r="T664" s="18">
        <f t="shared" si="235"/>
        <v>408.00000000000006</v>
      </c>
      <c r="U664" s="146">
        <v>7.0000000000000007E-2</v>
      </c>
      <c r="V664" s="147">
        <f t="shared" si="236"/>
        <v>409.59600000000006</v>
      </c>
      <c r="W664" s="44">
        <f t="shared" si="211"/>
        <v>395.74468085106383</v>
      </c>
      <c r="X664" s="8">
        <v>8.4</v>
      </c>
      <c r="Y664" s="17">
        <v>0</v>
      </c>
      <c r="Z664" s="18">
        <f t="shared" si="234"/>
        <v>431.00436681222709</v>
      </c>
      <c r="AA664" s="17">
        <f t="shared" si="216"/>
        <v>406.11353711790389</v>
      </c>
      <c r="AB664" s="35"/>
      <c r="AC664" s="35"/>
      <c r="AD664" s="35" t="s">
        <v>1833</v>
      </c>
      <c r="AE664" s="35"/>
      <c r="AF664" s="35"/>
      <c r="AG664" s="36"/>
      <c r="AH664" s="36"/>
      <c r="AI664" s="36"/>
      <c r="AJ664" s="36"/>
      <c r="AK664" s="33" t="s">
        <v>1834</v>
      </c>
      <c r="AL664" s="33" t="s">
        <v>1834</v>
      </c>
      <c r="AM664" s="33" t="s">
        <v>1835</v>
      </c>
      <c r="AN664" s="33" t="s">
        <v>1836</v>
      </c>
    </row>
    <row r="665" spans="1:40" ht="165.75">
      <c r="A665" s="100" t="s">
        <v>1551</v>
      </c>
      <c r="B665" s="33" t="s">
        <v>1830</v>
      </c>
      <c r="C665" s="33" t="s">
        <v>471</v>
      </c>
      <c r="D665" s="33" t="s">
        <v>1831</v>
      </c>
      <c r="E665" s="35"/>
      <c r="F665" s="35" t="s">
        <v>45</v>
      </c>
      <c r="G665" s="129">
        <v>1</v>
      </c>
      <c r="H665" s="33" t="s">
        <v>46</v>
      </c>
      <c r="I665" s="33" t="s">
        <v>47</v>
      </c>
      <c r="J665" s="33" t="s">
        <v>1832</v>
      </c>
      <c r="K665" s="52">
        <v>300</v>
      </c>
      <c r="L665" s="16">
        <f t="shared" si="192"/>
        <v>360</v>
      </c>
      <c r="M665" s="16">
        <v>5.8000000000000003E-2</v>
      </c>
      <c r="N665" s="8">
        <f t="shared" si="141"/>
        <v>6.1571125265392788E-2</v>
      </c>
      <c r="O665" s="17">
        <f t="shared" si="212"/>
        <v>319</v>
      </c>
      <c r="P665" s="17">
        <f t="shared" si="213"/>
        <v>382.8</v>
      </c>
      <c r="Q665" s="18">
        <f t="shared" si="154"/>
        <v>18.502000000000002</v>
      </c>
      <c r="R665" s="8">
        <v>12</v>
      </c>
      <c r="S665" s="8">
        <v>6</v>
      </c>
      <c r="T665" s="18">
        <f t="shared" si="235"/>
        <v>408.00000000000006</v>
      </c>
      <c r="U665" s="146">
        <v>7.0000000000000007E-2</v>
      </c>
      <c r="V665" s="147">
        <f t="shared" si="236"/>
        <v>409.59600000000006</v>
      </c>
      <c r="W665" s="44">
        <f t="shared" si="211"/>
        <v>395.74468085106383</v>
      </c>
      <c r="X665" s="8">
        <v>8.4</v>
      </c>
      <c r="Y665" s="17">
        <v>0</v>
      </c>
      <c r="Z665" s="18">
        <f t="shared" si="234"/>
        <v>431.00436681222709</v>
      </c>
      <c r="AA665" s="17">
        <f t="shared" si="216"/>
        <v>406.11353711790389</v>
      </c>
      <c r="AB665" s="35"/>
      <c r="AC665" s="35"/>
      <c r="AD665" s="35" t="s">
        <v>1833</v>
      </c>
      <c r="AE665" s="35"/>
      <c r="AF665" s="35"/>
      <c r="AG665" s="36"/>
      <c r="AH665" s="36"/>
      <c r="AI665" s="36"/>
      <c r="AJ665" s="36"/>
      <c r="AK665" s="33" t="s">
        <v>1834</v>
      </c>
      <c r="AL665" s="33" t="s">
        <v>1834</v>
      </c>
      <c r="AM665" s="33" t="s">
        <v>1835</v>
      </c>
      <c r="AN665" s="33" t="s">
        <v>1836</v>
      </c>
    </row>
    <row r="666" spans="1:40" ht="165.75">
      <c r="A666" s="100" t="s">
        <v>1551</v>
      </c>
      <c r="B666" s="33" t="s">
        <v>1830</v>
      </c>
      <c r="C666" s="33" t="s">
        <v>471</v>
      </c>
      <c r="D666" s="33" t="s">
        <v>1831</v>
      </c>
      <c r="E666" s="35"/>
      <c r="F666" s="35" t="s">
        <v>45</v>
      </c>
      <c r="G666" s="129">
        <v>1</v>
      </c>
      <c r="H666" s="33" t="s">
        <v>46</v>
      </c>
      <c r="I666" s="33" t="s">
        <v>47</v>
      </c>
      <c r="J666" s="33" t="s">
        <v>1832</v>
      </c>
      <c r="K666" s="52">
        <v>300</v>
      </c>
      <c r="L666" s="16">
        <f t="shared" si="192"/>
        <v>360</v>
      </c>
      <c r="M666" s="16">
        <v>5.8000000000000003E-2</v>
      </c>
      <c r="N666" s="8">
        <f t="shared" si="141"/>
        <v>6.1571125265392788E-2</v>
      </c>
      <c r="O666" s="17">
        <f t="shared" si="212"/>
        <v>319</v>
      </c>
      <c r="P666" s="17">
        <f t="shared" si="213"/>
        <v>382.8</v>
      </c>
      <c r="Q666" s="18">
        <f t="shared" si="154"/>
        <v>18.502000000000002</v>
      </c>
      <c r="R666" s="8">
        <v>12</v>
      </c>
      <c r="S666" s="8">
        <v>6</v>
      </c>
      <c r="T666" s="18">
        <f t="shared" si="235"/>
        <v>408.00000000000006</v>
      </c>
      <c r="U666" s="146">
        <v>7.0000000000000007E-2</v>
      </c>
      <c r="V666" s="147">
        <f t="shared" si="236"/>
        <v>409.59600000000006</v>
      </c>
      <c r="W666" s="44">
        <f t="shared" si="211"/>
        <v>395.74468085106383</v>
      </c>
      <c r="X666" s="8">
        <v>8.4</v>
      </c>
      <c r="Y666" s="17">
        <v>0</v>
      </c>
      <c r="Z666" s="18">
        <f t="shared" si="234"/>
        <v>431.00436681222709</v>
      </c>
      <c r="AA666" s="17">
        <f t="shared" si="216"/>
        <v>406.11353711790389</v>
      </c>
      <c r="AB666" s="35"/>
      <c r="AC666" s="35"/>
      <c r="AD666" s="35" t="s">
        <v>1833</v>
      </c>
      <c r="AE666" s="35"/>
      <c r="AF666" s="35"/>
      <c r="AG666" s="36"/>
      <c r="AH666" s="36"/>
      <c r="AI666" s="36"/>
      <c r="AJ666" s="36"/>
      <c r="AK666" s="33" t="s">
        <v>1834</v>
      </c>
      <c r="AL666" s="33" t="s">
        <v>1834</v>
      </c>
      <c r="AM666" s="33" t="s">
        <v>1835</v>
      </c>
      <c r="AN666" s="33" t="s">
        <v>1836</v>
      </c>
    </row>
    <row r="667" spans="1:40" ht="165.75">
      <c r="A667" s="100" t="s">
        <v>1551</v>
      </c>
      <c r="B667" s="33" t="s">
        <v>1830</v>
      </c>
      <c r="C667" s="33" t="s">
        <v>471</v>
      </c>
      <c r="D667" s="33" t="s">
        <v>1831</v>
      </c>
      <c r="E667" s="35"/>
      <c r="F667" s="35" t="s">
        <v>45</v>
      </c>
      <c r="G667" s="129">
        <v>1</v>
      </c>
      <c r="H667" s="33" t="s">
        <v>46</v>
      </c>
      <c r="I667" s="33" t="s">
        <v>47</v>
      </c>
      <c r="J667" s="33" t="s">
        <v>1832</v>
      </c>
      <c r="K667" s="52">
        <v>300</v>
      </c>
      <c r="L667" s="16">
        <f t="shared" si="192"/>
        <v>360</v>
      </c>
      <c r="M667" s="16">
        <v>5.8000000000000003E-2</v>
      </c>
      <c r="N667" s="8">
        <f t="shared" si="141"/>
        <v>6.1571125265392788E-2</v>
      </c>
      <c r="O667" s="17">
        <f t="shared" si="212"/>
        <v>319</v>
      </c>
      <c r="P667" s="17">
        <f t="shared" si="213"/>
        <v>382.8</v>
      </c>
      <c r="Q667" s="18">
        <f t="shared" si="154"/>
        <v>18.502000000000002</v>
      </c>
      <c r="R667" s="8">
        <v>12</v>
      </c>
      <c r="S667" s="8">
        <v>6</v>
      </c>
      <c r="T667" s="18">
        <f t="shared" si="235"/>
        <v>408.00000000000006</v>
      </c>
      <c r="U667" s="146">
        <v>7.0000000000000007E-2</v>
      </c>
      <c r="V667" s="147">
        <f t="shared" si="236"/>
        <v>409.59600000000006</v>
      </c>
      <c r="W667" s="44">
        <f t="shared" si="211"/>
        <v>395.74468085106383</v>
      </c>
      <c r="X667" s="8">
        <v>8.4</v>
      </c>
      <c r="Y667" s="17">
        <v>0</v>
      </c>
      <c r="Z667" s="18">
        <f t="shared" si="234"/>
        <v>431.00436681222709</v>
      </c>
      <c r="AA667" s="17">
        <f t="shared" si="216"/>
        <v>406.11353711790389</v>
      </c>
      <c r="AB667" s="35"/>
      <c r="AC667" s="35"/>
      <c r="AD667" s="35" t="s">
        <v>1833</v>
      </c>
      <c r="AE667" s="35"/>
      <c r="AF667" s="35"/>
      <c r="AG667" s="36"/>
      <c r="AH667" s="36"/>
      <c r="AI667" s="36"/>
      <c r="AJ667" s="36"/>
      <c r="AK667" s="33" t="s">
        <v>1834</v>
      </c>
      <c r="AL667" s="33" t="s">
        <v>1834</v>
      </c>
      <c r="AM667" s="33" t="s">
        <v>1835</v>
      </c>
      <c r="AN667" s="33" t="s">
        <v>1836</v>
      </c>
    </row>
    <row r="668" spans="1:40" ht="165.75">
      <c r="A668" s="100" t="s">
        <v>1551</v>
      </c>
      <c r="B668" s="33" t="s">
        <v>1830</v>
      </c>
      <c r="C668" s="33" t="s">
        <v>471</v>
      </c>
      <c r="D668" s="33" t="s">
        <v>1831</v>
      </c>
      <c r="E668" s="35"/>
      <c r="F668" s="35" t="s">
        <v>45</v>
      </c>
      <c r="G668" s="129">
        <v>1</v>
      </c>
      <c r="H668" s="33" t="s">
        <v>46</v>
      </c>
      <c r="I668" s="33" t="s">
        <v>47</v>
      </c>
      <c r="J668" s="33" t="s">
        <v>1832</v>
      </c>
      <c r="K668" s="52">
        <v>300</v>
      </c>
      <c r="L668" s="16">
        <f t="shared" si="192"/>
        <v>360</v>
      </c>
      <c r="M668" s="16">
        <v>5.8000000000000003E-2</v>
      </c>
      <c r="N668" s="8">
        <f t="shared" si="141"/>
        <v>6.1571125265392788E-2</v>
      </c>
      <c r="O668" s="17">
        <f t="shared" si="212"/>
        <v>319</v>
      </c>
      <c r="P668" s="17">
        <f t="shared" si="213"/>
        <v>382.8</v>
      </c>
      <c r="Q668" s="18">
        <f t="shared" si="154"/>
        <v>18.502000000000002</v>
      </c>
      <c r="R668" s="8">
        <v>12</v>
      </c>
      <c r="S668" s="8">
        <v>6</v>
      </c>
      <c r="T668" s="18">
        <f t="shared" si="235"/>
        <v>408.00000000000006</v>
      </c>
      <c r="U668" s="146">
        <v>7.0000000000000007E-2</v>
      </c>
      <c r="V668" s="147">
        <f t="shared" si="236"/>
        <v>409.59600000000006</v>
      </c>
      <c r="W668" s="44">
        <f t="shared" si="211"/>
        <v>395.74468085106383</v>
      </c>
      <c r="X668" s="8">
        <v>8.4</v>
      </c>
      <c r="Y668" s="17">
        <v>0</v>
      </c>
      <c r="Z668" s="18">
        <f t="shared" si="234"/>
        <v>431.00436681222709</v>
      </c>
      <c r="AA668" s="17">
        <f t="shared" si="216"/>
        <v>406.11353711790389</v>
      </c>
      <c r="AB668" s="35"/>
      <c r="AC668" s="35"/>
      <c r="AD668" s="35" t="s">
        <v>1833</v>
      </c>
      <c r="AE668" s="35"/>
      <c r="AF668" s="35"/>
      <c r="AG668" s="36"/>
      <c r="AH668" s="36"/>
      <c r="AI668" s="36"/>
      <c r="AJ668" s="36"/>
      <c r="AK668" s="33" t="s">
        <v>1834</v>
      </c>
      <c r="AL668" s="33" t="s">
        <v>1834</v>
      </c>
      <c r="AM668" s="33" t="s">
        <v>1835</v>
      </c>
      <c r="AN668" s="33" t="s">
        <v>1836</v>
      </c>
    </row>
    <row r="669" spans="1:40" ht="165.75">
      <c r="A669" s="100" t="s">
        <v>1551</v>
      </c>
      <c r="B669" s="33" t="s">
        <v>1830</v>
      </c>
      <c r="C669" s="33" t="s">
        <v>471</v>
      </c>
      <c r="D669" s="33" t="s">
        <v>1831</v>
      </c>
      <c r="E669" s="35"/>
      <c r="F669" s="35" t="s">
        <v>45</v>
      </c>
      <c r="G669" s="129">
        <v>1</v>
      </c>
      <c r="H669" s="33" t="s">
        <v>46</v>
      </c>
      <c r="I669" s="33" t="s">
        <v>47</v>
      </c>
      <c r="J669" s="33" t="s">
        <v>1832</v>
      </c>
      <c r="K669" s="52">
        <v>300</v>
      </c>
      <c r="L669" s="16">
        <f t="shared" si="192"/>
        <v>360</v>
      </c>
      <c r="M669" s="16">
        <v>5.8000000000000003E-2</v>
      </c>
      <c r="N669" s="8">
        <f t="shared" si="141"/>
        <v>6.1571125265392788E-2</v>
      </c>
      <c r="O669" s="17">
        <f t="shared" si="212"/>
        <v>319</v>
      </c>
      <c r="P669" s="17">
        <f t="shared" si="213"/>
        <v>382.8</v>
      </c>
      <c r="Q669" s="18">
        <f t="shared" si="154"/>
        <v>18.502000000000002</v>
      </c>
      <c r="R669" s="8">
        <v>12</v>
      </c>
      <c r="S669" s="8">
        <v>6</v>
      </c>
      <c r="T669" s="18">
        <f t="shared" si="235"/>
        <v>408.00000000000006</v>
      </c>
      <c r="U669" s="146">
        <v>7.0000000000000007E-2</v>
      </c>
      <c r="V669" s="147">
        <f t="shared" si="236"/>
        <v>409.59600000000006</v>
      </c>
      <c r="W669" s="44">
        <f t="shared" si="211"/>
        <v>395.74468085106383</v>
      </c>
      <c r="X669" s="8">
        <v>8.4</v>
      </c>
      <c r="Y669" s="17">
        <v>0</v>
      </c>
      <c r="Z669" s="18">
        <f t="shared" si="234"/>
        <v>431.00436681222709</v>
      </c>
      <c r="AA669" s="17">
        <f t="shared" si="216"/>
        <v>406.11353711790389</v>
      </c>
      <c r="AB669" s="35"/>
      <c r="AC669" s="35"/>
      <c r="AD669" s="35" t="s">
        <v>1833</v>
      </c>
      <c r="AE669" s="35"/>
      <c r="AF669" s="35"/>
      <c r="AG669" s="36"/>
      <c r="AH669" s="36"/>
      <c r="AI669" s="36"/>
      <c r="AJ669" s="36"/>
      <c r="AK669" s="33" t="s">
        <v>1834</v>
      </c>
      <c r="AL669" s="33" t="s">
        <v>1834</v>
      </c>
      <c r="AM669" s="33" t="s">
        <v>1835</v>
      </c>
      <c r="AN669" s="33" t="s">
        <v>1836</v>
      </c>
    </row>
    <row r="670" spans="1:40" ht="165.75">
      <c r="A670" s="100" t="s">
        <v>1551</v>
      </c>
      <c r="B670" s="33" t="s">
        <v>1830</v>
      </c>
      <c r="C670" s="33" t="s">
        <v>471</v>
      </c>
      <c r="D670" s="33" t="s">
        <v>1831</v>
      </c>
      <c r="E670" s="35"/>
      <c r="F670" s="35" t="s">
        <v>45</v>
      </c>
      <c r="G670" s="129">
        <v>1</v>
      </c>
      <c r="H670" s="33" t="s">
        <v>46</v>
      </c>
      <c r="I670" s="33" t="s">
        <v>47</v>
      </c>
      <c r="J670" s="33" t="s">
        <v>1832</v>
      </c>
      <c r="K670" s="52">
        <v>300</v>
      </c>
      <c r="L670" s="16">
        <f t="shared" si="192"/>
        <v>360</v>
      </c>
      <c r="M670" s="16">
        <v>5.8000000000000003E-2</v>
      </c>
      <c r="N670" s="8">
        <f t="shared" si="141"/>
        <v>6.1571125265392788E-2</v>
      </c>
      <c r="O670" s="17">
        <f t="shared" si="212"/>
        <v>319</v>
      </c>
      <c r="P670" s="17">
        <f t="shared" si="213"/>
        <v>382.8</v>
      </c>
      <c r="Q670" s="18">
        <f t="shared" si="154"/>
        <v>18.502000000000002</v>
      </c>
      <c r="R670" s="8">
        <v>12</v>
      </c>
      <c r="S670" s="8">
        <v>6</v>
      </c>
      <c r="T670" s="18">
        <f t="shared" si="235"/>
        <v>408.00000000000006</v>
      </c>
      <c r="U670" s="146">
        <v>7.0000000000000007E-2</v>
      </c>
      <c r="V670" s="147">
        <f t="shared" si="236"/>
        <v>409.59600000000006</v>
      </c>
      <c r="W670" s="44">
        <f t="shared" si="211"/>
        <v>395.74468085106383</v>
      </c>
      <c r="X670" s="8">
        <v>8.4</v>
      </c>
      <c r="Y670" s="17">
        <v>0</v>
      </c>
      <c r="Z670" s="18">
        <f t="shared" si="234"/>
        <v>431.00436681222709</v>
      </c>
      <c r="AA670" s="17">
        <f t="shared" si="216"/>
        <v>406.11353711790389</v>
      </c>
      <c r="AB670" s="35"/>
      <c r="AC670" s="35"/>
      <c r="AD670" s="35" t="s">
        <v>1833</v>
      </c>
      <c r="AE670" s="35"/>
      <c r="AF670" s="35"/>
      <c r="AG670" s="36"/>
      <c r="AH670" s="36"/>
      <c r="AI670" s="36"/>
      <c r="AJ670" s="36"/>
      <c r="AK670" s="33" t="s">
        <v>1834</v>
      </c>
      <c r="AL670" s="33" t="s">
        <v>1834</v>
      </c>
      <c r="AM670" s="33" t="s">
        <v>1835</v>
      </c>
      <c r="AN670" s="33" t="s">
        <v>1836</v>
      </c>
    </row>
    <row r="671" spans="1:40" ht="165.75">
      <c r="A671" s="100" t="s">
        <v>1551</v>
      </c>
      <c r="B671" s="33" t="s">
        <v>1830</v>
      </c>
      <c r="C671" s="33" t="s">
        <v>471</v>
      </c>
      <c r="D671" s="33" t="s">
        <v>1831</v>
      </c>
      <c r="E671" s="35"/>
      <c r="F671" s="35" t="s">
        <v>45</v>
      </c>
      <c r="G671" s="129">
        <v>1</v>
      </c>
      <c r="H671" s="33" t="s">
        <v>46</v>
      </c>
      <c r="I671" s="33" t="s">
        <v>47</v>
      </c>
      <c r="J671" s="33" t="s">
        <v>1832</v>
      </c>
      <c r="K671" s="52">
        <v>300</v>
      </c>
      <c r="L671" s="16">
        <f t="shared" si="192"/>
        <v>360</v>
      </c>
      <c r="M671" s="16">
        <v>5.8000000000000003E-2</v>
      </c>
      <c r="N671" s="8">
        <f t="shared" si="141"/>
        <v>6.1571125265392788E-2</v>
      </c>
      <c r="O671" s="17">
        <f t="shared" si="212"/>
        <v>319</v>
      </c>
      <c r="P671" s="17">
        <f t="shared" si="213"/>
        <v>382.8</v>
      </c>
      <c r="Q671" s="18">
        <f t="shared" si="154"/>
        <v>18.502000000000002</v>
      </c>
      <c r="R671" s="8">
        <v>12</v>
      </c>
      <c r="S671" s="8">
        <v>6</v>
      </c>
      <c r="T671" s="18">
        <f t="shared" si="235"/>
        <v>408.00000000000006</v>
      </c>
      <c r="U671" s="146">
        <v>7.0000000000000007E-2</v>
      </c>
      <c r="V671" s="147">
        <f t="shared" si="236"/>
        <v>409.59600000000006</v>
      </c>
      <c r="W671" s="44">
        <f t="shared" si="211"/>
        <v>395.74468085106383</v>
      </c>
      <c r="X671" s="8">
        <v>8.4</v>
      </c>
      <c r="Y671" s="17">
        <v>0</v>
      </c>
      <c r="Z671" s="18">
        <f t="shared" si="234"/>
        <v>431.00436681222709</v>
      </c>
      <c r="AA671" s="17">
        <f t="shared" si="216"/>
        <v>406.11353711790389</v>
      </c>
      <c r="AB671" s="35"/>
      <c r="AC671" s="35"/>
      <c r="AD671" s="35" t="s">
        <v>1833</v>
      </c>
      <c r="AE671" s="35"/>
      <c r="AF671" s="35"/>
      <c r="AG671" s="36"/>
      <c r="AH671" s="36"/>
      <c r="AI671" s="36"/>
      <c r="AJ671" s="36"/>
      <c r="AK671" s="33" t="s">
        <v>1834</v>
      </c>
      <c r="AL671" s="33" t="s">
        <v>1834</v>
      </c>
      <c r="AM671" s="33" t="s">
        <v>1835</v>
      </c>
      <c r="AN671" s="33" t="s">
        <v>1836</v>
      </c>
    </row>
    <row r="672" spans="1:40" ht="165.75">
      <c r="A672" s="100" t="s">
        <v>1551</v>
      </c>
      <c r="B672" s="33" t="s">
        <v>1830</v>
      </c>
      <c r="C672" s="33" t="s">
        <v>471</v>
      </c>
      <c r="D672" s="33" t="s">
        <v>1831</v>
      </c>
      <c r="E672" s="35"/>
      <c r="F672" s="35" t="s">
        <v>45</v>
      </c>
      <c r="G672" s="129">
        <v>1</v>
      </c>
      <c r="H672" s="33" t="s">
        <v>46</v>
      </c>
      <c r="I672" s="33" t="s">
        <v>47</v>
      </c>
      <c r="J672" s="33" t="s">
        <v>1832</v>
      </c>
      <c r="K672" s="52">
        <v>300</v>
      </c>
      <c r="L672" s="16">
        <f t="shared" si="192"/>
        <v>360</v>
      </c>
      <c r="M672" s="16">
        <v>5.8000000000000003E-2</v>
      </c>
      <c r="N672" s="8">
        <f t="shared" si="141"/>
        <v>6.1571125265392788E-2</v>
      </c>
      <c r="O672" s="17">
        <f t="shared" si="212"/>
        <v>319</v>
      </c>
      <c r="P672" s="17">
        <f t="shared" si="213"/>
        <v>382.8</v>
      </c>
      <c r="Q672" s="18">
        <f t="shared" si="154"/>
        <v>18.502000000000002</v>
      </c>
      <c r="R672" s="8">
        <v>12</v>
      </c>
      <c r="S672" s="8">
        <v>6</v>
      </c>
      <c r="T672" s="18">
        <f t="shared" si="235"/>
        <v>408.00000000000006</v>
      </c>
      <c r="U672" s="146">
        <v>7.0000000000000007E-2</v>
      </c>
      <c r="V672" s="147">
        <f t="shared" si="236"/>
        <v>409.59600000000006</v>
      </c>
      <c r="W672" s="44">
        <f t="shared" si="211"/>
        <v>395.74468085106383</v>
      </c>
      <c r="X672" s="8">
        <v>8.4</v>
      </c>
      <c r="Y672" s="17">
        <v>0</v>
      </c>
      <c r="Z672" s="18">
        <f t="shared" si="234"/>
        <v>431.00436681222709</v>
      </c>
      <c r="AA672" s="17">
        <f t="shared" si="216"/>
        <v>406.11353711790389</v>
      </c>
      <c r="AB672" s="35"/>
      <c r="AC672" s="35"/>
      <c r="AD672" s="35" t="s">
        <v>1833</v>
      </c>
      <c r="AE672" s="35"/>
      <c r="AF672" s="35"/>
      <c r="AG672" s="36"/>
      <c r="AH672" s="36"/>
      <c r="AI672" s="36"/>
      <c r="AJ672" s="36"/>
      <c r="AK672" s="33" t="s">
        <v>1834</v>
      </c>
      <c r="AL672" s="33" t="s">
        <v>1834</v>
      </c>
      <c r="AM672" s="33" t="s">
        <v>1835</v>
      </c>
      <c r="AN672" s="33" t="s">
        <v>1836</v>
      </c>
    </row>
    <row r="673" spans="1:40" ht="178.5">
      <c r="A673" s="100" t="s">
        <v>1551</v>
      </c>
      <c r="B673" s="33" t="s">
        <v>1837</v>
      </c>
      <c r="C673" s="33" t="s">
        <v>682</v>
      </c>
      <c r="D673" s="33" t="s">
        <v>1838</v>
      </c>
      <c r="E673" s="35" t="s">
        <v>1839</v>
      </c>
      <c r="F673" s="35" t="s">
        <v>45</v>
      </c>
      <c r="G673" s="129">
        <v>1</v>
      </c>
      <c r="H673" s="33" t="s">
        <v>46</v>
      </c>
      <c r="I673" s="33" t="s">
        <v>47</v>
      </c>
      <c r="J673" s="59">
        <v>42923</v>
      </c>
      <c r="K673" s="37">
        <v>249</v>
      </c>
      <c r="L673" s="16">
        <f t="shared" si="192"/>
        <v>298.8</v>
      </c>
      <c r="M673" s="16">
        <v>0.17499999999999999</v>
      </c>
      <c r="N673" s="8">
        <f t="shared" si="141"/>
        <v>0.21212121212121213</v>
      </c>
      <c r="O673" s="17">
        <f t="shared" si="212"/>
        <v>302</v>
      </c>
      <c r="P673" s="17">
        <f t="shared" si="213"/>
        <v>362.4</v>
      </c>
      <c r="Q673" s="18">
        <f t="shared" si="154"/>
        <v>52.849999999999994</v>
      </c>
      <c r="R673" s="8">
        <v>12</v>
      </c>
      <c r="S673" s="8">
        <v>6</v>
      </c>
      <c r="T673" s="18">
        <f t="shared" ref="T673:T674" si="237">(P673+R673)/(1-S673/100)</f>
        <v>398.29787234042556</v>
      </c>
      <c r="U673" s="44"/>
      <c r="V673" s="44"/>
      <c r="W673" s="44">
        <f t="shared" si="211"/>
        <v>330.63829787234044</v>
      </c>
      <c r="X673" s="8">
        <v>8.4</v>
      </c>
      <c r="Y673" s="17">
        <v>0</v>
      </c>
      <c r="Z673" s="18">
        <f t="shared" si="234"/>
        <v>408.73362445414841</v>
      </c>
      <c r="AA673" s="17">
        <f t="shared" si="216"/>
        <v>339.30131004366814</v>
      </c>
      <c r="AB673" s="40">
        <v>42863</v>
      </c>
      <c r="AC673" s="35" t="s">
        <v>48</v>
      </c>
      <c r="AD673" s="35" t="s">
        <v>1840</v>
      </c>
      <c r="AE673" s="35" t="s">
        <v>247</v>
      </c>
      <c r="AF673" s="35">
        <v>10.91</v>
      </c>
      <c r="AG673" s="36"/>
      <c r="AH673" s="36"/>
      <c r="AI673" s="36"/>
      <c r="AJ673" s="38"/>
      <c r="AK673" s="33" t="s">
        <v>1841</v>
      </c>
      <c r="AL673" s="33" t="s">
        <v>1841</v>
      </c>
      <c r="AM673" s="33" t="s">
        <v>1842</v>
      </c>
      <c r="AN673" s="33" t="s">
        <v>1843</v>
      </c>
    </row>
    <row r="674" spans="1:40" ht="255">
      <c r="A674" s="100" t="s">
        <v>1551</v>
      </c>
      <c r="B674" s="33" t="s">
        <v>1844</v>
      </c>
      <c r="C674" s="33" t="s">
        <v>682</v>
      </c>
      <c r="D674" s="33" t="s">
        <v>1845</v>
      </c>
      <c r="E674" s="35"/>
      <c r="F674" s="35" t="s">
        <v>45</v>
      </c>
      <c r="G674" s="129">
        <v>1</v>
      </c>
      <c r="H674" s="33" t="s">
        <v>46</v>
      </c>
      <c r="I674" s="33" t="s">
        <v>47</v>
      </c>
      <c r="J674" s="59">
        <v>42923</v>
      </c>
      <c r="K674" s="37">
        <v>259</v>
      </c>
      <c r="L674" s="16">
        <f t="shared" si="192"/>
        <v>310.8</v>
      </c>
      <c r="M674" s="16">
        <v>0.185</v>
      </c>
      <c r="N674" s="8">
        <f t="shared" si="141"/>
        <v>0.22699386503067487</v>
      </c>
      <c r="O674" s="17">
        <f t="shared" si="212"/>
        <v>318</v>
      </c>
      <c r="P674" s="17">
        <f t="shared" si="213"/>
        <v>381.59999999999997</v>
      </c>
      <c r="Q674" s="18">
        <f t="shared" si="154"/>
        <v>58.83</v>
      </c>
      <c r="R674" s="8">
        <v>12</v>
      </c>
      <c r="S674" s="8">
        <v>6</v>
      </c>
      <c r="T674" s="18">
        <f t="shared" si="237"/>
        <v>418.72340425531911</v>
      </c>
      <c r="U674" s="44"/>
      <c r="V674" s="44"/>
      <c r="W674" s="44">
        <f t="shared" si="211"/>
        <v>343.40425531914894</v>
      </c>
      <c r="X674" s="8">
        <v>8.4</v>
      </c>
      <c r="Y674" s="17">
        <v>0</v>
      </c>
      <c r="Z674" s="18">
        <f t="shared" si="234"/>
        <v>429.69432314410477</v>
      </c>
      <c r="AA674" s="17">
        <f t="shared" si="216"/>
        <v>352.40174672489081</v>
      </c>
      <c r="AB674" s="35" t="s">
        <v>1846</v>
      </c>
      <c r="AC674" s="35" t="s">
        <v>46</v>
      </c>
      <c r="AD674" s="35"/>
      <c r="AE674" s="35"/>
      <c r="AF674" s="35"/>
      <c r="AG674" s="36"/>
      <c r="AH674" s="36"/>
      <c r="AI674" s="36"/>
      <c r="AJ674" s="38"/>
      <c r="AK674" s="33" t="s">
        <v>1847</v>
      </c>
      <c r="AL674" s="33" t="s">
        <v>1847</v>
      </c>
      <c r="AM674" s="33" t="s">
        <v>1848</v>
      </c>
      <c r="AN674" s="33" t="s">
        <v>1849</v>
      </c>
    </row>
    <row r="675" spans="1:40" ht="255">
      <c r="A675" s="100" t="s">
        <v>1551</v>
      </c>
      <c r="B675" s="33" t="s">
        <v>1850</v>
      </c>
      <c r="C675" s="33" t="s">
        <v>682</v>
      </c>
      <c r="D675" s="33" t="s">
        <v>1851</v>
      </c>
      <c r="E675" s="35" t="s">
        <v>1852</v>
      </c>
      <c r="F675" s="35" t="s">
        <v>45</v>
      </c>
      <c r="G675" s="129">
        <v>1</v>
      </c>
      <c r="H675" s="33" t="s">
        <v>46</v>
      </c>
      <c r="I675" s="33" t="s">
        <v>47</v>
      </c>
      <c r="J675" s="59">
        <v>42923</v>
      </c>
      <c r="K675" s="37">
        <v>315</v>
      </c>
      <c r="L675" s="16">
        <f t="shared" si="192"/>
        <v>378</v>
      </c>
      <c r="M675" s="16">
        <v>0.1</v>
      </c>
      <c r="N675" s="8">
        <f t="shared" si="141"/>
        <v>0.11111111111111112</v>
      </c>
      <c r="O675" s="17">
        <f t="shared" si="212"/>
        <v>351</v>
      </c>
      <c r="P675" s="17">
        <f t="shared" si="213"/>
        <v>421.2</v>
      </c>
      <c r="Q675" s="18">
        <f t="shared" si="154"/>
        <v>35.1</v>
      </c>
      <c r="R675" s="8">
        <v>12</v>
      </c>
      <c r="S675" s="8">
        <v>6</v>
      </c>
      <c r="T675" s="18">
        <f>(P675+(S675/100)*R675)/(1-S675/100)</f>
        <v>448.85106382978728</v>
      </c>
      <c r="U675" s="44"/>
      <c r="V675" s="44"/>
      <c r="W675" s="44">
        <f t="shared" si="211"/>
        <v>414.89361702127661</v>
      </c>
      <c r="X675" s="8">
        <v>8.4</v>
      </c>
      <c r="Y675" s="17">
        <v>12</v>
      </c>
      <c r="Z675" s="18">
        <f>(P675+(X675/100)*R675+Y675)/(1-X675/100)</f>
        <v>474.02620087336237</v>
      </c>
      <c r="AA675" s="17">
        <f t="shared" si="216"/>
        <v>438.86462882096066</v>
      </c>
      <c r="AB675" s="40">
        <v>43078</v>
      </c>
      <c r="AC675" s="35" t="s">
        <v>48</v>
      </c>
      <c r="AD675" s="35" t="s">
        <v>1853</v>
      </c>
      <c r="AE675" s="35" t="s">
        <v>413</v>
      </c>
      <c r="AF675" s="35">
        <v>7.6</v>
      </c>
      <c r="AG675" s="36"/>
      <c r="AH675" s="36"/>
      <c r="AI675" s="36"/>
      <c r="AJ675" s="38"/>
      <c r="AK675" s="33" t="s">
        <v>1854</v>
      </c>
      <c r="AL675" s="33" t="s">
        <v>1854</v>
      </c>
      <c r="AM675" s="33" t="s">
        <v>1855</v>
      </c>
      <c r="AN675" s="33" t="s">
        <v>1856</v>
      </c>
    </row>
    <row r="676" spans="1:40" ht="216.75">
      <c r="A676" s="100" t="s">
        <v>1551</v>
      </c>
      <c r="B676" s="105" t="s">
        <v>1857</v>
      </c>
      <c r="C676" s="33" t="s">
        <v>682</v>
      </c>
      <c r="D676" s="33" t="s">
        <v>1858</v>
      </c>
      <c r="E676" s="35" t="s">
        <v>1859</v>
      </c>
      <c r="F676" s="35" t="s">
        <v>45</v>
      </c>
      <c r="G676" s="129">
        <v>1</v>
      </c>
      <c r="H676" s="33" t="s">
        <v>46</v>
      </c>
      <c r="I676" s="33" t="s">
        <v>47</v>
      </c>
      <c r="J676" s="59">
        <v>42923</v>
      </c>
      <c r="K676" s="37">
        <v>319</v>
      </c>
      <c r="L676" s="16">
        <f t="shared" si="192"/>
        <v>382.8</v>
      </c>
      <c r="M676" s="16">
        <v>0.16200000000000001</v>
      </c>
      <c r="N676" s="8">
        <f t="shared" si="141"/>
        <v>0.19331742243436756</v>
      </c>
      <c r="O676" s="17">
        <f t="shared" si="212"/>
        <v>381</v>
      </c>
      <c r="P676" s="17">
        <f t="shared" si="213"/>
        <v>457.2</v>
      </c>
      <c r="Q676" s="18">
        <f t="shared" si="154"/>
        <v>61.722000000000001</v>
      </c>
      <c r="R676" s="8">
        <v>12</v>
      </c>
      <c r="S676" s="8">
        <v>6</v>
      </c>
      <c r="T676" s="18">
        <f t="shared" ref="T676:T680" si="238">(P676+R676)/(1-S676/100)</f>
        <v>499.14893617021278</v>
      </c>
      <c r="U676" s="44"/>
      <c r="V676" s="44"/>
      <c r="W676" s="44">
        <f t="shared" si="211"/>
        <v>420.00000000000006</v>
      </c>
      <c r="X676" s="8">
        <v>8.4</v>
      </c>
      <c r="Y676" s="17">
        <v>0</v>
      </c>
      <c r="Z676" s="18">
        <f t="shared" ref="Z676:Z680" si="239">(P676+R676+Y676)/(1-X676/100)</f>
        <v>512.22707423580778</v>
      </c>
      <c r="AA676" s="17">
        <f t="shared" si="216"/>
        <v>431.00436681222709</v>
      </c>
      <c r="AB676" s="40">
        <v>42802</v>
      </c>
      <c r="AC676" s="35" t="s">
        <v>48</v>
      </c>
      <c r="AD676" s="35" t="s">
        <v>1860</v>
      </c>
      <c r="AE676" s="35" t="s">
        <v>247</v>
      </c>
      <c r="AF676" s="35">
        <v>11.92</v>
      </c>
      <c r="AG676" s="36"/>
      <c r="AH676" s="36"/>
      <c r="AI676" s="36"/>
      <c r="AJ676" s="38"/>
      <c r="AK676" s="33" t="s">
        <v>1861</v>
      </c>
      <c r="AL676" s="33" t="s">
        <v>1861</v>
      </c>
      <c r="AM676" s="33" t="s">
        <v>1862</v>
      </c>
      <c r="AN676" s="33" t="s">
        <v>1863</v>
      </c>
    </row>
    <row r="677" spans="1:40" ht="409.5">
      <c r="A677" s="100" t="s">
        <v>1551</v>
      </c>
      <c r="B677" s="33" t="s">
        <v>1864</v>
      </c>
      <c r="C677" s="33" t="s">
        <v>682</v>
      </c>
      <c r="D677" s="33" t="s">
        <v>1865</v>
      </c>
      <c r="E677" s="35" t="s">
        <v>1866</v>
      </c>
      <c r="F677" s="35" t="s">
        <v>45</v>
      </c>
      <c r="G677" s="129">
        <v>1</v>
      </c>
      <c r="H677" s="33" t="s">
        <v>46</v>
      </c>
      <c r="I677" s="33" t="s">
        <v>47</v>
      </c>
      <c r="J677" s="59">
        <v>42923</v>
      </c>
      <c r="K677" s="37">
        <v>325</v>
      </c>
      <c r="L677" s="16">
        <f t="shared" si="192"/>
        <v>390</v>
      </c>
      <c r="M677" s="16">
        <v>0.16400000000000001</v>
      </c>
      <c r="N677" s="8">
        <f t="shared" si="141"/>
        <v>0.19617224880382778</v>
      </c>
      <c r="O677" s="17">
        <f t="shared" si="212"/>
        <v>389</v>
      </c>
      <c r="P677" s="17">
        <f t="shared" si="213"/>
        <v>466.79999999999995</v>
      </c>
      <c r="Q677" s="18">
        <f t="shared" si="154"/>
        <v>63.795999999999999</v>
      </c>
      <c r="R677" s="8">
        <v>12</v>
      </c>
      <c r="S677" s="8">
        <v>6</v>
      </c>
      <c r="T677" s="18">
        <f t="shared" si="238"/>
        <v>509.36170212765956</v>
      </c>
      <c r="U677" s="44"/>
      <c r="V677" s="44"/>
      <c r="W677" s="44">
        <f t="shared" si="211"/>
        <v>427.65957446808511</v>
      </c>
      <c r="X677" s="8">
        <v>8.4</v>
      </c>
      <c r="Y677" s="17">
        <v>0</v>
      </c>
      <c r="Z677" s="18">
        <f t="shared" si="239"/>
        <v>522.70742358078598</v>
      </c>
      <c r="AA677" s="17">
        <f t="shared" si="216"/>
        <v>438.86462882096066</v>
      </c>
      <c r="AB677" s="35" t="s">
        <v>1687</v>
      </c>
      <c r="AC677" s="35" t="s">
        <v>58</v>
      </c>
      <c r="AD677" s="35" t="s">
        <v>1867</v>
      </c>
      <c r="AE677" s="35" t="s">
        <v>247</v>
      </c>
      <c r="AF677" s="35">
        <v>11.92</v>
      </c>
      <c r="AG677" s="36"/>
      <c r="AH677" s="36"/>
      <c r="AI677" s="51" t="s">
        <v>1868</v>
      </c>
      <c r="AJ677" s="51" t="s">
        <v>1869</v>
      </c>
      <c r="AK677" s="33" t="s">
        <v>1870</v>
      </c>
      <c r="AL677" s="33" t="s">
        <v>1870</v>
      </c>
      <c r="AM677" s="33" t="s">
        <v>1871</v>
      </c>
      <c r="AN677" s="33" t="s">
        <v>1872</v>
      </c>
    </row>
    <row r="678" spans="1:40" ht="191.25">
      <c r="A678" s="100" t="s">
        <v>1551</v>
      </c>
      <c r="B678" s="33" t="s">
        <v>1873</v>
      </c>
      <c r="C678" s="33" t="s">
        <v>682</v>
      </c>
      <c r="D678" s="33" t="s">
        <v>1874</v>
      </c>
      <c r="E678" s="35" t="s">
        <v>1875</v>
      </c>
      <c r="F678" s="35" t="s">
        <v>45</v>
      </c>
      <c r="G678" s="129">
        <v>1</v>
      </c>
      <c r="H678" s="33" t="s">
        <v>46</v>
      </c>
      <c r="I678" s="33" t="s">
        <v>47</v>
      </c>
      <c r="J678" s="59">
        <v>42923</v>
      </c>
      <c r="K678" s="37">
        <v>429</v>
      </c>
      <c r="L678" s="16">
        <f t="shared" si="192"/>
        <v>514.79999999999995</v>
      </c>
      <c r="M678" s="16">
        <v>0.152</v>
      </c>
      <c r="N678" s="8">
        <f t="shared" si="141"/>
        <v>0.17924528301886791</v>
      </c>
      <c r="O678" s="17">
        <f t="shared" si="212"/>
        <v>506</v>
      </c>
      <c r="P678" s="17">
        <f t="shared" si="213"/>
        <v>607.19999999999993</v>
      </c>
      <c r="Q678" s="18">
        <f t="shared" si="154"/>
        <v>76.911999999999992</v>
      </c>
      <c r="R678" s="8">
        <v>12</v>
      </c>
      <c r="S678" s="8">
        <v>6</v>
      </c>
      <c r="T678" s="18">
        <f t="shared" si="238"/>
        <v>658.72340425531911</v>
      </c>
      <c r="U678" s="44"/>
      <c r="V678" s="44"/>
      <c r="W678" s="44">
        <f t="shared" si="211"/>
        <v>560.42553191489355</v>
      </c>
      <c r="X678" s="8">
        <v>8.4</v>
      </c>
      <c r="Y678" s="17">
        <v>0</v>
      </c>
      <c r="Z678" s="18">
        <f t="shared" si="239"/>
        <v>675.98253275109164</v>
      </c>
      <c r="AA678" s="17">
        <f t="shared" si="216"/>
        <v>575.1091703056768</v>
      </c>
      <c r="AB678" s="40">
        <v>42864</v>
      </c>
      <c r="AC678" s="35" t="s">
        <v>48</v>
      </c>
      <c r="AD678" s="35" t="s">
        <v>1876</v>
      </c>
      <c r="AE678" s="35" t="s">
        <v>247</v>
      </c>
      <c r="AF678" s="35">
        <v>11.92</v>
      </c>
      <c r="AG678" s="36"/>
      <c r="AH678" s="36"/>
      <c r="AI678" s="36"/>
      <c r="AJ678" s="38"/>
      <c r="AK678" s="33" t="s">
        <v>1877</v>
      </c>
      <c r="AL678" s="33" t="s">
        <v>1877</v>
      </c>
      <c r="AM678" s="33" t="s">
        <v>1878</v>
      </c>
      <c r="AN678" s="33" t="s">
        <v>1879</v>
      </c>
    </row>
    <row r="679" spans="1:40" ht="280.5">
      <c r="A679" s="100" t="s">
        <v>1551</v>
      </c>
      <c r="B679" s="33" t="s">
        <v>1880</v>
      </c>
      <c r="C679" s="33" t="s">
        <v>682</v>
      </c>
      <c r="D679" s="33" t="s">
        <v>1881</v>
      </c>
      <c r="E679" s="35"/>
      <c r="F679" s="35" t="s">
        <v>45</v>
      </c>
      <c r="G679" s="86">
        <v>1</v>
      </c>
      <c r="H679" s="33" t="s">
        <v>46</v>
      </c>
      <c r="I679" s="33" t="s">
        <v>47</v>
      </c>
      <c r="J679" s="59">
        <v>42923</v>
      </c>
      <c r="K679" s="37">
        <v>339</v>
      </c>
      <c r="L679" s="16">
        <f t="shared" si="192"/>
        <v>406.8</v>
      </c>
      <c r="M679" s="16">
        <v>0.16</v>
      </c>
      <c r="N679" s="8">
        <f t="shared" si="141"/>
        <v>0.19047619047619049</v>
      </c>
      <c r="O679" s="17">
        <f t="shared" si="212"/>
        <v>404</v>
      </c>
      <c r="P679" s="17">
        <f t="shared" si="213"/>
        <v>484.79999999999995</v>
      </c>
      <c r="Q679" s="18">
        <f t="shared" si="154"/>
        <v>64.64</v>
      </c>
      <c r="R679" s="8">
        <v>12</v>
      </c>
      <c r="S679" s="8">
        <v>6</v>
      </c>
      <c r="T679" s="18">
        <f t="shared" si="238"/>
        <v>528.51063829787233</v>
      </c>
      <c r="U679" s="44"/>
      <c r="V679" s="44"/>
      <c r="W679" s="44">
        <f t="shared" si="211"/>
        <v>445.53191489361706</v>
      </c>
      <c r="X679" s="8">
        <v>8.4</v>
      </c>
      <c r="Y679" s="17">
        <v>0</v>
      </c>
      <c r="Z679" s="18">
        <f t="shared" si="239"/>
        <v>542.35807860262003</v>
      </c>
      <c r="AA679" s="17">
        <f t="shared" si="216"/>
        <v>457.2052401746725</v>
      </c>
      <c r="AB679" s="35" t="s">
        <v>1740</v>
      </c>
      <c r="AC679" s="35" t="s">
        <v>46</v>
      </c>
      <c r="AD679" s="35"/>
      <c r="AE679" s="35"/>
      <c r="AF679" s="35"/>
      <c r="AG679" s="36"/>
      <c r="AH679" s="36"/>
      <c r="AI679" s="36"/>
      <c r="AJ679" s="38"/>
      <c r="AK679" s="33" t="s">
        <v>1882</v>
      </c>
      <c r="AL679" s="33" t="s">
        <v>1882</v>
      </c>
      <c r="AM679" s="33" t="s">
        <v>1883</v>
      </c>
      <c r="AN679" s="33" t="s">
        <v>1884</v>
      </c>
    </row>
    <row r="680" spans="1:40" ht="280.5">
      <c r="A680" s="100" t="s">
        <v>1551</v>
      </c>
      <c r="B680" s="33" t="s">
        <v>1885</v>
      </c>
      <c r="C680" s="33" t="s">
        <v>682</v>
      </c>
      <c r="D680" s="33" t="s">
        <v>1886</v>
      </c>
      <c r="E680" s="35"/>
      <c r="F680" s="35" t="s">
        <v>45</v>
      </c>
      <c r="G680" s="86">
        <v>1</v>
      </c>
      <c r="H680" s="33" t="s">
        <v>46</v>
      </c>
      <c r="I680" s="33" t="s">
        <v>47</v>
      </c>
      <c r="J680" s="59">
        <v>42923</v>
      </c>
      <c r="K680" s="37">
        <v>339</v>
      </c>
      <c r="L680" s="16">
        <f t="shared" si="192"/>
        <v>406.8</v>
      </c>
      <c r="M680" s="16">
        <v>0.16</v>
      </c>
      <c r="N680" s="8">
        <f t="shared" si="141"/>
        <v>0.19047619047619049</v>
      </c>
      <c r="O680" s="17">
        <f t="shared" si="212"/>
        <v>404</v>
      </c>
      <c r="P680" s="17">
        <f t="shared" si="213"/>
        <v>484.79999999999995</v>
      </c>
      <c r="Q680" s="18">
        <f t="shared" si="154"/>
        <v>64.64</v>
      </c>
      <c r="R680" s="8">
        <v>12</v>
      </c>
      <c r="S680" s="8">
        <v>6</v>
      </c>
      <c r="T680" s="18">
        <f t="shared" si="238"/>
        <v>528.51063829787233</v>
      </c>
      <c r="U680" s="44"/>
      <c r="V680" s="44"/>
      <c r="W680" s="44">
        <f t="shared" si="211"/>
        <v>445.53191489361706</v>
      </c>
      <c r="X680" s="8">
        <v>8.4</v>
      </c>
      <c r="Y680" s="17">
        <v>0</v>
      </c>
      <c r="Z680" s="18">
        <f t="shared" si="239"/>
        <v>542.35807860262003</v>
      </c>
      <c r="AA680" s="17">
        <f t="shared" si="216"/>
        <v>457.2052401746725</v>
      </c>
      <c r="AB680" s="35" t="s">
        <v>1887</v>
      </c>
      <c r="AC680" s="35" t="s">
        <v>46</v>
      </c>
      <c r="AD680" s="35"/>
      <c r="AE680" s="35"/>
      <c r="AF680" s="35"/>
      <c r="AG680" s="36"/>
      <c r="AH680" s="36"/>
      <c r="AI680" s="36"/>
      <c r="AJ680" s="38"/>
      <c r="AK680" s="33" t="s">
        <v>1888</v>
      </c>
      <c r="AL680" s="33" t="s">
        <v>1888</v>
      </c>
      <c r="AM680" s="33" t="s">
        <v>1889</v>
      </c>
      <c r="AN680" s="33" t="s">
        <v>1890</v>
      </c>
    </row>
    <row r="681" spans="1:40" ht="89.25">
      <c r="A681" s="100" t="s">
        <v>1551</v>
      </c>
      <c r="B681" s="33" t="s">
        <v>1891</v>
      </c>
      <c r="C681" s="33" t="s">
        <v>1237</v>
      </c>
      <c r="D681" s="33" t="s">
        <v>1892</v>
      </c>
      <c r="E681" s="35"/>
      <c r="F681" s="35" t="s">
        <v>1175</v>
      </c>
      <c r="G681" s="86">
        <v>1</v>
      </c>
      <c r="H681" s="33" t="s">
        <v>46</v>
      </c>
      <c r="I681" s="33" t="s">
        <v>47</v>
      </c>
      <c r="J681" s="59">
        <v>43047</v>
      </c>
      <c r="K681" s="148">
        <v>445</v>
      </c>
      <c r="L681" s="149">
        <f t="shared" si="192"/>
        <v>534</v>
      </c>
      <c r="M681" s="16">
        <v>0.1</v>
      </c>
      <c r="N681" s="8">
        <f t="shared" si="141"/>
        <v>0.11111111111111112</v>
      </c>
      <c r="O681" s="17">
        <f t="shared" si="212"/>
        <v>495</v>
      </c>
      <c r="P681" s="17">
        <f t="shared" si="213"/>
        <v>594</v>
      </c>
      <c r="Q681" s="18">
        <f t="shared" si="154"/>
        <v>49.5</v>
      </c>
      <c r="R681" s="8">
        <v>12</v>
      </c>
      <c r="S681" s="8">
        <v>8.4</v>
      </c>
      <c r="T681" s="18">
        <f t="shared" ref="T681:T935" si="240">(P681+(S681/100)*R681)/(1-S681/100)</f>
        <v>649.57205240174676</v>
      </c>
      <c r="U681" s="44"/>
      <c r="V681" s="44"/>
      <c r="W681" s="44">
        <f t="shared" si="211"/>
        <v>596.06986899563321</v>
      </c>
      <c r="X681" s="8">
        <v>8.4</v>
      </c>
      <c r="Y681" s="17">
        <v>10</v>
      </c>
      <c r="Z681" s="18">
        <f t="shared" ref="Z681:Z935" si="241">(P681+(X681/100)*R681+Y681)/(1-X681/100)</f>
        <v>660.48908296943227</v>
      </c>
      <c r="AA681" s="17">
        <f t="shared" si="216"/>
        <v>606.98689956331873</v>
      </c>
      <c r="AB681" s="35" t="s">
        <v>1846</v>
      </c>
      <c r="AC681" s="35" t="s">
        <v>46</v>
      </c>
      <c r="AD681" s="35" t="s">
        <v>740</v>
      </c>
      <c r="AE681" s="35" t="s">
        <v>46</v>
      </c>
      <c r="AF681" s="35"/>
      <c r="AG681" s="36"/>
      <c r="AH681" s="36"/>
      <c r="AI681" s="36"/>
      <c r="AJ681" s="38"/>
      <c r="AK681" s="33" t="s">
        <v>1893</v>
      </c>
      <c r="AL681" s="33" t="s">
        <v>1893</v>
      </c>
      <c r="AM681" s="33" t="s">
        <v>1894</v>
      </c>
      <c r="AN681" s="33"/>
    </row>
    <row r="682" spans="1:40" ht="89.25">
      <c r="A682" s="100" t="s">
        <v>1551</v>
      </c>
      <c r="B682" s="33" t="s">
        <v>1891</v>
      </c>
      <c r="C682" s="33" t="s">
        <v>1237</v>
      </c>
      <c r="D682" s="33" t="s">
        <v>1892</v>
      </c>
      <c r="E682" s="35"/>
      <c r="F682" s="35" t="s">
        <v>1175</v>
      </c>
      <c r="G682" s="129">
        <v>1</v>
      </c>
      <c r="H682" s="33" t="s">
        <v>46</v>
      </c>
      <c r="I682" s="33" t="s">
        <v>47</v>
      </c>
      <c r="J682" s="59">
        <v>43047</v>
      </c>
      <c r="K682" s="148">
        <v>445</v>
      </c>
      <c r="L682" s="149">
        <f t="shared" si="192"/>
        <v>534</v>
      </c>
      <c r="M682" s="16">
        <v>0.1</v>
      </c>
      <c r="N682" s="8">
        <f t="shared" si="141"/>
        <v>0.11111111111111112</v>
      </c>
      <c r="O682" s="17">
        <f t="shared" si="212"/>
        <v>495</v>
      </c>
      <c r="P682" s="17">
        <f t="shared" si="213"/>
        <v>594</v>
      </c>
      <c r="Q682" s="18">
        <f t="shared" si="154"/>
        <v>49.5</v>
      </c>
      <c r="R682" s="8">
        <v>12</v>
      </c>
      <c r="S682" s="8">
        <v>8.4</v>
      </c>
      <c r="T682" s="18">
        <f t="shared" si="240"/>
        <v>649.57205240174676</v>
      </c>
      <c r="U682" s="44"/>
      <c r="V682" s="44"/>
      <c r="W682" s="44">
        <f t="shared" si="211"/>
        <v>596.06986899563321</v>
      </c>
      <c r="X682" s="8">
        <v>8.4</v>
      </c>
      <c r="Y682" s="17">
        <v>10</v>
      </c>
      <c r="Z682" s="18">
        <f t="shared" si="241"/>
        <v>660.48908296943227</v>
      </c>
      <c r="AA682" s="17">
        <f t="shared" si="216"/>
        <v>606.98689956331873</v>
      </c>
      <c r="AB682" s="35" t="s">
        <v>1895</v>
      </c>
      <c r="AC682" s="35" t="s">
        <v>46</v>
      </c>
      <c r="AD682" s="35"/>
      <c r="AE682" s="35"/>
      <c r="AF682" s="35"/>
      <c r="AG682" s="36"/>
      <c r="AH682" s="36"/>
      <c r="AI682" s="36"/>
      <c r="AJ682" s="38"/>
      <c r="AK682" s="33" t="s">
        <v>1893</v>
      </c>
      <c r="AL682" s="33" t="s">
        <v>1893</v>
      </c>
      <c r="AM682" s="33" t="s">
        <v>1894</v>
      </c>
      <c r="AN682" s="33"/>
    </row>
    <row r="683" spans="1:40" ht="89.25">
      <c r="A683" s="100" t="s">
        <v>1551</v>
      </c>
      <c r="B683" s="33" t="s">
        <v>1891</v>
      </c>
      <c r="C683" s="33" t="s">
        <v>1237</v>
      </c>
      <c r="D683" s="33" t="s">
        <v>1892</v>
      </c>
      <c r="E683" s="35"/>
      <c r="F683" s="35" t="s">
        <v>1175</v>
      </c>
      <c r="G683" s="86">
        <v>1</v>
      </c>
      <c r="H683" s="33" t="s">
        <v>46</v>
      </c>
      <c r="I683" s="33" t="s">
        <v>47</v>
      </c>
      <c r="J683" s="59">
        <v>43047</v>
      </c>
      <c r="K683" s="148">
        <v>445</v>
      </c>
      <c r="L683" s="149">
        <f t="shared" si="192"/>
        <v>534</v>
      </c>
      <c r="M683" s="16">
        <v>0.1</v>
      </c>
      <c r="N683" s="8">
        <f t="shared" si="141"/>
        <v>0.11111111111111112</v>
      </c>
      <c r="O683" s="17">
        <f t="shared" si="212"/>
        <v>495</v>
      </c>
      <c r="P683" s="17">
        <f t="shared" si="213"/>
        <v>594</v>
      </c>
      <c r="Q683" s="18">
        <f t="shared" si="154"/>
        <v>49.5</v>
      </c>
      <c r="R683" s="8">
        <v>12</v>
      </c>
      <c r="S683" s="8">
        <v>8.4</v>
      </c>
      <c r="T683" s="18">
        <f t="shared" si="240"/>
        <v>649.57205240174676</v>
      </c>
      <c r="U683" s="44"/>
      <c r="V683" s="44"/>
      <c r="W683" s="44">
        <f t="shared" si="211"/>
        <v>596.06986899563321</v>
      </c>
      <c r="X683" s="8">
        <v>8.4</v>
      </c>
      <c r="Y683" s="17">
        <v>10</v>
      </c>
      <c r="Z683" s="18">
        <f t="shared" si="241"/>
        <v>660.48908296943227</v>
      </c>
      <c r="AA683" s="17">
        <f t="shared" si="216"/>
        <v>606.98689956331873</v>
      </c>
      <c r="AB683" s="35" t="s">
        <v>1896</v>
      </c>
      <c r="AC683" s="35" t="s">
        <v>46</v>
      </c>
      <c r="AD683" s="35"/>
      <c r="AE683" s="35"/>
      <c r="AF683" s="35"/>
      <c r="AG683" s="36"/>
      <c r="AH683" s="36"/>
      <c r="AI683" s="36"/>
      <c r="AJ683" s="38"/>
      <c r="AK683" s="33" t="s">
        <v>1893</v>
      </c>
      <c r="AL683" s="33" t="s">
        <v>1893</v>
      </c>
      <c r="AM683" s="33" t="s">
        <v>1894</v>
      </c>
      <c r="AN683" s="33"/>
    </row>
    <row r="684" spans="1:40" ht="89.25">
      <c r="A684" s="100" t="s">
        <v>1551</v>
      </c>
      <c r="B684" s="33" t="s">
        <v>1891</v>
      </c>
      <c r="C684" s="33" t="s">
        <v>1237</v>
      </c>
      <c r="D684" s="33" t="s">
        <v>1892</v>
      </c>
      <c r="E684" s="35"/>
      <c r="F684" s="35" t="s">
        <v>1175</v>
      </c>
      <c r="G684" s="86">
        <v>1</v>
      </c>
      <c r="H684" s="33" t="s">
        <v>46</v>
      </c>
      <c r="I684" s="33" t="s">
        <v>47</v>
      </c>
      <c r="J684" s="59">
        <v>43047</v>
      </c>
      <c r="K684" s="148">
        <v>445</v>
      </c>
      <c r="L684" s="149">
        <f t="shared" si="192"/>
        <v>534</v>
      </c>
      <c r="M684" s="16">
        <v>0.1</v>
      </c>
      <c r="N684" s="8">
        <f t="shared" si="141"/>
        <v>0.11111111111111112</v>
      </c>
      <c r="O684" s="17">
        <f t="shared" si="212"/>
        <v>495</v>
      </c>
      <c r="P684" s="17">
        <f t="shared" si="213"/>
        <v>594</v>
      </c>
      <c r="Q684" s="18">
        <f t="shared" si="154"/>
        <v>49.5</v>
      </c>
      <c r="R684" s="8">
        <v>12</v>
      </c>
      <c r="S684" s="8">
        <v>8.4</v>
      </c>
      <c r="T684" s="18">
        <f t="shared" si="240"/>
        <v>649.57205240174676</v>
      </c>
      <c r="U684" s="44"/>
      <c r="V684" s="44"/>
      <c r="W684" s="44">
        <f t="shared" si="211"/>
        <v>596.06986899563321</v>
      </c>
      <c r="X684" s="8">
        <v>8.4</v>
      </c>
      <c r="Y684" s="17">
        <v>10</v>
      </c>
      <c r="Z684" s="18">
        <f t="shared" si="241"/>
        <v>660.48908296943227</v>
      </c>
      <c r="AA684" s="17">
        <f t="shared" si="216"/>
        <v>606.98689956331873</v>
      </c>
      <c r="AB684" s="35" t="s">
        <v>1001</v>
      </c>
      <c r="AC684" s="35" t="s">
        <v>46</v>
      </c>
      <c r="AD684" s="35"/>
      <c r="AE684" s="35"/>
      <c r="AF684" s="35"/>
      <c r="AG684" s="36"/>
      <c r="AH684" s="36"/>
      <c r="AI684" s="36"/>
      <c r="AJ684" s="38"/>
      <c r="AK684" s="33" t="s">
        <v>1893</v>
      </c>
      <c r="AL684" s="33" t="s">
        <v>1893</v>
      </c>
      <c r="AM684" s="33" t="s">
        <v>1894</v>
      </c>
      <c r="AN684" s="33"/>
    </row>
    <row r="685" spans="1:40" ht="89.25">
      <c r="A685" s="100" t="s">
        <v>1551</v>
      </c>
      <c r="B685" s="33" t="s">
        <v>1891</v>
      </c>
      <c r="C685" s="33" t="s">
        <v>1237</v>
      </c>
      <c r="D685" s="33" t="s">
        <v>1892</v>
      </c>
      <c r="E685" s="35"/>
      <c r="F685" s="35" t="s">
        <v>1175</v>
      </c>
      <c r="G685" s="86">
        <v>1</v>
      </c>
      <c r="H685" s="33" t="s">
        <v>46</v>
      </c>
      <c r="I685" s="33" t="s">
        <v>47</v>
      </c>
      <c r="J685" s="59">
        <v>43047</v>
      </c>
      <c r="K685" s="148">
        <v>445</v>
      </c>
      <c r="L685" s="149">
        <f t="shared" si="192"/>
        <v>534</v>
      </c>
      <c r="M685" s="16">
        <v>0.1</v>
      </c>
      <c r="N685" s="8">
        <f t="shared" si="141"/>
        <v>0.11111111111111112</v>
      </c>
      <c r="O685" s="17">
        <f t="shared" si="212"/>
        <v>495</v>
      </c>
      <c r="P685" s="17">
        <f t="shared" si="213"/>
        <v>594</v>
      </c>
      <c r="Q685" s="18">
        <f t="shared" si="154"/>
        <v>49.5</v>
      </c>
      <c r="R685" s="8">
        <v>12</v>
      </c>
      <c r="S685" s="8">
        <v>8.4</v>
      </c>
      <c r="T685" s="18">
        <f t="shared" si="240"/>
        <v>649.57205240174676</v>
      </c>
      <c r="U685" s="44"/>
      <c r="V685" s="44"/>
      <c r="W685" s="44">
        <f t="shared" si="211"/>
        <v>596.06986899563321</v>
      </c>
      <c r="X685" s="8">
        <v>8.4</v>
      </c>
      <c r="Y685" s="17">
        <v>10</v>
      </c>
      <c r="Z685" s="18">
        <f t="shared" si="241"/>
        <v>660.48908296943227</v>
      </c>
      <c r="AA685" s="17">
        <f t="shared" si="216"/>
        <v>606.98689956331873</v>
      </c>
      <c r="AB685" s="35" t="s">
        <v>1001</v>
      </c>
      <c r="AC685" s="35" t="s">
        <v>46</v>
      </c>
      <c r="AD685" s="35"/>
      <c r="AE685" s="35"/>
      <c r="AF685" s="35"/>
      <c r="AG685" s="36"/>
      <c r="AH685" s="36"/>
      <c r="AI685" s="36"/>
      <c r="AJ685" s="38"/>
      <c r="AK685" s="33" t="s">
        <v>1893</v>
      </c>
      <c r="AL685" s="33" t="s">
        <v>1893</v>
      </c>
      <c r="AM685" s="33" t="s">
        <v>1894</v>
      </c>
      <c r="AN685" s="33"/>
    </row>
    <row r="686" spans="1:40" ht="89.25">
      <c r="A686" s="100" t="s">
        <v>1551</v>
      </c>
      <c r="B686" s="33" t="s">
        <v>1891</v>
      </c>
      <c r="C686" s="33" t="s">
        <v>1237</v>
      </c>
      <c r="D686" s="33" t="s">
        <v>1892</v>
      </c>
      <c r="E686" s="35"/>
      <c r="F686" s="35" t="s">
        <v>1175</v>
      </c>
      <c r="G686" s="86">
        <v>1</v>
      </c>
      <c r="H686" s="33" t="s">
        <v>46</v>
      </c>
      <c r="I686" s="33" t="s">
        <v>47</v>
      </c>
      <c r="J686" s="59">
        <v>43047</v>
      </c>
      <c r="K686" s="148">
        <v>445</v>
      </c>
      <c r="L686" s="149">
        <f t="shared" si="192"/>
        <v>534</v>
      </c>
      <c r="M686" s="16">
        <v>0.1</v>
      </c>
      <c r="N686" s="8">
        <f t="shared" si="141"/>
        <v>0.11111111111111112</v>
      </c>
      <c r="O686" s="17">
        <f t="shared" si="212"/>
        <v>495</v>
      </c>
      <c r="P686" s="17">
        <f t="shared" si="213"/>
        <v>594</v>
      </c>
      <c r="Q686" s="18">
        <f t="shared" si="154"/>
        <v>49.5</v>
      </c>
      <c r="R686" s="8">
        <v>12</v>
      </c>
      <c r="S686" s="8">
        <v>8.4</v>
      </c>
      <c r="T686" s="18">
        <f t="shared" si="240"/>
        <v>649.57205240174676</v>
      </c>
      <c r="U686" s="44"/>
      <c r="V686" s="44"/>
      <c r="W686" s="44">
        <f t="shared" si="211"/>
        <v>596.06986899563321</v>
      </c>
      <c r="X686" s="8">
        <v>8.4</v>
      </c>
      <c r="Y686" s="17">
        <v>10</v>
      </c>
      <c r="Z686" s="18">
        <f t="shared" si="241"/>
        <v>660.48908296943227</v>
      </c>
      <c r="AA686" s="17">
        <f t="shared" si="216"/>
        <v>606.98689956331873</v>
      </c>
      <c r="AB686" s="35" t="s">
        <v>1794</v>
      </c>
      <c r="AC686" s="35" t="s">
        <v>46</v>
      </c>
      <c r="AD686" s="35"/>
      <c r="AE686" s="35"/>
      <c r="AF686" s="35"/>
      <c r="AG686" s="36"/>
      <c r="AH686" s="36"/>
      <c r="AI686" s="36"/>
      <c r="AJ686" s="38"/>
      <c r="AK686" s="33" t="s">
        <v>1893</v>
      </c>
      <c r="AL686" s="33" t="s">
        <v>1893</v>
      </c>
      <c r="AM686" s="33" t="s">
        <v>1894</v>
      </c>
      <c r="AN686" s="33"/>
    </row>
    <row r="687" spans="1:40" ht="89.25">
      <c r="A687" s="100" t="s">
        <v>1551</v>
      </c>
      <c r="B687" s="33" t="s">
        <v>1891</v>
      </c>
      <c r="C687" s="33" t="s">
        <v>1237</v>
      </c>
      <c r="D687" s="33" t="s">
        <v>1892</v>
      </c>
      <c r="E687" s="35"/>
      <c r="F687" s="35" t="s">
        <v>1175</v>
      </c>
      <c r="G687" s="86">
        <v>1</v>
      </c>
      <c r="H687" s="33" t="s">
        <v>46</v>
      </c>
      <c r="I687" s="33" t="s">
        <v>47</v>
      </c>
      <c r="J687" s="59">
        <v>43047</v>
      </c>
      <c r="K687" s="148">
        <v>445</v>
      </c>
      <c r="L687" s="149">
        <f t="shared" si="192"/>
        <v>534</v>
      </c>
      <c r="M687" s="16">
        <v>0.1</v>
      </c>
      <c r="N687" s="8">
        <f t="shared" si="141"/>
        <v>0.11111111111111112</v>
      </c>
      <c r="O687" s="17">
        <f t="shared" si="212"/>
        <v>495</v>
      </c>
      <c r="P687" s="17">
        <f t="shared" si="213"/>
        <v>594</v>
      </c>
      <c r="Q687" s="18">
        <f t="shared" si="154"/>
        <v>49.5</v>
      </c>
      <c r="R687" s="8">
        <v>12</v>
      </c>
      <c r="S687" s="8">
        <v>8.4</v>
      </c>
      <c r="T687" s="18">
        <f t="shared" si="240"/>
        <v>649.57205240174676</v>
      </c>
      <c r="U687" s="44"/>
      <c r="V687" s="44"/>
      <c r="W687" s="44">
        <f t="shared" si="211"/>
        <v>596.06986899563321</v>
      </c>
      <c r="X687" s="8">
        <v>8.4</v>
      </c>
      <c r="Y687" s="17">
        <v>10</v>
      </c>
      <c r="Z687" s="18">
        <f t="shared" si="241"/>
        <v>660.48908296943227</v>
      </c>
      <c r="AA687" s="17">
        <f t="shared" si="216"/>
        <v>606.98689956331873</v>
      </c>
      <c r="AB687" s="40">
        <v>42804</v>
      </c>
      <c r="AC687" s="35" t="s">
        <v>46</v>
      </c>
      <c r="AD687" s="35"/>
      <c r="AE687" s="35"/>
      <c r="AF687" s="35"/>
      <c r="AG687" s="36"/>
      <c r="AH687" s="36"/>
      <c r="AI687" s="36"/>
      <c r="AJ687" s="38"/>
      <c r="AK687" s="33" t="s">
        <v>1893</v>
      </c>
      <c r="AL687" s="33" t="s">
        <v>1893</v>
      </c>
      <c r="AM687" s="33" t="s">
        <v>1894</v>
      </c>
      <c r="AN687" s="33"/>
    </row>
    <row r="688" spans="1:40" ht="89.25">
      <c r="A688" s="100" t="s">
        <v>1551</v>
      </c>
      <c r="B688" s="33" t="s">
        <v>1891</v>
      </c>
      <c r="C688" s="33" t="s">
        <v>1237</v>
      </c>
      <c r="D688" s="33" t="s">
        <v>1892</v>
      </c>
      <c r="E688" s="35"/>
      <c r="F688" s="35" t="s">
        <v>1175</v>
      </c>
      <c r="G688" s="86">
        <v>1</v>
      </c>
      <c r="H688" s="33" t="s">
        <v>46</v>
      </c>
      <c r="I688" s="33" t="s">
        <v>47</v>
      </c>
      <c r="J688" s="59">
        <v>43047</v>
      </c>
      <c r="K688" s="148">
        <v>445</v>
      </c>
      <c r="L688" s="149">
        <f t="shared" si="192"/>
        <v>534</v>
      </c>
      <c r="M688" s="16">
        <v>0.1</v>
      </c>
      <c r="N688" s="8">
        <f t="shared" si="141"/>
        <v>0.11111111111111112</v>
      </c>
      <c r="O688" s="17">
        <f t="shared" si="212"/>
        <v>495</v>
      </c>
      <c r="P688" s="17">
        <f t="shared" si="213"/>
        <v>594</v>
      </c>
      <c r="Q688" s="18">
        <f t="shared" si="154"/>
        <v>49.5</v>
      </c>
      <c r="R688" s="8">
        <v>12</v>
      </c>
      <c r="S688" s="8">
        <v>8.4</v>
      </c>
      <c r="T688" s="18">
        <f t="shared" si="240"/>
        <v>649.57205240174676</v>
      </c>
      <c r="U688" s="44"/>
      <c r="V688" s="44"/>
      <c r="W688" s="44">
        <f t="shared" si="211"/>
        <v>596.06986899563321</v>
      </c>
      <c r="X688" s="8">
        <v>8.4</v>
      </c>
      <c r="Y688" s="17">
        <v>10</v>
      </c>
      <c r="Z688" s="18">
        <f t="shared" si="241"/>
        <v>660.48908296943227</v>
      </c>
      <c r="AA688" s="17">
        <f t="shared" si="216"/>
        <v>606.98689956331873</v>
      </c>
      <c r="AB688" s="40">
        <v>42804</v>
      </c>
      <c r="AC688" s="35" t="s">
        <v>46</v>
      </c>
      <c r="AD688" s="35"/>
      <c r="AE688" s="35"/>
      <c r="AF688" s="35"/>
      <c r="AG688" s="36"/>
      <c r="AH688" s="36"/>
      <c r="AI688" s="36"/>
      <c r="AJ688" s="38"/>
      <c r="AK688" s="33" t="s">
        <v>1893</v>
      </c>
      <c r="AL688" s="33" t="s">
        <v>1893</v>
      </c>
      <c r="AM688" s="33" t="s">
        <v>1894</v>
      </c>
      <c r="AN688" s="33"/>
    </row>
    <row r="689" spans="1:40" ht="76.5">
      <c r="A689" s="100" t="s">
        <v>1551</v>
      </c>
      <c r="B689" s="105" t="s">
        <v>1897</v>
      </c>
      <c r="C689" s="33" t="s">
        <v>1237</v>
      </c>
      <c r="D689" s="33" t="s">
        <v>1898</v>
      </c>
      <c r="E689" s="35"/>
      <c r="F689" s="35" t="s">
        <v>1175</v>
      </c>
      <c r="G689" s="86">
        <v>1</v>
      </c>
      <c r="H689" s="33" t="s">
        <v>46</v>
      </c>
      <c r="I689" s="33" t="s">
        <v>47</v>
      </c>
      <c r="J689" s="59">
        <v>43047</v>
      </c>
      <c r="K689" s="148">
        <v>260</v>
      </c>
      <c r="L689" s="149">
        <f t="shared" si="192"/>
        <v>312</v>
      </c>
      <c r="M689" s="16">
        <v>7.3999999999999996E-2</v>
      </c>
      <c r="N689" s="8">
        <f t="shared" si="141"/>
        <v>7.9913606911447083E-2</v>
      </c>
      <c r="O689" s="17">
        <f t="shared" si="212"/>
        <v>281</v>
      </c>
      <c r="P689" s="17">
        <f t="shared" si="213"/>
        <v>337.2</v>
      </c>
      <c r="Q689" s="18">
        <f t="shared" si="154"/>
        <v>20.794</v>
      </c>
      <c r="R689" s="8">
        <v>12</v>
      </c>
      <c r="S689" s="8">
        <v>8.4</v>
      </c>
      <c r="T689" s="18">
        <f t="shared" si="240"/>
        <v>369.22270742358074</v>
      </c>
      <c r="U689" s="44"/>
      <c r="V689" s="44"/>
      <c r="W689" s="44">
        <f t="shared" si="211"/>
        <v>353.71179039301308</v>
      </c>
      <c r="X689" s="8">
        <v>8.4</v>
      </c>
      <c r="Y689" s="17">
        <v>4</v>
      </c>
      <c r="Z689" s="18">
        <f t="shared" si="241"/>
        <v>373.58951965065495</v>
      </c>
      <c r="AA689" s="17">
        <f t="shared" si="216"/>
        <v>358.07860262008734</v>
      </c>
      <c r="AB689" s="35" t="s">
        <v>1899</v>
      </c>
      <c r="AC689" s="35" t="s">
        <v>46</v>
      </c>
      <c r="AD689" s="35"/>
      <c r="AE689" s="35"/>
      <c r="AF689" s="35"/>
      <c r="AG689" s="36"/>
      <c r="AH689" s="36"/>
      <c r="AI689" s="36"/>
      <c r="AJ689" s="38"/>
      <c r="AK689" s="33" t="s">
        <v>1900</v>
      </c>
      <c r="AL689" s="33" t="s">
        <v>1900</v>
      </c>
      <c r="AM689" s="33" t="s">
        <v>1901</v>
      </c>
      <c r="AN689" s="33" t="s">
        <v>1902</v>
      </c>
    </row>
    <row r="690" spans="1:40" ht="76.5">
      <c r="A690" s="100" t="s">
        <v>1551</v>
      </c>
      <c r="B690" s="33" t="s">
        <v>1903</v>
      </c>
      <c r="C690" s="33" t="s">
        <v>1237</v>
      </c>
      <c r="D690" s="33" t="s">
        <v>1898</v>
      </c>
      <c r="E690" s="35"/>
      <c r="F690" s="35" t="s">
        <v>1175</v>
      </c>
      <c r="G690" s="86">
        <v>1</v>
      </c>
      <c r="H690" s="33" t="s">
        <v>46</v>
      </c>
      <c r="I690" s="33" t="s">
        <v>47</v>
      </c>
      <c r="J690" s="59">
        <v>43047</v>
      </c>
      <c r="K690" s="148">
        <v>250</v>
      </c>
      <c r="L690" s="149">
        <f t="shared" si="192"/>
        <v>300</v>
      </c>
      <c r="M690" s="16">
        <v>0.11</v>
      </c>
      <c r="N690" s="8">
        <f t="shared" si="141"/>
        <v>0.12359550561797752</v>
      </c>
      <c r="O690" s="17">
        <f t="shared" si="212"/>
        <v>281</v>
      </c>
      <c r="P690" s="17">
        <f t="shared" si="213"/>
        <v>337.2</v>
      </c>
      <c r="Q690" s="18">
        <f t="shared" si="154"/>
        <v>30.91</v>
      </c>
      <c r="R690" s="8">
        <v>12</v>
      </c>
      <c r="S690" s="8">
        <v>8.4</v>
      </c>
      <c r="T690" s="18">
        <f t="shared" si="240"/>
        <v>369.22270742358074</v>
      </c>
      <c r="U690" s="44"/>
      <c r="V690" s="44"/>
      <c r="W690" s="44">
        <f t="shared" si="211"/>
        <v>340.6113537117904</v>
      </c>
      <c r="X690" s="8">
        <v>8.4</v>
      </c>
      <c r="Y690" s="17">
        <v>4</v>
      </c>
      <c r="Z690" s="18">
        <f t="shared" si="241"/>
        <v>373.58951965065495</v>
      </c>
      <c r="AA690" s="17">
        <f t="shared" si="216"/>
        <v>344.97816593886461</v>
      </c>
      <c r="AB690" s="35" t="s">
        <v>1895</v>
      </c>
      <c r="AC690" s="35" t="s">
        <v>46</v>
      </c>
      <c r="AD690" s="35"/>
      <c r="AE690" s="35"/>
      <c r="AF690" s="35"/>
      <c r="AG690" s="36"/>
      <c r="AH690" s="36"/>
      <c r="AI690" s="36"/>
      <c r="AJ690" s="38"/>
      <c r="AK690" s="33" t="s">
        <v>1900</v>
      </c>
      <c r="AL690" s="33" t="s">
        <v>1900</v>
      </c>
      <c r="AM690" s="33" t="s">
        <v>1901</v>
      </c>
      <c r="AN690" s="33" t="s">
        <v>1902</v>
      </c>
    </row>
    <row r="691" spans="1:40" ht="76.5">
      <c r="A691" s="100" t="s">
        <v>1551</v>
      </c>
      <c r="B691" s="33" t="s">
        <v>1903</v>
      </c>
      <c r="C691" s="33" t="s">
        <v>1237</v>
      </c>
      <c r="D691" s="33" t="s">
        <v>1898</v>
      </c>
      <c r="E691" s="35"/>
      <c r="F691" s="35" t="s">
        <v>1175</v>
      </c>
      <c r="G691" s="86">
        <v>1</v>
      </c>
      <c r="H691" s="33" t="s">
        <v>46</v>
      </c>
      <c r="I691" s="33" t="s">
        <v>47</v>
      </c>
      <c r="J691" s="59">
        <v>43047</v>
      </c>
      <c r="K691" s="148">
        <v>250</v>
      </c>
      <c r="L691" s="149">
        <f t="shared" si="192"/>
        <v>300</v>
      </c>
      <c r="M691" s="16">
        <v>0.11</v>
      </c>
      <c r="N691" s="8">
        <f t="shared" si="141"/>
        <v>0.12359550561797752</v>
      </c>
      <c r="O691" s="17">
        <f t="shared" si="212"/>
        <v>281</v>
      </c>
      <c r="P691" s="17">
        <f t="shared" si="213"/>
        <v>337.2</v>
      </c>
      <c r="Q691" s="18">
        <f t="shared" si="154"/>
        <v>30.91</v>
      </c>
      <c r="R691" s="8">
        <v>12</v>
      </c>
      <c r="S691" s="8">
        <v>8.4</v>
      </c>
      <c r="T691" s="18">
        <f t="shared" si="240"/>
        <v>369.22270742358074</v>
      </c>
      <c r="U691" s="44"/>
      <c r="V691" s="44"/>
      <c r="W691" s="44">
        <f t="shared" si="211"/>
        <v>340.6113537117904</v>
      </c>
      <c r="X691" s="8">
        <v>8.4</v>
      </c>
      <c r="Y691" s="17">
        <v>4</v>
      </c>
      <c r="Z691" s="18">
        <f t="shared" si="241"/>
        <v>373.58951965065495</v>
      </c>
      <c r="AA691" s="17">
        <f t="shared" si="216"/>
        <v>344.97816593886461</v>
      </c>
      <c r="AB691" s="35" t="s">
        <v>1895</v>
      </c>
      <c r="AC691" s="35" t="s">
        <v>46</v>
      </c>
      <c r="AD691" s="35"/>
      <c r="AE691" s="35"/>
      <c r="AF691" s="35"/>
      <c r="AG691" s="36"/>
      <c r="AH691" s="36"/>
      <c r="AI691" s="36"/>
      <c r="AJ691" s="38"/>
      <c r="AK691" s="33" t="s">
        <v>1900</v>
      </c>
      <c r="AL691" s="33" t="s">
        <v>1900</v>
      </c>
      <c r="AM691" s="33" t="s">
        <v>1901</v>
      </c>
      <c r="AN691" s="33" t="s">
        <v>1902</v>
      </c>
    </row>
    <row r="692" spans="1:40" ht="76.5">
      <c r="A692" s="100" t="s">
        <v>1551</v>
      </c>
      <c r="B692" s="33" t="s">
        <v>1903</v>
      </c>
      <c r="C692" s="33" t="s">
        <v>1237</v>
      </c>
      <c r="D692" s="33" t="s">
        <v>1898</v>
      </c>
      <c r="E692" s="35"/>
      <c r="F692" s="35" t="s">
        <v>1175</v>
      </c>
      <c r="G692" s="86">
        <v>1</v>
      </c>
      <c r="H692" s="33" t="s">
        <v>46</v>
      </c>
      <c r="I692" s="33" t="s">
        <v>47</v>
      </c>
      <c r="J692" s="59">
        <v>43047</v>
      </c>
      <c r="K692" s="148">
        <v>250</v>
      </c>
      <c r="L692" s="149">
        <f t="shared" si="192"/>
        <v>300</v>
      </c>
      <c r="M692" s="16">
        <v>0.11</v>
      </c>
      <c r="N692" s="8">
        <f t="shared" si="141"/>
        <v>0.12359550561797752</v>
      </c>
      <c r="O692" s="17">
        <f t="shared" si="212"/>
        <v>281</v>
      </c>
      <c r="P692" s="17">
        <f t="shared" si="213"/>
        <v>337.2</v>
      </c>
      <c r="Q692" s="18">
        <f t="shared" si="154"/>
        <v>30.91</v>
      </c>
      <c r="R692" s="8">
        <v>12</v>
      </c>
      <c r="S692" s="8">
        <v>8.4</v>
      </c>
      <c r="T692" s="18">
        <f t="shared" si="240"/>
        <v>369.22270742358074</v>
      </c>
      <c r="U692" s="44"/>
      <c r="V692" s="44"/>
      <c r="W692" s="44">
        <f t="shared" si="211"/>
        <v>340.6113537117904</v>
      </c>
      <c r="X692" s="8">
        <v>8.4</v>
      </c>
      <c r="Y692" s="17">
        <v>4</v>
      </c>
      <c r="Z692" s="18">
        <f t="shared" si="241"/>
        <v>373.58951965065495</v>
      </c>
      <c r="AA692" s="17">
        <f t="shared" si="216"/>
        <v>344.97816593886461</v>
      </c>
      <c r="AB692" s="40">
        <v>42864</v>
      </c>
      <c r="AC692" s="35" t="s">
        <v>46</v>
      </c>
      <c r="AD692" s="35"/>
      <c r="AE692" s="35"/>
      <c r="AF692" s="35"/>
      <c r="AG692" s="36"/>
      <c r="AH692" s="36"/>
      <c r="AI692" s="36"/>
      <c r="AJ692" s="38"/>
      <c r="AK692" s="33" t="s">
        <v>1900</v>
      </c>
      <c r="AL692" s="33" t="s">
        <v>1900</v>
      </c>
      <c r="AM692" s="33" t="s">
        <v>1901</v>
      </c>
      <c r="AN692" s="33" t="s">
        <v>1902</v>
      </c>
    </row>
    <row r="693" spans="1:40" ht="76.5">
      <c r="A693" s="100" t="s">
        <v>1551</v>
      </c>
      <c r="B693" s="33" t="s">
        <v>1903</v>
      </c>
      <c r="C693" s="33" t="s">
        <v>1237</v>
      </c>
      <c r="D693" s="33" t="s">
        <v>1898</v>
      </c>
      <c r="E693" s="35" t="s">
        <v>1904</v>
      </c>
      <c r="F693" s="35" t="s">
        <v>1175</v>
      </c>
      <c r="G693" s="86">
        <v>1</v>
      </c>
      <c r="H693" s="33" t="s">
        <v>46</v>
      </c>
      <c r="I693" s="33" t="s">
        <v>47</v>
      </c>
      <c r="J693" s="59">
        <v>43047</v>
      </c>
      <c r="K693" s="148">
        <v>250</v>
      </c>
      <c r="L693" s="149">
        <f t="shared" si="192"/>
        <v>300</v>
      </c>
      <c r="M693" s="16">
        <v>0.11</v>
      </c>
      <c r="N693" s="8">
        <f t="shared" si="141"/>
        <v>0.12359550561797752</v>
      </c>
      <c r="O693" s="17">
        <f t="shared" si="212"/>
        <v>281</v>
      </c>
      <c r="P693" s="17">
        <f t="shared" si="213"/>
        <v>337.2</v>
      </c>
      <c r="Q693" s="18">
        <f t="shared" si="154"/>
        <v>30.91</v>
      </c>
      <c r="R693" s="8">
        <v>12</v>
      </c>
      <c r="S693" s="8">
        <v>8.4</v>
      </c>
      <c r="T693" s="18">
        <f t="shared" si="240"/>
        <v>369.22270742358074</v>
      </c>
      <c r="U693" s="44"/>
      <c r="V693" s="44"/>
      <c r="W693" s="44">
        <f t="shared" si="211"/>
        <v>340.6113537117904</v>
      </c>
      <c r="X693" s="8">
        <v>8.4</v>
      </c>
      <c r="Y693" s="17">
        <v>4</v>
      </c>
      <c r="Z693" s="18">
        <f t="shared" si="241"/>
        <v>373.58951965065495</v>
      </c>
      <c r="AA693" s="17">
        <f t="shared" si="216"/>
        <v>344.97816593886461</v>
      </c>
      <c r="AB693" s="40">
        <v>42895</v>
      </c>
      <c r="AC693" s="35" t="s">
        <v>48</v>
      </c>
      <c r="AD693" s="35" t="s">
        <v>1905</v>
      </c>
      <c r="AE693" s="35" t="s">
        <v>413</v>
      </c>
      <c r="AF693" s="35">
        <v>7.6</v>
      </c>
      <c r="AG693" s="36"/>
      <c r="AH693" s="36"/>
      <c r="AI693" s="36"/>
      <c r="AJ693" s="38"/>
      <c r="AK693" s="33" t="s">
        <v>1900</v>
      </c>
      <c r="AL693" s="33" t="s">
        <v>1900</v>
      </c>
      <c r="AM693" s="33" t="s">
        <v>1901</v>
      </c>
      <c r="AN693" s="33" t="s">
        <v>1902</v>
      </c>
    </row>
    <row r="694" spans="1:40" ht="76.5">
      <c r="A694" s="100" t="s">
        <v>1551</v>
      </c>
      <c r="B694" s="33" t="s">
        <v>1903</v>
      </c>
      <c r="C694" s="33" t="s">
        <v>1237</v>
      </c>
      <c r="D694" s="33" t="s">
        <v>1898</v>
      </c>
      <c r="E694" s="35"/>
      <c r="F694" s="35" t="s">
        <v>1175</v>
      </c>
      <c r="G694" s="86">
        <v>1</v>
      </c>
      <c r="H694" s="33" t="s">
        <v>46</v>
      </c>
      <c r="I694" s="33" t="s">
        <v>47</v>
      </c>
      <c r="J694" s="59">
        <v>43047</v>
      </c>
      <c r="K694" s="148">
        <v>250</v>
      </c>
      <c r="L694" s="149">
        <f t="shared" si="192"/>
        <v>300</v>
      </c>
      <c r="M694" s="16">
        <v>0.11</v>
      </c>
      <c r="N694" s="8">
        <f t="shared" si="141"/>
        <v>0.12359550561797752</v>
      </c>
      <c r="O694" s="17">
        <f t="shared" si="212"/>
        <v>281</v>
      </c>
      <c r="P694" s="17">
        <f t="shared" si="213"/>
        <v>337.2</v>
      </c>
      <c r="Q694" s="18">
        <f t="shared" si="154"/>
        <v>30.91</v>
      </c>
      <c r="R694" s="8">
        <v>12</v>
      </c>
      <c r="S694" s="8">
        <v>8.4</v>
      </c>
      <c r="T694" s="18">
        <f t="shared" si="240"/>
        <v>369.22270742358074</v>
      </c>
      <c r="U694" s="44"/>
      <c r="V694" s="44"/>
      <c r="W694" s="44">
        <f t="shared" si="211"/>
        <v>340.6113537117904</v>
      </c>
      <c r="X694" s="8">
        <v>8.4</v>
      </c>
      <c r="Y694" s="17">
        <v>4</v>
      </c>
      <c r="Z694" s="18">
        <f t="shared" si="241"/>
        <v>373.58951965065495</v>
      </c>
      <c r="AA694" s="17">
        <f t="shared" si="216"/>
        <v>344.97816593886461</v>
      </c>
      <c r="AB694" s="35" t="s">
        <v>1906</v>
      </c>
      <c r="AC694" s="35" t="s">
        <v>46</v>
      </c>
      <c r="AD694" s="35"/>
      <c r="AE694" s="35"/>
      <c r="AF694" s="35"/>
      <c r="AG694" s="36"/>
      <c r="AH694" s="36"/>
      <c r="AI694" s="36"/>
      <c r="AJ694" s="38"/>
      <c r="AK694" s="33" t="s">
        <v>1900</v>
      </c>
      <c r="AL694" s="33" t="s">
        <v>1900</v>
      </c>
      <c r="AM694" s="33" t="s">
        <v>1901</v>
      </c>
      <c r="AN694" s="33" t="s">
        <v>1902</v>
      </c>
    </row>
    <row r="695" spans="1:40" ht="102">
      <c r="A695" s="100" t="s">
        <v>1551</v>
      </c>
      <c r="B695" s="33" t="s">
        <v>1907</v>
      </c>
      <c r="C695" s="33" t="s">
        <v>1237</v>
      </c>
      <c r="D695" s="33" t="s">
        <v>1908</v>
      </c>
      <c r="E695" s="35"/>
      <c r="F695" s="35" t="s">
        <v>1175</v>
      </c>
      <c r="G695" s="86">
        <v>1</v>
      </c>
      <c r="H695" s="33" t="s">
        <v>46</v>
      </c>
      <c r="I695" s="33" t="s">
        <v>47</v>
      </c>
      <c r="J695" s="59">
        <v>43047</v>
      </c>
      <c r="K695" s="148">
        <v>285</v>
      </c>
      <c r="L695" s="149">
        <f t="shared" si="192"/>
        <v>342</v>
      </c>
      <c r="M695" s="16">
        <v>0.105</v>
      </c>
      <c r="N695" s="8">
        <f t="shared" si="141"/>
        <v>0.11731843575418993</v>
      </c>
      <c r="O695" s="17">
        <f t="shared" si="212"/>
        <v>319</v>
      </c>
      <c r="P695" s="17">
        <f t="shared" si="213"/>
        <v>382.8</v>
      </c>
      <c r="Q695" s="18">
        <f t="shared" si="154"/>
        <v>33.494999999999997</v>
      </c>
      <c r="R695" s="8">
        <v>12</v>
      </c>
      <c r="S695" s="8">
        <v>8.4</v>
      </c>
      <c r="T695" s="18">
        <f t="shared" si="240"/>
        <v>419.00436681222703</v>
      </c>
      <c r="U695" s="44"/>
      <c r="V695" s="44"/>
      <c r="W695" s="44">
        <f t="shared" si="211"/>
        <v>386.46288209606985</v>
      </c>
      <c r="X695" s="8">
        <v>8.4</v>
      </c>
      <c r="Y695" s="17">
        <v>10</v>
      </c>
      <c r="Z695" s="18">
        <f t="shared" si="241"/>
        <v>429.92139737991266</v>
      </c>
      <c r="AA695" s="17">
        <f t="shared" si="216"/>
        <v>397.37991266375542</v>
      </c>
      <c r="AB695" s="35" t="s">
        <v>1266</v>
      </c>
      <c r="AC695" s="35" t="s">
        <v>46</v>
      </c>
      <c r="AD695" s="35"/>
      <c r="AE695" s="35"/>
      <c r="AF695" s="35"/>
      <c r="AG695" s="36"/>
      <c r="AH695" s="36"/>
      <c r="AI695" s="36"/>
      <c r="AJ695" s="38"/>
      <c r="AK695" s="33" t="s">
        <v>1909</v>
      </c>
      <c r="AL695" s="33" t="s">
        <v>1909</v>
      </c>
      <c r="AM695" s="33" t="s">
        <v>1910</v>
      </c>
      <c r="AN695" s="33" t="s">
        <v>1911</v>
      </c>
    </row>
    <row r="696" spans="1:40" ht="102">
      <c r="A696" s="100" t="s">
        <v>1551</v>
      </c>
      <c r="B696" s="33" t="s">
        <v>1907</v>
      </c>
      <c r="C696" s="33" t="s">
        <v>1237</v>
      </c>
      <c r="D696" s="33" t="s">
        <v>1908</v>
      </c>
      <c r="E696" s="35"/>
      <c r="F696" s="35" t="s">
        <v>1175</v>
      </c>
      <c r="G696" s="86">
        <v>1</v>
      </c>
      <c r="H696" s="33" t="s">
        <v>46</v>
      </c>
      <c r="I696" s="33" t="s">
        <v>47</v>
      </c>
      <c r="J696" s="59">
        <v>43047</v>
      </c>
      <c r="K696" s="148">
        <v>285</v>
      </c>
      <c r="L696" s="149">
        <f t="shared" si="192"/>
        <v>342</v>
      </c>
      <c r="M696" s="16">
        <v>0.105</v>
      </c>
      <c r="N696" s="8">
        <f t="shared" si="141"/>
        <v>0.11731843575418993</v>
      </c>
      <c r="O696" s="17">
        <f t="shared" si="212"/>
        <v>319</v>
      </c>
      <c r="P696" s="17">
        <f t="shared" si="213"/>
        <v>382.8</v>
      </c>
      <c r="Q696" s="18">
        <f t="shared" si="154"/>
        <v>33.494999999999997</v>
      </c>
      <c r="R696" s="8">
        <v>12</v>
      </c>
      <c r="S696" s="8">
        <v>8.4</v>
      </c>
      <c r="T696" s="18">
        <f t="shared" si="240"/>
        <v>419.00436681222703</v>
      </c>
      <c r="U696" s="44"/>
      <c r="V696" s="44"/>
      <c r="W696" s="44">
        <f t="shared" si="211"/>
        <v>386.46288209606985</v>
      </c>
      <c r="X696" s="8">
        <v>8.4</v>
      </c>
      <c r="Y696" s="17">
        <v>10</v>
      </c>
      <c r="Z696" s="18">
        <f t="shared" si="241"/>
        <v>429.92139737991266</v>
      </c>
      <c r="AA696" s="17">
        <f t="shared" si="216"/>
        <v>397.37991266375542</v>
      </c>
      <c r="AB696" s="40">
        <v>42804</v>
      </c>
      <c r="AC696" s="35" t="s">
        <v>46</v>
      </c>
      <c r="AD696" s="35"/>
      <c r="AE696" s="35"/>
      <c r="AF696" s="35"/>
      <c r="AG696" s="36"/>
      <c r="AH696" s="36"/>
      <c r="AI696" s="36"/>
      <c r="AJ696" s="38"/>
      <c r="AK696" s="33" t="s">
        <v>1909</v>
      </c>
      <c r="AL696" s="33" t="s">
        <v>1909</v>
      </c>
      <c r="AM696" s="33" t="s">
        <v>1910</v>
      </c>
      <c r="AN696" s="33" t="s">
        <v>1911</v>
      </c>
    </row>
    <row r="697" spans="1:40" ht="102">
      <c r="A697" s="100" t="s">
        <v>1551</v>
      </c>
      <c r="B697" s="33" t="s">
        <v>1907</v>
      </c>
      <c r="C697" s="33" t="s">
        <v>1237</v>
      </c>
      <c r="D697" s="33" t="s">
        <v>1908</v>
      </c>
      <c r="E697" s="35"/>
      <c r="F697" s="35" t="s">
        <v>1175</v>
      </c>
      <c r="G697" s="86">
        <v>1</v>
      </c>
      <c r="H697" s="33" t="s">
        <v>46</v>
      </c>
      <c r="I697" s="33" t="s">
        <v>47</v>
      </c>
      <c r="J697" s="59">
        <v>43047</v>
      </c>
      <c r="K697" s="148">
        <v>285</v>
      </c>
      <c r="L697" s="149">
        <f t="shared" si="192"/>
        <v>342</v>
      </c>
      <c r="M697" s="16">
        <v>0.105</v>
      </c>
      <c r="N697" s="8">
        <f t="shared" ref="N697:N951" si="242">M697/(1-M697)</f>
        <v>0.11731843575418993</v>
      </c>
      <c r="O697" s="17">
        <f t="shared" si="212"/>
        <v>319</v>
      </c>
      <c r="P697" s="17">
        <f t="shared" si="213"/>
        <v>382.8</v>
      </c>
      <c r="Q697" s="18">
        <f t="shared" si="154"/>
        <v>33.494999999999997</v>
      </c>
      <c r="R697" s="8">
        <v>12</v>
      </c>
      <c r="S697" s="8">
        <v>8.4</v>
      </c>
      <c r="T697" s="18">
        <f t="shared" si="240"/>
        <v>419.00436681222703</v>
      </c>
      <c r="U697" s="44"/>
      <c r="V697" s="44"/>
      <c r="W697" s="44">
        <f t="shared" si="211"/>
        <v>386.46288209606985</v>
      </c>
      <c r="X697" s="8">
        <v>8.4</v>
      </c>
      <c r="Y697" s="17">
        <v>10</v>
      </c>
      <c r="Z697" s="18">
        <f t="shared" si="241"/>
        <v>429.92139737991266</v>
      </c>
      <c r="AA697" s="17">
        <f t="shared" si="216"/>
        <v>397.37991266375542</v>
      </c>
      <c r="AB697" s="35"/>
      <c r="AC697" s="35"/>
      <c r="AD697" s="35"/>
      <c r="AE697" s="35"/>
      <c r="AF697" s="35"/>
      <c r="AG697" s="36"/>
      <c r="AH697" s="36"/>
      <c r="AI697" s="36"/>
      <c r="AJ697" s="38"/>
      <c r="AK697" s="33" t="s">
        <v>1909</v>
      </c>
      <c r="AL697" s="33" t="s">
        <v>1909</v>
      </c>
      <c r="AM697" s="33" t="s">
        <v>1910</v>
      </c>
      <c r="AN697" s="33" t="s">
        <v>1911</v>
      </c>
    </row>
    <row r="698" spans="1:40" ht="102">
      <c r="A698" s="100" t="s">
        <v>1551</v>
      </c>
      <c r="B698" s="33" t="s">
        <v>1907</v>
      </c>
      <c r="C698" s="33" t="s">
        <v>1237</v>
      </c>
      <c r="D698" s="33" t="s">
        <v>1908</v>
      </c>
      <c r="E698" s="35"/>
      <c r="F698" s="35" t="s">
        <v>1175</v>
      </c>
      <c r="G698" s="86">
        <v>1</v>
      </c>
      <c r="H698" s="33" t="s">
        <v>46</v>
      </c>
      <c r="I698" s="33" t="s">
        <v>47</v>
      </c>
      <c r="J698" s="59">
        <v>43047</v>
      </c>
      <c r="K698" s="148">
        <v>285</v>
      </c>
      <c r="L698" s="149">
        <f t="shared" si="192"/>
        <v>342</v>
      </c>
      <c r="M698" s="16">
        <v>0.105</v>
      </c>
      <c r="N698" s="8">
        <f t="shared" si="242"/>
        <v>0.11731843575418993</v>
      </c>
      <c r="O698" s="17">
        <f t="shared" si="212"/>
        <v>319</v>
      </c>
      <c r="P698" s="17">
        <f t="shared" si="213"/>
        <v>382.8</v>
      </c>
      <c r="Q698" s="18">
        <f t="shared" si="154"/>
        <v>33.494999999999997</v>
      </c>
      <c r="R698" s="8">
        <v>12</v>
      </c>
      <c r="S698" s="8">
        <v>8.4</v>
      </c>
      <c r="T698" s="18">
        <f t="shared" si="240"/>
        <v>419.00436681222703</v>
      </c>
      <c r="U698" s="44"/>
      <c r="V698" s="44"/>
      <c r="W698" s="44">
        <f t="shared" si="211"/>
        <v>386.46288209606985</v>
      </c>
      <c r="X698" s="8">
        <v>8.4</v>
      </c>
      <c r="Y698" s="17">
        <v>10</v>
      </c>
      <c r="Z698" s="18">
        <f t="shared" si="241"/>
        <v>429.92139737991266</v>
      </c>
      <c r="AA698" s="17">
        <f t="shared" si="216"/>
        <v>397.37991266375542</v>
      </c>
      <c r="AB698" s="35"/>
      <c r="AC698" s="35"/>
      <c r="AD698" s="35"/>
      <c r="AE698" s="35"/>
      <c r="AF698" s="35"/>
      <c r="AG698" s="36"/>
      <c r="AH698" s="36"/>
      <c r="AI698" s="36"/>
      <c r="AJ698" s="38"/>
      <c r="AK698" s="33" t="s">
        <v>1909</v>
      </c>
      <c r="AL698" s="33" t="s">
        <v>1909</v>
      </c>
      <c r="AM698" s="33" t="s">
        <v>1910</v>
      </c>
      <c r="AN698" s="33" t="s">
        <v>1911</v>
      </c>
    </row>
    <row r="699" spans="1:40" ht="102">
      <c r="A699" s="100" t="s">
        <v>1551</v>
      </c>
      <c r="B699" s="33" t="s">
        <v>1907</v>
      </c>
      <c r="C699" s="33" t="s">
        <v>1237</v>
      </c>
      <c r="D699" s="33" t="s">
        <v>1908</v>
      </c>
      <c r="E699" s="35"/>
      <c r="F699" s="35" t="s">
        <v>1175</v>
      </c>
      <c r="G699" s="86">
        <v>1</v>
      </c>
      <c r="H699" s="33" t="s">
        <v>46</v>
      </c>
      <c r="I699" s="33" t="s">
        <v>47</v>
      </c>
      <c r="J699" s="59">
        <v>43047</v>
      </c>
      <c r="K699" s="148">
        <v>285</v>
      </c>
      <c r="L699" s="149">
        <f t="shared" si="192"/>
        <v>342</v>
      </c>
      <c r="M699" s="16">
        <v>0.105</v>
      </c>
      <c r="N699" s="8">
        <f t="shared" si="242"/>
        <v>0.11731843575418993</v>
      </c>
      <c r="O699" s="17">
        <f t="shared" si="212"/>
        <v>319</v>
      </c>
      <c r="P699" s="17">
        <f t="shared" si="213"/>
        <v>382.8</v>
      </c>
      <c r="Q699" s="18">
        <f t="shared" si="154"/>
        <v>33.494999999999997</v>
      </c>
      <c r="R699" s="8">
        <v>12</v>
      </c>
      <c r="S699" s="8">
        <v>8.4</v>
      </c>
      <c r="T699" s="18">
        <f t="shared" si="240"/>
        <v>419.00436681222703</v>
      </c>
      <c r="U699" s="44"/>
      <c r="V699" s="44"/>
      <c r="W699" s="44">
        <f t="shared" si="211"/>
        <v>386.46288209606985</v>
      </c>
      <c r="X699" s="8">
        <v>8.4</v>
      </c>
      <c r="Y699" s="17">
        <v>10</v>
      </c>
      <c r="Z699" s="18">
        <f t="shared" si="241"/>
        <v>429.92139737991266</v>
      </c>
      <c r="AA699" s="17">
        <f t="shared" si="216"/>
        <v>397.37991266375542</v>
      </c>
      <c r="AB699" s="35"/>
      <c r="AC699" s="35"/>
      <c r="AD699" s="35"/>
      <c r="AE699" s="35"/>
      <c r="AF699" s="35"/>
      <c r="AG699" s="36"/>
      <c r="AH699" s="36"/>
      <c r="AI699" s="36"/>
      <c r="AJ699" s="38"/>
      <c r="AK699" s="33" t="s">
        <v>1909</v>
      </c>
      <c r="AL699" s="33" t="s">
        <v>1909</v>
      </c>
      <c r="AM699" s="33" t="s">
        <v>1910</v>
      </c>
      <c r="AN699" s="33" t="s">
        <v>1911</v>
      </c>
    </row>
    <row r="700" spans="1:40" ht="102">
      <c r="A700" s="100" t="s">
        <v>1551</v>
      </c>
      <c r="B700" s="33" t="s">
        <v>1907</v>
      </c>
      <c r="C700" s="33" t="s">
        <v>1237</v>
      </c>
      <c r="D700" s="33" t="s">
        <v>1908</v>
      </c>
      <c r="E700" s="35"/>
      <c r="F700" s="35" t="s">
        <v>1175</v>
      </c>
      <c r="G700" s="86">
        <v>1</v>
      </c>
      <c r="H700" s="33" t="s">
        <v>46</v>
      </c>
      <c r="I700" s="33" t="s">
        <v>47</v>
      </c>
      <c r="J700" s="59">
        <v>43047</v>
      </c>
      <c r="K700" s="148">
        <v>285</v>
      </c>
      <c r="L700" s="149">
        <f t="shared" si="192"/>
        <v>342</v>
      </c>
      <c r="M700" s="16">
        <v>0.105</v>
      </c>
      <c r="N700" s="8">
        <f t="shared" si="242"/>
        <v>0.11731843575418993</v>
      </c>
      <c r="O700" s="17">
        <f t="shared" si="212"/>
        <v>319</v>
      </c>
      <c r="P700" s="17">
        <f t="shared" si="213"/>
        <v>382.8</v>
      </c>
      <c r="Q700" s="18">
        <f t="shared" si="154"/>
        <v>33.494999999999997</v>
      </c>
      <c r="R700" s="8">
        <v>12</v>
      </c>
      <c r="S700" s="8">
        <v>8.4</v>
      </c>
      <c r="T700" s="18">
        <f t="shared" si="240"/>
        <v>419.00436681222703</v>
      </c>
      <c r="U700" s="44"/>
      <c r="V700" s="44"/>
      <c r="W700" s="44">
        <f t="shared" si="211"/>
        <v>386.46288209606985</v>
      </c>
      <c r="X700" s="8">
        <v>8.4</v>
      </c>
      <c r="Y700" s="17">
        <v>10</v>
      </c>
      <c r="Z700" s="18">
        <f t="shared" si="241"/>
        <v>429.92139737991266</v>
      </c>
      <c r="AA700" s="17">
        <f t="shared" si="216"/>
        <v>397.37991266375542</v>
      </c>
      <c r="AB700" s="35"/>
      <c r="AC700" s="35"/>
      <c r="AD700" s="35"/>
      <c r="AE700" s="35"/>
      <c r="AF700" s="35"/>
      <c r="AG700" s="36"/>
      <c r="AH700" s="36"/>
      <c r="AI700" s="36"/>
      <c r="AJ700" s="38"/>
      <c r="AK700" s="33" t="s">
        <v>1909</v>
      </c>
      <c r="AL700" s="33" t="s">
        <v>1909</v>
      </c>
      <c r="AM700" s="33" t="s">
        <v>1910</v>
      </c>
      <c r="AN700" s="33" t="s">
        <v>1911</v>
      </c>
    </row>
    <row r="701" spans="1:40" ht="102">
      <c r="A701" s="100" t="s">
        <v>1551</v>
      </c>
      <c r="B701" s="100" t="s">
        <v>1912</v>
      </c>
      <c r="C701" s="33" t="s">
        <v>1237</v>
      </c>
      <c r="D701" s="33" t="s">
        <v>1908</v>
      </c>
      <c r="E701" s="35"/>
      <c r="F701" s="35" t="s">
        <v>1175</v>
      </c>
      <c r="G701" s="86">
        <v>1</v>
      </c>
      <c r="H701" s="33" t="s">
        <v>46</v>
      </c>
      <c r="I701" s="33" t="s">
        <v>47</v>
      </c>
      <c r="J701" s="59">
        <v>43047</v>
      </c>
      <c r="K701" s="148">
        <v>275</v>
      </c>
      <c r="L701" s="149">
        <f t="shared" si="192"/>
        <v>330</v>
      </c>
      <c r="M701" s="16">
        <v>0.13600000000000001</v>
      </c>
      <c r="N701" s="8">
        <f t="shared" si="242"/>
        <v>0.15740740740740741</v>
      </c>
      <c r="O701" s="17">
        <f t="shared" si="212"/>
        <v>319</v>
      </c>
      <c r="P701" s="17">
        <f t="shared" si="213"/>
        <v>382.8</v>
      </c>
      <c r="Q701" s="18">
        <f t="shared" si="154"/>
        <v>43.384</v>
      </c>
      <c r="R701" s="8">
        <v>12</v>
      </c>
      <c r="S701" s="8">
        <v>8.4</v>
      </c>
      <c r="T701" s="18">
        <f t="shared" si="240"/>
        <v>419.00436681222703</v>
      </c>
      <c r="U701" s="44"/>
      <c r="V701" s="44"/>
      <c r="W701" s="44">
        <f t="shared" si="211"/>
        <v>373.36244541484717</v>
      </c>
      <c r="X701" s="8">
        <v>8.4</v>
      </c>
      <c r="Y701" s="17">
        <v>10</v>
      </c>
      <c r="Z701" s="18">
        <f t="shared" si="241"/>
        <v>429.92139737991266</v>
      </c>
      <c r="AA701" s="17">
        <f t="shared" si="216"/>
        <v>384.27947598253274</v>
      </c>
      <c r="AB701" s="35" t="s">
        <v>980</v>
      </c>
      <c r="AC701" s="35" t="s">
        <v>46</v>
      </c>
      <c r="AD701" s="35"/>
      <c r="AE701" s="35"/>
      <c r="AF701" s="35"/>
      <c r="AG701" s="36"/>
      <c r="AH701" s="36"/>
      <c r="AI701" s="36"/>
      <c r="AJ701" s="38"/>
      <c r="AK701" s="33" t="s">
        <v>1909</v>
      </c>
      <c r="AL701" s="33" t="s">
        <v>1909</v>
      </c>
      <c r="AM701" s="33" t="s">
        <v>1910</v>
      </c>
      <c r="AN701" s="33" t="s">
        <v>1911</v>
      </c>
    </row>
    <row r="702" spans="1:40" ht="102">
      <c r="A702" s="100" t="s">
        <v>1551</v>
      </c>
      <c r="B702" s="100" t="s">
        <v>1912</v>
      </c>
      <c r="C702" s="33" t="s">
        <v>1237</v>
      </c>
      <c r="D702" s="33" t="s">
        <v>1908</v>
      </c>
      <c r="E702" s="35"/>
      <c r="F702" s="35" t="s">
        <v>1175</v>
      </c>
      <c r="G702" s="86">
        <v>1</v>
      </c>
      <c r="H702" s="33" t="s">
        <v>46</v>
      </c>
      <c r="I702" s="33" t="s">
        <v>47</v>
      </c>
      <c r="J702" s="59">
        <v>43047</v>
      </c>
      <c r="K702" s="148">
        <v>275</v>
      </c>
      <c r="L702" s="149">
        <f t="shared" si="192"/>
        <v>330</v>
      </c>
      <c r="M702" s="16">
        <v>0.13600000000000001</v>
      </c>
      <c r="N702" s="8">
        <f t="shared" si="242"/>
        <v>0.15740740740740741</v>
      </c>
      <c r="O702" s="17">
        <f t="shared" si="212"/>
        <v>319</v>
      </c>
      <c r="P702" s="17">
        <f t="shared" si="213"/>
        <v>382.8</v>
      </c>
      <c r="Q702" s="18">
        <f t="shared" si="154"/>
        <v>43.384</v>
      </c>
      <c r="R702" s="8">
        <v>12</v>
      </c>
      <c r="S702" s="8">
        <v>8.4</v>
      </c>
      <c r="T702" s="18">
        <f t="shared" si="240"/>
        <v>419.00436681222703</v>
      </c>
      <c r="U702" s="44"/>
      <c r="V702" s="44"/>
      <c r="W702" s="44">
        <f t="shared" si="211"/>
        <v>373.36244541484717</v>
      </c>
      <c r="X702" s="8">
        <v>8.4</v>
      </c>
      <c r="Y702" s="17">
        <v>10</v>
      </c>
      <c r="Z702" s="18">
        <f t="shared" si="241"/>
        <v>429.92139737991266</v>
      </c>
      <c r="AA702" s="17">
        <f t="shared" si="216"/>
        <v>384.27947598253274</v>
      </c>
      <c r="AB702" s="35" t="s">
        <v>1896</v>
      </c>
      <c r="AC702" s="35" t="s">
        <v>46</v>
      </c>
      <c r="AD702" s="35"/>
      <c r="AE702" s="35"/>
      <c r="AF702" s="35"/>
      <c r="AG702" s="36"/>
      <c r="AH702" s="36"/>
      <c r="AI702" s="36"/>
      <c r="AJ702" s="38"/>
      <c r="AK702" s="33" t="s">
        <v>1909</v>
      </c>
      <c r="AL702" s="33" t="s">
        <v>1909</v>
      </c>
      <c r="AM702" s="33" t="s">
        <v>1910</v>
      </c>
      <c r="AN702" s="33" t="s">
        <v>1911</v>
      </c>
    </row>
    <row r="703" spans="1:40" ht="102">
      <c r="A703" s="100" t="s">
        <v>1551</v>
      </c>
      <c r="B703" s="100" t="s">
        <v>1912</v>
      </c>
      <c r="C703" s="33" t="s">
        <v>1237</v>
      </c>
      <c r="D703" s="33" t="s">
        <v>1908</v>
      </c>
      <c r="E703" s="35"/>
      <c r="F703" s="35" t="s">
        <v>1175</v>
      </c>
      <c r="G703" s="86">
        <v>1</v>
      </c>
      <c r="H703" s="33" t="s">
        <v>46</v>
      </c>
      <c r="I703" s="33" t="s">
        <v>47</v>
      </c>
      <c r="J703" s="59">
        <v>43047</v>
      </c>
      <c r="K703" s="148">
        <v>275</v>
      </c>
      <c r="L703" s="149">
        <f t="shared" si="192"/>
        <v>330</v>
      </c>
      <c r="M703" s="16">
        <v>0.13600000000000001</v>
      </c>
      <c r="N703" s="8">
        <f t="shared" si="242"/>
        <v>0.15740740740740741</v>
      </c>
      <c r="O703" s="17">
        <f t="shared" si="212"/>
        <v>319</v>
      </c>
      <c r="P703" s="17">
        <f t="shared" si="213"/>
        <v>382.8</v>
      </c>
      <c r="Q703" s="18">
        <f t="shared" si="154"/>
        <v>43.384</v>
      </c>
      <c r="R703" s="8">
        <v>12</v>
      </c>
      <c r="S703" s="8">
        <v>8.4</v>
      </c>
      <c r="T703" s="18">
        <f t="shared" si="240"/>
        <v>419.00436681222703</v>
      </c>
      <c r="U703" s="44"/>
      <c r="V703" s="44"/>
      <c r="W703" s="44">
        <f t="shared" si="211"/>
        <v>373.36244541484717</v>
      </c>
      <c r="X703" s="8">
        <v>8.4</v>
      </c>
      <c r="Y703" s="17">
        <v>10</v>
      </c>
      <c r="Z703" s="18">
        <f t="shared" si="241"/>
        <v>429.92139737991266</v>
      </c>
      <c r="AA703" s="17">
        <f t="shared" si="216"/>
        <v>384.27947598253274</v>
      </c>
      <c r="AB703" s="35"/>
      <c r="AC703" s="35"/>
      <c r="AD703" s="35"/>
      <c r="AE703" s="35"/>
      <c r="AF703" s="35"/>
      <c r="AG703" s="36"/>
      <c r="AH703" s="36"/>
      <c r="AI703" s="36"/>
      <c r="AJ703" s="38"/>
      <c r="AK703" s="33" t="s">
        <v>1909</v>
      </c>
      <c r="AL703" s="33" t="s">
        <v>1909</v>
      </c>
      <c r="AM703" s="33" t="s">
        <v>1910</v>
      </c>
      <c r="AN703" s="33" t="s">
        <v>1911</v>
      </c>
    </row>
    <row r="704" spans="1:40" ht="102">
      <c r="A704" s="100" t="s">
        <v>1551</v>
      </c>
      <c r="B704" s="33" t="s">
        <v>1913</v>
      </c>
      <c r="C704" s="33" t="s">
        <v>1237</v>
      </c>
      <c r="D704" s="33" t="s">
        <v>1914</v>
      </c>
      <c r="E704" s="35"/>
      <c r="F704" s="35" t="s">
        <v>1175</v>
      </c>
      <c r="G704" s="86">
        <v>1</v>
      </c>
      <c r="H704" s="33" t="s">
        <v>46</v>
      </c>
      <c r="I704" s="33" t="s">
        <v>47</v>
      </c>
      <c r="J704" s="59">
        <v>43047</v>
      </c>
      <c r="K704" s="148">
        <v>320</v>
      </c>
      <c r="L704" s="149">
        <f t="shared" si="192"/>
        <v>384</v>
      </c>
      <c r="M704" s="16">
        <v>0.10299999999999999</v>
      </c>
      <c r="N704" s="8">
        <f t="shared" si="242"/>
        <v>0.11482720178372352</v>
      </c>
      <c r="O704" s="17">
        <f t="shared" si="212"/>
        <v>357</v>
      </c>
      <c r="P704" s="17">
        <f t="shared" si="213"/>
        <v>428.4</v>
      </c>
      <c r="Q704" s="18">
        <f t="shared" si="154"/>
        <v>36.771000000000001</v>
      </c>
      <c r="R704" s="8">
        <v>12</v>
      </c>
      <c r="S704" s="8">
        <v>8.4</v>
      </c>
      <c r="T704" s="18">
        <f t="shared" si="240"/>
        <v>468.78602620087332</v>
      </c>
      <c r="U704" s="44"/>
      <c r="V704" s="44"/>
      <c r="W704" s="44">
        <f t="shared" si="211"/>
        <v>432.31441048034935</v>
      </c>
      <c r="X704" s="8">
        <v>8.4</v>
      </c>
      <c r="Y704" s="17">
        <v>0</v>
      </c>
      <c r="Z704" s="18">
        <f t="shared" si="241"/>
        <v>468.78602620087332</v>
      </c>
      <c r="AA704" s="17">
        <f t="shared" si="216"/>
        <v>432.31441048034935</v>
      </c>
      <c r="AB704" s="35" t="s">
        <v>1895</v>
      </c>
      <c r="AC704" s="35" t="s">
        <v>1915</v>
      </c>
      <c r="AD704" s="35"/>
      <c r="AE704" s="35"/>
      <c r="AF704" s="35"/>
      <c r="AG704" s="36"/>
      <c r="AH704" s="36"/>
      <c r="AI704" s="36"/>
      <c r="AJ704" s="38"/>
      <c r="AK704" s="33" t="s">
        <v>1916</v>
      </c>
      <c r="AL704" s="33" t="s">
        <v>1916</v>
      </c>
      <c r="AM704" s="33" t="s">
        <v>1917</v>
      </c>
      <c r="AN704" s="33" t="s">
        <v>1918</v>
      </c>
    </row>
    <row r="705" spans="1:40" ht="102">
      <c r="A705" s="100" t="s">
        <v>1551</v>
      </c>
      <c r="B705" s="33" t="s">
        <v>1913</v>
      </c>
      <c r="C705" s="33" t="s">
        <v>1237</v>
      </c>
      <c r="D705" s="33" t="s">
        <v>1914</v>
      </c>
      <c r="E705" s="35"/>
      <c r="F705" s="35" t="s">
        <v>1175</v>
      </c>
      <c r="G705" s="86">
        <v>1</v>
      </c>
      <c r="H705" s="33" t="s">
        <v>46</v>
      </c>
      <c r="I705" s="33" t="s">
        <v>47</v>
      </c>
      <c r="J705" s="59">
        <v>43047</v>
      </c>
      <c r="K705" s="148">
        <v>320</v>
      </c>
      <c r="L705" s="149">
        <f t="shared" si="192"/>
        <v>384</v>
      </c>
      <c r="M705" s="16">
        <v>0.10299999999999999</v>
      </c>
      <c r="N705" s="8">
        <f t="shared" si="242"/>
        <v>0.11482720178372352</v>
      </c>
      <c r="O705" s="17">
        <f t="shared" si="212"/>
        <v>357</v>
      </c>
      <c r="P705" s="17">
        <f t="shared" si="213"/>
        <v>428.4</v>
      </c>
      <c r="Q705" s="18">
        <f t="shared" si="154"/>
        <v>36.771000000000001</v>
      </c>
      <c r="R705" s="8">
        <v>12</v>
      </c>
      <c r="S705" s="8">
        <v>8.4</v>
      </c>
      <c r="T705" s="18">
        <f t="shared" si="240"/>
        <v>468.78602620087332</v>
      </c>
      <c r="U705" s="44"/>
      <c r="V705" s="44"/>
      <c r="W705" s="44">
        <f t="shared" si="211"/>
        <v>432.31441048034935</v>
      </c>
      <c r="X705" s="8">
        <v>8.4</v>
      </c>
      <c r="Y705" s="17">
        <v>0</v>
      </c>
      <c r="Z705" s="18">
        <f t="shared" si="241"/>
        <v>468.78602620087332</v>
      </c>
      <c r="AA705" s="17">
        <f t="shared" si="216"/>
        <v>432.31441048034935</v>
      </c>
      <c r="AB705" s="35" t="s">
        <v>1895</v>
      </c>
      <c r="AC705" s="35" t="s">
        <v>1915</v>
      </c>
      <c r="AD705" s="35"/>
      <c r="AE705" s="35"/>
      <c r="AF705" s="35"/>
      <c r="AG705" s="36"/>
      <c r="AH705" s="36"/>
      <c r="AI705" s="36"/>
      <c r="AJ705" s="38"/>
      <c r="AK705" s="33" t="s">
        <v>1916</v>
      </c>
      <c r="AL705" s="33" t="s">
        <v>1916</v>
      </c>
      <c r="AM705" s="33" t="s">
        <v>1917</v>
      </c>
      <c r="AN705" s="33" t="s">
        <v>1918</v>
      </c>
    </row>
    <row r="706" spans="1:40" ht="102">
      <c r="A706" s="100" t="s">
        <v>1551</v>
      </c>
      <c r="B706" s="33" t="s">
        <v>1913</v>
      </c>
      <c r="C706" s="33" t="s">
        <v>1237</v>
      </c>
      <c r="D706" s="33" t="s">
        <v>1914</v>
      </c>
      <c r="E706" s="35"/>
      <c r="F706" s="35" t="s">
        <v>1175</v>
      </c>
      <c r="G706" s="86">
        <v>1</v>
      </c>
      <c r="H706" s="33" t="s">
        <v>46</v>
      </c>
      <c r="I706" s="33" t="s">
        <v>47</v>
      </c>
      <c r="J706" s="59">
        <v>43047</v>
      </c>
      <c r="K706" s="148">
        <v>320</v>
      </c>
      <c r="L706" s="149">
        <f t="shared" si="192"/>
        <v>384</v>
      </c>
      <c r="M706" s="16">
        <v>0.10299999999999999</v>
      </c>
      <c r="N706" s="8">
        <f t="shared" si="242"/>
        <v>0.11482720178372352</v>
      </c>
      <c r="O706" s="17">
        <f t="shared" si="212"/>
        <v>357</v>
      </c>
      <c r="P706" s="17">
        <f t="shared" si="213"/>
        <v>428.4</v>
      </c>
      <c r="Q706" s="18">
        <f t="shared" si="154"/>
        <v>36.771000000000001</v>
      </c>
      <c r="R706" s="8">
        <v>12</v>
      </c>
      <c r="S706" s="8">
        <v>8.4</v>
      </c>
      <c r="T706" s="18">
        <f t="shared" si="240"/>
        <v>468.78602620087332</v>
      </c>
      <c r="U706" s="44"/>
      <c r="V706" s="44"/>
      <c r="W706" s="44">
        <f t="shared" si="211"/>
        <v>432.31441048034935</v>
      </c>
      <c r="X706" s="8">
        <v>8.4</v>
      </c>
      <c r="Y706" s="17">
        <v>0</v>
      </c>
      <c r="Z706" s="18">
        <f t="shared" si="241"/>
        <v>468.78602620087332</v>
      </c>
      <c r="AA706" s="17">
        <f t="shared" si="216"/>
        <v>432.31441048034935</v>
      </c>
      <c r="AB706" s="35" t="s">
        <v>1919</v>
      </c>
      <c r="AC706" s="35" t="s">
        <v>1915</v>
      </c>
      <c r="AD706" s="35"/>
      <c r="AE706" s="35"/>
      <c r="AF706" s="35"/>
      <c r="AG706" s="36"/>
      <c r="AH706" s="36"/>
      <c r="AI706" s="36"/>
      <c r="AJ706" s="38"/>
      <c r="AK706" s="33" t="s">
        <v>1916</v>
      </c>
      <c r="AL706" s="33" t="s">
        <v>1916</v>
      </c>
      <c r="AM706" s="33" t="s">
        <v>1917</v>
      </c>
      <c r="AN706" s="33" t="s">
        <v>1918</v>
      </c>
    </row>
    <row r="707" spans="1:40" ht="102">
      <c r="A707" s="100" t="s">
        <v>1551</v>
      </c>
      <c r="B707" s="33" t="s">
        <v>1913</v>
      </c>
      <c r="C707" s="33" t="s">
        <v>1237</v>
      </c>
      <c r="D707" s="33" t="s">
        <v>1914</v>
      </c>
      <c r="E707" s="35"/>
      <c r="F707" s="35" t="s">
        <v>1175</v>
      </c>
      <c r="G707" s="86">
        <v>1</v>
      </c>
      <c r="H707" s="33" t="s">
        <v>46</v>
      </c>
      <c r="I707" s="33" t="s">
        <v>47</v>
      </c>
      <c r="J707" s="59">
        <v>43047</v>
      </c>
      <c r="K707" s="148">
        <v>320</v>
      </c>
      <c r="L707" s="149">
        <f t="shared" si="192"/>
        <v>384</v>
      </c>
      <c r="M707" s="16">
        <v>0.10299999999999999</v>
      </c>
      <c r="N707" s="8">
        <f t="shared" si="242"/>
        <v>0.11482720178372352</v>
      </c>
      <c r="O707" s="17">
        <f t="shared" si="212"/>
        <v>357</v>
      </c>
      <c r="P707" s="17">
        <f t="shared" si="213"/>
        <v>428.4</v>
      </c>
      <c r="Q707" s="18">
        <f t="shared" si="154"/>
        <v>36.771000000000001</v>
      </c>
      <c r="R707" s="8">
        <v>12</v>
      </c>
      <c r="S707" s="8">
        <v>8.4</v>
      </c>
      <c r="T707" s="18">
        <f t="shared" si="240"/>
        <v>468.78602620087332</v>
      </c>
      <c r="U707" s="44"/>
      <c r="V707" s="44"/>
      <c r="W707" s="44">
        <f t="shared" si="211"/>
        <v>432.31441048034935</v>
      </c>
      <c r="X707" s="8">
        <v>8.4</v>
      </c>
      <c r="Y707" s="17">
        <v>0</v>
      </c>
      <c r="Z707" s="18">
        <f t="shared" si="241"/>
        <v>468.78602620087332</v>
      </c>
      <c r="AA707" s="17">
        <f t="shared" si="216"/>
        <v>432.31441048034935</v>
      </c>
      <c r="AB707" s="35" t="s">
        <v>1899</v>
      </c>
      <c r="AC707" s="35" t="s">
        <v>1915</v>
      </c>
      <c r="AD707" s="35"/>
      <c r="AE707" s="35"/>
      <c r="AF707" s="35"/>
      <c r="AG707" s="36"/>
      <c r="AH707" s="36"/>
      <c r="AI707" s="36"/>
      <c r="AJ707" s="51" t="s">
        <v>1920</v>
      </c>
      <c r="AK707" s="33" t="s">
        <v>1916</v>
      </c>
      <c r="AL707" s="33" t="s">
        <v>1916</v>
      </c>
      <c r="AM707" s="33" t="s">
        <v>1917</v>
      </c>
      <c r="AN707" s="33" t="s">
        <v>1918</v>
      </c>
    </row>
    <row r="708" spans="1:40" ht="102">
      <c r="A708" s="100" t="s">
        <v>1551</v>
      </c>
      <c r="B708" s="33" t="s">
        <v>1921</v>
      </c>
      <c r="C708" s="33" t="s">
        <v>1237</v>
      </c>
      <c r="D708" s="33" t="s">
        <v>1922</v>
      </c>
      <c r="E708" s="35" t="s">
        <v>1923</v>
      </c>
      <c r="F708" s="35" t="s">
        <v>1175</v>
      </c>
      <c r="G708" s="86">
        <v>1</v>
      </c>
      <c r="H708" s="33" t="s">
        <v>46</v>
      </c>
      <c r="I708" s="33" t="s">
        <v>47</v>
      </c>
      <c r="J708" s="59">
        <v>43047</v>
      </c>
      <c r="K708" s="148">
        <v>337</v>
      </c>
      <c r="L708" s="149">
        <f t="shared" si="192"/>
        <v>404.4</v>
      </c>
      <c r="M708" s="16">
        <v>9.4500000000000001E-2</v>
      </c>
      <c r="N708" s="8">
        <f t="shared" si="242"/>
        <v>0.10436223081170624</v>
      </c>
      <c r="O708" s="17">
        <f t="shared" si="212"/>
        <v>373</v>
      </c>
      <c r="P708" s="17">
        <f t="shared" si="213"/>
        <v>447.59999999999997</v>
      </c>
      <c r="Q708" s="18">
        <f t="shared" si="154"/>
        <v>35.2485</v>
      </c>
      <c r="R708" s="8">
        <v>12</v>
      </c>
      <c r="S708" s="8">
        <v>8.4</v>
      </c>
      <c r="T708" s="18">
        <f t="shared" si="240"/>
        <v>489.74672489082963</v>
      </c>
      <c r="U708" s="44"/>
      <c r="V708" s="44"/>
      <c r="W708" s="44">
        <f t="shared" si="211"/>
        <v>454.58515283842792</v>
      </c>
      <c r="X708" s="8">
        <v>8.4</v>
      </c>
      <c r="Y708" s="17">
        <v>0</v>
      </c>
      <c r="Z708" s="18">
        <f t="shared" si="241"/>
        <v>489.74672489082963</v>
      </c>
      <c r="AA708" s="17">
        <f t="shared" si="216"/>
        <v>454.58515283842792</v>
      </c>
      <c r="AB708" s="35" t="s">
        <v>970</v>
      </c>
      <c r="AC708" s="35" t="s">
        <v>48</v>
      </c>
      <c r="AD708" s="35" t="s">
        <v>1924</v>
      </c>
      <c r="AE708" s="35" t="s">
        <v>949</v>
      </c>
      <c r="AF708" s="35">
        <v>7.58</v>
      </c>
      <c r="AG708" s="36"/>
      <c r="AH708" s="36"/>
      <c r="AI708" s="36"/>
      <c r="AJ708" s="38"/>
      <c r="AK708" s="33" t="s">
        <v>1925</v>
      </c>
      <c r="AL708" s="33" t="s">
        <v>1925</v>
      </c>
      <c r="AM708" s="33" t="s">
        <v>1926</v>
      </c>
      <c r="AN708" s="33" t="s">
        <v>1927</v>
      </c>
    </row>
    <row r="709" spans="1:40" ht="102">
      <c r="A709" s="100" t="s">
        <v>1551</v>
      </c>
      <c r="B709" s="33" t="s">
        <v>1921</v>
      </c>
      <c r="C709" s="33" t="s">
        <v>1237</v>
      </c>
      <c r="D709" s="33" t="s">
        <v>1922</v>
      </c>
      <c r="E709" s="35"/>
      <c r="F709" s="35" t="s">
        <v>1175</v>
      </c>
      <c r="G709" s="86">
        <v>1</v>
      </c>
      <c r="H709" s="33" t="s">
        <v>46</v>
      </c>
      <c r="I709" s="33" t="s">
        <v>47</v>
      </c>
      <c r="J709" s="59">
        <v>43047</v>
      </c>
      <c r="K709" s="148">
        <v>337</v>
      </c>
      <c r="L709" s="149">
        <f t="shared" si="192"/>
        <v>404.4</v>
      </c>
      <c r="M709" s="16">
        <v>9.4500000000000001E-2</v>
      </c>
      <c r="N709" s="8">
        <f t="shared" si="242"/>
        <v>0.10436223081170624</v>
      </c>
      <c r="O709" s="17">
        <f t="shared" si="212"/>
        <v>373</v>
      </c>
      <c r="P709" s="17">
        <f t="shared" si="213"/>
        <v>447.59999999999997</v>
      </c>
      <c r="Q709" s="18">
        <f t="shared" si="154"/>
        <v>35.2485</v>
      </c>
      <c r="R709" s="8">
        <v>12</v>
      </c>
      <c r="S709" s="8">
        <v>8.4</v>
      </c>
      <c r="T709" s="18">
        <f t="shared" si="240"/>
        <v>489.74672489082963</v>
      </c>
      <c r="U709" s="44"/>
      <c r="V709" s="44"/>
      <c r="W709" s="44">
        <f t="shared" si="211"/>
        <v>454.58515283842792</v>
      </c>
      <c r="X709" s="8">
        <v>8.4</v>
      </c>
      <c r="Y709" s="17">
        <v>0</v>
      </c>
      <c r="Z709" s="18">
        <f t="shared" si="241"/>
        <v>489.74672489082963</v>
      </c>
      <c r="AA709" s="17">
        <f t="shared" si="216"/>
        <v>454.58515283842792</v>
      </c>
      <c r="AB709" s="35" t="s">
        <v>996</v>
      </c>
      <c r="AC709" s="35" t="s">
        <v>46</v>
      </c>
      <c r="AD709" s="35"/>
      <c r="AE709" s="35"/>
      <c r="AF709" s="35"/>
      <c r="AG709" s="36"/>
      <c r="AH709" s="36"/>
      <c r="AI709" s="36"/>
      <c r="AJ709" s="51" t="s">
        <v>1928</v>
      </c>
      <c r="AK709" s="33" t="s">
        <v>1925</v>
      </c>
      <c r="AL709" s="33" t="s">
        <v>1925</v>
      </c>
      <c r="AM709" s="33" t="s">
        <v>1926</v>
      </c>
      <c r="AN709" s="33" t="s">
        <v>1927</v>
      </c>
    </row>
    <row r="710" spans="1:40" ht="178.5">
      <c r="A710" s="100" t="s">
        <v>1551</v>
      </c>
      <c r="B710" s="33" t="s">
        <v>1929</v>
      </c>
      <c r="C710" s="33" t="s">
        <v>1237</v>
      </c>
      <c r="D710" s="33" t="s">
        <v>1930</v>
      </c>
      <c r="E710" s="35"/>
      <c r="F710" s="35" t="s">
        <v>1175</v>
      </c>
      <c r="G710" s="86">
        <v>1</v>
      </c>
      <c r="H710" s="33" t="s">
        <v>46</v>
      </c>
      <c r="I710" s="33" t="s">
        <v>47</v>
      </c>
      <c r="J710" s="59">
        <v>43047</v>
      </c>
      <c r="K710" s="148">
        <v>279</v>
      </c>
      <c r="L710" s="149">
        <f t="shared" si="192"/>
        <v>334.8</v>
      </c>
      <c r="M710" s="16">
        <v>0.1</v>
      </c>
      <c r="N710" s="8">
        <f t="shared" si="242"/>
        <v>0.11111111111111112</v>
      </c>
      <c r="O710" s="17">
        <f t="shared" si="212"/>
        <v>311</v>
      </c>
      <c r="P710" s="17">
        <f t="shared" si="213"/>
        <v>373.2</v>
      </c>
      <c r="Q710" s="18">
        <f t="shared" si="154"/>
        <v>31.1</v>
      </c>
      <c r="R710" s="8">
        <v>12</v>
      </c>
      <c r="S710" s="8">
        <v>8.4</v>
      </c>
      <c r="T710" s="18">
        <f t="shared" si="240"/>
        <v>408.52401746724888</v>
      </c>
      <c r="U710" s="44"/>
      <c r="V710" s="44"/>
      <c r="W710" s="44">
        <f t="shared" si="211"/>
        <v>378.60262008733622</v>
      </c>
      <c r="X710" s="8">
        <v>8.4</v>
      </c>
      <c r="Y710" s="17">
        <v>0</v>
      </c>
      <c r="Z710" s="18">
        <f t="shared" si="241"/>
        <v>408.52401746724888</v>
      </c>
      <c r="AA710" s="17">
        <f t="shared" si="216"/>
        <v>378.60262008733622</v>
      </c>
      <c r="AB710" s="35" t="s">
        <v>1919</v>
      </c>
      <c r="AC710" s="35" t="s">
        <v>46</v>
      </c>
      <c r="AD710" s="35"/>
      <c r="AE710" s="35"/>
      <c r="AF710" s="35"/>
      <c r="AG710" s="36"/>
      <c r="AH710" s="36"/>
      <c r="AI710" s="36"/>
      <c r="AJ710" s="38"/>
      <c r="AK710" s="94" t="s">
        <v>1931</v>
      </c>
      <c r="AL710" s="94" t="s">
        <v>1931</v>
      </c>
      <c r="AM710" s="33" t="s">
        <v>1932</v>
      </c>
      <c r="AN710" s="33" t="s">
        <v>1933</v>
      </c>
    </row>
    <row r="711" spans="1:40" ht="178.5">
      <c r="A711" s="100" t="s">
        <v>1551</v>
      </c>
      <c r="B711" s="33" t="s">
        <v>1929</v>
      </c>
      <c r="C711" s="33" t="s">
        <v>1237</v>
      </c>
      <c r="D711" s="33" t="s">
        <v>1930</v>
      </c>
      <c r="E711" s="35"/>
      <c r="F711" s="35" t="s">
        <v>1175</v>
      </c>
      <c r="G711" s="86">
        <v>1</v>
      </c>
      <c r="H711" s="33" t="s">
        <v>46</v>
      </c>
      <c r="I711" s="33" t="s">
        <v>47</v>
      </c>
      <c r="J711" s="59">
        <v>43047</v>
      </c>
      <c r="K711" s="148">
        <v>279</v>
      </c>
      <c r="L711" s="149">
        <f t="shared" si="192"/>
        <v>334.8</v>
      </c>
      <c r="M711" s="16">
        <v>0.1</v>
      </c>
      <c r="N711" s="8">
        <f t="shared" si="242"/>
        <v>0.11111111111111112</v>
      </c>
      <c r="O711" s="17">
        <f t="shared" si="212"/>
        <v>311</v>
      </c>
      <c r="P711" s="17">
        <f t="shared" si="213"/>
        <v>373.2</v>
      </c>
      <c r="Q711" s="18">
        <f t="shared" si="154"/>
        <v>31.1</v>
      </c>
      <c r="R711" s="8">
        <v>12</v>
      </c>
      <c r="S711" s="8">
        <v>8.4</v>
      </c>
      <c r="T711" s="18">
        <f t="shared" si="240"/>
        <v>408.52401746724888</v>
      </c>
      <c r="U711" s="44"/>
      <c r="V711" s="44"/>
      <c r="W711" s="44">
        <f t="shared" si="211"/>
        <v>378.60262008733622</v>
      </c>
      <c r="X711" s="8">
        <v>8.4</v>
      </c>
      <c r="Y711" s="17">
        <v>0</v>
      </c>
      <c r="Z711" s="18">
        <f t="shared" si="241"/>
        <v>408.52401746724888</v>
      </c>
      <c r="AA711" s="17">
        <f t="shared" si="216"/>
        <v>378.60262008733622</v>
      </c>
      <c r="AB711" s="40">
        <v>42834</v>
      </c>
      <c r="AC711" s="35" t="s">
        <v>46</v>
      </c>
      <c r="AD711" s="35"/>
      <c r="AE711" s="35"/>
      <c r="AF711" s="35"/>
      <c r="AG711" s="36"/>
      <c r="AH711" s="36"/>
      <c r="AI711" s="36"/>
      <c r="AJ711" s="38"/>
      <c r="AK711" s="94" t="s">
        <v>1931</v>
      </c>
      <c r="AL711" s="94" t="s">
        <v>1931</v>
      </c>
      <c r="AM711" s="33" t="s">
        <v>1932</v>
      </c>
      <c r="AN711" s="33" t="s">
        <v>1933</v>
      </c>
    </row>
    <row r="712" spans="1:40" ht="178.5">
      <c r="A712" s="100" t="s">
        <v>1551</v>
      </c>
      <c r="B712" s="33" t="s">
        <v>1929</v>
      </c>
      <c r="C712" s="33" t="s">
        <v>1237</v>
      </c>
      <c r="D712" s="33" t="s">
        <v>1930</v>
      </c>
      <c r="E712" s="35"/>
      <c r="F712" s="35" t="s">
        <v>1175</v>
      </c>
      <c r="G712" s="86">
        <v>1</v>
      </c>
      <c r="H712" s="33" t="s">
        <v>46</v>
      </c>
      <c r="I712" s="33" t="s">
        <v>47</v>
      </c>
      <c r="J712" s="59">
        <v>43047</v>
      </c>
      <c r="K712" s="148">
        <v>279</v>
      </c>
      <c r="L712" s="149">
        <f t="shared" si="192"/>
        <v>334.8</v>
      </c>
      <c r="M712" s="16">
        <v>0.1</v>
      </c>
      <c r="N712" s="8">
        <f t="shared" si="242"/>
        <v>0.11111111111111112</v>
      </c>
      <c r="O712" s="17">
        <f t="shared" si="212"/>
        <v>311</v>
      </c>
      <c r="P712" s="17">
        <f t="shared" si="213"/>
        <v>373.2</v>
      </c>
      <c r="Q712" s="18">
        <f t="shared" si="154"/>
        <v>31.1</v>
      </c>
      <c r="R712" s="8">
        <v>12</v>
      </c>
      <c r="S712" s="8">
        <v>8.4</v>
      </c>
      <c r="T712" s="18">
        <f t="shared" si="240"/>
        <v>408.52401746724888</v>
      </c>
      <c r="U712" s="44"/>
      <c r="V712" s="44"/>
      <c r="W712" s="44">
        <f t="shared" si="211"/>
        <v>378.60262008733622</v>
      </c>
      <c r="X712" s="8">
        <v>8.4</v>
      </c>
      <c r="Y712" s="17">
        <v>0</v>
      </c>
      <c r="Z712" s="18">
        <f t="shared" si="241"/>
        <v>408.52401746724888</v>
      </c>
      <c r="AA712" s="17">
        <f t="shared" si="216"/>
        <v>378.60262008733622</v>
      </c>
      <c r="AB712" s="40">
        <v>42864</v>
      </c>
      <c r="AC712" s="35" t="s">
        <v>46</v>
      </c>
      <c r="AD712" s="35"/>
      <c r="AE712" s="35"/>
      <c r="AF712" s="35"/>
      <c r="AG712" s="36"/>
      <c r="AH712" s="36"/>
      <c r="AI712" s="36"/>
      <c r="AJ712" s="38"/>
      <c r="AK712" s="94" t="s">
        <v>1931</v>
      </c>
      <c r="AL712" s="94" t="s">
        <v>1931</v>
      </c>
      <c r="AM712" s="33" t="s">
        <v>1932</v>
      </c>
      <c r="AN712" s="33" t="s">
        <v>1933</v>
      </c>
    </row>
    <row r="713" spans="1:40" ht="178.5">
      <c r="A713" s="100" t="s">
        <v>1551</v>
      </c>
      <c r="B713" s="33" t="s">
        <v>1934</v>
      </c>
      <c r="C713" s="33" t="s">
        <v>1237</v>
      </c>
      <c r="D713" s="33" t="s">
        <v>1930</v>
      </c>
      <c r="E713" s="35"/>
      <c r="F713" s="35" t="s">
        <v>1175</v>
      </c>
      <c r="G713" s="86">
        <v>1</v>
      </c>
      <c r="H713" s="33" t="s">
        <v>46</v>
      </c>
      <c r="I713" s="33" t="s">
        <v>47</v>
      </c>
      <c r="J713" s="59">
        <v>43047</v>
      </c>
      <c r="K713" s="148">
        <v>269</v>
      </c>
      <c r="L713" s="149">
        <f t="shared" si="192"/>
        <v>322.8</v>
      </c>
      <c r="M713" s="16">
        <v>0.13500000000000001</v>
      </c>
      <c r="N713" s="8">
        <f t="shared" si="242"/>
        <v>0.15606936416184972</v>
      </c>
      <c r="O713" s="17">
        <f t="shared" si="212"/>
        <v>311</v>
      </c>
      <c r="P713" s="17">
        <f t="shared" si="213"/>
        <v>373.2</v>
      </c>
      <c r="Q713" s="18">
        <f t="shared" si="154"/>
        <v>41.984999999999999</v>
      </c>
      <c r="R713" s="8">
        <v>12</v>
      </c>
      <c r="S713" s="8">
        <v>8.4</v>
      </c>
      <c r="T713" s="18">
        <f t="shared" si="240"/>
        <v>408.52401746724888</v>
      </c>
      <c r="U713" s="44"/>
      <c r="V713" s="44"/>
      <c r="W713" s="44">
        <f t="shared" si="211"/>
        <v>365.50218340611355</v>
      </c>
      <c r="X713" s="8">
        <v>8.4</v>
      </c>
      <c r="Y713" s="17">
        <v>0</v>
      </c>
      <c r="Z713" s="18">
        <f t="shared" si="241"/>
        <v>408.52401746724888</v>
      </c>
      <c r="AA713" s="17">
        <f t="shared" si="216"/>
        <v>365.50218340611355</v>
      </c>
      <c r="AB713" s="40">
        <v>42864</v>
      </c>
      <c r="AC713" s="35" t="s">
        <v>46</v>
      </c>
      <c r="AD713" s="35"/>
      <c r="AE713" s="35"/>
      <c r="AF713" s="35"/>
      <c r="AG713" s="36"/>
      <c r="AH713" s="36"/>
      <c r="AI713" s="36"/>
      <c r="AJ713" s="38"/>
      <c r="AK713" s="94" t="s">
        <v>1931</v>
      </c>
      <c r="AL713" s="94" t="s">
        <v>1931</v>
      </c>
      <c r="AM713" s="33" t="s">
        <v>1932</v>
      </c>
      <c r="AN713" s="33" t="s">
        <v>1933</v>
      </c>
    </row>
    <row r="714" spans="1:40" ht="76.5">
      <c r="A714" s="100" t="s">
        <v>1551</v>
      </c>
      <c r="B714" s="33" t="s">
        <v>1935</v>
      </c>
      <c r="C714" s="33" t="s">
        <v>1237</v>
      </c>
      <c r="D714" s="33" t="s">
        <v>1936</v>
      </c>
      <c r="E714" s="35"/>
      <c r="F714" s="35" t="s">
        <v>1175</v>
      </c>
      <c r="G714" s="86">
        <v>1</v>
      </c>
      <c r="H714" s="33" t="s">
        <v>46</v>
      </c>
      <c r="I714" s="33" t="s">
        <v>47</v>
      </c>
      <c r="J714" s="59">
        <v>43047</v>
      </c>
      <c r="K714" s="148">
        <v>250</v>
      </c>
      <c r="L714" s="149">
        <f t="shared" si="192"/>
        <v>300</v>
      </c>
      <c r="M714" s="16">
        <v>0.13200000000000001</v>
      </c>
      <c r="N714" s="8">
        <f t="shared" si="242"/>
        <v>0.15207373271889402</v>
      </c>
      <c r="O714" s="17">
        <f t="shared" si="212"/>
        <v>289</v>
      </c>
      <c r="P714" s="17">
        <f t="shared" si="213"/>
        <v>346.8</v>
      </c>
      <c r="Q714" s="18">
        <f t="shared" si="154"/>
        <v>38.148000000000003</v>
      </c>
      <c r="R714" s="8">
        <v>12</v>
      </c>
      <c r="S714" s="8">
        <v>8.4</v>
      </c>
      <c r="T714" s="18">
        <f t="shared" si="240"/>
        <v>379.70305676855895</v>
      </c>
      <c r="U714" s="44"/>
      <c r="V714" s="44"/>
      <c r="W714" s="44">
        <f t="shared" si="211"/>
        <v>340.6113537117904</v>
      </c>
      <c r="X714" s="8">
        <v>8.4</v>
      </c>
      <c r="Y714" s="17">
        <v>0</v>
      </c>
      <c r="Z714" s="18">
        <f t="shared" si="241"/>
        <v>379.70305676855895</v>
      </c>
      <c r="AA714" s="17">
        <f t="shared" si="216"/>
        <v>340.6113537117904</v>
      </c>
      <c r="AB714" s="35" t="s">
        <v>1895</v>
      </c>
      <c r="AC714" s="35" t="s">
        <v>46</v>
      </c>
      <c r="AD714" s="35"/>
      <c r="AE714" s="35"/>
      <c r="AF714" s="35"/>
      <c r="AG714" s="36"/>
      <c r="AH714" s="36"/>
      <c r="AI714" s="36"/>
      <c r="AJ714" s="38"/>
      <c r="AK714" s="33" t="s">
        <v>1937</v>
      </c>
      <c r="AL714" s="33" t="s">
        <v>1937</v>
      </c>
      <c r="AM714" s="33" t="s">
        <v>1938</v>
      </c>
      <c r="AN714" s="33"/>
    </row>
    <row r="715" spans="1:40" ht="76.5">
      <c r="A715" s="100" t="s">
        <v>1551</v>
      </c>
      <c r="B715" s="33" t="s">
        <v>1935</v>
      </c>
      <c r="C715" s="33" t="s">
        <v>1237</v>
      </c>
      <c r="D715" s="33" t="s">
        <v>1936</v>
      </c>
      <c r="E715" s="35"/>
      <c r="F715" s="35" t="s">
        <v>1175</v>
      </c>
      <c r="G715" s="86">
        <v>1</v>
      </c>
      <c r="H715" s="33" t="s">
        <v>46</v>
      </c>
      <c r="I715" s="33" t="s">
        <v>47</v>
      </c>
      <c r="J715" s="59">
        <v>43047</v>
      </c>
      <c r="K715" s="148">
        <v>250</v>
      </c>
      <c r="L715" s="149">
        <f t="shared" si="192"/>
        <v>300</v>
      </c>
      <c r="M715" s="16">
        <v>0.13200000000000001</v>
      </c>
      <c r="N715" s="8">
        <f t="shared" si="242"/>
        <v>0.15207373271889402</v>
      </c>
      <c r="O715" s="17">
        <f t="shared" si="212"/>
        <v>289</v>
      </c>
      <c r="P715" s="17">
        <f t="shared" si="213"/>
        <v>346.8</v>
      </c>
      <c r="Q715" s="18">
        <f t="shared" si="154"/>
        <v>38.148000000000003</v>
      </c>
      <c r="R715" s="8">
        <v>12</v>
      </c>
      <c r="S715" s="8">
        <v>8.4</v>
      </c>
      <c r="T715" s="18">
        <f t="shared" si="240"/>
        <v>379.70305676855895</v>
      </c>
      <c r="U715" s="44"/>
      <c r="V715" s="44"/>
      <c r="W715" s="44">
        <f t="shared" si="211"/>
        <v>340.6113537117904</v>
      </c>
      <c r="X715" s="8">
        <v>8.4</v>
      </c>
      <c r="Y715" s="17">
        <v>0</v>
      </c>
      <c r="Z715" s="18">
        <f t="shared" si="241"/>
        <v>379.70305676855895</v>
      </c>
      <c r="AA715" s="17">
        <f t="shared" si="216"/>
        <v>340.6113537117904</v>
      </c>
      <c r="AB715" s="35" t="s">
        <v>1895</v>
      </c>
      <c r="AC715" s="35" t="s">
        <v>46</v>
      </c>
      <c r="AD715" s="35"/>
      <c r="AE715" s="35"/>
      <c r="AF715" s="35"/>
      <c r="AG715" s="36"/>
      <c r="AH715" s="36"/>
      <c r="AI715" s="36"/>
      <c r="AJ715" s="38"/>
      <c r="AK715" s="33" t="s">
        <v>1937</v>
      </c>
      <c r="AL715" s="33" t="s">
        <v>1937</v>
      </c>
      <c r="AM715" s="33" t="s">
        <v>1938</v>
      </c>
      <c r="AN715" s="33"/>
    </row>
    <row r="716" spans="1:40" ht="76.5">
      <c r="A716" s="100" t="s">
        <v>1551</v>
      </c>
      <c r="B716" s="33" t="s">
        <v>1939</v>
      </c>
      <c r="C716" s="33" t="s">
        <v>1237</v>
      </c>
      <c r="D716" s="33" t="s">
        <v>1940</v>
      </c>
      <c r="E716" s="35"/>
      <c r="F716" s="35" t="s">
        <v>1175</v>
      </c>
      <c r="G716" s="86">
        <v>1</v>
      </c>
      <c r="H716" s="33" t="s">
        <v>46</v>
      </c>
      <c r="I716" s="33" t="s">
        <v>47</v>
      </c>
      <c r="J716" s="59">
        <v>43047</v>
      </c>
      <c r="K716" s="148">
        <v>245</v>
      </c>
      <c r="L716" s="149">
        <f t="shared" si="192"/>
        <v>294</v>
      </c>
      <c r="M716" s="16">
        <v>0.125</v>
      </c>
      <c r="N716" s="8">
        <f t="shared" si="242"/>
        <v>0.14285714285714285</v>
      </c>
      <c r="O716" s="17">
        <f t="shared" si="212"/>
        <v>281</v>
      </c>
      <c r="P716" s="17">
        <f t="shared" si="213"/>
        <v>337.2</v>
      </c>
      <c r="Q716" s="18">
        <f t="shared" si="154"/>
        <v>35.125</v>
      </c>
      <c r="R716" s="8">
        <v>12</v>
      </c>
      <c r="S716" s="8">
        <v>8.4</v>
      </c>
      <c r="T716" s="18">
        <f t="shared" si="240"/>
        <v>369.22270742358074</v>
      </c>
      <c r="U716" s="44"/>
      <c r="V716" s="44"/>
      <c r="W716" s="44">
        <f t="shared" si="211"/>
        <v>334.06113537117903</v>
      </c>
      <c r="X716" s="8">
        <v>8.4</v>
      </c>
      <c r="Y716" s="17">
        <v>3</v>
      </c>
      <c r="Z716" s="18">
        <f t="shared" si="241"/>
        <v>372.4978165938864</v>
      </c>
      <c r="AA716" s="17">
        <f t="shared" si="216"/>
        <v>337.33624454148469</v>
      </c>
      <c r="AB716" s="35" t="s">
        <v>1799</v>
      </c>
      <c r="AC716" s="35" t="s">
        <v>46</v>
      </c>
      <c r="AD716" s="35"/>
      <c r="AE716" s="35"/>
      <c r="AF716" s="35"/>
      <c r="AG716" s="36"/>
      <c r="AH716" s="36"/>
      <c r="AI716" s="36"/>
      <c r="AJ716" s="38"/>
      <c r="AK716" s="33" t="s">
        <v>1941</v>
      </c>
      <c r="AL716" s="33" t="s">
        <v>1941</v>
      </c>
      <c r="AM716" s="33" t="s">
        <v>1942</v>
      </c>
      <c r="AN716" s="33" t="s">
        <v>1943</v>
      </c>
    </row>
    <row r="717" spans="1:40" ht="76.5">
      <c r="A717" s="100" t="s">
        <v>1551</v>
      </c>
      <c r="B717" s="33" t="s">
        <v>1944</v>
      </c>
      <c r="C717" s="33" t="s">
        <v>1237</v>
      </c>
      <c r="D717" s="33" t="s">
        <v>1945</v>
      </c>
      <c r="E717" s="35"/>
      <c r="F717" s="35" t="s">
        <v>1175</v>
      </c>
      <c r="G717" s="86">
        <v>1</v>
      </c>
      <c r="H717" s="33" t="s">
        <v>46</v>
      </c>
      <c r="I717" s="33" t="s">
        <v>47</v>
      </c>
      <c r="J717" s="59">
        <v>43047</v>
      </c>
      <c r="K717" s="148">
        <v>269</v>
      </c>
      <c r="L717" s="149">
        <f t="shared" si="192"/>
        <v>322.8</v>
      </c>
      <c r="M717" s="16">
        <v>0.114</v>
      </c>
      <c r="N717" s="8">
        <f t="shared" si="242"/>
        <v>0.12866817155756208</v>
      </c>
      <c r="O717" s="17">
        <f t="shared" si="212"/>
        <v>304</v>
      </c>
      <c r="P717" s="17">
        <f t="shared" si="213"/>
        <v>364.8</v>
      </c>
      <c r="Q717" s="18">
        <f t="shared" si="154"/>
        <v>34.655999999999999</v>
      </c>
      <c r="R717" s="8">
        <v>12</v>
      </c>
      <c r="S717" s="8">
        <v>8.4</v>
      </c>
      <c r="T717" s="18">
        <f t="shared" si="240"/>
        <v>399.35371179039299</v>
      </c>
      <c r="U717" s="44"/>
      <c r="V717" s="44"/>
      <c r="W717" s="44">
        <f t="shared" si="211"/>
        <v>365.50218340611355</v>
      </c>
      <c r="X717" s="8">
        <v>8.4</v>
      </c>
      <c r="Y717" s="17">
        <v>4</v>
      </c>
      <c r="Z717" s="18">
        <f t="shared" si="241"/>
        <v>403.7205240174672</v>
      </c>
      <c r="AA717" s="17">
        <f t="shared" si="216"/>
        <v>369.86899563318775</v>
      </c>
      <c r="AB717" s="40">
        <v>42864</v>
      </c>
      <c r="AC717" s="35" t="s">
        <v>46</v>
      </c>
      <c r="AD717" s="35"/>
      <c r="AE717" s="35"/>
      <c r="AF717" s="35"/>
      <c r="AG717" s="36"/>
      <c r="AH717" s="36"/>
      <c r="AI717" s="36"/>
      <c r="AJ717" s="38"/>
      <c r="AK717" s="33" t="s">
        <v>1946</v>
      </c>
      <c r="AL717" s="33" t="s">
        <v>1946</v>
      </c>
      <c r="AM717" s="33" t="s">
        <v>1947</v>
      </c>
      <c r="AN717" s="33" t="s">
        <v>1948</v>
      </c>
    </row>
    <row r="718" spans="1:40" ht="76.5">
      <c r="A718" s="100" t="s">
        <v>1551</v>
      </c>
      <c r="B718" s="33" t="s">
        <v>1949</v>
      </c>
      <c r="C718" s="33" t="s">
        <v>1237</v>
      </c>
      <c r="D718" s="33" t="s">
        <v>1945</v>
      </c>
      <c r="E718" s="35"/>
      <c r="F718" s="35" t="s">
        <v>1175</v>
      </c>
      <c r="G718" s="86">
        <v>1</v>
      </c>
      <c r="H718" s="33" t="s">
        <v>46</v>
      </c>
      <c r="I718" s="33" t="s">
        <v>47</v>
      </c>
      <c r="J718" s="59">
        <v>43047</v>
      </c>
      <c r="K718" s="148">
        <v>269</v>
      </c>
      <c r="L718" s="149">
        <f t="shared" si="192"/>
        <v>322.8</v>
      </c>
      <c r="M718" s="16">
        <v>0.114</v>
      </c>
      <c r="N718" s="8">
        <f t="shared" si="242"/>
        <v>0.12866817155756208</v>
      </c>
      <c r="O718" s="17">
        <f t="shared" si="212"/>
        <v>304</v>
      </c>
      <c r="P718" s="17">
        <f t="shared" si="213"/>
        <v>364.8</v>
      </c>
      <c r="Q718" s="18">
        <f t="shared" si="154"/>
        <v>34.655999999999999</v>
      </c>
      <c r="R718" s="8">
        <v>12</v>
      </c>
      <c r="S718" s="8">
        <v>8.4</v>
      </c>
      <c r="T718" s="18">
        <f t="shared" si="240"/>
        <v>399.35371179039299</v>
      </c>
      <c r="U718" s="44"/>
      <c r="V718" s="44"/>
      <c r="W718" s="44">
        <f t="shared" si="211"/>
        <v>365.50218340611355</v>
      </c>
      <c r="X718" s="8">
        <v>8.4</v>
      </c>
      <c r="Y718" s="17">
        <v>4</v>
      </c>
      <c r="Z718" s="18">
        <f t="shared" si="241"/>
        <v>403.7205240174672</v>
      </c>
      <c r="AA718" s="17">
        <f t="shared" si="216"/>
        <v>369.86899563318775</v>
      </c>
      <c r="AB718" s="35" t="s">
        <v>1895</v>
      </c>
      <c r="AC718" s="35" t="s">
        <v>46</v>
      </c>
      <c r="AD718" s="35"/>
      <c r="AE718" s="35"/>
      <c r="AF718" s="35"/>
      <c r="AG718" s="36"/>
      <c r="AH718" s="36"/>
      <c r="AI718" s="36"/>
      <c r="AJ718" s="38"/>
      <c r="AK718" s="33" t="s">
        <v>1946</v>
      </c>
      <c r="AL718" s="33" t="s">
        <v>1946</v>
      </c>
      <c r="AM718" s="33" t="s">
        <v>1947</v>
      </c>
      <c r="AN718" s="33" t="s">
        <v>1948</v>
      </c>
    </row>
    <row r="719" spans="1:40" ht="102">
      <c r="A719" s="100" t="s">
        <v>1551</v>
      </c>
      <c r="B719" s="33" t="s">
        <v>1950</v>
      </c>
      <c r="C719" s="33" t="s">
        <v>1237</v>
      </c>
      <c r="D719" s="33" t="s">
        <v>1951</v>
      </c>
      <c r="E719" s="35"/>
      <c r="F719" s="35" t="s">
        <v>1175</v>
      </c>
      <c r="G719" s="86">
        <v>1</v>
      </c>
      <c r="H719" s="33" t="s">
        <v>46</v>
      </c>
      <c r="I719" s="33" t="s">
        <v>47</v>
      </c>
      <c r="J719" s="59">
        <v>43047</v>
      </c>
      <c r="K719" s="148">
        <v>299</v>
      </c>
      <c r="L719" s="149">
        <f t="shared" si="192"/>
        <v>358.8</v>
      </c>
      <c r="M719" s="16">
        <v>0.10299999999999999</v>
      </c>
      <c r="N719" s="8">
        <f t="shared" si="242"/>
        <v>0.11482720178372352</v>
      </c>
      <c r="O719" s="17">
        <f t="shared" si="212"/>
        <v>334</v>
      </c>
      <c r="P719" s="17">
        <f t="shared" si="213"/>
        <v>400.8</v>
      </c>
      <c r="Q719" s="18">
        <f t="shared" si="154"/>
        <v>34.402000000000001</v>
      </c>
      <c r="R719" s="8">
        <v>12</v>
      </c>
      <c r="S719" s="8">
        <v>8.4</v>
      </c>
      <c r="T719" s="18">
        <f t="shared" si="240"/>
        <v>438.65502183406113</v>
      </c>
      <c r="U719" s="44"/>
      <c r="V719" s="44"/>
      <c r="W719" s="44">
        <f t="shared" si="211"/>
        <v>404.80349344978168</v>
      </c>
      <c r="X719" s="8">
        <v>8.4</v>
      </c>
      <c r="Y719" s="17">
        <v>0</v>
      </c>
      <c r="Z719" s="18">
        <f t="shared" si="241"/>
        <v>438.65502183406113</v>
      </c>
      <c r="AA719" s="17">
        <f t="shared" si="216"/>
        <v>404.80349344978168</v>
      </c>
      <c r="AB719" s="35" t="s">
        <v>1895</v>
      </c>
      <c r="AC719" s="35" t="s">
        <v>46</v>
      </c>
      <c r="AD719" s="35"/>
      <c r="AE719" s="35"/>
      <c r="AF719" s="35"/>
      <c r="AG719" s="36"/>
      <c r="AH719" s="36"/>
      <c r="AI719" s="36"/>
      <c r="AJ719" s="38"/>
      <c r="AK719" s="33" t="s">
        <v>1952</v>
      </c>
      <c r="AL719" s="33" t="s">
        <v>1952</v>
      </c>
      <c r="AM719" s="33" t="s">
        <v>1953</v>
      </c>
      <c r="AN719" s="33" t="s">
        <v>1954</v>
      </c>
    </row>
    <row r="720" spans="1:40" ht="140.25">
      <c r="A720" s="100" t="s">
        <v>1551</v>
      </c>
      <c r="B720" s="33" t="s">
        <v>1955</v>
      </c>
      <c r="C720" s="33" t="s">
        <v>1237</v>
      </c>
      <c r="D720" s="33" t="s">
        <v>1956</v>
      </c>
      <c r="E720" s="35"/>
      <c r="F720" s="35" t="s">
        <v>1175</v>
      </c>
      <c r="G720" s="86">
        <v>1</v>
      </c>
      <c r="H720" s="33" t="s">
        <v>46</v>
      </c>
      <c r="I720" s="33" t="s">
        <v>47</v>
      </c>
      <c r="J720" s="59">
        <v>43047</v>
      </c>
      <c r="K720" s="148">
        <v>555</v>
      </c>
      <c r="L720" s="149">
        <f t="shared" si="192"/>
        <v>666</v>
      </c>
      <c r="M720" s="16">
        <v>8.7999999999999995E-2</v>
      </c>
      <c r="N720" s="8">
        <f t="shared" si="242"/>
        <v>9.6491228070175433E-2</v>
      </c>
      <c r="O720" s="17">
        <f t="shared" si="212"/>
        <v>609</v>
      </c>
      <c r="P720" s="17">
        <f t="shared" si="213"/>
        <v>730.8</v>
      </c>
      <c r="Q720" s="18">
        <f t="shared" si="154"/>
        <v>53.591999999999999</v>
      </c>
      <c r="R720" s="8">
        <v>12</v>
      </c>
      <c r="S720" s="8">
        <v>8.4</v>
      </c>
      <c r="T720" s="18">
        <f t="shared" si="240"/>
        <v>798.91703056768552</v>
      </c>
      <c r="U720" s="44"/>
      <c r="V720" s="44"/>
      <c r="W720" s="44">
        <f t="shared" si="211"/>
        <v>740.17467248908292</v>
      </c>
      <c r="X720" s="8">
        <v>8.4</v>
      </c>
      <c r="Y720" s="17">
        <v>0</v>
      </c>
      <c r="Z720" s="18">
        <f t="shared" si="241"/>
        <v>798.91703056768552</v>
      </c>
      <c r="AA720" s="17">
        <f t="shared" si="216"/>
        <v>740.17467248908292</v>
      </c>
      <c r="AB720" s="35" t="s">
        <v>1794</v>
      </c>
      <c r="AC720" s="35" t="s">
        <v>46</v>
      </c>
      <c r="AD720" s="35"/>
      <c r="AE720" s="35"/>
      <c r="AF720" s="35"/>
      <c r="AG720" s="36"/>
      <c r="AH720" s="36"/>
      <c r="AI720" s="36"/>
      <c r="AJ720" s="38"/>
      <c r="AK720" s="33" t="s">
        <v>1957</v>
      </c>
      <c r="AL720" s="33" t="s">
        <v>1957</v>
      </c>
      <c r="AM720" s="33" t="s">
        <v>1958</v>
      </c>
      <c r="AN720" s="33" t="s">
        <v>1959</v>
      </c>
    </row>
    <row r="721" spans="1:40" ht="128.25">
      <c r="A721" s="100" t="s">
        <v>1551</v>
      </c>
      <c r="B721" s="33" t="s">
        <v>1960</v>
      </c>
      <c r="C721" s="33" t="s">
        <v>1237</v>
      </c>
      <c r="D721" s="33" t="s">
        <v>1961</v>
      </c>
      <c r="E721" s="35"/>
      <c r="F721" s="35" t="s">
        <v>1175</v>
      </c>
      <c r="G721" s="86">
        <v>1</v>
      </c>
      <c r="H721" s="33" t="s">
        <v>46</v>
      </c>
      <c r="I721" s="33" t="s">
        <v>47</v>
      </c>
      <c r="J721" s="59">
        <v>43047</v>
      </c>
      <c r="K721" s="148">
        <v>330</v>
      </c>
      <c r="L721" s="149">
        <f t="shared" si="192"/>
        <v>396</v>
      </c>
      <c r="M721" s="16">
        <v>9.4E-2</v>
      </c>
      <c r="N721" s="8">
        <f t="shared" si="242"/>
        <v>0.10375275938189846</v>
      </c>
      <c r="O721" s="17">
        <f t="shared" si="212"/>
        <v>365</v>
      </c>
      <c r="P721" s="17">
        <f t="shared" si="213"/>
        <v>438</v>
      </c>
      <c r="Q721" s="18">
        <f t="shared" si="154"/>
        <v>34.31</v>
      </c>
      <c r="R721" s="8">
        <v>12</v>
      </c>
      <c r="S721" s="8">
        <v>8.4</v>
      </c>
      <c r="T721" s="18">
        <f t="shared" si="240"/>
        <v>479.26637554585147</v>
      </c>
      <c r="U721" s="44"/>
      <c r="V721" s="44"/>
      <c r="W721" s="44">
        <f t="shared" si="211"/>
        <v>445.41484716157203</v>
      </c>
      <c r="X721" s="8">
        <v>8.4</v>
      </c>
      <c r="Y721" s="17">
        <v>10</v>
      </c>
      <c r="Z721" s="18">
        <f t="shared" si="241"/>
        <v>490.1834061135371</v>
      </c>
      <c r="AA721" s="17">
        <f t="shared" si="216"/>
        <v>456.3318777292576</v>
      </c>
      <c r="AB721" s="35" t="s">
        <v>1846</v>
      </c>
      <c r="AC721" s="35" t="s">
        <v>46</v>
      </c>
      <c r="AD721" s="35"/>
      <c r="AE721" s="35"/>
      <c r="AF721" s="35"/>
      <c r="AG721" s="36"/>
      <c r="AH721" s="36"/>
      <c r="AI721" s="36"/>
      <c r="AJ721" s="38"/>
      <c r="AK721" s="33" t="s">
        <v>1962</v>
      </c>
      <c r="AL721" s="33" t="s">
        <v>1962</v>
      </c>
      <c r="AM721" s="33" t="s">
        <v>1963</v>
      </c>
      <c r="AN721" s="33" t="s">
        <v>1964</v>
      </c>
    </row>
    <row r="722" spans="1:40" ht="102">
      <c r="A722" s="100" t="s">
        <v>1551</v>
      </c>
      <c r="B722" s="33" t="s">
        <v>1965</v>
      </c>
      <c r="C722" s="33" t="s">
        <v>1237</v>
      </c>
      <c r="D722" s="33" t="s">
        <v>1966</v>
      </c>
      <c r="E722" s="35"/>
      <c r="F722" s="35" t="s">
        <v>1175</v>
      </c>
      <c r="G722" s="86">
        <v>1</v>
      </c>
      <c r="H722" s="33" t="s">
        <v>46</v>
      </c>
      <c r="I722" s="33" t="s">
        <v>47</v>
      </c>
      <c r="J722" s="59">
        <v>43047</v>
      </c>
      <c r="K722" s="148">
        <v>310</v>
      </c>
      <c r="L722" s="149">
        <f t="shared" si="192"/>
        <v>372</v>
      </c>
      <c r="M722" s="16">
        <v>0.112</v>
      </c>
      <c r="N722" s="8">
        <f t="shared" si="242"/>
        <v>0.12612612612612611</v>
      </c>
      <c r="O722" s="17">
        <f t="shared" si="212"/>
        <v>350</v>
      </c>
      <c r="P722" s="17">
        <f t="shared" si="213"/>
        <v>420</v>
      </c>
      <c r="Q722" s="18">
        <f t="shared" si="154"/>
        <v>39.200000000000003</v>
      </c>
      <c r="R722" s="8">
        <v>12</v>
      </c>
      <c r="S722" s="8">
        <v>8.4</v>
      </c>
      <c r="T722" s="18">
        <f t="shared" si="240"/>
        <v>459.61572052401743</v>
      </c>
      <c r="U722" s="44"/>
      <c r="V722" s="44"/>
      <c r="W722" s="44">
        <f t="shared" si="211"/>
        <v>419.21397379912662</v>
      </c>
      <c r="X722" s="8">
        <v>8.4</v>
      </c>
      <c r="Y722" s="17">
        <v>0</v>
      </c>
      <c r="Z722" s="18">
        <f t="shared" si="241"/>
        <v>459.61572052401743</v>
      </c>
      <c r="AA722" s="17">
        <f t="shared" si="216"/>
        <v>419.21397379912662</v>
      </c>
      <c r="AB722" s="35" t="s">
        <v>1895</v>
      </c>
      <c r="AC722" s="35" t="s">
        <v>46</v>
      </c>
      <c r="AD722" s="35"/>
      <c r="AE722" s="35"/>
      <c r="AF722" s="35"/>
      <c r="AG722" s="36"/>
      <c r="AH722" s="36"/>
      <c r="AI722" s="36"/>
      <c r="AJ722" s="38"/>
      <c r="AK722" s="33" t="s">
        <v>1967</v>
      </c>
      <c r="AL722" s="33" t="s">
        <v>1967</v>
      </c>
      <c r="AM722" s="33" t="s">
        <v>1968</v>
      </c>
      <c r="AN722" s="33" t="s">
        <v>1969</v>
      </c>
    </row>
    <row r="723" spans="1:40" ht="165.75">
      <c r="A723" s="100" t="s">
        <v>1551</v>
      </c>
      <c r="B723" s="105" t="s">
        <v>1970</v>
      </c>
      <c r="C723" s="33" t="s">
        <v>1237</v>
      </c>
      <c r="D723" s="33" t="s">
        <v>1222</v>
      </c>
      <c r="E723" s="35"/>
      <c r="F723" s="35" t="s">
        <v>1175</v>
      </c>
      <c r="G723" s="86">
        <v>1</v>
      </c>
      <c r="H723" s="33" t="s">
        <v>46</v>
      </c>
      <c r="I723" s="33" t="s">
        <v>47</v>
      </c>
      <c r="J723" s="59">
        <v>43047</v>
      </c>
      <c r="K723" s="148">
        <v>299</v>
      </c>
      <c r="L723" s="149">
        <f t="shared" si="192"/>
        <v>358.8</v>
      </c>
      <c r="M723" s="16">
        <v>0.10299999999999999</v>
      </c>
      <c r="N723" s="8">
        <f t="shared" si="242"/>
        <v>0.11482720178372352</v>
      </c>
      <c r="O723" s="17">
        <f t="shared" si="212"/>
        <v>334</v>
      </c>
      <c r="P723" s="17">
        <f t="shared" si="213"/>
        <v>400.8</v>
      </c>
      <c r="Q723" s="18">
        <f t="shared" si="154"/>
        <v>34.402000000000001</v>
      </c>
      <c r="R723" s="8">
        <v>12</v>
      </c>
      <c r="S723" s="8">
        <v>8.4</v>
      </c>
      <c r="T723" s="18">
        <f t="shared" si="240"/>
        <v>438.65502183406113</v>
      </c>
      <c r="U723" s="44"/>
      <c r="V723" s="44"/>
      <c r="W723" s="44">
        <f t="shared" si="211"/>
        <v>404.80349344978168</v>
      </c>
      <c r="X723" s="8">
        <v>8.4</v>
      </c>
      <c r="Y723" s="17">
        <v>4</v>
      </c>
      <c r="Z723" s="18">
        <f t="shared" si="241"/>
        <v>443.02183406113534</v>
      </c>
      <c r="AA723" s="17">
        <f t="shared" si="216"/>
        <v>409.17030567685589</v>
      </c>
      <c r="AB723" s="35" t="s">
        <v>1895</v>
      </c>
      <c r="AC723" s="35" t="s">
        <v>46</v>
      </c>
      <c r="AD723" s="35"/>
      <c r="AE723" s="35"/>
      <c r="AF723" s="35"/>
      <c r="AG723" s="36"/>
      <c r="AH723" s="36"/>
      <c r="AI723" s="36"/>
      <c r="AJ723" s="38"/>
      <c r="AK723" s="33" t="s">
        <v>1971</v>
      </c>
      <c r="AL723" s="33" t="s">
        <v>1971</v>
      </c>
      <c r="AM723" s="33" t="s">
        <v>1972</v>
      </c>
      <c r="AN723" s="33" t="s">
        <v>1973</v>
      </c>
    </row>
    <row r="724" spans="1:40" ht="89.25">
      <c r="A724" s="100" t="s">
        <v>1551</v>
      </c>
      <c r="B724" s="33" t="s">
        <v>1974</v>
      </c>
      <c r="C724" s="33" t="s">
        <v>1237</v>
      </c>
      <c r="D724" s="33" t="s">
        <v>1975</v>
      </c>
      <c r="E724" s="35"/>
      <c r="F724" s="35" t="s">
        <v>1175</v>
      </c>
      <c r="G724" s="86">
        <v>1</v>
      </c>
      <c r="H724" s="33" t="s">
        <v>46</v>
      </c>
      <c r="I724" s="33" t="s">
        <v>47</v>
      </c>
      <c r="J724" s="59">
        <v>43047</v>
      </c>
      <c r="K724" s="148">
        <v>315</v>
      </c>
      <c r="L724" s="149">
        <f t="shared" si="192"/>
        <v>378</v>
      </c>
      <c r="M724" s="16">
        <v>9.8000000000000004E-2</v>
      </c>
      <c r="N724" s="8">
        <f t="shared" si="242"/>
        <v>0.10864745011086474</v>
      </c>
      <c r="O724" s="17">
        <f t="shared" si="212"/>
        <v>350</v>
      </c>
      <c r="P724" s="17">
        <f t="shared" si="213"/>
        <v>420</v>
      </c>
      <c r="Q724" s="18">
        <f t="shared" si="154"/>
        <v>34.300000000000004</v>
      </c>
      <c r="R724" s="8">
        <v>12</v>
      </c>
      <c r="S724" s="8">
        <v>8.4</v>
      </c>
      <c r="T724" s="18">
        <f t="shared" si="240"/>
        <v>459.61572052401743</v>
      </c>
      <c r="U724" s="44"/>
      <c r="V724" s="44"/>
      <c r="W724" s="44">
        <f t="shared" si="211"/>
        <v>425.76419213973799</v>
      </c>
      <c r="X724" s="8">
        <v>8.4</v>
      </c>
      <c r="Y724" s="17">
        <v>3</v>
      </c>
      <c r="Z724" s="18">
        <f t="shared" si="241"/>
        <v>462.89082969432309</v>
      </c>
      <c r="AA724" s="17">
        <f t="shared" si="216"/>
        <v>429.03930131004364</v>
      </c>
      <c r="AB724" s="35" t="s">
        <v>1846</v>
      </c>
      <c r="AC724" s="35" t="s">
        <v>46</v>
      </c>
      <c r="AD724" s="35"/>
      <c r="AE724" s="35"/>
      <c r="AF724" s="35"/>
      <c r="AG724" s="36"/>
      <c r="AH724" s="36"/>
      <c r="AI724" s="36"/>
      <c r="AJ724" s="38"/>
      <c r="AK724" s="33" t="s">
        <v>1976</v>
      </c>
      <c r="AL724" s="33" t="s">
        <v>1976</v>
      </c>
      <c r="AM724" s="33" t="s">
        <v>1977</v>
      </c>
      <c r="AN724" s="33" t="s">
        <v>1978</v>
      </c>
    </row>
    <row r="725" spans="1:40" ht="165.75">
      <c r="A725" s="100" t="s">
        <v>1551</v>
      </c>
      <c r="B725" s="33" t="s">
        <v>1979</v>
      </c>
      <c r="C725" s="33" t="s">
        <v>1237</v>
      </c>
      <c r="D725" s="33" t="s">
        <v>1980</v>
      </c>
      <c r="E725" s="35"/>
      <c r="F725" s="35" t="s">
        <v>1175</v>
      </c>
      <c r="G725" s="86">
        <v>1</v>
      </c>
      <c r="H725" s="33" t="s">
        <v>46</v>
      </c>
      <c r="I725" s="33" t="s">
        <v>47</v>
      </c>
      <c r="J725" s="59">
        <v>43047</v>
      </c>
      <c r="K725" s="148">
        <v>248</v>
      </c>
      <c r="L725" s="149">
        <f t="shared" si="192"/>
        <v>297.59999999999997</v>
      </c>
      <c r="M725" s="16">
        <v>0.14000000000000001</v>
      </c>
      <c r="N725" s="8">
        <f t="shared" si="242"/>
        <v>0.16279069767441862</v>
      </c>
      <c r="O725" s="17">
        <f t="shared" si="212"/>
        <v>289</v>
      </c>
      <c r="P725" s="17">
        <f t="shared" si="213"/>
        <v>346.8</v>
      </c>
      <c r="Q725" s="18">
        <f t="shared" si="154"/>
        <v>40.46</v>
      </c>
      <c r="R725" s="8">
        <v>12</v>
      </c>
      <c r="S725" s="8">
        <v>8.4</v>
      </c>
      <c r="T725" s="18">
        <f t="shared" si="240"/>
        <v>379.70305676855895</v>
      </c>
      <c r="U725" s="44"/>
      <c r="V725" s="44"/>
      <c r="W725" s="44">
        <f t="shared" si="211"/>
        <v>337.99126637554582</v>
      </c>
      <c r="X725" s="8">
        <v>8.4</v>
      </c>
      <c r="Y725" s="17">
        <v>0</v>
      </c>
      <c r="Z725" s="18">
        <f t="shared" si="241"/>
        <v>379.70305676855895</v>
      </c>
      <c r="AA725" s="17">
        <f t="shared" si="216"/>
        <v>337.99126637554582</v>
      </c>
      <c r="AB725" s="35"/>
      <c r="AC725" s="35" t="s">
        <v>46</v>
      </c>
      <c r="AD725" s="35"/>
      <c r="AE725" s="35"/>
      <c r="AF725" s="35"/>
      <c r="AG725" s="36"/>
      <c r="AH725" s="36"/>
      <c r="AI725" s="36"/>
      <c r="AJ725" s="38"/>
      <c r="AK725" s="33" t="s">
        <v>1981</v>
      </c>
      <c r="AL725" s="33" t="s">
        <v>1982</v>
      </c>
      <c r="AM725" s="33" t="s">
        <v>1983</v>
      </c>
      <c r="AN725" s="33" t="s">
        <v>1984</v>
      </c>
    </row>
    <row r="726" spans="1:40" ht="89.25">
      <c r="A726" s="100" t="s">
        <v>1551</v>
      </c>
      <c r="B726" s="33" t="s">
        <v>1985</v>
      </c>
      <c r="C726" s="33" t="s">
        <v>1237</v>
      </c>
      <c r="D726" s="33" t="s">
        <v>1986</v>
      </c>
      <c r="E726" s="35"/>
      <c r="F726" s="35" t="s">
        <v>1175</v>
      </c>
      <c r="G726" s="86">
        <v>1</v>
      </c>
      <c r="H726" s="33" t="s">
        <v>46</v>
      </c>
      <c r="I726" s="33" t="s">
        <v>47</v>
      </c>
      <c r="J726" s="59">
        <v>43047</v>
      </c>
      <c r="K726" s="148">
        <v>295</v>
      </c>
      <c r="L726" s="149">
        <f t="shared" si="192"/>
        <v>354</v>
      </c>
      <c r="M726" s="16">
        <v>0.115</v>
      </c>
      <c r="N726" s="8">
        <f t="shared" si="242"/>
        <v>0.12994350282485875</v>
      </c>
      <c r="O726" s="17">
        <f t="shared" si="212"/>
        <v>334</v>
      </c>
      <c r="P726" s="17">
        <f t="shared" si="213"/>
        <v>400.8</v>
      </c>
      <c r="Q726" s="18">
        <f t="shared" ref="Q726:Q980" si="243">O726*M726</f>
        <v>38.410000000000004</v>
      </c>
      <c r="R726" s="8">
        <v>12</v>
      </c>
      <c r="S726" s="8">
        <v>8.4</v>
      </c>
      <c r="T726" s="18">
        <f t="shared" si="240"/>
        <v>438.65502183406113</v>
      </c>
      <c r="U726" s="44"/>
      <c r="V726" s="44"/>
      <c r="W726" s="44">
        <f t="shared" si="211"/>
        <v>399.56331877729258</v>
      </c>
      <c r="X726" s="8">
        <v>8.4</v>
      </c>
      <c r="Y726" s="17">
        <v>0</v>
      </c>
      <c r="Z726" s="18">
        <f t="shared" si="241"/>
        <v>438.65502183406113</v>
      </c>
      <c r="AA726" s="17">
        <f t="shared" si="216"/>
        <v>399.56331877729258</v>
      </c>
      <c r="AB726" s="35" t="s">
        <v>1895</v>
      </c>
      <c r="AC726" s="35" t="s">
        <v>46</v>
      </c>
      <c r="AD726" s="35"/>
      <c r="AE726" s="35"/>
      <c r="AF726" s="35"/>
      <c r="AG726" s="36"/>
      <c r="AH726" s="36"/>
      <c r="AI726" s="36"/>
      <c r="AJ726" s="38"/>
      <c r="AK726" s="33" t="s">
        <v>1987</v>
      </c>
      <c r="AL726" s="33" t="s">
        <v>1987</v>
      </c>
      <c r="AM726" s="33" t="s">
        <v>1988</v>
      </c>
      <c r="AN726" s="33"/>
    </row>
    <row r="727" spans="1:40" ht="127.5">
      <c r="A727" s="100" t="s">
        <v>1551</v>
      </c>
      <c r="B727" s="33" t="s">
        <v>1989</v>
      </c>
      <c r="C727" s="33" t="s">
        <v>1237</v>
      </c>
      <c r="D727" s="33" t="s">
        <v>1990</v>
      </c>
      <c r="E727" s="35" t="s">
        <v>1991</v>
      </c>
      <c r="F727" s="35" t="s">
        <v>1175</v>
      </c>
      <c r="G727" s="86">
        <v>1</v>
      </c>
      <c r="H727" s="33" t="s">
        <v>46</v>
      </c>
      <c r="I727" s="33" t="s">
        <v>47</v>
      </c>
      <c r="J727" s="59">
        <v>43047</v>
      </c>
      <c r="K727" s="148">
        <v>130</v>
      </c>
      <c r="L727" s="149">
        <f t="shared" si="192"/>
        <v>156</v>
      </c>
      <c r="M727" s="16">
        <v>0.216</v>
      </c>
      <c r="N727" s="8">
        <f t="shared" si="242"/>
        <v>0.27551020408163263</v>
      </c>
      <c r="O727" s="17">
        <f t="shared" si="212"/>
        <v>166</v>
      </c>
      <c r="P727" s="17">
        <f t="shared" si="213"/>
        <v>199.2</v>
      </c>
      <c r="Q727" s="18">
        <f t="shared" si="243"/>
        <v>35.856000000000002</v>
      </c>
      <c r="R727" s="8">
        <v>12</v>
      </c>
      <c r="S727" s="8">
        <v>8.4</v>
      </c>
      <c r="T727" s="18">
        <f t="shared" si="240"/>
        <v>218.56768558951964</v>
      </c>
      <c r="U727" s="44"/>
      <c r="V727" s="44"/>
      <c r="W727" s="44">
        <f t="shared" si="211"/>
        <v>183.4061135371179</v>
      </c>
      <c r="X727" s="8">
        <v>8.4</v>
      </c>
      <c r="Y727" s="17">
        <v>6</v>
      </c>
      <c r="Z727" s="18">
        <f t="shared" si="241"/>
        <v>225.11790393013101</v>
      </c>
      <c r="AA727" s="17">
        <f t="shared" si="216"/>
        <v>189.95633187772924</v>
      </c>
      <c r="AB727" s="35" t="s">
        <v>1992</v>
      </c>
      <c r="AC727" s="35" t="s">
        <v>482</v>
      </c>
      <c r="AD727" s="52" t="s">
        <v>1993</v>
      </c>
      <c r="AE727" s="35" t="s">
        <v>1994</v>
      </c>
      <c r="AF727" s="35">
        <v>10.07</v>
      </c>
      <c r="AG727" s="36"/>
      <c r="AH727" s="36"/>
      <c r="AI727" s="51" t="s">
        <v>1995</v>
      </c>
      <c r="AJ727" s="38"/>
      <c r="AK727" s="33" t="s">
        <v>1206</v>
      </c>
      <c r="AL727" s="33" t="s">
        <v>1206</v>
      </c>
      <c r="AM727" s="33" t="s">
        <v>1207</v>
      </c>
      <c r="AN727" s="33" t="s">
        <v>1208</v>
      </c>
    </row>
    <row r="728" spans="1:40" ht="127.5">
      <c r="A728" s="100" t="s">
        <v>1551</v>
      </c>
      <c r="B728" s="33" t="s">
        <v>1996</v>
      </c>
      <c r="C728" s="33" t="s">
        <v>1237</v>
      </c>
      <c r="D728" s="33" t="s">
        <v>1990</v>
      </c>
      <c r="E728" s="35"/>
      <c r="F728" s="35" t="s">
        <v>1175</v>
      </c>
      <c r="G728" s="86">
        <v>1</v>
      </c>
      <c r="H728" s="33" t="s">
        <v>46</v>
      </c>
      <c r="I728" s="33" t="s">
        <v>47</v>
      </c>
      <c r="J728" s="59">
        <v>43047</v>
      </c>
      <c r="K728" s="148">
        <v>130</v>
      </c>
      <c r="L728" s="149">
        <f t="shared" si="192"/>
        <v>156</v>
      </c>
      <c r="M728" s="16">
        <v>0.216</v>
      </c>
      <c r="N728" s="8">
        <f t="shared" si="242"/>
        <v>0.27551020408163263</v>
      </c>
      <c r="O728" s="17">
        <f t="shared" si="212"/>
        <v>166</v>
      </c>
      <c r="P728" s="17">
        <f t="shared" si="213"/>
        <v>199.2</v>
      </c>
      <c r="Q728" s="18">
        <f t="shared" si="243"/>
        <v>35.856000000000002</v>
      </c>
      <c r="R728" s="8">
        <v>12</v>
      </c>
      <c r="S728" s="8">
        <v>8.4</v>
      </c>
      <c r="T728" s="18">
        <f t="shared" si="240"/>
        <v>218.56768558951964</v>
      </c>
      <c r="U728" s="44"/>
      <c r="V728" s="44"/>
      <c r="W728" s="44">
        <f t="shared" si="211"/>
        <v>183.4061135371179</v>
      </c>
      <c r="X728" s="8">
        <v>8.4</v>
      </c>
      <c r="Y728" s="17">
        <v>6</v>
      </c>
      <c r="Z728" s="18">
        <f t="shared" si="241"/>
        <v>225.11790393013101</v>
      </c>
      <c r="AA728" s="17">
        <f t="shared" si="216"/>
        <v>189.95633187772924</v>
      </c>
      <c r="AB728" s="35"/>
      <c r="AC728" s="35" t="s">
        <v>46</v>
      </c>
      <c r="AD728" s="35"/>
      <c r="AE728" s="35"/>
      <c r="AF728" s="35"/>
      <c r="AG728" s="36"/>
      <c r="AH728" s="36"/>
      <c r="AI728" s="36"/>
      <c r="AJ728" s="38"/>
      <c r="AK728" s="94" t="s">
        <v>1997</v>
      </c>
      <c r="AL728" s="94" t="s">
        <v>1997</v>
      </c>
      <c r="AM728" s="33" t="s">
        <v>1998</v>
      </c>
      <c r="AN728" s="33" t="s">
        <v>1999</v>
      </c>
    </row>
    <row r="729" spans="1:40" ht="102">
      <c r="A729" s="100" t="s">
        <v>1551</v>
      </c>
      <c r="B729" s="33" t="s">
        <v>2000</v>
      </c>
      <c r="C729" s="33" t="s">
        <v>1237</v>
      </c>
      <c r="D729" s="33" t="s">
        <v>2001</v>
      </c>
      <c r="E729" s="35" t="s">
        <v>2002</v>
      </c>
      <c r="F729" s="35" t="s">
        <v>1175</v>
      </c>
      <c r="G729" s="86">
        <v>1</v>
      </c>
      <c r="H729" s="33" t="s">
        <v>46</v>
      </c>
      <c r="I729" s="33" t="s">
        <v>47</v>
      </c>
      <c r="J729" s="59">
        <v>43047</v>
      </c>
      <c r="K729" s="148">
        <v>220</v>
      </c>
      <c r="L729" s="149">
        <f t="shared" si="192"/>
        <v>264</v>
      </c>
      <c r="M729" s="16">
        <v>0.11799999999999999</v>
      </c>
      <c r="N729" s="8">
        <f t="shared" si="242"/>
        <v>0.13378684807256236</v>
      </c>
      <c r="O729" s="17">
        <f t="shared" si="212"/>
        <v>250</v>
      </c>
      <c r="P729" s="17">
        <f t="shared" si="213"/>
        <v>300</v>
      </c>
      <c r="Q729" s="18">
        <f t="shared" si="243"/>
        <v>29.5</v>
      </c>
      <c r="R729" s="8">
        <v>12</v>
      </c>
      <c r="S729" s="8">
        <v>8.4</v>
      </c>
      <c r="T729" s="18">
        <f t="shared" si="240"/>
        <v>328.61135371179034</v>
      </c>
      <c r="U729" s="44"/>
      <c r="V729" s="44"/>
      <c r="W729" s="44">
        <f t="shared" si="211"/>
        <v>301.31004366812226</v>
      </c>
      <c r="X729" s="8">
        <v>8.4</v>
      </c>
      <c r="Y729" s="17">
        <v>6</v>
      </c>
      <c r="Z729" s="18">
        <f t="shared" si="241"/>
        <v>335.16157205240171</v>
      </c>
      <c r="AA729" s="17">
        <f t="shared" si="216"/>
        <v>307.86026200873363</v>
      </c>
      <c r="AB729" s="35" t="s">
        <v>2003</v>
      </c>
      <c r="AC729" s="35" t="s">
        <v>48</v>
      </c>
      <c r="AD729" s="35" t="s">
        <v>2004</v>
      </c>
      <c r="AE729" s="35">
        <v>10.86</v>
      </c>
      <c r="AF729" s="35"/>
      <c r="AG729" s="36"/>
      <c r="AH729" s="36"/>
      <c r="AI729" s="36"/>
      <c r="AJ729" s="38"/>
      <c r="AK729" s="33" t="s">
        <v>2005</v>
      </c>
      <c r="AL729" s="33" t="s">
        <v>2005</v>
      </c>
      <c r="AM729" s="33" t="s">
        <v>2006</v>
      </c>
      <c r="AN729" s="33" t="s">
        <v>2007</v>
      </c>
    </row>
    <row r="730" spans="1:40" ht="114.75">
      <c r="A730" s="100" t="s">
        <v>1551</v>
      </c>
      <c r="B730" s="33" t="s">
        <v>2008</v>
      </c>
      <c r="C730" s="33" t="s">
        <v>1237</v>
      </c>
      <c r="D730" s="33" t="s">
        <v>2009</v>
      </c>
      <c r="E730" s="35" t="s">
        <v>2010</v>
      </c>
      <c r="F730" s="35" t="s">
        <v>1175</v>
      </c>
      <c r="G730" s="86">
        <v>1</v>
      </c>
      <c r="H730" s="33" t="s">
        <v>46</v>
      </c>
      <c r="I730" s="33" t="s">
        <v>47</v>
      </c>
      <c r="J730" s="59">
        <v>43047</v>
      </c>
      <c r="K730" s="148">
        <v>599</v>
      </c>
      <c r="L730" s="149">
        <f t="shared" si="192"/>
        <v>718.8</v>
      </c>
      <c r="M730" s="16">
        <v>0.105</v>
      </c>
      <c r="N730" s="8">
        <f t="shared" si="242"/>
        <v>0.11731843575418993</v>
      </c>
      <c r="O730" s="17">
        <f t="shared" si="212"/>
        <v>670</v>
      </c>
      <c r="P730" s="17">
        <f t="shared" si="213"/>
        <v>804</v>
      </c>
      <c r="Q730" s="18">
        <f t="shared" si="243"/>
        <v>70.349999999999994</v>
      </c>
      <c r="R730" s="8">
        <v>12</v>
      </c>
      <c r="S730" s="8">
        <v>8.4</v>
      </c>
      <c r="T730" s="18">
        <f t="shared" si="240"/>
        <v>878.82969432314417</v>
      </c>
      <c r="U730" s="44"/>
      <c r="V730" s="44"/>
      <c r="W730" s="44">
        <f t="shared" si="211"/>
        <v>797.81659388646278</v>
      </c>
      <c r="X730" s="8">
        <v>8.4</v>
      </c>
      <c r="Y730" s="17">
        <v>4</v>
      </c>
      <c r="Z730" s="18">
        <f t="shared" si="241"/>
        <v>883.19650655021837</v>
      </c>
      <c r="AA730" s="17">
        <f t="shared" si="216"/>
        <v>802.18340611353699</v>
      </c>
      <c r="AB730" s="40">
        <v>42834</v>
      </c>
      <c r="AC730" s="35" t="s">
        <v>48</v>
      </c>
      <c r="AD730" s="35" t="s">
        <v>2011</v>
      </c>
      <c r="AE730" s="35" t="s">
        <v>130</v>
      </c>
      <c r="AF730" s="35">
        <v>11.92</v>
      </c>
      <c r="AG730" s="36"/>
      <c r="AH730" s="36"/>
      <c r="AI730" s="36"/>
      <c r="AJ730" s="38"/>
      <c r="AK730" s="33" t="s">
        <v>2012</v>
      </c>
      <c r="AL730" s="33" t="s">
        <v>2012</v>
      </c>
      <c r="AM730" s="33" t="s">
        <v>2013</v>
      </c>
      <c r="AN730" s="33" t="s">
        <v>2014</v>
      </c>
    </row>
    <row r="731" spans="1:40" ht="127.5">
      <c r="A731" s="100" t="s">
        <v>1551</v>
      </c>
      <c r="B731" s="33" t="s">
        <v>2015</v>
      </c>
      <c r="C731" s="33" t="s">
        <v>1237</v>
      </c>
      <c r="D731" s="33" t="s">
        <v>2016</v>
      </c>
      <c r="E731" s="35" t="s">
        <v>2017</v>
      </c>
      <c r="F731" s="35" t="s">
        <v>1175</v>
      </c>
      <c r="G731" s="86">
        <v>1</v>
      </c>
      <c r="H731" s="33" t="s">
        <v>46</v>
      </c>
      <c r="I731" s="33" t="s">
        <v>47</v>
      </c>
      <c r="J731" s="59">
        <v>43047</v>
      </c>
      <c r="K731" s="148">
        <v>140</v>
      </c>
      <c r="L731" s="149">
        <f t="shared" si="192"/>
        <v>168</v>
      </c>
      <c r="M731" s="16">
        <v>0.192</v>
      </c>
      <c r="N731" s="8">
        <f t="shared" si="242"/>
        <v>0.23762376237623761</v>
      </c>
      <c r="O731" s="17">
        <f t="shared" si="212"/>
        <v>174</v>
      </c>
      <c r="P731" s="17">
        <f t="shared" si="213"/>
        <v>208.79999999999998</v>
      </c>
      <c r="Q731" s="18">
        <f t="shared" si="243"/>
        <v>33.408000000000001</v>
      </c>
      <c r="R731" s="8">
        <v>12</v>
      </c>
      <c r="S731" s="8">
        <v>8.4</v>
      </c>
      <c r="T731" s="18">
        <f t="shared" si="240"/>
        <v>229.04803493449779</v>
      </c>
      <c r="U731" s="44"/>
      <c r="V731" s="44"/>
      <c r="W731" s="44">
        <f t="shared" si="211"/>
        <v>196.50655021834061</v>
      </c>
      <c r="X731" s="8">
        <v>8.4</v>
      </c>
      <c r="Y731" s="17">
        <v>4</v>
      </c>
      <c r="Z731" s="18">
        <f t="shared" si="241"/>
        <v>233.41484716157203</v>
      </c>
      <c r="AA731" s="17">
        <f t="shared" si="216"/>
        <v>200.87336244541484</v>
      </c>
      <c r="AB731" s="35" t="s">
        <v>964</v>
      </c>
      <c r="AC731" s="35" t="s">
        <v>48</v>
      </c>
      <c r="AD731" s="150" t="s">
        <v>2018</v>
      </c>
      <c r="AE731" s="35" t="s">
        <v>413</v>
      </c>
      <c r="AF731" s="35">
        <v>5.65</v>
      </c>
      <c r="AG731" s="36"/>
      <c r="AH731" s="36"/>
      <c r="AI731" s="36"/>
      <c r="AJ731" s="51" t="s">
        <v>2019</v>
      </c>
      <c r="AK731" s="33" t="s">
        <v>2020</v>
      </c>
      <c r="AL731" s="33" t="s">
        <v>2020</v>
      </c>
      <c r="AM731" s="33" t="s">
        <v>2021</v>
      </c>
      <c r="AN731" s="33" t="s">
        <v>2022</v>
      </c>
    </row>
    <row r="732" spans="1:40" ht="127.5">
      <c r="A732" s="100" t="s">
        <v>1551</v>
      </c>
      <c r="B732" s="33" t="s">
        <v>2015</v>
      </c>
      <c r="C732" s="33" t="s">
        <v>1237</v>
      </c>
      <c r="D732" s="33" t="s">
        <v>2016</v>
      </c>
      <c r="E732" s="35"/>
      <c r="F732" s="35" t="s">
        <v>1175</v>
      </c>
      <c r="G732" s="86">
        <v>1</v>
      </c>
      <c r="H732" s="33" t="s">
        <v>46</v>
      </c>
      <c r="I732" s="33" t="s">
        <v>47</v>
      </c>
      <c r="J732" s="59">
        <v>43047</v>
      </c>
      <c r="K732" s="148">
        <v>140</v>
      </c>
      <c r="L732" s="149">
        <f t="shared" si="192"/>
        <v>168</v>
      </c>
      <c r="M732" s="16">
        <v>0.192</v>
      </c>
      <c r="N732" s="8">
        <f t="shared" si="242"/>
        <v>0.23762376237623761</v>
      </c>
      <c r="O732" s="17">
        <f t="shared" si="212"/>
        <v>174</v>
      </c>
      <c r="P732" s="17">
        <f t="shared" si="213"/>
        <v>208.79999999999998</v>
      </c>
      <c r="Q732" s="18">
        <f t="shared" si="243"/>
        <v>33.408000000000001</v>
      </c>
      <c r="R732" s="8">
        <v>12</v>
      </c>
      <c r="S732" s="8">
        <v>8.4</v>
      </c>
      <c r="T732" s="18">
        <f t="shared" si="240"/>
        <v>229.04803493449779</v>
      </c>
      <c r="U732" s="44"/>
      <c r="V732" s="44"/>
      <c r="W732" s="44">
        <f t="shared" si="211"/>
        <v>196.50655021834061</v>
      </c>
      <c r="X732" s="8">
        <v>8.4</v>
      </c>
      <c r="Y732" s="17">
        <v>7</v>
      </c>
      <c r="Z732" s="18">
        <f t="shared" si="241"/>
        <v>236.68995633187771</v>
      </c>
      <c r="AA732" s="17">
        <f t="shared" si="216"/>
        <v>204.14847161572052</v>
      </c>
      <c r="AB732" s="35" t="s">
        <v>1896</v>
      </c>
      <c r="AC732" s="35" t="s">
        <v>46</v>
      </c>
      <c r="AD732" s="35"/>
      <c r="AE732" s="35"/>
      <c r="AF732" s="35"/>
      <c r="AG732" s="36"/>
      <c r="AH732" s="36"/>
      <c r="AI732" s="36"/>
      <c r="AJ732" s="38"/>
      <c r="AK732" s="33" t="s">
        <v>2020</v>
      </c>
      <c r="AL732" s="33" t="s">
        <v>2020</v>
      </c>
      <c r="AM732" s="33" t="s">
        <v>2021</v>
      </c>
      <c r="AN732" s="33" t="s">
        <v>2022</v>
      </c>
    </row>
    <row r="733" spans="1:40" ht="127.5">
      <c r="A733" s="100" t="s">
        <v>1551</v>
      </c>
      <c r="B733" s="33" t="s">
        <v>2023</v>
      </c>
      <c r="C733" s="33" t="s">
        <v>1237</v>
      </c>
      <c r="D733" s="33" t="s">
        <v>2024</v>
      </c>
      <c r="E733" s="35"/>
      <c r="F733" s="35" t="s">
        <v>1175</v>
      </c>
      <c r="G733" s="86">
        <v>1</v>
      </c>
      <c r="H733" s="33" t="s">
        <v>46</v>
      </c>
      <c r="I733" s="33" t="s">
        <v>47</v>
      </c>
      <c r="J733" s="59">
        <v>43047</v>
      </c>
      <c r="K733" s="148">
        <v>490</v>
      </c>
      <c r="L733" s="149">
        <f t="shared" si="192"/>
        <v>588</v>
      </c>
      <c r="M733" s="16">
        <v>0.153</v>
      </c>
      <c r="N733" s="8">
        <f t="shared" si="242"/>
        <v>0.18063754427390791</v>
      </c>
      <c r="O733" s="17">
        <f t="shared" si="212"/>
        <v>579</v>
      </c>
      <c r="P733" s="17">
        <f t="shared" si="213"/>
        <v>694.8</v>
      </c>
      <c r="Q733" s="18">
        <f t="shared" si="243"/>
        <v>88.587000000000003</v>
      </c>
      <c r="R733" s="8">
        <v>12</v>
      </c>
      <c r="S733" s="8">
        <v>8.4</v>
      </c>
      <c r="T733" s="18">
        <f t="shared" si="240"/>
        <v>759.61572052401743</v>
      </c>
      <c r="U733" s="44"/>
      <c r="V733" s="44"/>
      <c r="W733" s="44">
        <f t="shared" si="211"/>
        <v>655.02183406113534</v>
      </c>
      <c r="X733" s="8">
        <v>8.4</v>
      </c>
      <c r="Y733" s="17">
        <v>4</v>
      </c>
      <c r="Z733" s="18">
        <f t="shared" si="241"/>
        <v>763.98253275109164</v>
      </c>
      <c r="AA733" s="17">
        <f t="shared" si="216"/>
        <v>659.38864628820954</v>
      </c>
      <c r="AB733" s="35" t="s">
        <v>1846</v>
      </c>
      <c r="AC733" s="35" t="s">
        <v>46</v>
      </c>
      <c r="AD733" s="35"/>
      <c r="AE733" s="35"/>
      <c r="AF733" s="35"/>
      <c r="AG733" s="36"/>
      <c r="AH733" s="36"/>
      <c r="AI733" s="36"/>
      <c r="AJ733" s="38"/>
      <c r="AK733" s="33" t="s">
        <v>2025</v>
      </c>
      <c r="AL733" s="33" t="s">
        <v>2025</v>
      </c>
      <c r="AM733" s="84" t="s">
        <v>2026</v>
      </c>
      <c r="AN733" s="33" t="s">
        <v>2027</v>
      </c>
    </row>
    <row r="734" spans="1:40" ht="89.25">
      <c r="A734" s="100" t="s">
        <v>1551</v>
      </c>
      <c r="B734" s="33" t="s">
        <v>2028</v>
      </c>
      <c r="C734" s="33" t="s">
        <v>1237</v>
      </c>
      <c r="D734" s="33" t="s">
        <v>2029</v>
      </c>
      <c r="E734" s="35"/>
      <c r="F734" s="35" t="s">
        <v>1175</v>
      </c>
      <c r="G734" s="86">
        <v>1</v>
      </c>
      <c r="H734" s="33" t="s">
        <v>46</v>
      </c>
      <c r="I734" s="33" t="s">
        <v>47</v>
      </c>
      <c r="J734" s="59">
        <v>43047</v>
      </c>
      <c r="K734" s="148">
        <v>579</v>
      </c>
      <c r="L734" s="149">
        <f t="shared" si="192"/>
        <v>694.8</v>
      </c>
      <c r="M734" s="16">
        <v>0.115</v>
      </c>
      <c r="N734" s="8">
        <f t="shared" si="242"/>
        <v>0.12994350282485875</v>
      </c>
      <c r="O734" s="17">
        <f t="shared" si="212"/>
        <v>655</v>
      </c>
      <c r="P734" s="17">
        <f t="shared" si="213"/>
        <v>786</v>
      </c>
      <c r="Q734" s="18">
        <f t="shared" si="243"/>
        <v>75.325000000000003</v>
      </c>
      <c r="R734" s="8">
        <v>12</v>
      </c>
      <c r="S734" s="8">
        <v>8.4</v>
      </c>
      <c r="T734" s="18">
        <f t="shared" si="240"/>
        <v>859.17903930131001</v>
      </c>
      <c r="U734" s="44"/>
      <c r="V734" s="44"/>
      <c r="W734" s="44">
        <f t="shared" si="211"/>
        <v>771.61572052401743</v>
      </c>
      <c r="X734" s="8">
        <v>8.4</v>
      </c>
      <c r="Y734" s="17">
        <v>8</v>
      </c>
      <c r="Z734" s="18">
        <f t="shared" si="241"/>
        <v>867.91266375545854</v>
      </c>
      <c r="AA734" s="17">
        <f t="shared" si="216"/>
        <v>780.34934497816585</v>
      </c>
      <c r="AB734" s="35"/>
      <c r="AC734" s="35" t="s">
        <v>46</v>
      </c>
      <c r="AD734" s="35"/>
      <c r="AE734" s="35"/>
      <c r="AF734" s="35"/>
      <c r="AG734" s="36"/>
      <c r="AH734" s="36"/>
      <c r="AI734" s="36"/>
      <c r="AJ734" s="38"/>
      <c r="AK734" s="94" t="s">
        <v>2030</v>
      </c>
      <c r="AL734" s="94" t="s">
        <v>2030</v>
      </c>
      <c r="AM734" s="33" t="s">
        <v>2031</v>
      </c>
      <c r="AN734" s="33" t="s">
        <v>2032</v>
      </c>
    </row>
    <row r="735" spans="1:40" ht="89.25">
      <c r="A735" s="100" t="s">
        <v>1551</v>
      </c>
      <c r="B735" s="33" t="s">
        <v>2033</v>
      </c>
      <c r="C735" s="33" t="s">
        <v>1237</v>
      </c>
      <c r="D735" s="33" t="s">
        <v>2034</v>
      </c>
      <c r="E735" s="35"/>
      <c r="F735" s="35" t="s">
        <v>1175</v>
      </c>
      <c r="G735" s="86">
        <v>1</v>
      </c>
      <c r="H735" s="33" t="s">
        <v>46</v>
      </c>
      <c r="I735" s="33" t="s">
        <v>47</v>
      </c>
      <c r="J735" s="59">
        <v>43047</v>
      </c>
      <c r="K735" s="148">
        <v>465</v>
      </c>
      <c r="L735" s="149">
        <f t="shared" si="192"/>
        <v>558</v>
      </c>
      <c r="M735" s="16">
        <v>0.16300000000000001</v>
      </c>
      <c r="N735" s="8">
        <f t="shared" si="242"/>
        <v>0.19474313022700121</v>
      </c>
      <c r="O735" s="17">
        <f t="shared" si="212"/>
        <v>556</v>
      </c>
      <c r="P735" s="17">
        <f t="shared" si="213"/>
        <v>667.19999999999993</v>
      </c>
      <c r="Q735" s="18">
        <f t="shared" si="243"/>
        <v>90.628</v>
      </c>
      <c r="R735" s="8">
        <v>12</v>
      </c>
      <c r="S735" s="8">
        <v>8.4</v>
      </c>
      <c r="T735" s="18">
        <f t="shared" si="240"/>
        <v>729.48471615720518</v>
      </c>
      <c r="U735" s="44"/>
      <c r="V735" s="44"/>
      <c r="W735" s="44">
        <f t="shared" si="211"/>
        <v>622.27074235807856</v>
      </c>
      <c r="X735" s="8">
        <v>8.4</v>
      </c>
      <c r="Y735" s="17">
        <v>8</v>
      </c>
      <c r="Z735" s="18">
        <f t="shared" si="241"/>
        <v>738.2183406113536</v>
      </c>
      <c r="AA735" s="17">
        <f t="shared" si="216"/>
        <v>631.00436681222709</v>
      </c>
      <c r="AB735" s="35" t="s">
        <v>1895</v>
      </c>
      <c r="AC735" s="35" t="s">
        <v>46</v>
      </c>
      <c r="AD735" s="35"/>
      <c r="AE735" s="35"/>
      <c r="AF735" s="35"/>
      <c r="AG735" s="36"/>
      <c r="AH735" s="36"/>
      <c r="AI735" s="36"/>
      <c r="AJ735" s="38"/>
      <c r="AK735" s="33" t="s">
        <v>2035</v>
      </c>
      <c r="AL735" s="33" t="s">
        <v>2035</v>
      </c>
      <c r="AM735" s="33" t="s">
        <v>2036</v>
      </c>
      <c r="AN735" s="33" t="s">
        <v>2037</v>
      </c>
    </row>
    <row r="736" spans="1:40" ht="89.25">
      <c r="A736" s="100" t="s">
        <v>1551</v>
      </c>
      <c r="B736" s="33" t="s">
        <v>2033</v>
      </c>
      <c r="C736" s="33" t="s">
        <v>1237</v>
      </c>
      <c r="D736" s="33" t="s">
        <v>2034</v>
      </c>
      <c r="E736" s="35"/>
      <c r="F736" s="35" t="s">
        <v>1175</v>
      </c>
      <c r="G736" s="86">
        <v>1</v>
      </c>
      <c r="H736" s="33" t="s">
        <v>46</v>
      </c>
      <c r="I736" s="33" t="s">
        <v>47</v>
      </c>
      <c r="J736" s="59">
        <v>43047</v>
      </c>
      <c r="K736" s="148">
        <v>465</v>
      </c>
      <c r="L736" s="149">
        <f t="shared" si="192"/>
        <v>558</v>
      </c>
      <c r="M736" s="16">
        <v>0.16300000000000001</v>
      </c>
      <c r="N736" s="8">
        <f t="shared" si="242"/>
        <v>0.19474313022700121</v>
      </c>
      <c r="O736" s="17">
        <f t="shared" si="212"/>
        <v>556</v>
      </c>
      <c r="P736" s="17">
        <f t="shared" si="213"/>
        <v>667.19999999999993</v>
      </c>
      <c r="Q736" s="18">
        <f t="shared" si="243"/>
        <v>90.628</v>
      </c>
      <c r="R736" s="8">
        <v>12</v>
      </c>
      <c r="S736" s="8">
        <v>8.4</v>
      </c>
      <c r="T736" s="18">
        <f t="shared" si="240"/>
        <v>729.48471615720518</v>
      </c>
      <c r="U736" s="44"/>
      <c r="V736" s="44"/>
      <c r="W736" s="44">
        <f t="shared" si="211"/>
        <v>622.27074235807856</v>
      </c>
      <c r="X736" s="8">
        <v>8.4</v>
      </c>
      <c r="Y736" s="17">
        <v>8</v>
      </c>
      <c r="Z736" s="18">
        <f t="shared" si="241"/>
        <v>738.2183406113536</v>
      </c>
      <c r="AA736" s="17">
        <f t="shared" si="216"/>
        <v>631.00436681222709</v>
      </c>
      <c r="AB736" s="35"/>
      <c r="AC736" s="35"/>
      <c r="AD736" s="35"/>
      <c r="AE736" s="35"/>
      <c r="AF736" s="35"/>
      <c r="AG736" s="36"/>
      <c r="AH736" s="36"/>
      <c r="AI736" s="36"/>
      <c r="AJ736" s="38"/>
      <c r="AK736" s="33" t="s">
        <v>2035</v>
      </c>
      <c r="AL736" s="33" t="s">
        <v>2035</v>
      </c>
      <c r="AM736" s="33" t="s">
        <v>2036</v>
      </c>
      <c r="AN736" s="33" t="s">
        <v>2037</v>
      </c>
    </row>
    <row r="737" spans="1:40" ht="89.25">
      <c r="A737" s="100" t="s">
        <v>1551</v>
      </c>
      <c r="B737" s="33" t="s">
        <v>2033</v>
      </c>
      <c r="C737" s="33" t="s">
        <v>1237</v>
      </c>
      <c r="D737" s="33" t="s">
        <v>2034</v>
      </c>
      <c r="E737" s="35"/>
      <c r="F737" s="35" t="s">
        <v>1175</v>
      </c>
      <c r="G737" s="86">
        <v>1</v>
      </c>
      <c r="H737" s="33" t="s">
        <v>46</v>
      </c>
      <c r="I737" s="33" t="s">
        <v>47</v>
      </c>
      <c r="J737" s="59">
        <v>43047</v>
      </c>
      <c r="K737" s="148">
        <v>465</v>
      </c>
      <c r="L737" s="149">
        <f t="shared" si="192"/>
        <v>558</v>
      </c>
      <c r="M737" s="16">
        <v>0.16300000000000001</v>
      </c>
      <c r="N737" s="8">
        <f t="shared" si="242"/>
        <v>0.19474313022700121</v>
      </c>
      <c r="O737" s="17">
        <f t="shared" si="212"/>
        <v>556</v>
      </c>
      <c r="P737" s="17">
        <f t="shared" si="213"/>
        <v>667.19999999999993</v>
      </c>
      <c r="Q737" s="18">
        <f t="shared" si="243"/>
        <v>90.628</v>
      </c>
      <c r="R737" s="8">
        <v>12</v>
      </c>
      <c r="S737" s="8">
        <v>8.4</v>
      </c>
      <c r="T737" s="18">
        <f t="shared" si="240"/>
        <v>729.48471615720518</v>
      </c>
      <c r="U737" s="44"/>
      <c r="V737" s="44"/>
      <c r="W737" s="44">
        <f t="shared" si="211"/>
        <v>622.27074235807856</v>
      </c>
      <c r="X737" s="8">
        <v>8.4</v>
      </c>
      <c r="Y737" s="17">
        <v>8</v>
      </c>
      <c r="Z737" s="18">
        <f t="shared" si="241"/>
        <v>738.2183406113536</v>
      </c>
      <c r="AA737" s="17">
        <f t="shared" si="216"/>
        <v>631.00436681222709</v>
      </c>
      <c r="AB737" s="35"/>
      <c r="AC737" s="35"/>
      <c r="AD737" s="35"/>
      <c r="AE737" s="35"/>
      <c r="AF737" s="35"/>
      <c r="AG737" s="36"/>
      <c r="AH737" s="36"/>
      <c r="AI737" s="36"/>
      <c r="AJ737" s="38"/>
      <c r="AK737" s="33" t="s">
        <v>2035</v>
      </c>
      <c r="AL737" s="33" t="s">
        <v>2035</v>
      </c>
      <c r="AM737" s="33" t="s">
        <v>2036</v>
      </c>
      <c r="AN737" s="33" t="s">
        <v>2037</v>
      </c>
    </row>
    <row r="738" spans="1:40" ht="89.25">
      <c r="A738" s="100" t="s">
        <v>1551</v>
      </c>
      <c r="B738" s="33" t="s">
        <v>2038</v>
      </c>
      <c r="C738" s="33" t="s">
        <v>1237</v>
      </c>
      <c r="D738" s="33" t="s">
        <v>2039</v>
      </c>
      <c r="E738" s="35"/>
      <c r="F738" s="35" t="s">
        <v>1175</v>
      </c>
      <c r="G738" s="86">
        <v>1</v>
      </c>
      <c r="H738" s="33" t="s">
        <v>46</v>
      </c>
      <c r="I738" s="33" t="s">
        <v>47</v>
      </c>
      <c r="J738" s="59">
        <v>43047</v>
      </c>
      <c r="K738" s="148">
        <v>420</v>
      </c>
      <c r="L738" s="149">
        <f t="shared" si="192"/>
        <v>504</v>
      </c>
      <c r="M738" s="16">
        <v>0.13600000000000001</v>
      </c>
      <c r="N738" s="8">
        <f t="shared" si="242"/>
        <v>0.15740740740740741</v>
      </c>
      <c r="O738" s="17">
        <f t="shared" si="212"/>
        <v>487</v>
      </c>
      <c r="P738" s="17">
        <f t="shared" si="213"/>
        <v>584.4</v>
      </c>
      <c r="Q738" s="18">
        <f t="shared" si="243"/>
        <v>66.231999999999999</v>
      </c>
      <c r="R738" s="8">
        <v>12</v>
      </c>
      <c r="S738" s="8">
        <v>8.4</v>
      </c>
      <c r="T738" s="18">
        <f t="shared" si="240"/>
        <v>639.09170305676855</v>
      </c>
      <c r="U738" s="44"/>
      <c r="V738" s="44"/>
      <c r="W738" s="44">
        <f t="shared" si="211"/>
        <v>563.31877729257644</v>
      </c>
      <c r="X738" s="8">
        <v>8.4</v>
      </c>
      <c r="Y738" s="17">
        <v>4</v>
      </c>
      <c r="Z738" s="18">
        <f t="shared" si="241"/>
        <v>643.45851528384276</v>
      </c>
      <c r="AA738" s="17">
        <f t="shared" si="216"/>
        <v>567.68558951965065</v>
      </c>
      <c r="AB738" s="35" t="s">
        <v>1799</v>
      </c>
      <c r="AC738" s="35" t="s">
        <v>46</v>
      </c>
      <c r="AD738" s="35"/>
      <c r="AE738" s="35"/>
      <c r="AF738" s="35"/>
      <c r="AG738" s="36"/>
      <c r="AH738" s="36"/>
      <c r="AI738" s="36"/>
      <c r="AJ738" s="38"/>
      <c r="AK738" s="33" t="s">
        <v>2040</v>
      </c>
      <c r="AL738" s="33" t="s">
        <v>2040</v>
      </c>
      <c r="AM738" s="33" t="s">
        <v>2041</v>
      </c>
      <c r="AN738" s="33" t="s">
        <v>2042</v>
      </c>
    </row>
    <row r="739" spans="1:40" ht="140.25">
      <c r="A739" s="100" t="s">
        <v>1551</v>
      </c>
      <c r="B739" s="33" t="s">
        <v>2043</v>
      </c>
      <c r="C739" s="33" t="s">
        <v>1237</v>
      </c>
      <c r="D739" s="33" t="s">
        <v>2044</v>
      </c>
      <c r="E739" s="35"/>
      <c r="F739" s="35" t="s">
        <v>1175</v>
      </c>
      <c r="G739" s="86">
        <v>1</v>
      </c>
      <c r="H739" s="33" t="s">
        <v>46</v>
      </c>
      <c r="I739" s="33" t="s">
        <v>47</v>
      </c>
      <c r="J739" s="33" t="s">
        <v>2045</v>
      </c>
      <c r="K739" s="148">
        <v>270</v>
      </c>
      <c r="L739" s="149">
        <f t="shared" si="192"/>
        <v>324</v>
      </c>
      <c r="M739" s="16">
        <v>0.13</v>
      </c>
      <c r="N739" s="8">
        <f t="shared" si="242"/>
        <v>0.14942528735632185</v>
      </c>
      <c r="O739" s="17">
        <f t="shared" si="212"/>
        <v>311</v>
      </c>
      <c r="P739" s="17">
        <f t="shared" si="213"/>
        <v>373.2</v>
      </c>
      <c r="Q739" s="18">
        <f t="shared" si="243"/>
        <v>40.43</v>
      </c>
      <c r="R739" s="8">
        <v>12</v>
      </c>
      <c r="S739" s="8">
        <v>8.4</v>
      </c>
      <c r="T739" s="18">
        <f t="shared" si="240"/>
        <v>408.52401746724888</v>
      </c>
      <c r="U739" s="44"/>
      <c r="V739" s="44"/>
      <c r="W739" s="44">
        <f t="shared" si="211"/>
        <v>366.81222707423581</v>
      </c>
      <c r="X739" s="8">
        <v>8.4</v>
      </c>
      <c r="Y739" s="17">
        <v>4</v>
      </c>
      <c r="Z739" s="18">
        <f t="shared" si="241"/>
        <v>412.89082969432309</v>
      </c>
      <c r="AA739" s="17">
        <f t="shared" si="216"/>
        <v>371.17903930131001</v>
      </c>
      <c r="AB739" s="35"/>
      <c r="AC739" s="35" t="s">
        <v>46</v>
      </c>
      <c r="AD739" s="35"/>
      <c r="AE739" s="35"/>
      <c r="AF739" s="35"/>
      <c r="AG739" s="36"/>
      <c r="AH739" s="36"/>
      <c r="AI739" s="36"/>
      <c r="AJ739" s="38"/>
      <c r="AK739" s="33" t="s">
        <v>2046</v>
      </c>
      <c r="AL739" s="33" t="s">
        <v>2046</v>
      </c>
      <c r="AM739" s="33" t="s">
        <v>2047</v>
      </c>
      <c r="AN739" s="33" t="s">
        <v>2048</v>
      </c>
    </row>
    <row r="740" spans="1:40" ht="140.25">
      <c r="A740" s="100" t="s">
        <v>1551</v>
      </c>
      <c r="B740" s="33" t="s">
        <v>2043</v>
      </c>
      <c r="C740" s="33" t="s">
        <v>1237</v>
      </c>
      <c r="D740" s="33" t="s">
        <v>2044</v>
      </c>
      <c r="E740" s="35"/>
      <c r="F740" s="35" t="s">
        <v>1175</v>
      </c>
      <c r="G740" s="86">
        <v>1</v>
      </c>
      <c r="H740" s="33" t="s">
        <v>46</v>
      </c>
      <c r="I740" s="33" t="s">
        <v>47</v>
      </c>
      <c r="J740" s="33" t="s">
        <v>2045</v>
      </c>
      <c r="K740" s="148">
        <v>270</v>
      </c>
      <c r="L740" s="149">
        <f t="shared" si="192"/>
        <v>324</v>
      </c>
      <c r="M740" s="16">
        <v>0.13</v>
      </c>
      <c r="N740" s="8">
        <f t="shared" si="242"/>
        <v>0.14942528735632185</v>
      </c>
      <c r="O740" s="17">
        <f t="shared" si="212"/>
        <v>311</v>
      </c>
      <c r="P740" s="17">
        <f t="shared" si="213"/>
        <v>373.2</v>
      </c>
      <c r="Q740" s="18">
        <f t="shared" si="243"/>
        <v>40.43</v>
      </c>
      <c r="R740" s="8">
        <v>12</v>
      </c>
      <c r="S740" s="8">
        <v>8.4</v>
      </c>
      <c r="T740" s="18">
        <f t="shared" si="240"/>
        <v>408.52401746724888</v>
      </c>
      <c r="U740" s="44"/>
      <c r="V740" s="44"/>
      <c r="W740" s="44">
        <f t="shared" si="211"/>
        <v>366.81222707423581</v>
      </c>
      <c r="X740" s="8">
        <v>8.4</v>
      </c>
      <c r="Y740" s="17">
        <v>4</v>
      </c>
      <c r="Z740" s="18">
        <f t="shared" si="241"/>
        <v>412.89082969432309</v>
      </c>
      <c r="AA740" s="17">
        <f t="shared" si="216"/>
        <v>371.17903930131001</v>
      </c>
      <c r="AB740" s="35"/>
      <c r="AC740" s="35" t="s">
        <v>46</v>
      </c>
      <c r="AD740" s="35"/>
      <c r="AE740" s="35"/>
      <c r="AF740" s="35"/>
      <c r="AG740" s="36"/>
      <c r="AH740" s="36"/>
      <c r="AI740" s="36"/>
      <c r="AJ740" s="38"/>
      <c r="AK740" s="33" t="s">
        <v>2046</v>
      </c>
      <c r="AL740" s="33" t="s">
        <v>2046</v>
      </c>
      <c r="AM740" s="33" t="s">
        <v>2047</v>
      </c>
      <c r="AN740" s="33" t="s">
        <v>2048</v>
      </c>
    </row>
    <row r="741" spans="1:40" ht="140.25">
      <c r="A741" s="100" t="s">
        <v>1551</v>
      </c>
      <c r="B741" s="33" t="s">
        <v>2049</v>
      </c>
      <c r="C741" s="33" t="s">
        <v>1237</v>
      </c>
      <c r="D741" s="33" t="s">
        <v>2044</v>
      </c>
      <c r="E741" s="35" t="s">
        <v>2050</v>
      </c>
      <c r="F741" s="35" t="s">
        <v>1175</v>
      </c>
      <c r="G741" s="35">
        <v>1</v>
      </c>
      <c r="H741" s="33" t="s">
        <v>46</v>
      </c>
      <c r="I741" s="33" t="s">
        <v>2051</v>
      </c>
      <c r="J741" s="33" t="s">
        <v>2052</v>
      </c>
      <c r="K741" s="37">
        <v>285</v>
      </c>
      <c r="L741" s="16">
        <f t="shared" si="192"/>
        <v>342</v>
      </c>
      <c r="M741" s="16">
        <v>0.13600000000000001</v>
      </c>
      <c r="N741" s="8">
        <f t="shared" si="242"/>
        <v>0.15740740740740741</v>
      </c>
      <c r="O741" s="17">
        <f t="shared" si="212"/>
        <v>330</v>
      </c>
      <c r="P741" s="17">
        <f t="shared" si="213"/>
        <v>396</v>
      </c>
      <c r="Q741" s="18">
        <f t="shared" si="243"/>
        <v>44.88</v>
      </c>
      <c r="R741" s="8">
        <v>12</v>
      </c>
      <c r="S741" s="8">
        <v>8.4</v>
      </c>
      <c r="T741" s="18">
        <f t="shared" si="240"/>
        <v>433.41484716157203</v>
      </c>
      <c r="U741" s="44"/>
      <c r="V741" s="44"/>
      <c r="W741" s="44">
        <f t="shared" si="211"/>
        <v>386.46288209606985</v>
      </c>
      <c r="X741" s="8">
        <v>8.4</v>
      </c>
      <c r="Y741" s="17">
        <v>4</v>
      </c>
      <c r="Z741" s="18">
        <f t="shared" si="241"/>
        <v>437.78165938864623</v>
      </c>
      <c r="AA741" s="17">
        <f t="shared" si="216"/>
        <v>390.82969432314411</v>
      </c>
      <c r="AB741" s="53">
        <v>43080</v>
      </c>
      <c r="AC741" s="35" t="s">
        <v>394</v>
      </c>
      <c r="AD741" s="35" t="s">
        <v>2053</v>
      </c>
      <c r="AE741" s="35" t="s">
        <v>138</v>
      </c>
      <c r="AF741" s="35">
        <v>5.65</v>
      </c>
      <c r="AG741" s="36"/>
      <c r="AH741" s="36"/>
      <c r="AI741" s="36"/>
      <c r="AJ741" s="38" t="s">
        <v>2054</v>
      </c>
      <c r="AK741" s="33" t="s">
        <v>2046</v>
      </c>
      <c r="AL741" s="33" t="s">
        <v>2046</v>
      </c>
      <c r="AM741" s="33" t="s">
        <v>2047</v>
      </c>
      <c r="AN741" s="33" t="s">
        <v>2048</v>
      </c>
    </row>
    <row r="742" spans="1:40" ht="127.5">
      <c r="A742" s="100" t="s">
        <v>1551</v>
      </c>
      <c r="B742" s="33" t="s">
        <v>2055</v>
      </c>
      <c r="C742" s="33" t="s">
        <v>471</v>
      </c>
      <c r="D742" s="33" t="s">
        <v>2056</v>
      </c>
      <c r="E742" s="35" t="s">
        <v>2057</v>
      </c>
      <c r="F742" s="35" t="s">
        <v>1175</v>
      </c>
      <c r="G742" s="86">
        <v>1</v>
      </c>
      <c r="H742" s="33" t="s">
        <v>46</v>
      </c>
      <c r="I742" s="33" t="s">
        <v>1478</v>
      </c>
      <c r="J742" s="59" t="s">
        <v>1895</v>
      </c>
      <c r="K742" s="148">
        <v>259</v>
      </c>
      <c r="L742" s="149">
        <f t="shared" si="192"/>
        <v>310.8</v>
      </c>
      <c r="M742" s="16">
        <v>0.124</v>
      </c>
      <c r="N742" s="8">
        <f t="shared" si="242"/>
        <v>0.14155251141552511</v>
      </c>
      <c r="O742" s="17">
        <f t="shared" si="212"/>
        <v>296</v>
      </c>
      <c r="P742" s="17">
        <f t="shared" si="213"/>
        <v>355.2</v>
      </c>
      <c r="Q742" s="18">
        <f t="shared" si="243"/>
        <v>36.704000000000001</v>
      </c>
      <c r="R742" s="8">
        <v>12</v>
      </c>
      <c r="S742" s="8">
        <v>8.4</v>
      </c>
      <c r="T742" s="18">
        <f t="shared" si="240"/>
        <v>388.87336244541478</v>
      </c>
      <c r="U742" s="44"/>
      <c r="V742" s="44"/>
      <c r="W742" s="44">
        <f t="shared" si="211"/>
        <v>352.40174672489081</v>
      </c>
      <c r="X742" s="8">
        <v>8.4</v>
      </c>
      <c r="Y742" s="17">
        <v>4</v>
      </c>
      <c r="Z742" s="18">
        <f t="shared" si="241"/>
        <v>393.24017467248905</v>
      </c>
      <c r="AA742" s="17">
        <f t="shared" si="216"/>
        <v>356.76855895196508</v>
      </c>
      <c r="AB742" s="35" t="s">
        <v>451</v>
      </c>
      <c r="AC742" s="35" t="s">
        <v>394</v>
      </c>
      <c r="AD742" s="35" t="s">
        <v>2058</v>
      </c>
      <c r="AE742" s="35" t="s">
        <v>138</v>
      </c>
      <c r="AF742" s="35">
        <v>7.6</v>
      </c>
      <c r="AG742" s="36"/>
      <c r="AH742" s="36"/>
      <c r="AI742" s="36"/>
      <c r="AJ742" s="38"/>
      <c r="AK742" s="33" t="s">
        <v>2059</v>
      </c>
      <c r="AL742" s="33" t="s">
        <v>2059</v>
      </c>
      <c r="AM742" s="33" t="s">
        <v>2060</v>
      </c>
      <c r="AN742" s="33" t="s">
        <v>2061</v>
      </c>
    </row>
    <row r="743" spans="1:40" ht="242.25">
      <c r="A743" s="100" t="s">
        <v>1551</v>
      </c>
      <c r="B743" s="33" t="s">
        <v>2062</v>
      </c>
      <c r="C743" s="33" t="s">
        <v>682</v>
      </c>
      <c r="D743" s="33" t="s">
        <v>2063</v>
      </c>
      <c r="E743" s="35"/>
      <c r="F743" s="35" t="s">
        <v>1175</v>
      </c>
      <c r="G743" s="35">
        <v>1</v>
      </c>
      <c r="H743" s="33" t="s">
        <v>46</v>
      </c>
      <c r="I743" s="33" t="s">
        <v>1478</v>
      </c>
      <c r="J743" s="33" t="s">
        <v>1799</v>
      </c>
      <c r="K743" s="37">
        <v>1008.2</v>
      </c>
      <c r="L743" s="16">
        <f t="shared" si="192"/>
        <v>1209.8399999999999</v>
      </c>
      <c r="M743" s="16">
        <v>0.33829999999999999</v>
      </c>
      <c r="N743" s="8">
        <f t="shared" si="242"/>
        <v>0.51125887864591202</v>
      </c>
      <c r="O743" s="17">
        <f t="shared" si="212"/>
        <v>1524</v>
      </c>
      <c r="P743" s="17">
        <f t="shared" si="213"/>
        <v>1828.8</v>
      </c>
      <c r="Q743" s="18">
        <f t="shared" si="243"/>
        <v>515.56920000000002</v>
      </c>
      <c r="R743" s="8">
        <v>30</v>
      </c>
      <c r="S743" s="8">
        <v>8.4</v>
      </c>
      <c r="T743" s="18">
        <f t="shared" si="240"/>
        <v>1999.2576419213972</v>
      </c>
      <c r="U743" s="44"/>
      <c r="V743" s="44"/>
      <c r="W743" s="44">
        <f t="shared" si="211"/>
        <v>1353.53711790393</v>
      </c>
      <c r="X743" s="8">
        <v>8.4</v>
      </c>
      <c r="Y743" s="17">
        <v>0</v>
      </c>
      <c r="Z743" s="18">
        <f t="shared" si="241"/>
        <v>1999.2576419213972</v>
      </c>
      <c r="AA743" s="17">
        <f t="shared" si="216"/>
        <v>1353.53711790393</v>
      </c>
      <c r="AB743" s="40">
        <v>43192</v>
      </c>
      <c r="AC743" s="35" t="s">
        <v>46</v>
      </c>
      <c r="AD743" s="35"/>
      <c r="AE743" s="35"/>
      <c r="AF743" s="35"/>
      <c r="AG743" s="36"/>
      <c r="AH743" s="36"/>
      <c r="AI743" s="36"/>
      <c r="AJ743" s="38"/>
      <c r="AK743" s="33" t="s">
        <v>2064</v>
      </c>
      <c r="AL743" s="33" t="s">
        <v>2064</v>
      </c>
      <c r="AM743" s="33" t="s">
        <v>2065</v>
      </c>
      <c r="AN743" s="33" t="s">
        <v>2066</v>
      </c>
    </row>
    <row r="744" spans="1:40" ht="242.25">
      <c r="A744" s="100" t="s">
        <v>1551</v>
      </c>
      <c r="B744" s="33" t="s">
        <v>2067</v>
      </c>
      <c r="C744" s="33" t="s">
        <v>682</v>
      </c>
      <c r="D744" s="33" t="s">
        <v>2068</v>
      </c>
      <c r="E744" s="35"/>
      <c r="F744" s="35" t="s">
        <v>1175</v>
      </c>
      <c r="G744" s="35">
        <v>1</v>
      </c>
      <c r="H744" s="33" t="s">
        <v>46</v>
      </c>
      <c r="I744" s="33" t="s">
        <v>1478</v>
      </c>
      <c r="J744" s="33" t="s">
        <v>1799</v>
      </c>
      <c r="K744" s="37">
        <v>519.67999999999995</v>
      </c>
      <c r="L744" s="16">
        <f t="shared" si="192"/>
        <v>623.61599999999987</v>
      </c>
      <c r="M744" s="16">
        <v>0.10100000000000001</v>
      </c>
      <c r="N744" s="8">
        <f t="shared" si="242"/>
        <v>0.11234705228031146</v>
      </c>
      <c r="O744" s="17">
        <f t="shared" si="212"/>
        <v>579</v>
      </c>
      <c r="P744" s="17">
        <f t="shared" si="213"/>
        <v>694.8</v>
      </c>
      <c r="Q744" s="18">
        <f t="shared" si="243"/>
        <v>58.479000000000006</v>
      </c>
      <c r="R744" s="8">
        <v>12</v>
      </c>
      <c r="S744" s="8">
        <v>8.4</v>
      </c>
      <c r="T744" s="18">
        <f t="shared" si="240"/>
        <v>759.61572052401743</v>
      </c>
      <c r="U744" s="44"/>
      <c r="V744" s="44"/>
      <c r="W744" s="44">
        <f t="shared" si="211"/>
        <v>693.90393013100424</v>
      </c>
      <c r="X744" s="8">
        <v>8.4</v>
      </c>
      <c r="Y744" s="17">
        <v>0</v>
      </c>
      <c r="Z744" s="18">
        <f t="shared" si="241"/>
        <v>759.61572052401743</v>
      </c>
      <c r="AA744" s="17">
        <f t="shared" si="216"/>
        <v>693.90393013100424</v>
      </c>
      <c r="AB744" s="40">
        <v>42896</v>
      </c>
      <c r="AC744" s="35" t="s">
        <v>2069</v>
      </c>
      <c r="AD744" s="35"/>
      <c r="AE744" s="35"/>
      <c r="AF744" s="35"/>
      <c r="AG744" s="36"/>
      <c r="AH744" s="36"/>
      <c r="AI744" s="36"/>
      <c r="AJ744" s="38"/>
      <c r="AK744" s="33" t="s">
        <v>2070</v>
      </c>
      <c r="AL744" s="33" t="s">
        <v>2070</v>
      </c>
      <c r="AM744" s="33" t="s">
        <v>2071</v>
      </c>
      <c r="AN744" s="33" t="s">
        <v>2072</v>
      </c>
    </row>
    <row r="745" spans="1:40" ht="242.25">
      <c r="A745" s="100" t="s">
        <v>1551</v>
      </c>
      <c r="B745" s="33" t="s">
        <v>2067</v>
      </c>
      <c r="C745" s="33" t="s">
        <v>682</v>
      </c>
      <c r="D745" s="33" t="s">
        <v>2068</v>
      </c>
      <c r="E745" s="35"/>
      <c r="F745" s="35" t="s">
        <v>1175</v>
      </c>
      <c r="G745" s="35">
        <v>1</v>
      </c>
      <c r="H745" s="33" t="s">
        <v>46</v>
      </c>
      <c r="I745" s="33" t="s">
        <v>1478</v>
      </c>
      <c r="J745" s="33" t="s">
        <v>1799</v>
      </c>
      <c r="K745" s="37">
        <v>519.67999999999995</v>
      </c>
      <c r="L745" s="16">
        <f t="shared" si="192"/>
        <v>623.61599999999987</v>
      </c>
      <c r="M745" s="16">
        <v>0.10100000000000001</v>
      </c>
      <c r="N745" s="8">
        <f t="shared" si="242"/>
        <v>0.11234705228031146</v>
      </c>
      <c r="O745" s="17">
        <f t="shared" si="212"/>
        <v>579</v>
      </c>
      <c r="P745" s="17">
        <f t="shared" si="213"/>
        <v>694.8</v>
      </c>
      <c r="Q745" s="18">
        <f t="shared" si="243"/>
        <v>58.479000000000006</v>
      </c>
      <c r="R745" s="8">
        <v>12</v>
      </c>
      <c r="S745" s="8">
        <v>8.4</v>
      </c>
      <c r="T745" s="18">
        <f t="shared" si="240"/>
        <v>759.61572052401743</v>
      </c>
      <c r="U745" s="44"/>
      <c r="V745" s="44"/>
      <c r="W745" s="44">
        <f t="shared" si="211"/>
        <v>693.90393013100424</v>
      </c>
      <c r="X745" s="8">
        <v>8.4</v>
      </c>
      <c r="Y745" s="17">
        <v>0</v>
      </c>
      <c r="Z745" s="18">
        <f t="shared" si="241"/>
        <v>759.61572052401743</v>
      </c>
      <c r="AA745" s="17">
        <f t="shared" si="216"/>
        <v>693.90393013100424</v>
      </c>
      <c r="AB745" s="35" t="s">
        <v>2073</v>
      </c>
      <c r="AC745" s="35" t="s">
        <v>46</v>
      </c>
      <c r="AD745" s="35"/>
      <c r="AE745" s="35"/>
      <c r="AF745" s="35"/>
      <c r="AG745" s="36"/>
      <c r="AH745" s="36"/>
      <c r="AI745" s="36"/>
      <c r="AJ745" s="38"/>
      <c r="AK745" s="33" t="s">
        <v>2070</v>
      </c>
      <c r="AL745" s="33" t="s">
        <v>2070</v>
      </c>
      <c r="AM745" s="33" t="s">
        <v>2071</v>
      </c>
      <c r="AN745" s="33" t="s">
        <v>2072</v>
      </c>
    </row>
    <row r="746" spans="1:40" ht="242.25">
      <c r="A746" s="100" t="s">
        <v>1551</v>
      </c>
      <c r="B746" s="33" t="s">
        <v>2067</v>
      </c>
      <c r="C746" s="33" t="s">
        <v>682</v>
      </c>
      <c r="D746" s="33" t="s">
        <v>2068</v>
      </c>
      <c r="E746" s="35"/>
      <c r="F746" s="35" t="s">
        <v>1175</v>
      </c>
      <c r="G746" s="35">
        <v>1</v>
      </c>
      <c r="H746" s="33" t="s">
        <v>46</v>
      </c>
      <c r="I746" s="33" t="s">
        <v>1478</v>
      </c>
      <c r="J746" s="33" t="s">
        <v>1799</v>
      </c>
      <c r="K746" s="37">
        <v>519.67999999999995</v>
      </c>
      <c r="L746" s="16">
        <f t="shared" si="192"/>
        <v>623.61599999999987</v>
      </c>
      <c r="M746" s="16">
        <v>0.10100000000000001</v>
      </c>
      <c r="N746" s="8">
        <f t="shared" si="242"/>
        <v>0.11234705228031146</v>
      </c>
      <c r="O746" s="17">
        <f t="shared" si="212"/>
        <v>579</v>
      </c>
      <c r="P746" s="17">
        <f t="shared" si="213"/>
        <v>694.8</v>
      </c>
      <c r="Q746" s="18">
        <f t="shared" si="243"/>
        <v>58.479000000000006</v>
      </c>
      <c r="R746" s="8">
        <v>12</v>
      </c>
      <c r="S746" s="8">
        <v>8.4</v>
      </c>
      <c r="T746" s="18">
        <f t="shared" si="240"/>
        <v>759.61572052401743</v>
      </c>
      <c r="U746" s="44"/>
      <c r="V746" s="44"/>
      <c r="W746" s="44">
        <f t="shared" si="211"/>
        <v>693.90393013100424</v>
      </c>
      <c r="X746" s="8">
        <v>8.4</v>
      </c>
      <c r="Y746" s="17">
        <v>0</v>
      </c>
      <c r="Z746" s="18">
        <f t="shared" si="241"/>
        <v>759.61572052401743</v>
      </c>
      <c r="AA746" s="17">
        <f t="shared" si="216"/>
        <v>693.90393013100424</v>
      </c>
      <c r="AB746" s="35" t="s">
        <v>2074</v>
      </c>
      <c r="AC746" s="35" t="s">
        <v>2069</v>
      </c>
      <c r="AD746" s="35"/>
      <c r="AE746" s="35"/>
      <c r="AF746" s="35"/>
      <c r="AG746" s="36"/>
      <c r="AH746" s="36"/>
      <c r="AI746" s="36"/>
      <c r="AJ746" s="38"/>
      <c r="AK746" s="33" t="s">
        <v>2070</v>
      </c>
      <c r="AL746" s="33" t="s">
        <v>2070</v>
      </c>
      <c r="AM746" s="33" t="s">
        <v>2071</v>
      </c>
      <c r="AN746" s="33" t="s">
        <v>2072</v>
      </c>
    </row>
    <row r="747" spans="1:40" ht="242.25">
      <c r="A747" s="100" t="s">
        <v>1551</v>
      </c>
      <c r="B747" s="33" t="s">
        <v>2067</v>
      </c>
      <c r="C747" s="33" t="s">
        <v>682</v>
      </c>
      <c r="D747" s="33" t="s">
        <v>2068</v>
      </c>
      <c r="E747" s="35"/>
      <c r="F747" s="35" t="s">
        <v>1175</v>
      </c>
      <c r="G747" s="35">
        <v>1</v>
      </c>
      <c r="H747" s="33" t="s">
        <v>46</v>
      </c>
      <c r="I747" s="33" t="s">
        <v>1478</v>
      </c>
      <c r="J747" s="33" t="s">
        <v>1799</v>
      </c>
      <c r="K747" s="37">
        <v>519.67999999999995</v>
      </c>
      <c r="L747" s="16">
        <f t="shared" si="192"/>
        <v>623.61599999999987</v>
      </c>
      <c r="M747" s="16">
        <v>0.10100000000000001</v>
      </c>
      <c r="N747" s="8">
        <f t="shared" si="242"/>
        <v>0.11234705228031146</v>
      </c>
      <c r="O747" s="17">
        <f t="shared" si="212"/>
        <v>579</v>
      </c>
      <c r="P747" s="17">
        <f t="shared" si="213"/>
        <v>694.8</v>
      </c>
      <c r="Q747" s="18">
        <f t="shared" si="243"/>
        <v>58.479000000000006</v>
      </c>
      <c r="R747" s="8">
        <v>12</v>
      </c>
      <c r="S747" s="8">
        <v>8.4</v>
      </c>
      <c r="T747" s="18">
        <f t="shared" si="240"/>
        <v>759.61572052401743</v>
      </c>
      <c r="U747" s="44"/>
      <c r="V747" s="44"/>
      <c r="W747" s="44">
        <f t="shared" si="211"/>
        <v>693.90393013100424</v>
      </c>
      <c r="X747" s="8">
        <v>8.4</v>
      </c>
      <c r="Y747" s="17">
        <v>0</v>
      </c>
      <c r="Z747" s="18">
        <f t="shared" si="241"/>
        <v>759.61572052401743</v>
      </c>
      <c r="AA747" s="17">
        <f t="shared" si="216"/>
        <v>693.90393013100424</v>
      </c>
      <c r="AB747" s="35" t="s">
        <v>2074</v>
      </c>
      <c r="AC747" s="35" t="s">
        <v>2069</v>
      </c>
      <c r="AD747" s="35"/>
      <c r="AE747" s="35"/>
      <c r="AF747" s="35"/>
      <c r="AG747" s="36"/>
      <c r="AH747" s="36"/>
      <c r="AI747" s="36"/>
      <c r="AJ747" s="38"/>
      <c r="AK747" s="33" t="s">
        <v>2070</v>
      </c>
      <c r="AL747" s="33" t="s">
        <v>2070</v>
      </c>
      <c r="AM747" s="33" t="s">
        <v>2071</v>
      </c>
      <c r="AN747" s="33" t="s">
        <v>2072</v>
      </c>
    </row>
    <row r="748" spans="1:40" ht="255">
      <c r="A748" s="100" t="s">
        <v>1551</v>
      </c>
      <c r="B748" s="33" t="s">
        <v>2075</v>
      </c>
      <c r="C748" s="33" t="s">
        <v>682</v>
      </c>
      <c r="D748" s="33" t="s">
        <v>2076</v>
      </c>
      <c r="E748" s="35" t="s">
        <v>2077</v>
      </c>
      <c r="F748" s="35" t="s">
        <v>1175</v>
      </c>
      <c r="G748" s="35">
        <v>1</v>
      </c>
      <c r="H748" s="33" t="s">
        <v>46</v>
      </c>
      <c r="I748" s="33" t="s">
        <v>1478</v>
      </c>
      <c r="J748" s="33" t="s">
        <v>1799</v>
      </c>
      <c r="K748" s="37">
        <v>640.97</v>
      </c>
      <c r="L748" s="16">
        <f t="shared" si="192"/>
        <v>769.16399999999999</v>
      </c>
      <c r="M748" s="16">
        <v>0.122</v>
      </c>
      <c r="N748" s="8">
        <f t="shared" si="242"/>
        <v>0.13895216400911162</v>
      </c>
      <c r="O748" s="17">
        <f t="shared" si="212"/>
        <v>731</v>
      </c>
      <c r="P748" s="17">
        <f t="shared" si="213"/>
        <v>877.19999999999993</v>
      </c>
      <c r="Q748" s="18">
        <f t="shared" si="243"/>
        <v>89.182000000000002</v>
      </c>
      <c r="R748" s="8">
        <v>12</v>
      </c>
      <c r="S748" s="8">
        <v>8.4</v>
      </c>
      <c r="T748" s="18">
        <f t="shared" si="240"/>
        <v>958.74235807860259</v>
      </c>
      <c r="U748" s="44"/>
      <c r="V748" s="44"/>
      <c r="W748" s="44">
        <f t="shared" si="211"/>
        <v>852.79912663755454</v>
      </c>
      <c r="X748" s="8">
        <v>8.4</v>
      </c>
      <c r="Y748" s="17">
        <v>0</v>
      </c>
      <c r="Z748" s="18">
        <f t="shared" si="241"/>
        <v>958.74235807860259</v>
      </c>
      <c r="AA748" s="17">
        <f t="shared" si="216"/>
        <v>852.79912663755454</v>
      </c>
      <c r="AB748" s="40">
        <v>42835</v>
      </c>
      <c r="AC748" s="35" t="s">
        <v>48</v>
      </c>
      <c r="AD748" s="35" t="s">
        <v>2078</v>
      </c>
      <c r="AE748" s="35" t="s">
        <v>333</v>
      </c>
      <c r="AF748" s="35">
        <v>11.92</v>
      </c>
      <c r="AG748" s="36"/>
      <c r="AH748" s="36"/>
      <c r="AI748" s="36"/>
      <c r="AJ748" s="38"/>
      <c r="AK748" s="33" t="s">
        <v>2079</v>
      </c>
      <c r="AL748" s="33" t="s">
        <v>2079</v>
      </c>
      <c r="AM748" s="33" t="s">
        <v>2080</v>
      </c>
      <c r="AN748" s="33" t="s">
        <v>2081</v>
      </c>
    </row>
    <row r="749" spans="1:40" ht="255">
      <c r="A749" s="100" t="s">
        <v>1551</v>
      </c>
      <c r="B749" s="33" t="s">
        <v>2075</v>
      </c>
      <c r="C749" s="33" t="s">
        <v>682</v>
      </c>
      <c r="D749" s="33" t="s">
        <v>2076</v>
      </c>
      <c r="E749" s="35" t="s">
        <v>2082</v>
      </c>
      <c r="F749" s="35" t="s">
        <v>1175</v>
      </c>
      <c r="G749" s="35">
        <v>1</v>
      </c>
      <c r="H749" s="33" t="s">
        <v>46</v>
      </c>
      <c r="I749" s="33" t="s">
        <v>1478</v>
      </c>
      <c r="J749" s="33" t="s">
        <v>1799</v>
      </c>
      <c r="K749" s="37">
        <v>640.97</v>
      </c>
      <c r="L749" s="16">
        <f t="shared" si="192"/>
        <v>769.16399999999999</v>
      </c>
      <c r="M749" s="16">
        <v>0.122</v>
      </c>
      <c r="N749" s="8">
        <f t="shared" si="242"/>
        <v>0.13895216400911162</v>
      </c>
      <c r="O749" s="17">
        <f t="shared" si="212"/>
        <v>731</v>
      </c>
      <c r="P749" s="17">
        <f t="shared" si="213"/>
        <v>877.19999999999993</v>
      </c>
      <c r="Q749" s="18">
        <f t="shared" si="243"/>
        <v>89.182000000000002</v>
      </c>
      <c r="R749" s="8">
        <v>12</v>
      </c>
      <c r="S749" s="8">
        <v>8.4</v>
      </c>
      <c r="T749" s="18">
        <f t="shared" si="240"/>
        <v>958.74235807860259</v>
      </c>
      <c r="U749" s="44"/>
      <c r="V749" s="44"/>
      <c r="W749" s="44">
        <f t="shared" si="211"/>
        <v>852.79912663755454</v>
      </c>
      <c r="X749" s="8">
        <v>8.4</v>
      </c>
      <c r="Y749" s="17">
        <v>0</v>
      </c>
      <c r="Z749" s="18">
        <f t="shared" si="241"/>
        <v>958.74235807860259</v>
      </c>
      <c r="AA749" s="17">
        <f t="shared" si="216"/>
        <v>852.79912663755454</v>
      </c>
      <c r="AB749" s="35" t="s">
        <v>2083</v>
      </c>
      <c r="AC749" s="35" t="s">
        <v>48</v>
      </c>
      <c r="AD749" s="35" t="s">
        <v>2084</v>
      </c>
      <c r="AE749" s="35" t="s">
        <v>333</v>
      </c>
      <c r="AF749" s="35">
        <v>11.86</v>
      </c>
      <c r="AG749" s="36"/>
      <c r="AH749" s="36"/>
      <c r="AI749" s="36"/>
      <c r="AJ749" s="38"/>
      <c r="AK749" s="33" t="s">
        <v>2079</v>
      </c>
      <c r="AL749" s="33" t="s">
        <v>2079</v>
      </c>
      <c r="AM749" s="33" t="s">
        <v>2080</v>
      </c>
      <c r="AN749" s="33" t="s">
        <v>2081</v>
      </c>
    </row>
    <row r="750" spans="1:40" ht="255">
      <c r="A750" s="100" t="s">
        <v>1551</v>
      </c>
      <c r="B750" s="33" t="s">
        <v>2075</v>
      </c>
      <c r="C750" s="33" t="s">
        <v>682</v>
      </c>
      <c r="D750" s="33" t="s">
        <v>2076</v>
      </c>
      <c r="E750" s="35" t="s">
        <v>2085</v>
      </c>
      <c r="F750" s="35" t="s">
        <v>1175</v>
      </c>
      <c r="G750" s="35">
        <v>1</v>
      </c>
      <c r="H750" s="33" t="s">
        <v>46</v>
      </c>
      <c r="I750" s="33" t="s">
        <v>1478</v>
      </c>
      <c r="J750" s="33" t="s">
        <v>1799</v>
      </c>
      <c r="K750" s="37">
        <v>580</v>
      </c>
      <c r="L750" s="16">
        <f t="shared" si="192"/>
        <v>696</v>
      </c>
      <c r="M750" s="16">
        <v>0.04</v>
      </c>
      <c r="N750" s="8">
        <f t="shared" si="242"/>
        <v>4.1666666666666671E-2</v>
      </c>
      <c r="O750" s="17">
        <f t="shared" si="212"/>
        <v>605</v>
      </c>
      <c r="P750" s="17">
        <f t="shared" si="213"/>
        <v>726</v>
      </c>
      <c r="Q750" s="18">
        <f t="shared" si="243"/>
        <v>24.2</v>
      </c>
      <c r="R750" s="8">
        <v>12</v>
      </c>
      <c r="S750" s="8">
        <v>8.4</v>
      </c>
      <c r="T750" s="18">
        <f t="shared" si="240"/>
        <v>793.67685589519647</v>
      </c>
      <c r="U750" s="78">
        <v>0.1</v>
      </c>
      <c r="V750" s="18">
        <f>P750*(1+U750)</f>
        <v>798.6</v>
      </c>
      <c r="W750" s="44">
        <f t="shared" si="211"/>
        <v>772.9257641921397</v>
      </c>
      <c r="X750" s="8">
        <v>8.4</v>
      </c>
      <c r="Y750" s="17">
        <v>0</v>
      </c>
      <c r="Z750" s="18">
        <f t="shared" si="241"/>
        <v>793.67685589519647</v>
      </c>
      <c r="AA750" s="17">
        <f t="shared" si="216"/>
        <v>772.9257641921397</v>
      </c>
      <c r="AB750" s="35" t="s">
        <v>2086</v>
      </c>
      <c r="AC750" s="35" t="s">
        <v>2087</v>
      </c>
      <c r="AD750" s="35" t="s">
        <v>2088</v>
      </c>
      <c r="AE750" s="35" t="s">
        <v>53</v>
      </c>
      <c r="AF750" s="35" t="s">
        <v>53</v>
      </c>
      <c r="AG750" s="36"/>
      <c r="AH750" s="36"/>
      <c r="AI750" s="36"/>
      <c r="AJ750" s="38"/>
      <c r="AK750" s="33" t="s">
        <v>2079</v>
      </c>
      <c r="AL750" s="33" t="s">
        <v>2079</v>
      </c>
      <c r="AM750" s="33" t="s">
        <v>2080</v>
      </c>
      <c r="AN750" s="33" t="s">
        <v>2081</v>
      </c>
    </row>
    <row r="751" spans="1:40" ht="255">
      <c r="A751" s="100" t="s">
        <v>1551</v>
      </c>
      <c r="B751" s="33" t="s">
        <v>2089</v>
      </c>
      <c r="C751" s="33" t="s">
        <v>682</v>
      </c>
      <c r="D751" s="33" t="s">
        <v>2090</v>
      </c>
      <c r="E751" s="35" t="s">
        <v>2091</v>
      </c>
      <c r="F751" s="35" t="s">
        <v>1175</v>
      </c>
      <c r="G751" s="35">
        <v>1</v>
      </c>
      <c r="H751" s="33" t="s">
        <v>46</v>
      </c>
      <c r="I751" s="33" t="s">
        <v>1478</v>
      </c>
      <c r="J751" s="33" t="s">
        <v>1799</v>
      </c>
      <c r="K751" s="37">
        <v>682.15</v>
      </c>
      <c r="L751" s="16">
        <f t="shared" si="192"/>
        <v>818.57999999999993</v>
      </c>
      <c r="M751" s="16">
        <v>0.122</v>
      </c>
      <c r="N751" s="8">
        <f t="shared" si="242"/>
        <v>0.13895216400911162</v>
      </c>
      <c r="O751" s="17">
        <f t="shared" si="212"/>
        <v>777</v>
      </c>
      <c r="P751" s="17">
        <f t="shared" si="213"/>
        <v>932.4</v>
      </c>
      <c r="Q751" s="18">
        <f t="shared" si="243"/>
        <v>94.793999999999997</v>
      </c>
      <c r="R751" s="8">
        <v>12</v>
      </c>
      <c r="S751" s="8">
        <v>8.4</v>
      </c>
      <c r="T751" s="18">
        <f t="shared" si="240"/>
        <v>1019.0043668122271</v>
      </c>
      <c r="U751" s="44"/>
      <c r="V751" s="44"/>
      <c r="W751" s="44">
        <f t="shared" si="211"/>
        <v>906.74672489082957</v>
      </c>
      <c r="X751" s="8">
        <v>8.4</v>
      </c>
      <c r="Y751" s="17">
        <v>0</v>
      </c>
      <c r="Z751" s="18">
        <f t="shared" si="241"/>
        <v>1019.0043668122271</v>
      </c>
      <c r="AA751" s="17">
        <f t="shared" si="216"/>
        <v>906.74672489082957</v>
      </c>
      <c r="AB751" s="35" t="s">
        <v>2092</v>
      </c>
      <c r="AC751" s="35" t="s">
        <v>48</v>
      </c>
      <c r="AD751" s="35" t="s">
        <v>2093</v>
      </c>
      <c r="AE751" s="35" t="s">
        <v>333</v>
      </c>
      <c r="AF751" s="35" t="s">
        <v>2094</v>
      </c>
      <c r="AG751" s="36"/>
      <c r="AH751" s="36"/>
      <c r="AI751" s="51" t="s">
        <v>2095</v>
      </c>
      <c r="AJ751" s="38"/>
      <c r="AK751" s="33" t="s">
        <v>2096</v>
      </c>
      <c r="AL751" s="33" t="s">
        <v>2096</v>
      </c>
      <c r="AM751" s="33" t="s">
        <v>2097</v>
      </c>
      <c r="AN751" s="33" t="s">
        <v>2098</v>
      </c>
    </row>
    <row r="752" spans="1:40" ht="255">
      <c r="A752" s="100" t="s">
        <v>1551</v>
      </c>
      <c r="B752" s="33" t="s">
        <v>2089</v>
      </c>
      <c r="C752" s="33" t="s">
        <v>682</v>
      </c>
      <c r="D752" s="33" t="s">
        <v>2090</v>
      </c>
      <c r="E752" s="35" t="s">
        <v>2099</v>
      </c>
      <c r="F752" s="35" t="s">
        <v>1175</v>
      </c>
      <c r="G752" s="35">
        <v>1</v>
      </c>
      <c r="H752" s="33" t="s">
        <v>46</v>
      </c>
      <c r="I752" s="33" t="s">
        <v>1478</v>
      </c>
      <c r="J752" s="33" t="s">
        <v>1799</v>
      </c>
      <c r="K752" s="37">
        <v>682.15</v>
      </c>
      <c r="L752" s="16">
        <f t="shared" si="192"/>
        <v>818.57999999999993</v>
      </c>
      <c r="M752" s="16">
        <v>0.122</v>
      </c>
      <c r="N752" s="8">
        <f t="shared" si="242"/>
        <v>0.13895216400911162</v>
      </c>
      <c r="O752" s="17">
        <f t="shared" si="212"/>
        <v>777</v>
      </c>
      <c r="P752" s="17">
        <f t="shared" si="213"/>
        <v>932.4</v>
      </c>
      <c r="Q752" s="18">
        <f t="shared" si="243"/>
        <v>94.793999999999997</v>
      </c>
      <c r="R752" s="8">
        <v>12</v>
      </c>
      <c r="S752" s="8">
        <v>8.4</v>
      </c>
      <c r="T752" s="18">
        <f t="shared" si="240"/>
        <v>1019.0043668122271</v>
      </c>
      <c r="U752" s="44"/>
      <c r="V752" s="44"/>
      <c r="W752" s="44">
        <f t="shared" si="211"/>
        <v>906.74672489082957</v>
      </c>
      <c r="X752" s="8">
        <v>8.4</v>
      </c>
      <c r="Y752" s="17">
        <v>0</v>
      </c>
      <c r="Z752" s="18">
        <f t="shared" si="241"/>
        <v>1019.0043668122271</v>
      </c>
      <c r="AA752" s="17">
        <f t="shared" si="216"/>
        <v>906.74672489082957</v>
      </c>
      <c r="AB752" s="35" t="s">
        <v>2083</v>
      </c>
      <c r="AC752" s="35" t="s">
        <v>58</v>
      </c>
      <c r="AD752" s="35" t="s">
        <v>2100</v>
      </c>
      <c r="AE752" s="35" t="s">
        <v>333</v>
      </c>
      <c r="AF752" s="35" t="s">
        <v>2094</v>
      </c>
      <c r="AG752" s="36"/>
      <c r="AH752" s="36"/>
      <c r="AI752" s="36"/>
      <c r="AJ752" s="38"/>
      <c r="AK752" s="33" t="s">
        <v>2096</v>
      </c>
      <c r="AL752" s="33" t="s">
        <v>2096</v>
      </c>
      <c r="AM752" s="33" t="s">
        <v>2097</v>
      </c>
      <c r="AN752" s="33" t="s">
        <v>2098</v>
      </c>
    </row>
    <row r="753" spans="1:40" ht="255">
      <c r="A753" s="100" t="s">
        <v>1551</v>
      </c>
      <c r="B753" s="33" t="s">
        <v>2089</v>
      </c>
      <c r="C753" s="33" t="s">
        <v>682</v>
      </c>
      <c r="D753" s="33" t="s">
        <v>2090</v>
      </c>
      <c r="E753" s="35" t="s">
        <v>2101</v>
      </c>
      <c r="F753" s="35" t="s">
        <v>1175</v>
      </c>
      <c r="G753" s="35">
        <v>1</v>
      </c>
      <c r="H753" s="33" t="s">
        <v>46</v>
      </c>
      <c r="I753" s="33" t="s">
        <v>1478</v>
      </c>
      <c r="J753" s="33" t="s">
        <v>1799</v>
      </c>
      <c r="K753" s="37">
        <v>682.15</v>
      </c>
      <c r="L753" s="16">
        <f t="shared" si="192"/>
        <v>818.57999999999993</v>
      </c>
      <c r="M753" s="16">
        <v>0.122</v>
      </c>
      <c r="N753" s="8">
        <f t="shared" si="242"/>
        <v>0.13895216400911162</v>
      </c>
      <c r="O753" s="17">
        <f t="shared" si="212"/>
        <v>777</v>
      </c>
      <c r="P753" s="17">
        <f t="shared" si="213"/>
        <v>932.4</v>
      </c>
      <c r="Q753" s="18">
        <f t="shared" si="243"/>
        <v>94.793999999999997</v>
      </c>
      <c r="R753" s="8">
        <v>12</v>
      </c>
      <c r="S753" s="8">
        <v>8.4</v>
      </c>
      <c r="T753" s="18">
        <f t="shared" si="240"/>
        <v>1019.0043668122271</v>
      </c>
      <c r="U753" s="44"/>
      <c r="V753" s="44"/>
      <c r="W753" s="44">
        <f t="shared" si="211"/>
        <v>906.74672489082957</v>
      </c>
      <c r="X753" s="8">
        <v>8.4</v>
      </c>
      <c r="Y753" s="17">
        <v>0</v>
      </c>
      <c r="Z753" s="18">
        <f t="shared" si="241"/>
        <v>1019.0043668122271</v>
      </c>
      <c r="AA753" s="17">
        <f t="shared" si="216"/>
        <v>906.74672489082957</v>
      </c>
      <c r="AB753" s="35" t="s">
        <v>136</v>
      </c>
      <c r="AC753" s="35" t="s">
        <v>48</v>
      </c>
      <c r="AD753" s="35" t="s">
        <v>2102</v>
      </c>
      <c r="AE753" s="35" t="s">
        <v>333</v>
      </c>
      <c r="AF753" s="35" t="s">
        <v>2103</v>
      </c>
      <c r="AG753" s="36"/>
      <c r="AH753" s="36"/>
      <c r="AI753" s="36"/>
      <c r="AJ753" s="38"/>
      <c r="AK753" s="33" t="s">
        <v>2096</v>
      </c>
      <c r="AL753" s="33" t="s">
        <v>2096</v>
      </c>
      <c r="AM753" s="33" t="s">
        <v>2097</v>
      </c>
      <c r="AN753" s="33" t="s">
        <v>2098</v>
      </c>
    </row>
    <row r="754" spans="1:40" ht="242.25">
      <c r="A754" s="100" t="s">
        <v>1551</v>
      </c>
      <c r="B754" s="33" t="s">
        <v>2104</v>
      </c>
      <c r="C754" s="33" t="s">
        <v>682</v>
      </c>
      <c r="D754" s="33" t="s">
        <v>2105</v>
      </c>
      <c r="E754" s="35"/>
      <c r="F754" s="35" t="s">
        <v>1175</v>
      </c>
      <c r="G754" s="35">
        <v>1</v>
      </c>
      <c r="H754" s="33" t="s">
        <v>46</v>
      </c>
      <c r="I754" s="33" t="s">
        <v>1478</v>
      </c>
      <c r="J754" s="33" t="s">
        <v>1799</v>
      </c>
      <c r="K754" s="148">
        <v>650</v>
      </c>
      <c r="L754" s="149">
        <f t="shared" si="192"/>
        <v>780</v>
      </c>
      <c r="M754" s="16">
        <v>4.4999999999999998E-2</v>
      </c>
      <c r="N754" s="8">
        <f t="shared" si="242"/>
        <v>4.712041884816754E-2</v>
      </c>
      <c r="O754" s="17">
        <f t="shared" si="212"/>
        <v>681</v>
      </c>
      <c r="P754" s="17">
        <f t="shared" si="213"/>
        <v>817.19999999999993</v>
      </c>
      <c r="Q754" s="18">
        <f t="shared" si="243"/>
        <v>30.645</v>
      </c>
      <c r="R754" s="8">
        <v>12</v>
      </c>
      <c r="S754" s="8">
        <v>8.4</v>
      </c>
      <c r="T754" s="18">
        <f t="shared" si="240"/>
        <v>893.24017467248905</v>
      </c>
      <c r="U754" s="78">
        <v>0.1</v>
      </c>
      <c r="V754" s="18">
        <f t="shared" ref="V754:V755" si="244">P754*(1+U754)</f>
        <v>898.92</v>
      </c>
      <c r="W754" s="44">
        <f t="shared" si="211"/>
        <v>864.6288209606987</v>
      </c>
      <c r="X754" s="8">
        <v>8.4</v>
      </c>
      <c r="Y754" s="17">
        <v>0</v>
      </c>
      <c r="Z754" s="18">
        <f t="shared" si="241"/>
        <v>893.24017467248905</v>
      </c>
      <c r="AA754" s="17">
        <f t="shared" si="216"/>
        <v>864.6288209606987</v>
      </c>
      <c r="AB754" s="35"/>
      <c r="AC754" s="35"/>
      <c r="AD754" s="35"/>
      <c r="AE754" s="35"/>
      <c r="AF754" s="35"/>
      <c r="AG754" s="36"/>
      <c r="AH754" s="36"/>
      <c r="AI754" s="36"/>
      <c r="AJ754" s="38"/>
      <c r="AK754" s="33" t="s">
        <v>2106</v>
      </c>
      <c r="AL754" s="33" t="s">
        <v>2106</v>
      </c>
      <c r="AM754" s="33" t="s">
        <v>2107</v>
      </c>
      <c r="AN754" s="33" t="s">
        <v>2108</v>
      </c>
    </row>
    <row r="755" spans="1:40" ht="242.25">
      <c r="A755" s="100" t="s">
        <v>1551</v>
      </c>
      <c r="B755" s="33" t="s">
        <v>2104</v>
      </c>
      <c r="C755" s="33" t="s">
        <v>682</v>
      </c>
      <c r="D755" s="33" t="s">
        <v>2105</v>
      </c>
      <c r="E755" s="35"/>
      <c r="F755" s="35" t="s">
        <v>1175</v>
      </c>
      <c r="G755" s="35">
        <v>1</v>
      </c>
      <c r="H755" s="33" t="s">
        <v>46</v>
      </c>
      <c r="I755" s="33" t="s">
        <v>1478</v>
      </c>
      <c r="J755" s="33" t="s">
        <v>1799</v>
      </c>
      <c r="K755" s="148">
        <v>650</v>
      </c>
      <c r="L755" s="149">
        <f t="shared" si="192"/>
        <v>780</v>
      </c>
      <c r="M755" s="16">
        <v>4.4999999999999998E-2</v>
      </c>
      <c r="N755" s="8">
        <f t="shared" si="242"/>
        <v>4.712041884816754E-2</v>
      </c>
      <c r="O755" s="17">
        <f t="shared" si="212"/>
        <v>681</v>
      </c>
      <c r="P755" s="17">
        <f t="shared" si="213"/>
        <v>817.19999999999993</v>
      </c>
      <c r="Q755" s="18">
        <f t="shared" si="243"/>
        <v>30.645</v>
      </c>
      <c r="R755" s="8">
        <v>12</v>
      </c>
      <c r="S755" s="8">
        <v>8.4</v>
      </c>
      <c r="T755" s="18">
        <f t="shared" si="240"/>
        <v>893.24017467248905</v>
      </c>
      <c r="U755" s="78">
        <v>0.1</v>
      </c>
      <c r="V755" s="18">
        <f t="shared" si="244"/>
        <v>898.92</v>
      </c>
      <c r="W755" s="44">
        <f t="shared" si="211"/>
        <v>864.6288209606987</v>
      </c>
      <c r="X755" s="8">
        <v>8.4</v>
      </c>
      <c r="Y755" s="17">
        <v>0</v>
      </c>
      <c r="Z755" s="18">
        <f t="shared" si="241"/>
        <v>893.24017467248905</v>
      </c>
      <c r="AA755" s="17">
        <f t="shared" si="216"/>
        <v>864.6288209606987</v>
      </c>
      <c r="AB755" s="35"/>
      <c r="AC755" s="35"/>
      <c r="AD755" s="35"/>
      <c r="AE755" s="35"/>
      <c r="AF755" s="35"/>
      <c r="AG755" s="36"/>
      <c r="AH755" s="36"/>
      <c r="AI755" s="36"/>
      <c r="AJ755" s="38"/>
      <c r="AK755" s="33" t="s">
        <v>2106</v>
      </c>
      <c r="AL755" s="33" t="s">
        <v>2106</v>
      </c>
      <c r="AM755" s="33" t="s">
        <v>2107</v>
      </c>
      <c r="AN755" s="33" t="s">
        <v>2108</v>
      </c>
    </row>
    <row r="756" spans="1:40" ht="242.25">
      <c r="A756" s="100" t="s">
        <v>1551</v>
      </c>
      <c r="B756" s="33" t="s">
        <v>2109</v>
      </c>
      <c r="C756" s="33" t="s">
        <v>682</v>
      </c>
      <c r="D756" s="33" t="s">
        <v>2110</v>
      </c>
      <c r="E756" s="35"/>
      <c r="F756" s="35" t="s">
        <v>1175</v>
      </c>
      <c r="G756" s="35">
        <v>1</v>
      </c>
      <c r="H756" s="33" t="s">
        <v>46</v>
      </c>
      <c r="I756" s="33" t="s">
        <v>1478</v>
      </c>
      <c r="J756" s="33" t="s">
        <v>1799</v>
      </c>
      <c r="K756" s="37">
        <v>752.25</v>
      </c>
      <c r="L756" s="16">
        <f t="shared" si="192"/>
        <v>902.69999999999993</v>
      </c>
      <c r="M756" s="16">
        <v>0.10199999999999999</v>
      </c>
      <c r="N756" s="8">
        <f t="shared" si="242"/>
        <v>0.11358574610244988</v>
      </c>
      <c r="O756" s="17">
        <f t="shared" si="212"/>
        <v>838</v>
      </c>
      <c r="P756" s="17">
        <f t="shared" si="213"/>
        <v>1005.5999999999999</v>
      </c>
      <c r="Q756" s="18">
        <f t="shared" si="243"/>
        <v>85.475999999999999</v>
      </c>
      <c r="R756" s="8">
        <v>12</v>
      </c>
      <c r="S756" s="8">
        <v>8.4</v>
      </c>
      <c r="T756" s="18">
        <f t="shared" si="240"/>
        <v>1098.9170305676855</v>
      </c>
      <c r="U756" s="44"/>
      <c r="V756" s="44"/>
      <c r="W756" s="44">
        <f t="shared" si="211"/>
        <v>998.58078602620071</v>
      </c>
      <c r="X756" s="8">
        <v>8.4</v>
      </c>
      <c r="Y756" s="17">
        <v>10</v>
      </c>
      <c r="Z756" s="18">
        <f t="shared" si="241"/>
        <v>1109.834061135371</v>
      </c>
      <c r="AA756" s="17">
        <f t="shared" si="216"/>
        <v>1009.4978165938863</v>
      </c>
      <c r="AB756" s="40">
        <v>43405</v>
      </c>
      <c r="AC756" s="35" t="s">
        <v>46</v>
      </c>
      <c r="AD756" s="35"/>
      <c r="AE756" s="35"/>
      <c r="AF756" s="35"/>
      <c r="AG756" s="36"/>
      <c r="AH756" s="36"/>
      <c r="AI756" s="36"/>
      <c r="AJ756" s="38"/>
      <c r="AK756" s="33" t="s">
        <v>2111</v>
      </c>
      <c r="AL756" s="33" t="s">
        <v>2111</v>
      </c>
      <c r="AM756" s="33" t="s">
        <v>2112</v>
      </c>
      <c r="AN756" s="33" t="s">
        <v>2113</v>
      </c>
    </row>
    <row r="757" spans="1:40" ht="216.75">
      <c r="A757" s="100" t="s">
        <v>1551</v>
      </c>
      <c r="B757" s="33" t="s">
        <v>2114</v>
      </c>
      <c r="C757" s="33" t="s">
        <v>682</v>
      </c>
      <c r="D757" s="33" t="s">
        <v>2115</v>
      </c>
      <c r="E757" s="35" t="s">
        <v>2116</v>
      </c>
      <c r="F757" s="35" t="s">
        <v>1175</v>
      </c>
      <c r="G757" s="35">
        <v>1</v>
      </c>
      <c r="H757" s="33" t="s">
        <v>46</v>
      </c>
      <c r="I757" s="33" t="s">
        <v>1478</v>
      </c>
      <c r="J757" s="33" t="s">
        <v>1799</v>
      </c>
      <c r="K757" s="37">
        <v>417.94</v>
      </c>
      <c r="L757" s="16">
        <f t="shared" si="192"/>
        <v>501.52799999999996</v>
      </c>
      <c r="M757" s="16">
        <v>0.113</v>
      </c>
      <c r="N757" s="8">
        <f t="shared" si="242"/>
        <v>0.1273957158962796</v>
      </c>
      <c r="O757" s="17">
        <f t="shared" si="212"/>
        <v>472</v>
      </c>
      <c r="P757" s="17">
        <f t="shared" si="213"/>
        <v>566.4</v>
      </c>
      <c r="Q757" s="18">
        <f t="shared" si="243"/>
        <v>53.335999999999999</v>
      </c>
      <c r="R757" s="8">
        <v>12</v>
      </c>
      <c r="S757" s="8">
        <v>8.4</v>
      </c>
      <c r="T757" s="18">
        <f t="shared" si="240"/>
        <v>619.44104803493451</v>
      </c>
      <c r="U757" s="44"/>
      <c r="V757" s="44"/>
      <c r="W757" s="44">
        <f t="shared" si="211"/>
        <v>560.62008733624452</v>
      </c>
      <c r="X757" s="8">
        <v>8.4</v>
      </c>
      <c r="Y757" s="17">
        <v>10</v>
      </c>
      <c r="Z757" s="18">
        <f t="shared" si="241"/>
        <v>630.35807860262003</v>
      </c>
      <c r="AA757" s="17">
        <f t="shared" si="216"/>
        <v>571.53711790393015</v>
      </c>
      <c r="AB757" s="40">
        <v>42926</v>
      </c>
      <c r="AC757" s="35" t="s">
        <v>48</v>
      </c>
      <c r="AD757" s="35" t="s">
        <v>2117</v>
      </c>
      <c r="AE757" s="35" t="s">
        <v>138</v>
      </c>
      <c r="AF757" s="35">
        <v>7.6</v>
      </c>
      <c r="AG757" s="36"/>
      <c r="AH757" s="36"/>
      <c r="AI757" s="36"/>
      <c r="AJ757" s="38"/>
      <c r="AK757" s="33" t="s">
        <v>2118</v>
      </c>
      <c r="AL757" s="33" t="s">
        <v>2118</v>
      </c>
      <c r="AM757" s="33" t="s">
        <v>2119</v>
      </c>
      <c r="AN757" s="33" t="s">
        <v>2120</v>
      </c>
    </row>
    <row r="758" spans="1:40" ht="255">
      <c r="A758" s="100" t="s">
        <v>1551</v>
      </c>
      <c r="B758" s="33" t="s">
        <v>2121</v>
      </c>
      <c r="C758" s="33" t="s">
        <v>682</v>
      </c>
      <c r="D758" s="33" t="s">
        <v>2122</v>
      </c>
      <c r="E758" s="35"/>
      <c r="F758" s="35" t="s">
        <v>1175</v>
      </c>
      <c r="G758" s="35">
        <v>1</v>
      </c>
      <c r="H758" s="33" t="s">
        <v>46</v>
      </c>
      <c r="I758" s="33" t="s">
        <v>1478</v>
      </c>
      <c r="J758" s="33" t="s">
        <v>1799</v>
      </c>
      <c r="K758" s="37">
        <v>613.42999999999995</v>
      </c>
      <c r="L758" s="16">
        <f t="shared" si="192"/>
        <v>736.11599999999987</v>
      </c>
      <c r="M758" s="16">
        <v>0.104</v>
      </c>
      <c r="N758" s="8">
        <f t="shared" si="242"/>
        <v>0.11607142857142856</v>
      </c>
      <c r="O758" s="17">
        <f t="shared" si="212"/>
        <v>685</v>
      </c>
      <c r="P758" s="17">
        <f t="shared" si="213"/>
        <v>822</v>
      </c>
      <c r="Q758" s="18">
        <f t="shared" si="243"/>
        <v>71.239999999999995</v>
      </c>
      <c r="R758" s="8">
        <v>12</v>
      </c>
      <c r="S758" s="8">
        <v>8.4</v>
      </c>
      <c r="T758" s="18">
        <f t="shared" si="240"/>
        <v>898.48034934497821</v>
      </c>
      <c r="U758" s="44"/>
      <c r="V758" s="44"/>
      <c r="W758" s="44">
        <f t="shared" si="211"/>
        <v>816.72052401746703</v>
      </c>
      <c r="X758" s="8">
        <v>8.4</v>
      </c>
      <c r="Y758" s="17"/>
      <c r="Z758" s="18">
        <f t="shared" si="241"/>
        <v>898.48034934497821</v>
      </c>
      <c r="AA758" s="17">
        <f t="shared" si="216"/>
        <v>816.72052401746703</v>
      </c>
      <c r="AB758" s="40">
        <v>42898</v>
      </c>
      <c r="AC758" s="35" t="s">
        <v>46</v>
      </c>
      <c r="AD758" s="35"/>
      <c r="AE758" s="35"/>
      <c r="AF758" s="35"/>
      <c r="AG758" s="36"/>
      <c r="AH758" s="36"/>
      <c r="AI758" s="36"/>
      <c r="AJ758" s="38"/>
      <c r="AK758" s="33" t="s">
        <v>2123</v>
      </c>
      <c r="AL758" s="33" t="s">
        <v>2123</v>
      </c>
      <c r="AM758" s="33" t="s">
        <v>2124</v>
      </c>
      <c r="AN758" s="33" t="s">
        <v>2125</v>
      </c>
    </row>
    <row r="759" spans="1:40" ht="242.25">
      <c r="A759" s="100" t="s">
        <v>1551</v>
      </c>
      <c r="B759" s="33" t="s">
        <v>2126</v>
      </c>
      <c r="C759" s="33" t="s">
        <v>682</v>
      </c>
      <c r="D759" s="33" t="s">
        <v>2127</v>
      </c>
      <c r="E759" s="35" t="s">
        <v>2128</v>
      </c>
      <c r="F759" s="35" t="s">
        <v>1175</v>
      </c>
      <c r="G759" s="35">
        <v>1</v>
      </c>
      <c r="H759" s="33" t="s">
        <v>46</v>
      </c>
      <c r="I759" s="33" t="s">
        <v>1478</v>
      </c>
      <c r="J759" s="33" t="s">
        <v>1799</v>
      </c>
      <c r="K759" s="37">
        <v>605</v>
      </c>
      <c r="L759" s="16">
        <f t="shared" si="192"/>
        <v>726</v>
      </c>
      <c r="M759" s="16">
        <v>7.0000000000000007E-2</v>
      </c>
      <c r="N759" s="8">
        <f t="shared" si="242"/>
        <v>7.5268817204301092E-2</v>
      </c>
      <c r="O759" s="17">
        <f t="shared" si="212"/>
        <v>651</v>
      </c>
      <c r="P759" s="17">
        <f t="shared" si="213"/>
        <v>781.19999999999993</v>
      </c>
      <c r="Q759" s="18">
        <f t="shared" si="243"/>
        <v>45.570000000000007</v>
      </c>
      <c r="R759" s="8">
        <v>12</v>
      </c>
      <c r="S759" s="8">
        <v>8.4</v>
      </c>
      <c r="T759" s="18">
        <f t="shared" si="240"/>
        <v>853.93886462882085</v>
      </c>
      <c r="U759" s="78">
        <v>0.1</v>
      </c>
      <c r="V759" s="18">
        <f>P759*(1+U759)</f>
        <v>859.32</v>
      </c>
      <c r="W759" s="44">
        <f t="shared" si="211"/>
        <v>805.67685589519647</v>
      </c>
      <c r="X759" s="8">
        <v>8.4</v>
      </c>
      <c r="Y759" s="17"/>
      <c r="Z759" s="18">
        <f t="shared" si="241"/>
        <v>853.93886462882085</v>
      </c>
      <c r="AA759" s="17">
        <f t="shared" si="216"/>
        <v>805.67685589519647</v>
      </c>
      <c r="AB759" s="40"/>
      <c r="AC759" s="35"/>
      <c r="AD759" s="35"/>
      <c r="AE759" s="35" t="s">
        <v>333</v>
      </c>
      <c r="AF759" s="35">
        <v>12.87</v>
      </c>
      <c r="AG759" s="36"/>
      <c r="AH759" s="36"/>
      <c r="AI759" s="51" t="s">
        <v>2129</v>
      </c>
      <c r="AJ759" s="38"/>
      <c r="AK759" s="33" t="s">
        <v>2130</v>
      </c>
      <c r="AL759" s="33" t="s">
        <v>2130</v>
      </c>
      <c r="AM759" s="33" t="s">
        <v>2131</v>
      </c>
      <c r="AN759" s="33"/>
    </row>
    <row r="760" spans="1:40" ht="242.25">
      <c r="A760" s="100" t="s">
        <v>1551</v>
      </c>
      <c r="B760" s="33" t="s">
        <v>2132</v>
      </c>
      <c r="C760" s="33" t="s">
        <v>682</v>
      </c>
      <c r="D760" s="33" t="s">
        <v>2133</v>
      </c>
      <c r="E760" s="35" t="s">
        <v>2134</v>
      </c>
      <c r="F760" s="35" t="s">
        <v>1175</v>
      </c>
      <c r="G760" s="35">
        <v>1</v>
      </c>
      <c r="H760" s="33" t="s">
        <v>46</v>
      </c>
      <c r="I760" s="33" t="s">
        <v>1478</v>
      </c>
      <c r="J760" s="33" t="s">
        <v>1799</v>
      </c>
      <c r="K760" s="37">
        <v>728.88</v>
      </c>
      <c r="L760" s="16">
        <f t="shared" si="192"/>
        <v>874.65599999999995</v>
      </c>
      <c r="M760" s="16">
        <v>0.1135</v>
      </c>
      <c r="N760" s="8">
        <f t="shared" si="242"/>
        <v>0.12803158488437677</v>
      </c>
      <c r="O760" s="17">
        <f t="shared" si="212"/>
        <v>823</v>
      </c>
      <c r="P760" s="17">
        <f t="shared" si="213"/>
        <v>987.59999999999991</v>
      </c>
      <c r="Q760" s="18">
        <f t="shared" si="243"/>
        <v>93.410499999999999</v>
      </c>
      <c r="R760" s="8">
        <v>12</v>
      </c>
      <c r="S760" s="8">
        <v>8.4</v>
      </c>
      <c r="T760" s="18">
        <f t="shared" si="240"/>
        <v>1079.2663755458514</v>
      </c>
      <c r="U760" s="44"/>
      <c r="V760" s="44"/>
      <c r="W760" s="44">
        <f t="shared" si="211"/>
        <v>967.96506550218328</v>
      </c>
      <c r="X760" s="8">
        <v>8.4</v>
      </c>
      <c r="Y760" s="17">
        <v>0</v>
      </c>
      <c r="Z760" s="18">
        <f t="shared" si="241"/>
        <v>1079.2663755458514</v>
      </c>
      <c r="AA760" s="17">
        <f t="shared" si="216"/>
        <v>967.96506550218328</v>
      </c>
      <c r="AB760" s="35" t="s">
        <v>2135</v>
      </c>
      <c r="AC760" s="35" t="s">
        <v>394</v>
      </c>
      <c r="AD760" s="35" t="s">
        <v>2136</v>
      </c>
      <c r="AE760" s="35" t="s">
        <v>2137</v>
      </c>
      <c r="AF760" s="35">
        <v>7.6</v>
      </c>
      <c r="AG760" s="36"/>
      <c r="AH760" s="36"/>
      <c r="AI760" s="36"/>
      <c r="AJ760" s="38"/>
      <c r="AK760" s="33" t="s">
        <v>2138</v>
      </c>
      <c r="AL760" s="33" t="s">
        <v>2138</v>
      </c>
      <c r="AM760" s="33" t="s">
        <v>2139</v>
      </c>
      <c r="AN760" s="33"/>
    </row>
    <row r="761" spans="1:40" ht="229.5">
      <c r="A761" s="100" t="s">
        <v>1551</v>
      </c>
      <c r="B761" s="33" t="s">
        <v>2140</v>
      </c>
      <c r="C761" s="33" t="s">
        <v>682</v>
      </c>
      <c r="D761" s="33" t="s">
        <v>2141</v>
      </c>
      <c r="E761" s="35"/>
      <c r="F761" s="35" t="s">
        <v>1175</v>
      </c>
      <c r="G761" s="35">
        <v>1</v>
      </c>
      <c r="H761" s="33" t="s">
        <v>46</v>
      </c>
      <c r="I761" s="33" t="s">
        <v>1478</v>
      </c>
      <c r="J761" s="33" t="s">
        <v>1799</v>
      </c>
      <c r="K761" s="37">
        <v>261.77999999999997</v>
      </c>
      <c r="L761" s="16">
        <f t="shared" si="192"/>
        <v>314.13599999999997</v>
      </c>
      <c r="M761" s="16">
        <v>0.13700000000000001</v>
      </c>
      <c r="N761" s="8">
        <f t="shared" si="242"/>
        <v>0.15874855156431056</v>
      </c>
      <c r="O761" s="17">
        <f t="shared" si="212"/>
        <v>304</v>
      </c>
      <c r="P761" s="17">
        <f t="shared" si="213"/>
        <v>364.8</v>
      </c>
      <c r="Q761" s="18">
        <f t="shared" si="243"/>
        <v>41.648000000000003</v>
      </c>
      <c r="R761" s="8">
        <v>12</v>
      </c>
      <c r="S761" s="8">
        <v>8.4</v>
      </c>
      <c r="T761" s="18">
        <f t="shared" si="240"/>
        <v>399.35371179039299</v>
      </c>
      <c r="U761" s="44"/>
      <c r="V761" s="44"/>
      <c r="W761" s="44">
        <f t="shared" si="211"/>
        <v>356.04366812227067</v>
      </c>
      <c r="X761" s="8">
        <v>8.4</v>
      </c>
      <c r="Y761" s="17">
        <v>10</v>
      </c>
      <c r="Z761" s="18">
        <f t="shared" si="241"/>
        <v>410.27074235807856</v>
      </c>
      <c r="AA761" s="17">
        <f t="shared" si="216"/>
        <v>366.9606986899563</v>
      </c>
      <c r="AB761" s="40">
        <v>42776</v>
      </c>
      <c r="AC761" s="35" t="s">
        <v>46</v>
      </c>
      <c r="AD761" s="35"/>
      <c r="AE761" s="35"/>
      <c r="AF761" s="35"/>
      <c r="AG761" s="36"/>
      <c r="AH761" s="36"/>
      <c r="AI761" s="36"/>
      <c r="AJ761" s="38"/>
      <c r="AK761" s="33" t="s">
        <v>2142</v>
      </c>
      <c r="AL761" s="33" t="s">
        <v>2142</v>
      </c>
      <c r="AM761" s="33" t="s">
        <v>2143</v>
      </c>
      <c r="AN761" s="33" t="s">
        <v>2144</v>
      </c>
    </row>
    <row r="762" spans="1:40" ht="191.25">
      <c r="A762" s="100" t="s">
        <v>1551</v>
      </c>
      <c r="B762" s="33" t="s">
        <v>2145</v>
      </c>
      <c r="C762" s="33" t="s">
        <v>682</v>
      </c>
      <c r="D762" s="33" t="s">
        <v>2146</v>
      </c>
      <c r="E762" s="35"/>
      <c r="F762" s="35" t="s">
        <v>1175</v>
      </c>
      <c r="G762" s="35">
        <v>1</v>
      </c>
      <c r="H762" s="33" t="s">
        <v>46</v>
      </c>
      <c r="I762" s="33" t="s">
        <v>1478</v>
      </c>
      <c r="J762" s="33" t="s">
        <v>1799</v>
      </c>
      <c r="K762" s="37">
        <v>179.76</v>
      </c>
      <c r="L762" s="16">
        <f t="shared" si="192"/>
        <v>215.71199999999999</v>
      </c>
      <c r="M762" s="16">
        <v>0.18</v>
      </c>
      <c r="N762" s="8">
        <f t="shared" si="242"/>
        <v>0.21951219512195119</v>
      </c>
      <c r="O762" s="17">
        <f t="shared" si="212"/>
        <v>220</v>
      </c>
      <c r="P762" s="17">
        <f t="shared" si="213"/>
        <v>264</v>
      </c>
      <c r="Q762" s="18">
        <f t="shared" si="243"/>
        <v>39.6</v>
      </c>
      <c r="R762" s="8">
        <v>12</v>
      </c>
      <c r="S762" s="8">
        <v>8.4</v>
      </c>
      <c r="T762" s="18">
        <f t="shared" si="240"/>
        <v>289.31004366812226</v>
      </c>
      <c r="U762" s="44"/>
      <c r="V762" s="44"/>
      <c r="W762" s="44">
        <f t="shared" si="211"/>
        <v>248.59388646288207</v>
      </c>
      <c r="X762" s="8">
        <v>8.4</v>
      </c>
      <c r="Y762" s="17">
        <v>10</v>
      </c>
      <c r="Z762" s="18">
        <f t="shared" si="241"/>
        <v>300.22707423580783</v>
      </c>
      <c r="AA762" s="17">
        <f t="shared" si="216"/>
        <v>259.51091703056767</v>
      </c>
      <c r="AB762" s="35"/>
      <c r="AC762" s="35"/>
      <c r="AD762" s="35"/>
      <c r="AE762" s="35"/>
      <c r="AF762" s="35"/>
      <c r="AG762" s="36"/>
      <c r="AH762" s="36"/>
      <c r="AI762" s="36"/>
      <c r="AJ762" s="38"/>
      <c r="AK762" s="33" t="s">
        <v>2147</v>
      </c>
      <c r="AL762" s="33" t="s">
        <v>2147</v>
      </c>
      <c r="AM762" s="33" t="s">
        <v>2148</v>
      </c>
      <c r="AN762" s="33" t="s">
        <v>2149</v>
      </c>
    </row>
    <row r="763" spans="1:40" ht="216.75">
      <c r="A763" s="100" t="s">
        <v>1551</v>
      </c>
      <c r="B763" s="33" t="s">
        <v>2150</v>
      </c>
      <c r="C763" s="33" t="s">
        <v>682</v>
      </c>
      <c r="D763" s="33" t="s">
        <v>2151</v>
      </c>
      <c r="E763" s="35" t="s">
        <v>2152</v>
      </c>
      <c r="F763" s="35" t="s">
        <v>1175</v>
      </c>
      <c r="G763" s="35">
        <v>1</v>
      </c>
      <c r="H763" s="33" t="s">
        <v>46</v>
      </c>
      <c r="I763" s="33" t="s">
        <v>1478</v>
      </c>
      <c r="J763" s="33" t="s">
        <v>1799</v>
      </c>
      <c r="K763" s="37">
        <v>384.24</v>
      </c>
      <c r="L763" s="16">
        <f t="shared" si="192"/>
        <v>461.08799999999997</v>
      </c>
      <c r="M763" s="16">
        <v>0.1</v>
      </c>
      <c r="N763" s="8">
        <f t="shared" si="242"/>
        <v>0.11111111111111112</v>
      </c>
      <c r="O763" s="17">
        <f t="shared" si="212"/>
        <v>427</v>
      </c>
      <c r="P763" s="17">
        <f t="shared" si="213"/>
        <v>512.4</v>
      </c>
      <c r="Q763" s="18">
        <f t="shared" si="243"/>
        <v>42.7</v>
      </c>
      <c r="R763" s="8">
        <v>12</v>
      </c>
      <c r="S763" s="8">
        <v>8.4</v>
      </c>
      <c r="T763" s="18">
        <f t="shared" si="240"/>
        <v>560.48908296943227</v>
      </c>
      <c r="U763" s="44"/>
      <c r="V763" s="44"/>
      <c r="W763" s="44">
        <f t="shared" si="211"/>
        <v>516.47161572052391</v>
      </c>
      <c r="X763" s="8">
        <v>8.4</v>
      </c>
      <c r="Y763" s="17">
        <v>0</v>
      </c>
      <c r="Z763" s="18">
        <f t="shared" si="241"/>
        <v>560.48908296943227</v>
      </c>
      <c r="AA763" s="17">
        <f t="shared" si="216"/>
        <v>516.47161572052391</v>
      </c>
      <c r="AB763" s="35" t="s">
        <v>2153</v>
      </c>
      <c r="AC763" s="35" t="s">
        <v>58</v>
      </c>
      <c r="AD763" s="35" t="s">
        <v>2154</v>
      </c>
      <c r="AE763" s="35">
        <v>10.86</v>
      </c>
      <c r="AF763" s="35"/>
      <c r="AG763" s="36"/>
      <c r="AH763" s="36"/>
      <c r="AI763" s="36"/>
      <c r="AJ763" s="38"/>
      <c r="AK763" s="33" t="s">
        <v>2155</v>
      </c>
      <c r="AL763" s="33" t="s">
        <v>2155</v>
      </c>
      <c r="AM763" s="33" t="s">
        <v>2156</v>
      </c>
      <c r="AN763" s="33" t="s">
        <v>2157</v>
      </c>
    </row>
    <row r="764" spans="1:40" ht="255">
      <c r="A764" s="100" t="s">
        <v>1551</v>
      </c>
      <c r="B764" s="33" t="s">
        <v>2158</v>
      </c>
      <c r="C764" s="33" t="s">
        <v>682</v>
      </c>
      <c r="D764" s="33" t="s">
        <v>2159</v>
      </c>
      <c r="E764" s="35"/>
      <c r="F764" s="35" t="s">
        <v>1175</v>
      </c>
      <c r="G764" s="35">
        <v>1</v>
      </c>
      <c r="H764" s="33" t="s">
        <v>46</v>
      </c>
      <c r="I764" s="33" t="s">
        <v>1478</v>
      </c>
      <c r="J764" s="33" t="s">
        <v>1799</v>
      </c>
      <c r="K764" s="37">
        <v>394.35</v>
      </c>
      <c r="L764" s="16">
        <f t="shared" si="192"/>
        <v>473.22</v>
      </c>
      <c r="M764" s="16">
        <v>0.105</v>
      </c>
      <c r="N764" s="8">
        <f t="shared" si="242"/>
        <v>0.11731843575418993</v>
      </c>
      <c r="O764" s="17">
        <f t="shared" si="212"/>
        <v>441</v>
      </c>
      <c r="P764" s="17">
        <f t="shared" si="213"/>
        <v>529.19999999999993</v>
      </c>
      <c r="Q764" s="18">
        <f t="shared" si="243"/>
        <v>46.305</v>
      </c>
      <c r="R764" s="8">
        <v>12</v>
      </c>
      <c r="S764" s="8">
        <v>8.4</v>
      </c>
      <c r="T764" s="18">
        <f t="shared" si="240"/>
        <v>578.82969432314405</v>
      </c>
      <c r="U764" s="44"/>
      <c r="V764" s="44"/>
      <c r="W764" s="44">
        <f t="shared" si="211"/>
        <v>529.71615720524017</v>
      </c>
      <c r="X764" s="8">
        <v>8.4</v>
      </c>
      <c r="Y764" s="17">
        <v>0</v>
      </c>
      <c r="Z764" s="18">
        <f t="shared" si="241"/>
        <v>578.82969432314405</v>
      </c>
      <c r="AA764" s="17">
        <f t="shared" si="216"/>
        <v>529.71615720524017</v>
      </c>
      <c r="AB764" s="53">
        <v>43018</v>
      </c>
      <c r="AC764" s="35" t="s">
        <v>46</v>
      </c>
      <c r="AD764" s="35"/>
      <c r="AE764" s="35"/>
      <c r="AF764" s="35"/>
      <c r="AG764" s="36"/>
      <c r="AH764" s="36"/>
      <c r="AI764" s="36"/>
      <c r="AJ764" s="38"/>
      <c r="AK764" s="33" t="s">
        <v>2160</v>
      </c>
      <c r="AL764" s="33" t="s">
        <v>2160</v>
      </c>
      <c r="AM764" s="33" t="s">
        <v>2161</v>
      </c>
      <c r="AN764" s="33" t="s">
        <v>2162</v>
      </c>
    </row>
    <row r="765" spans="1:40" ht="229.5">
      <c r="A765" s="100" t="s">
        <v>1551</v>
      </c>
      <c r="B765" s="33" t="s">
        <v>2163</v>
      </c>
      <c r="C765" s="33" t="s">
        <v>682</v>
      </c>
      <c r="D765" s="33" t="s">
        <v>2164</v>
      </c>
      <c r="E765" s="35" t="s">
        <v>2165</v>
      </c>
      <c r="F765" s="35" t="s">
        <v>1175</v>
      </c>
      <c r="G765" s="35">
        <v>1</v>
      </c>
      <c r="H765" s="33" t="s">
        <v>46</v>
      </c>
      <c r="I765" s="33" t="s">
        <v>1478</v>
      </c>
      <c r="J765" s="33" t="s">
        <v>1799</v>
      </c>
      <c r="K765" s="37">
        <v>503.33</v>
      </c>
      <c r="L765" s="16">
        <f t="shared" si="192"/>
        <v>603.99599999999998</v>
      </c>
      <c r="M765" s="16">
        <v>9.4E-2</v>
      </c>
      <c r="N765" s="8">
        <f t="shared" si="242"/>
        <v>0.10375275938189846</v>
      </c>
      <c r="O765" s="17">
        <f t="shared" si="212"/>
        <v>556</v>
      </c>
      <c r="P765" s="17">
        <f t="shared" si="213"/>
        <v>667.19999999999993</v>
      </c>
      <c r="Q765" s="18">
        <f t="shared" si="243"/>
        <v>52.264000000000003</v>
      </c>
      <c r="R765" s="8">
        <v>12</v>
      </c>
      <c r="S765" s="8">
        <v>8.4</v>
      </c>
      <c r="T765" s="18">
        <f t="shared" si="240"/>
        <v>729.48471615720518</v>
      </c>
      <c r="U765" s="44"/>
      <c r="V765" s="44"/>
      <c r="W765" s="44">
        <f t="shared" si="211"/>
        <v>672.48471615720518</v>
      </c>
      <c r="X765" s="8">
        <v>8.4</v>
      </c>
      <c r="Y765" s="17">
        <v>0</v>
      </c>
      <c r="Z765" s="18">
        <f t="shared" si="241"/>
        <v>729.48471615720518</v>
      </c>
      <c r="AA765" s="17">
        <f t="shared" si="216"/>
        <v>672.48471615720518</v>
      </c>
      <c r="AB765" s="35" t="s">
        <v>2166</v>
      </c>
      <c r="AC765" s="35" t="s">
        <v>48</v>
      </c>
      <c r="AD765" s="35" t="s">
        <v>2167</v>
      </c>
      <c r="AE765" s="35" t="s">
        <v>138</v>
      </c>
      <c r="AF765" s="35">
        <v>7.6</v>
      </c>
      <c r="AG765" s="36"/>
      <c r="AH765" s="36"/>
      <c r="AI765" s="36"/>
      <c r="AJ765" s="38"/>
      <c r="AK765" s="33" t="s">
        <v>2168</v>
      </c>
      <c r="AL765" s="33" t="s">
        <v>2168</v>
      </c>
      <c r="AM765" s="33" t="s">
        <v>2169</v>
      </c>
      <c r="AN765" s="33" t="s">
        <v>2170</v>
      </c>
    </row>
    <row r="766" spans="1:40" ht="255">
      <c r="A766" s="100" t="s">
        <v>1551</v>
      </c>
      <c r="B766" s="33" t="s">
        <v>2171</v>
      </c>
      <c r="C766" s="33" t="s">
        <v>682</v>
      </c>
      <c r="D766" s="33" t="s">
        <v>2172</v>
      </c>
      <c r="E766" s="35"/>
      <c r="F766" s="35" t="s">
        <v>1175</v>
      </c>
      <c r="G766" s="35">
        <v>1</v>
      </c>
      <c r="H766" s="33" t="s">
        <v>46</v>
      </c>
      <c r="I766" s="33" t="s">
        <v>1478</v>
      </c>
      <c r="J766" s="33" t="s">
        <v>1799</v>
      </c>
      <c r="K766" s="37">
        <v>390.98</v>
      </c>
      <c r="L766" s="16">
        <f t="shared" si="192"/>
        <v>469.17599999999999</v>
      </c>
      <c r="M766" s="16">
        <v>0.112</v>
      </c>
      <c r="N766" s="8">
        <f t="shared" si="242"/>
        <v>0.12612612612612611</v>
      </c>
      <c r="O766" s="17">
        <f t="shared" si="212"/>
        <v>441</v>
      </c>
      <c r="P766" s="17">
        <f t="shared" si="213"/>
        <v>529.19999999999993</v>
      </c>
      <c r="Q766" s="18">
        <f t="shared" si="243"/>
        <v>49.392000000000003</v>
      </c>
      <c r="R766" s="8">
        <v>12</v>
      </c>
      <c r="S766" s="8">
        <v>8.4</v>
      </c>
      <c r="T766" s="18">
        <f t="shared" si="240"/>
        <v>578.82969432314405</v>
      </c>
      <c r="U766" s="44"/>
      <c r="V766" s="44"/>
      <c r="W766" s="44">
        <f t="shared" si="211"/>
        <v>525.30131004366808</v>
      </c>
      <c r="X766" s="8">
        <v>8.4</v>
      </c>
      <c r="Y766" s="17">
        <v>0</v>
      </c>
      <c r="Z766" s="18">
        <f t="shared" si="241"/>
        <v>578.82969432314405</v>
      </c>
      <c r="AA766" s="17">
        <f t="shared" si="216"/>
        <v>525.30131004366808</v>
      </c>
      <c r="AB766" s="53">
        <v>43018</v>
      </c>
      <c r="AC766" s="35" t="s">
        <v>46</v>
      </c>
      <c r="AD766" s="35"/>
      <c r="AE766" s="35"/>
      <c r="AF766" s="35"/>
      <c r="AG766" s="36"/>
      <c r="AH766" s="36"/>
      <c r="AI766" s="36"/>
      <c r="AJ766" s="38"/>
      <c r="AK766" s="33" t="s">
        <v>2173</v>
      </c>
      <c r="AL766" s="33" t="s">
        <v>2173</v>
      </c>
      <c r="AM766" s="33" t="s">
        <v>2174</v>
      </c>
      <c r="AN766" s="33"/>
    </row>
    <row r="767" spans="1:40" ht="179.25">
      <c r="A767" s="90" t="s">
        <v>1551</v>
      </c>
      <c r="B767" s="90" t="s">
        <v>2175</v>
      </c>
      <c r="C767" s="90" t="s">
        <v>1237</v>
      </c>
      <c r="D767" s="91" t="s">
        <v>2176</v>
      </c>
      <c r="E767" s="69"/>
      <c r="F767" s="92" t="s">
        <v>45</v>
      </c>
      <c r="G767" s="93"/>
      <c r="H767" s="94"/>
      <c r="I767" s="94"/>
      <c r="J767" s="94"/>
      <c r="K767" s="96">
        <v>1350</v>
      </c>
      <c r="L767" s="151">
        <f t="shared" si="192"/>
        <v>1620</v>
      </c>
      <c r="M767" s="151">
        <v>6.8000000000000005E-2</v>
      </c>
      <c r="N767" s="152">
        <f t="shared" si="242"/>
        <v>7.2961373390557943E-2</v>
      </c>
      <c r="O767" s="153">
        <f t="shared" si="212"/>
        <v>1449</v>
      </c>
      <c r="P767" s="153">
        <f t="shared" si="213"/>
        <v>1738.8</v>
      </c>
      <c r="Q767" s="154">
        <f t="shared" si="243"/>
        <v>98.532000000000011</v>
      </c>
      <c r="R767" s="152">
        <v>12</v>
      </c>
      <c r="S767" s="152">
        <v>6</v>
      </c>
      <c r="T767" s="154">
        <f t="shared" si="240"/>
        <v>1850.5531914893618</v>
      </c>
      <c r="U767" s="155"/>
      <c r="V767" s="154"/>
      <c r="W767" s="156">
        <f t="shared" si="211"/>
        <v>1736.1702127659576</v>
      </c>
      <c r="X767" s="152">
        <v>8.4</v>
      </c>
      <c r="Y767" s="153">
        <v>0</v>
      </c>
      <c r="Z767" s="154">
        <f t="shared" si="241"/>
        <v>1899.3537117903929</v>
      </c>
      <c r="AA767" s="153"/>
      <c r="AB767" s="93"/>
      <c r="AC767" s="93"/>
      <c r="AD767" s="93"/>
      <c r="AE767" s="93"/>
      <c r="AF767" s="93"/>
      <c r="AG767" s="95"/>
      <c r="AH767" s="95"/>
      <c r="AI767" s="95"/>
      <c r="AJ767" s="99"/>
      <c r="AK767" s="91" t="s">
        <v>2177</v>
      </c>
      <c r="AL767" s="91" t="s">
        <v>2177</v>
      </c>
      <c r="AM767" s="91" t="s">
        <v>2178</v>
      </c>
      <c r="AN767" s="90" t="s">
        <v>2179</v>
      </c>
    </row>
    <row r="768" spans="1:40" ht="178.5">
      <c r="A768" s="100" t="s">
        <v>1551</v>
      </c>
      <c r="B768" s="33" t="s">
        <v>2180</v>
      </c>
      <c r="C768" s="33" t="s">
        <v>1237</v>
      </c>
      <c r="D768" s="33" t="s">
        <v>1930</v>
      </c>
      <c r="E768" s="35"/>
      <c r="F768" s="35" t="s">
        <v>1175</v>
      </c>
      <c r="G768" s="86">
        <v>1</v>
      </c>
      <c r="H768" s="33" t="s">
        <v>46</v>
      </c>
      <c r="I768" s="33" t="s">
        <v>47</v>
      </c>
      <c r="J768" s="33" t="s">
        <v>1507</v>
      </c>
      <c r="K768" s="148">
        <v>237.6</v>
      </c>
      <c r="L768" s="149">
        <f t="shared" si="192"/>
        <v>285.12</v>
      </c>
      <c r="M768" s="16">
        <v>7.1999999999999995E-2</v>
      </c>
      <c r="N768" s="8">
        <f t="shared" si="242"/>
        <v>7.7586206896551713E-2</v>
      </c>
      <c r="O768" s="17">
        <f t="shared" si="212"/>
        <v>257</v>
      </c>
      <c r="P768" s="17">
        <f t="shared" si="213"/>
        <v>308.39999999999998</v>
      </c>
      <c r="Q768" s="18">
        <f t="shared" si="243"/>
        <v>18.503999999999998</v>
      </c>
      <c r="R768" s="8">
        <v>12</v>
      </c>
      <c r="S768" s="8">
        <v>8.4</v>
      </c>
      <c r="T768" s="18">
        <f t="shared" si="240"/>
        <v>337.78165938864623</v>
      </c>
      <c r="U768" s="78">
        <v>0.1</v>
      </c>
      <c r="V768" s="18">
        <f>P768*(1+U768)</f>
        <v>339.24</v>
      </c>
      <c r="W768" s="44">
        <f t="shared" si="211"/>
        <v>324.36681222707421</v>
      </c>
      <c r="X768" s="8">
        <v>8.4</v>
      </c>
      <c r="Y768" s="17">
        <v>0</v>
      </c>
      <c r="Z768" s="18">
        <f t="shared" si="241"/>
        <v>337.78165938864623</v>
      </c>
      <c r="AA768" s="17">
        <f t="shared" ref="AA768:AA1022" si="245">(L768+R768+Y768)/(1-X768/100)</f>
        <v>324.36681222707421</v>
      </c>
      <c r="AB768" s="35" t="s">
        <v>2181</v>
      </c>
      <c r="AC768" s="35" t="s">
        <v>2182</v>
      </c>
      <c r="AD768" s="35"/>
      <c r="AE768" s="35"/>
      <c r="AF768" s="35"/>
      <c r="AG768" s="36"/>
      <c r="AH768" s="36"/>
      <c r="AI768" s="36"/>
      <c r="AJ768" s="38"/>
      <c r="AK768" s="33" t="s">
        <v>1931</v>
      </c>
      <c r="AL768" s="33" t="s">
        <v>1931</v>
      </c>
      <c r="AM768" s="33" t="s">
        <v>1932</v>
      </c>
      <c r="AN768" s="33" t="s">
        <v>1933</v>
      </c>
    </row>
    <row r="769" spans="1:40" ht="89.25">
      <c r="A769" s="100" t="s">
        <v>1551</v>
      </c>
      <c r="B769" s="33" t="s">
        <v>2183</v>
      </c>
      <c r="C769" s="33" t="s">
        <v>1237</v>
      </c>
      <c r="D769" s="33" t="s">
        <v>2029</v>
      </c>
      <c r="E769" s="35"/>
      <c r="F769" s="35" t="s">
        <v>1175</v>
      </c>
      <c r="G769" s="86">
        <v>1</v>
      </c>
      <c r="H769" s="33" t="s">
        <v>46</v>
      </c>
      <c r="I769" s="33" t="s">
        <v>47</v>
      </c>
      <c r="J769" s="33" t="s">
        <v>1507</v>
      </c>
      <c r="K769" s="148">
        <v>472.5</v>
      </c>
      <c r="L769" s="149">
        <f t="shared" si="192"/>
        <v>567</v>
      </c>
      <c r="M769" s="16">
        <v>0.15</v>
      </c>
      <c r="N769" s="8">
        <f t="shared" si="242"/>
        <v>0.17647058823529413</v>
      </c>
      <c r="O769" s="17">
        <f t="shared" si="212"/>
        <v>556</v>
      </c>
      <c r="P769" s="17">
        <f t="shared" si="213"/>
        <v>667.19999999999993</v>
      </c>
      <c r="Q769" s="18">
        <f t="shared" si="243"/>
        <v>83.399999999999991</v>
      </c>
      <c r="R769" s="8">
        <v>12</v>
      </c>
      <c r="S769" s="8">
        <v>8.4</v>
      </c>
      <c r="T769" s="18">
        <f t="shared" si="240"/>
        <v>729.48471615720518</v>
      </c>
      <c r="U769" s="44"/>
      <c r="V769" s="44"/>
      <c r="W769" s="44">
        <f t="shared" si="211"/>
        <v>632.09606986899564</v>
      </c>
      <c r="X769" s="8">
        <v>8.4</v>
      </c>
      <c r="Y769" s="17">
        <v>8</v>
      </c>
      <c r="Z769" s="18">
        <f t="shared" si="241"/>
        <v>738.2183406113536</v>
      </c>
      <c r="AA769" s="17">
        <f t="shared" si="245"/>
        <v>640.82969432314405</v>
      </c>
      <c r="AB769" s="35"/>
      <c r="AC769" s="35"/>
      <c r="AD769" s="35"/>
      <c r="AE769" s="35"/>
      <c r="AF769" s="35"/>
      <c r="AG769" s="36"/>
      <c r="AH769" s="36"/>
      <c r="AI769" s="36"/>
      <c r="AJ769" s="38"/>
      <c r="AK769" s="33" t="s">
        <v>2030</v>
      </c>
      <c r="AL769" s="33" t="s">
        <v>2030</v>
      </c>
      <c r="AM769" s="33" t="s">
        <v>2031</v>
      </c>
      <c r="AN769" s="33" t="s">
        <v>2032</v>
      </c>
    </row>
    <row r="770" spans="1:40" ht="127.5">
      <c r="A770" s="100" t="s">
        <v>1551</v>
      </c>
      <c r="B770" s="33" t="s">
        <v>2184</v>
      </c>
      <c r="C770" s="33" t="s">
        <v>1237</v>
      </c>
      <c r="D770" s="33" t="s">
        <v>1990</v>
      </c>
      <c r="E770" s="35" t="s">
        <v>2185</v>
      </c>
      <c r="F770" s="35" t="s">
        <v>1175</v>
      </c>
      <c r="G770" s="86">
        <v>1</v>
      </c>
      <c r="H770" s="33" t="s">
        <v>46</v>
      </c>
      <c r="I770" s="33" t="s">
        <v>47</v>
      </c>
      <c r="J770" s="33" t="s">
        <v>1507</v>
      </c>
      <c r="K770" s="148">
        <v>132</v>
      </c>
      <c r="L770" s="149">
        <f t="shared" si="192"/>
        <v>158.4</v>
      </c>
      <c r="M770" s="16">
        <v>0.2</v>
      </c>
      <c r="N770" s="8">
        <f t="shared" si="242"/>
        <v>0.25</v>
      </c>
      <c r="O770" s="17">
        <f t="shared" si="212"/>
        <v>166</v>
      </c>
      <c r="P770" s="17">
        <f t="shared" si="213"/>
        <v>199.2</v>
      </c>
      <c r="Q770" s="18">
        <f t="shared" si="243"/>
        <v>33.200000000000003</v>
      </c>
      <c r="R770" s="8">
        <v>12</v>
      </c>
      <c r="S770" s="8">
        <v>8.4</v>
      </c>
      <c r="T770" s="18">
        <f t="shared" si="240"/>
        <v>218.56768558951964</v>
      </c>
      <c r="U770" s="44"/>
      <c r="V770" s="44"/>
      <c r="W770" s="44">
        <f t="shared" si="211"/>
        <v>186.02620087336246</v>
      </c>
      <c r="X770" s="8">
        <v>8.4</v>
      </c>
      <c r="Y770" s="17">
        <v>6</v>
      </c>
      <c r="Z770" s="18">
        <f t="shared" si="241"/>
        <v>225.11790393013101</v>
      </c>
      <c r="AA770" s="17">
        <f t="shared" si="245"/>
        <v>192.57641921397379</v>
      </c>
      <c r="AB770" s="40">
        <v>43252</v>
      </c>
      <c r="AC770" s="35" t="s">
        <v>48</v>
      </c>
      <c r="AD770" s="35" t="s">
        <v>2186</v>
      </c>
      <c r="AE770" s="35" t="s">
        <v>138</v>
      </c>
      <c r="AF770" s="35">
        <v>5.65</v>
      </c>
      <c r="AG770" s="36"/>
      <c r="AH770" s="36"/>
      <c r="AI770" s="36"/>
      <c r="AJ770" s="38"/>
      <c r="AK770" s="33" t="s">
        <v>1997</v>
      </c>
      <c r="AL770" s="33" t="s">
        <v>1997</v>
      </c>
      <c r="AM770" s="33" t="s">
        <v>1998</v>
      </c>
      <c r="AN770" s="33" t="s">
        <v>1999</v>
      </c>
    </row>
    <row r="771" spans="1:40" ht="165.75">
      <c r="A771" s="100" t="s">
        <v>1551</v>
      </c>
      <c r="B771" s="157" t="s">
        <v>1979</v>
      </c>
      <c r="C771" s="33" t="s">
        <v>1237</v>
      </c>
      <c r="D771" s="33" t="s">
        <v>1980</v>
      </c>
      <c r="E771" s="35" t="s">
        <v>2187</v>
      </c>
      <c r="F771" s="35" t="s">
        <v>2188</v>
      </c>
      <c r="G771" s="86">
        <v>1</v>
      </c>
      <c r="H771" s="33" t="s">
        <v>46</v>
      </c>
      <c r="I771" s="33" t="s">
        <v>47</v>
      </c>
      <c r="J771" s="33" t="s">
        <v>1507</v>
      </c>
      <c r="K771" s="148">
        <v>264</v>
      </c>
      <c r="L771" s="149">
        <f t="shared" si="192"/>
        <v>316.8</v>
      </c>
      <c r="M771" s="16">
        <v>0.21199999999999999</v>
      </c>
      <c r="N771" s="8">
        <f t="shared" si="242"/>
        <v>0.26903553299492383</v>
      </c>
      <c r="O771" s="17">
        <f t="shared" si="212"/>
        <v>336</v>
      </c>
      <c r="P771" s="17">
        <f t="shared" si="213"/>
        <v>403.2</v>
      </c>
      <c r="Q771" s="18">
        <f t="shared" si="243"/>
        <v>71.231999999999999</v>
      </c>
      <c r="R771" s="8">
        <v>12</v>
      </c>
      <c r="S771" s="8">
        <v>6</v>
      </c>
      <c r="T771" s="18">
        <f t="shared" si="240"/>
        <v>429.7021276595745</v>
      </c>
      <c r="U771" s="44"/>
      <c r="V771" s="44"/>
      <c r="W771" s="44">
        <f t="shared" si="211"/>
        <v>349.78723404255322</v>
      </c>
      <c r="X771" s="8">
        <v>8.4</v>
      </c>
      <c r="Y771" s="17">
        <v>0</v>
      </c>
      <c r="Z771" s="18">
        <f t="shared" si="241"/>
        <v>441.27510917030565</v>
      </c>
      <c r="AA771" s="17">
        <f t="shared" si="245"/>
        <v>358.95196506550218</v>
      </c>
      <c r="AB771" s="35" t="s">
        <v>2189</v>
      </c>
      <c r="AC771" s="35" t="s">
        <v>394</v>
      </c>
      <c r="AD771" s="35" t="s">
        <v>2190</v>
      </c>
      <c r="AE771" s="35" t="s">
        <v>1994</v>
      </c>
      <c r="AF771" s="35">
        <v>12.04</v>
      </c>
      <c r="AG771" s="36"/>
      <c r="AH771" s="36"/>
      <c r="AI771" s="36"/>
      <c r="AJ771" s="38"/>
      <c r="AK771" s="158" t="s">
        <v>2191</v>
      </c>
      <c r="AL771" s="158" t="s">
        <v>1981</v>
      </c>
      <c r="AM771" s="158" t="s">
        <v>1983</v>
      </c>
      <c r="AN771" s="33" t="s">
        <v>1984</v>
      </c>
    </row>
    <row r="772" spans="1:40" ht="140.25">
      <c r="A772" s="100" t="s">
        <v>1551</v>
      </c>
      <c r="B772" s="33" t="s">
        <v>2192</v>
      </c>
      <c r="C772" s="33" t="s">
        <v>1237</v>
      </c>
      <c r="D772" s="33" t="s">
        <v>2044</v>
      </c>
      <c r="E772" s="35" t="s">
        <v>2193</v>
      </c>
      <c r="F772" s="35" t="s">
        <v>1175</v>
      </c>
      <c r="G772" s="86">
        <v>1</v>
      </c>
      <c r="H772" s="33" t="s">
        <v>46</v>
      </c>
      <c r="I772" s="33" t="s">
        <v>47</v>
      </c>
      <c r="J772" s="33" t="s">
        <v>1507</v>
      </c>
      <c r="K772" s="148">
        <v>306.89999999999998</v>
      </c>
      <c r="L772" s="149">
        <f t="shared" si="192"/>
        <v>368.28</v>
      </c>
      <c r="M772" s="16">
        <v>0.1</v>
      </c>
      <c r="N772" s="8">
        <f t="shared" si="242"/>
        <v>0.11111111111111112</v>
      </c>
      <c r="O772" s="17">
        <f t="shared" si="212"/>
        <v>342</v>
      </c>
      <c r="P772" s="17">
        <f t="shared" si="213"/>
        <v>410.4</v>
      </c>
      <c r="Q772" s="18">
        <f t="shared" si="243"/>
        <v>34.200000000000003</v>
      </c>
      <c r="R772" s="8">
        <v>12</v>
      </c>
      <c r="S772" s="8">
        <v>8.4</v>
      </c>
      <c r="T772" s="18">
        <f t="shared" si="240"/>
        <v>449.13537117903923</v>
      </c>
      <c r="U772" s="44"/>
      <c r="V772" s="44"/>
      <c r="W772" s="44">
        <f t="shared" si="211"/>
        <v>415.15283842794753</v>
      </c>
      <c r="X772" s="8">
        <v>8.4</v>
      </c>
      <c r="Y772" s="17">
        <v>4</v>
      </c>
      <c r="Z772" s="18">
        <f t="shared" si="241"/>
        <v>453.50218340611349</v>
      </c>
      <c r="AA772" s="17">
        <f t="shared" si="245"/>
        <v>419.51965065502179</v>
      </c>
      <c r="AB772" s="40">
        <v>43252</v>
      </c>
      <c r="AC772" s="35" t="s">
        <v>58</v>
      </c>
      <c r="AD772" s="35" t="s">
        <v>2194</v>
      </c>
      <c r="AE772" s="35" t="s">
        <v>2195</v>
      </c>
      <c r="AF772" s="35">
        <v>10.06</v>
      </c>
      <c r="AG772" s="36"/>
      <c r="AH772" s="36"/>
      <c r="AI772" s="36"/>
      <c r="AJ772" s="38"/>
      <c r="AK772" s="33" t="s">
        <v>2046</v>
      </c>
      <c r="AL772" s="33" t="s">
        <v>2046</v>
      </c>
      <c r="AM772" s="33" t="s">
        <v>2047</v>
      </c>
      <c r="AN772" s="33" t="s">
        <v>2048</v>
      </c>
    </row>
    <row r="773" spans="1:40" ht="140.25">
      <c r="A773" s="100" t="s">
        <v>1551</v>
      </c>
      <c r="B773" s="33" t="s">
        <v>2192</v>
      </c>
      <c r="C773" s="33" t="s">
        <v>1237</v>
      </c>
      <c r="D773" s="33" t="s">
        <v>2044</v>
      </c>
      <c r="E773" s="35" t="s">
        <v>2196</v>
      </c>
      <c r="F773" s="35" t="s">
        <v>1175</v>
      </c>
      <c r="G773" s="86">
        <v>1</v>
      </c>
      <c r="H773" s="33" t="s">
        <v>46</v>
      </c>
      <c r="I773" s="33" t="s">
        <v>47</v>
      </c>
      <c r="J773" s="33" t="s">
        <v>1507</v>
      </c>
      <c r="K773" s="148">
        <v>306.89999999999998</v>
      </c>
      <c r="L773" s="149">
        <f t="shared" si="192"/>
        <v>368.28</v>
      </c>
      <c r="M773" s="16">
        <v>0.1</v>
      </c>
      <c r="N773" s="8">
        <f t="shared" si="242"/>
        <v>0.11111111111111112</v>
      </c>
      <c r="O773" s="17">
        <f t="shared" si="212"/>
        <v>342</v>
      </c>
      <c r="P773" s="17">
        <f t="shared" si="213"/>
        <v>410.4</v>
      </c>
      <c r="Q773" s="18">
        <f t="shared" si="243"/>
        <v>34.200000000000003</v>
      </c>
      <c r="R773" s="8">
        <v>12</v>
      </c>
      <c r="S773" s="8">
        <v>8.4</v>
      </c>
      <c r="T773" s="18">
        <f t="shared" si="240"/>
        <v>449.13537117903923</v>
      </c>
      <c r="U773" s="44"/>
      <c r="V773" s="44"/>
      <c r="W773" s="44">
        <f t="shared" si="211"/>
        <v>415.15283842794753</v>
      </c>
      <c r="X773" s="8">
        <v>8.4</v>
      </c>
      <c r="Y773" s="17">
        <v>4</v>
      </c>
      <c r="Z773" s="18">
        <f t="shared" si="241"/>
        <v>453.50218340611349</v>
      </c>
      <c r="AA773" s="17">
        <f t="shared" si="245"/>
        <v>419.51965065502179</v>
      </c>
      <c r="AB773" s="40">
        <v>43252</v>
      </c>
      <c r="AC773" s="35" t="s">
        <v>48</v>
      </c>
      <c r="AD773" s="35" t="s">
        <v>2197</v>
      </c>
      <c r="AE773" s="35" t="s">
        <v>2195</v>
      </c>
      <c r="AF773" s="35">
        <v>10.06</v>
      </c>
      <c r="AG773" s="36"/>
      <c r="AH773" s="36"/>
      <c r="AI773" s="36"/>
      <c r="AJ773" s="38"/>
      <c r="AK773" s="33" t="s">
        <v>2046</v>
      </c>
      <c r="AL773" s="33" t="s">
        <v>2046</v>
      </c>
      <c r="AM773" s="33" t="s">
        <v>2047</v>
      </c>
      <c r="AN773" s="33" t="s">
        <v>2048</v>
      </c>
    </row>
    <row r="774" spans="1:40" ht="140.25">
      <c r="A774" s="100" t="s">
        <v>1551</v>
      </c>
      <c r="B774" s="33" t="s">
        <v>2192</v>
      </c>
      <c r="C774" s="33" t="s">
        <v>1237</v>
      </c>
      <c r="D774" s="33" t="s">
        <v>2044</v>
      </c>
      <c r="E774" s="35" t="s">
        <v>2198</v>
      </c>
      <c r="F774" s="35" t="s">
        <v>1175</v>
      </c>
      <c r="G774" s="86">
        <v>1</v>
      </c>
      <c r="H774" s="33" t="s">
        <v>46</v>
      </c>
      <c r="I774" s="33" t="s">
        <v>47</v>
      </c>
      <c r="J774" s="33" t="s">
        <v>1507</v>
      </c>
      <c r="K774" s="148">
        <v>306.89999999999998</v>
      </c>
      <c r="L774" s="149">
        <f t="shared" si="192"/>
        <v>368.28</v>
      </c>
      <c r="M774" s="16">
        <v>0.1</v>
      </c>
      <c r="N774" s="8">
        <f t="shared" si="242"/>
        <v>0.11111111111111112</v>
      </c>
      <c r="O774" s="17">
        <f t="shared" si="212"/>
        <v>342</v>
      </c>
      <c r="P774" s="17">
        <f t="shared" si="213"/>
        <v>410.4</v>
      </c>
      <c r="Q774" s="18">
        <f t="shared" si="243"/>
        <v>34.200000000000003</v>
      </c>
      <c r="R774" s="8">
        <v>12</v>
      </c>
      <c r="S774" s="8">
        <v>8.4</v>
      </c>
      <c r="T774" s="18">
        <f t="shared" si="240"/>
        <v>449.13537117903923</v>
      </c>
      <c r="U774" s="44"/>
      <c r="V774" s="44"/>
      <c r="W774" s="44">
        <f t="shared" si="211"/>
        <v>415.15283842794753</v>
      </c>
      <c r="X774" s="8">
        <v>8.4</v>
      </c>
      <c r="Y774" s="17">
        <v>4</v>
      </c>
      <c r="Z774" s="18">
        <f t="shared" si="241"/>
        <v>453.50218340611349</v>
      </c>
      <c r="AA774" s="17">
        <f t="shared" si="245"/>
        <v>419.51965065502179</v>
      </c>
      <c r="AB774" s="40">
        <v>43313</v>
      </c>
      <c r="AC774" s="35" t="s">
        <v>58</v>
      </c>
      <c r="AD774" s="35" t="s">
        <v>2199</v>
      </c>
      <c r="AE774" s="35" t="s">
        <v>2195</v>
      </c>
      <c r="AF774" s="35">
        <v>10.06</v>
      </c>
      <c r="AG774" s="36"/>
      <c r="AH774" s="36"/>
      <c r="AI774" s="36"/>
      <c r="AJ774" s="38"/>
      <c r="AK774" s="33" t="s">
        <v>2046</v>
      </c>
      <c r="AL774" s="33" t="s">
        <v>2046</v>
      </c>
      <c r="AM774" s="33" t="s">
        <v>2047</v>
      </c>
      <c r="AN774" s="33" t="s">
        <v>2048</v>
      </c>
    </row>
    <row r="775" spans="1:40" ht="140.25">
      <c r="A775" s="100" t="s">
        <v>1551</v>
      </c>
      <c r="B775" s="33" t="s">
        <v>2192</v>
      </c>
      <c r="C775" s="33" t="s">
        <v>1237</v>
      </c>
      <c r="D775" s="33" t="s">
        <v>2044</v>
      </c>
      <c r="E775" s="35" t="s">
        <v>2200</v>
      </c>
      <c r="F775" s="35" t="s">
        <v>1175</v>
      </c>
      <c r="G775" s="86">
        <v>1</v>
      </c>
      <c r="H775" s="33" t="s">
        <v>46</v>
      </c>
      <c r="I775" s="33" t="s">
        <v>47</v>
      </c>
      <c r="J775" s="59">
        <v>43284</v>
      </c>
      <c r="K775" s="148">
        <v>320</v>
      </c>
      <c r="L775" s="149">
        <f t="shared" si="192"/>
        <v>384</v>
      </c>
      <c r="M775" s="16">
        <v>6.2E-2</v>
      </c>
      <c r="N775" s="8">
        <f t="shared" si="242"/>
        <v>6.6098081023454158E-2</v>
      </c>
      <c r="O775" s="17">
        <f t="shared" si="212"/>
        <v>342</v>
      </c>
      <c r="P775" s="17">
        <f t="shared" si="213"/>
        <v>410.4</v>
      </c>
      <c r="Q775" s="18">
        <f t="shared" si="243"/>
        <v>21.204000000000001</v>
      </c>
      <c r="R775" s="8">
        <v>12</v>
      </c>
      <c r="S775" s="8">
        <v>8.4</v>
      </c>
      <c r="T775" s="18">
        <f t="shared" si="240"/>
        <v>449.13537117903923</v>
      </c>
      <c r="U775" s="44"/>
      <c r="V775" s="44"/>
      <c r="W775" s="44">
        <f t="shared" si="211"/>
        <v>432.31441048034935</v>
      </c>
      <c r="X775" s="8">
        <v>8.4</v>
      </c>
      <c r="Y775" s="17">
        <v>0</v>
      </c>
      <c r="Z775" s="18">
        <f t="shared" si="241"/>
        <v>449.13537117903923</v>
      </c>
      <c r="AA775" s="17">
        <f t="shared" si="245"/>
        <v>432.31441048034935</v>
      </c>
      <c r="AB775" s="35" t="s">
        <v>2201</v>
      </c>
      <c r="AC775" s="35" t="s">
        <v>48</v>
      </c>
      <c r="AD775" s="35" t="s">
        <v>2202</v>
      </c>
      <c r="AE775" s="35" t="s">
        <v>2203</v>
      </c>
      <c r="AF775" s="35">
        <v>5.65</v>
      </c>
      <c r="AG775" s="36"/>
      <c r="AH775" s="36"/>
      <c r="AI775" s="36"/>
      <c r="AJ775" s="38"/>
      <c r="AK775" s="33" t="s">
        <v>2046</v>
      </c>
      <c r="AL775" s="33" t="s">
        <v>2046</v>
      </c>
      <c r="AM775" s="33" t="s">
        <v>2047</v>
      </c>
      <c r="AN775" s="33" t="s">
        <v>2048</v>
      </c>
    </row>
    <row r="776" spans="1:40" ht="140.25">
      <c r="A776" s="100" t="s">
        <v>1551</v>
      </c>
      <c r="B776" s="33" t="s">
        <v>2192</v>
      </c>
      <c r="C776" s="33" t="s">
        <v>1237</v>
      </c>
      <c r="D776" s="33" t="s">
        <v>2044</v>
      </c>
      <c r="E776" s="35"/>
      <c r="F776" s="35" t="s">
        <v>1175</v>
      </c>
      <c r="G776" s="86">
        <v>1</v>
      </c>
      <c r="H776" s="33" t="s">
        <v>46</v>
      </c>
      <c r="I776" s="33" t="s">
        <v>47</v>
      </c>
      <c r="J776" s="59">
        <v>43284</v>
      </c>
      <c r="K776" s="148">
        <v>320</v>
      </c>
      <c r="L776" s="149">
        <f t="shared" si="192"/>
        <v>384</v>
      </c>
      <c r="M776" s="16">
        <v>6.2E-2</v>
      </c>
      <c r="N776" s="8">
        <f t="shared" si="242"/>
        <v>6.6098081023454158E-2</v>
      </c>
      <c r="O776" s="17">
        <f t="shared" si="212"/>
        <v>342</v>
      </c>
      <c r="P776" s="17">
        <f t="shared" si="213"/>
        <v>410.4</v>
      </c>
      <c r="Q776" s="18">
        <f t="shared" si="243"/>
        <v>21.204000000000001</v>
      </c>
      <c r="R776" s="8">
        <v>12</v>
      </c>
      <c r="S776" s="8">
        <v>8.4</v>
      </c>
      <c r="T776" s="18">
        <f t="shared" si="240"/>
        <v>449.13537117903923</v>
      </c>
      <c r="U776" s="44"/>
      <c r="V776" s="44"/>
      <c r="W776" s="44">
        <f t="shared" si="211"/>
        <v>432.31441048034935</v>
      </c>
      <c r="X776" s="8">
        <v>8.4</v>
      </c>
      <c r="Y776" s="17">
        <v>0</v>
      </c>
      <c r="Z776" s="18">
        <f t="shared" si="241"/>
        <v>449.13537117903923</v>
      </c>
      <c r="AA776" s="17">
        <f t="shared" si="245"/>
        <v>432.31441048034935</v>
      </c>
      <c r="AB776" s="40"/>
      <c r="AC776" s="35"/>
      <c r="AD776" s="35"/>
      <c r="AE776" s="35"/>
      <c r="AF776" s="35"/>
      <c r="AG776" s="36"/>
      <c r="AH776" s="36"/>
      <c r="AI776" s="36"/>
      <c r="AJ776" s="38"/>
      <c r="AK776" s="33" t="s">
        <v>2046</v>
      </c>
      <c r="AL776" s="33" t="s">
        <v>2046</v>
      </c>
      <c r="AM776" s="33" t="s">
        <v>2047</v>
      </c>
      <c r="AN776" s="33" t="s">
        <v>2048</v>
      </c>
    </row>
    <row r="777" spans="1:40" ht="165.75">
      <c r="A777" s="100" t="s">
        <v>1551</v>
      </c>
      <c r="B777" s="33" t="s">
        <v>2204</v>
      </c>
      <c r="C777" s="33" t="s">
        <v>1237</v>
      </c>
      <c r="D777" s="33" t="s">
        <v>2205</v>
      </c>
      <c r="E777" s="35"/>
      <c r="F777" s="35" t="s">
        <v>1175</v>
      </c>
      <c r="G777" s="86">
        <v>1</v>
      </c>
      <c r="H777" s="33" t="s">
        <v>46</v>
      </c>
      <c r="I777" s="33" t="s">
        <v>47</v>
      </c>
      <c r="J777" s="33" t="s">
        <v>1507</v>
      </c>
      <c r="K777" s="37">
        <v>190.9</v>
      </c>
      <c r="L777" s="16">
        <f t="shared" si="192"/>
        <v>229.08</v>
      </c>
      <c r="M777" s="16">
        <v>0.16</v>
      </c>
      <c r="N777" s="8">
        <f t="shared" si="242"/>
        <v>0.19047619047619049</v>
      </c>
      <c r="O777" s="17">
        <f t="shared" si="212"/>
        <v>228</v>
      </c>
      <c r="P777" s="17">
        <f t="shared" si="213"/>
        <v>273.59999999999997</v>
      </c>
      <c r="Q777" s="18">
        <f t="shared" si="243"/>
        <v>36.480000000000004</v>
      </c>
      <c r="R777" s="8">
        <v>12</v>
      </c>
      <c r="S777" s="8">
        <v>8.4</v>
      </c>
      <c r="T777" s="18">
        <f t="shared" si="240"/>
        <v>299.79039301310036</v>
      </c>
      <c r="U777" s="44"/>
      <c r="V777" s="44"/>
      <c r="W777" s="44">
        <f t="shared" si="211"/>
        <v>263.18777292576419</v>
      </c>
      <c r="X777" s="8">
        <v>8.4</v>
      </c>
      <c r="Y777" s="17">
        <v>0</v>
      </c>
      <c r="Z777" s="18">
        <f t="shared" si="241"/>
        <v>299.79039301310036</v>
      </c>
      <c r="AA777" s="17">
        <f t="shared" si="245"/>
        <v>263.18777292576419</v>
      </c>
      <c r="AB777" s="35" t="s">
        <v>1546</v>
      </c>
      <c r="AC777" s="35" t="s">
        <v>46</v>
      </c>
      <c r="AD777" s="35"/>
      <c r="AE777" s="35"/>
      <c r="AF777" s="35"/>
      <c r="AG777" s="36"/>
      <c r="AH777" s="36"/>
      <c r="AI777" s="36"/>
      <c r="AJ777" s="38"/>
      <c r="AK777" s="33" t="s">
        <v>2206</v>
      </c>
      <c r="AL777" s="33" t="s">
        <v>2206</v>
      </c>
      <c r="AM777" s="33" t="s">
        <v>2207</v>
      </c>
      <c r="AN777" s="33" t="s">
        <v>2208</v>
      </c>
    </row>
    <row r="778" spans="1:40" ht="165.75">
      <c r="A778" s="100" t="s">
        <v>1551</v>
      </c>
      <c r="B778" s="33" t="s">
        <v>2204</v>
      </c>
      <c r="C778" s="33" t="s">
        <v>1237</v>
      </c>
      <c r="D778" s="33" t="s">
        <v>2205</v>
      </c>
      <c r="E778" s="35"/>
      <c r="F778" s="35" t="s">
        <v>1175</v>
      </c>
      <c r="G778" s="86">
        <v>1</v>
      </c>
      <c r="H778" s="33" t="s">
        <v>46</v>
      </c>
      <c r="I778" s="33" t="s">
        <v>1278</v>
      </c>
      <c r="J778" s="59">
        <v>43102</v>
      </c>
      <c r="K778" s="37">
        <v>225</v>
      </c>
      <c r="L778" s="16">
        <f t="shared" si="192"/>
        <v>270</v>
      </c>
      <c r="M778" s="16">
        <v>9.8000000000000004E-2</v>
      </c>
      <c r="N778" s="8">
        <f t="shared" si="242"/>
        <v>0.10864745011086474</v>
      </c>
      <c r="O778" s="17">
        <f t="shared" si="212"/>
        <v>250</v>
      </c>
      <c r="P778" s="17">
        <f t="shared" si="213"/>
        <v>300</v>
      </c>
      <c r="Q778" s="18">
        <f t="shared" si="243"/>
        <v>24.5</v>
      </c>
      <c r="R778" s="8">
        <v>12</v>
      </c>
      <c r="S778" s="8">
        <v>8.4</v>
      </c>
      <c r="T778" s="18">
        <f t="shared" si="240"/>
        <v>328.61135371179034</v>
      </c>
      <c r="U778" s="44"/>
      <c r="V778" s="44"/>
      <c r="W778" s="44">
        <f t="shared" si="211"/>
        <v>307.86026200873363</v>
      </c>
      <c r="X778" s="8">
        <v>8.4</v>
      </c>
      <c r="Y778" s="17">
        <v>0</v>
      </c>
      <c r="Z778" s="18">
        <f t="shared" si="241"/>
        <v>328.61135371179034</v>
      </c>
      <c r="AA778" s="17">
        <f t="shared" si="245"/>
        <v>307.86026200873363</v>
      </c>
      <c r="AB778" s="35" t="s">
        <v>898</v>
      </c>
      <c r="AC778" s="35" t="s">
        <v>46</v>
      </c>
      <c r="AD778" s="35"/>
      <c r="AE778" s="35"/>
      <c r="AF778" s="35"/>
      <c r="AG778" s="36"/>
      <c r="AH778" s="36"/>
      <c r="AI778" s="36"/>
      <c r="AJ778" s="38"/>
      <c r="AK778" s="158" t="s">
        <v>2206</v>
      </c>
      <c r="AL778" s="158" t="s">
        <v>2206</v>
      </c>
      <c r="AM778" s="158" t="s">
        <v>2207</v>
      </c>
      <c r="AN778" s="33" t="s">
        <v>2208</v>
      </c>
    </row>
    <row r="779" spans="1:40" ht="153">
      <c r="A779" s="100" t="s">
        <v>1551</v>
      </c>
      <c r="B779" s="33" t="s">
        <v>2209</v>
      </c>
      <c r="C779" s="33" t="s">
        <v>1237</v>
      </c>
      <c r="D779" s="33" t="s">
        <v>2210</v>
      </c>
      <c r="E779" s="35"/>
      <c r="F779" s="35" t="s">
        <v>1175</v>
      </c>
      <c r="G779" s="86">
        <v>1</v>
      </c>
      <c r="H779" s="33" t="s">
        <v>46</v>
      </c>
      <c r="I779" s="33" t="s">
        <v>47</v>
      </c>
      <c r="J779" s="33" t="s">
        <v>1507</v>
      </c>
      <c r="K779" s="37">
        <v>378</v>
      </c>
      <c r="L779" s="16">
        <f t="shared" si="192"/>
        <v>453.59999999999997</v>
      </c>
      <c r="M779" s="16">
        <v>0.128</v>
      </c>
      <c r="N779" s="8">
        <f t="shared" si="242"/>
        <v>0.14678899082568808</v>
      </c>
      <c r="O779" s="17">
        <f t="shared" si="212"/>
        <v>434</v>
      </c>
      <c r="P779" s="17">
        <f t="shared" si="213"/>
        <v>520.79999999999995</v>
      </c>
      <c r="Q779" s="18">
        <f t="shared" si="243"/>
        <v>55.552</v>
      </c>
      <c r="R779" s="8">
        <v>12</v>
      </c>
      <c r="S779" s="8">
        <v>8.4</v>
      </c>
      <c r="T779" s="18">
        <f t="shared" si="240"/>
        <v>569.65938864628822</v>
      </c>
      <c r="U779" s="44"/>
      <c r="V779" s="44"/>
      <c r="W779" s="44">
        <f t="shared" si="211"/>
        <v>508.29694323144099</v>
      </c>
      <c r="X779" s="8">
        <v>8.4</v>
      </c>
      <c r="Y779" s="17">
        <v>0</v>
      </c>
      <c r="Z779" s="18">
        <f t="shared" si="241"/>
        <v>569.65938864628822</v>
      </c>
      <c r="AA779" s="17">
        <f t="shared" si="245"/>
        <v>508.29694323144099</v>
      </c>
      <c r="AB779" s="35" t="s">
        <v>2211</v>
      </c>
      <c r="AC779" s="35" t="s">
        <v>46</v>
      </c>
      <c r="AD779" s="35"/>
      <c r="AE779" s="35"/>
      <c r="AF779" s="35"/>
      <c r="AG779" s="36"/>
      <c r="AH779" s="36"/>
      <c r="AI779" s="36"/>
      <c r="AJ779" s="38"/>
      <c r="AK779" s="159" t="s">
        <v>2212</v>
      </c>
      <c r="AL779" s="159" t="s">
        <v>2212</v>
      </c>
      <c r="AM779" s="33" t="s">
        <v>2213</v>
      </c>
      <c r="AN779" s="33" t="s">
        <v>2214</v>
      </c>
    </row>
    <row r="780" spans="1:40" ht="140.25">
      <c r="A780" s="100" t="s">
        <v>1551</v>
      </c>
      <c r="B780" s="33" t="s">
        <v>2215</v>
      </c>
      <c r="C780" s="33" t="s">
        <v>1237</v>
      </c>
      <c r="D780" s="33" t="s">
        <v>2216</v>
      </c>
      <c r="E780" s="35"/>
      <c r="F780" s="35" t="s">
        <v>1175</v>
      </c>
      <c r="G780" s="86">
        <v>1</v>
      </c>
      <c r="H780" s="33" t="s">
        <v>46</v>
      </c>
      <c r="I780" s="33" t="s">
        <v>47</v>
      </c>
      <c r="J780" s="33" t="s">
        <v>1507</v>
      </c>
      <c r="K780" s="37">
        <v>162.5</v>
      </c>
      <c r="L780" s="16">
        <f t="shared" si="192"/>
        <v>195</v>
      </c>
      <c r="M780" s="16">
        <v>6.6000000000000003E-2</v>
      </c>
      <c r="N780" s="8">
        <f t="shared" si="242"/>
        <v>7.0663811563169171E-2</v>
      </c>
      <c r="O780" s="17">
        <f t="shared" si="212"/>
        <v>174</v>
      </c>
      <c r="P780" s="17">
        <f t="shared" si="213"/>
        <v>208.79999999999998</v>
      </c>
      <c r="Q780" s="18">
        <f t="shared" si="243"/>
        <v>11.484</v>
      </c>
      <c r="R780" s="8">
        <v>12</v>
      </c>
      <c r="S780" s="8">
        <v>8.4</v>
      </c>
      <c r="T780" s="18">
        <f t="shared" si="240"/>
        <v>229.04803493449779</v>
      </c>
      <c r="U780" s="44"/>
      <c r="V780" s="44"/>
      <c r="W780" s="44">
        <f t="shared" si="211"/>
        <v>225.9825327510917</v>
      </c>
      <c r="X780" s="8">
        <v>8.4</v>
      </c>
      <c r="Y780" s="17">
        <v>0</v>
      </c>
      <c r="Z780" s="18">
        <f t="shared" si="241"/>
        <v>229.04803493449779</v>
      </c>
      <c r="AA780" s="17">
        <f t="shared" si="245"/>
        <v>225.9825327510917</v>
      </c>
      <c r="AB780" s="35"/>
      <c r="AC780" s="35"/>
      <c r="AD780" s="35"/>
      <c r="AE780" s="35"/>
      <c r="AF780" s="35"/>
      <c r="AG780" s="36"/>
      <c r="AH780" s="36"/>
      <c r="AI780" s="36"/>
      <c r="AJ780" s="38"/>
      <c r="AK780" s="33" t="s">
        <v>2217</v>
      </c>
      <c r="AL780" s="33" t="s">
        <v>2217</v>
      </c>
      <c r="AM780" s="33" t="s">
        <v>2218</v>
      </c>
      <c r="AN780" s="33" t="s">
        <v>2219</v>
      </c>
    </row>
    <row r="781" spans="1:40" ht="140.25">
      <c r="A781" s="100" t="s">
        <v>1551</v>
      </c>
      <c r="B781" s="33" t="s">
        <v>2220</v>
      </c>
      <c r="C781" s="33" t="s">
        <v>1237</v>
      </c>
      <c r="D781" s="33" t="s">
        <v>2216</v>
      </c>
      <c r="E781" s="35" t="s">
        <v>2221</v>
      </c>
      <c r="F781" s="35" t="s">
        <v>1175</v>
      </c>
      <c r="G781" s="129">
        <v>1</v>
      </c>
      <c r="H781" s="33" t="s">
        <v>46</v>
      </c>
      <c r="I781" s="33" t="s">
        <v>47</v>
      </c>
      <c r="J781" s="33" t="s">
        <v>1507</v>
      </c>
      <c r="K781" s="37">
        <v>141.9</v>
      </c>
      <c r="L781" s="16">
        <f t="shared" si="192"/>
        <v>170.28</v>
      </c>
      <c r="M781" s="16">
        <v>0.18</v>
      </c>
      <c r="N781" s="8">
        <f t="shared" si="242"/>
        <v>0.21951219512195119</v>
      </c>
      <c r="O781" s="17">
        <f t="shared" si="212"/>
        <v>174</v>
      </c>
      <c r="P781" s="17">
        <f t="shared" si="213"/>
        <v>208.79999999999998</v>
      </c>
      <c r="Q781" s="18">
        <f t="shared" si="243"/>
        <v>31.32</v>
      </c>
      <c r="R781" s="8">
        <v>12</v>
      </c>
      <c r="S781" s="8">
        <v>8.4</v>
      </c>
      <c r="T781" s="18">
        <f t="shared" si="240"/>
        <v>229.04803493449779</v>
      </c>
      <c r="U781" s="44"/>
      <c r="V781" s="44"/>
      <c r="W781" s="44">
        <f t="shared" si="211"/>
        <v>198.99563318777291</v>
      </c>
      <c r="X781" s="8">
        <v>8.4</v>
      </c>
      <c r="Y781" s="17">
        <v>0</v>
      </c>
      <c r="Z781" s="18">
        <f t="shared" si="241"/>
        <v>229.04803493449779</v>
      </c>
      <c r="AA781" s="17">
        <f t="shared" si="245"/>
        <v>198.99563318777291</v>
      </c>
      <c r="AB781" s="35" t="s">
        <v>845</v>
      </c>
      <c r="AC781" s="35" t="s">
        <v>394</v>
      </c>
      <c r="AD781" s="35" t="s">
        <v>2222</v>
      </c>
      <c r="AE781" s="35" t="s">
        <v>2223</v>
      </c>
      <c r="AF781" s="35">
        <v>6.46</v>
      </c>
      <c r="AG781" s="36"/>
      <c r="AH781" s="36"/>
      <c r="AI781" s="36"/>
      <c r="AJ781" s="38"/>
      <c r="AK781" s="33" t="s">
        <v>2217</v>
      </c>
      <c r="AL781" s="33" t="s">
        <v>2217</v>
      </c>
      <c r="AM781" s="33" t="s">
        <v>2218</v>
      </c>
      <c r="AN781" s="33" t="s">
        <v>2219</v>
      </c>
    </row>
    <row r="782" spans="1:40" ht="140.25">
      <c r="A782" s="100" t="s">
        <v>1551</v>
      </c>
      <c r="B782" s="33" t="s">
        <v>2220</v>
      </c>
      <c r="C782" s="33" t="s">
        <v>1237</v>
      </c>
      <c r="D782" s="33" t="s">
        <v>2216</v>
      </c>
      <c r="E782" s="35"/>
      <c r="F782" s="35" t="s">
        <v>1175</v>
      </c>
      <c r="G782" s="129">
        <v>1</v>
      </c>
      <c r="H782" s="33" t="s">
        <v>46</v>
      </c>
      <c r="I782" s="33" t="s">
        <v>47</v>
      </c>
      <c r="J782" s="33" t="s">
        <v>2224</v>
      </c>
      <c r="K782" s="37">
        <v>145</v>
      </c>
      <c r="L782" s="16">
        <f t="shared" ref="L782:L1036" si="246">K782*1.2</f>
        <v>174</v>
      </c>
      <c r="M782" s="16">
        <v>0.16200000000000001</v>
      </c>
      <c r="N782" s="8">
        <f t="shared" si="242"/>
        <v>0.19331742243436756</v>
      </c>
      <c r="O782" s="17">
        <f t="shared" si="212"/>
        <v>174</v>
      </c>
      <c r="P782" s="17">
        <f t="shared" si="213"/>
        <v>208.79999999999998</v>
      </c>
      <c r="Q782" s="18">
        <f t="shared" si="243"/>
        <v>28.188000000000002</v>
      </c>
      <c r="R782" s="8">
        <v>12</v>
      </c>
      <c r="S782" s="8">
        <v>8.4</v>
      </c>
      <c r="T782" s="18">
        <f t="shared" si="240"/>
        <v>229.04803493449779</v>
      </c>
      <c r="U782" s="44"/>
      <c r="V782" s="44"/>
      <c r="W782" s="44">
        <f t="shared" si="211"/>
        <v>203.05676855895194</v>
      </c>
      <c r="X782" s="8">
        <v>8.4</v>
      </c>
      <c r="Y782" s="17">
        <v>0</v>
      </c>
      <c r="Z782" s="18">
        <f t="shared" si="241"/>
        <v>229.04803493449779</v>
      </c>
      <c r="AA782" s="17">
        <f t="shared" si="245"/>
        <v>203.05676855895194</v>
      </c>
      <c r="AB782" s="35"/>
      <c r="AC782" s="35"/>
      <c r="AD782" s="35"/>
      <c r="AE782" s="35"/>
      <c r="AF782" s="35"/>
      <c r="AG782" s="36"/>
      <c r="AH782" s="36"/>
      <c r="AI782" s="36"/>
      <c r="AJ782" s="38"/>
      <c r="AK782" s="33" t="s">
        <v>2217</v>
      </c>
      <c r="AL782" s="33" t="s">
        <v>2217</v>
      </c>
      <c r="AM782" s="33" t="s">
        <v>2218</v>
      </c>
      <c r="AN782" s="33" t="s">
        <v>2219</v>
      </c>
    </row>
    <row r="783" spans="1:40" ht="140.25">
      <c r="A783" s="100" t="s">
        <v>1551</v>
      </c>
      <c r="B783" s="33" t="s">
        <v>2225</v>
      </c>
      <c r="C783" s="33" t="s">
        <v>1237</v>
      </c>
      <c r="D783" s="33" t="s">
        <v>2216</v>
      </c>
      <c r="E783" s="35"/>
      <c r="F783" s="35" t="s">
        <v>1175</v>
      </c>
      <c r="G783" s="129">
        <v>1</v>
      </c>
      <c r="H783" s="33" t="s">
        <v>46</v>
      </c>
      <c r="I783" s="33" t="s">
        <v>1278</v>
      </c>
      <c r="J783" s="59">
        <v>43102</v>
      </c>
      <c r="K783" s="37">
        <v>149</v>
      </c>
      <c r="L783" s="16">
        <f t="shared" si="246"/>
        <v>178.79999999999998</v>
      </c>
      <c r="M783" s="16">
        <v>0.14000000000000001</v>
      </c>
      <c r="N783" s="8">
        <f t="shared" si="242"/>
        <v>0.16279069767441862</v>
      </c>
      <c r="O783" s="17">
        <f t="shared" si="212"/>
        <v>174</v>
      </c>
      <c r="P783" s="17">
        <f t="shared" si="213"/>
        <v>208.79999999999998</v>
      </c>
      <c r="Q783" s="18">
        <f t="shared" si="243"/>
        <v>24.360000000000003</v>
      </c>
      <c r="R783" s="8">
        <v>12</v>
      </c>
      <c r="S783" s="8">
        <v>8.4</v>
      </c>
      <c r="T783" s="18">
        <f t="shared" si="240"/>
        <v>229.04803493449779</v>
      </c>
      <c r="U783" s="44"/>
      <c r="V783" s="44"/>
      <c r="W783" s="44">
        <f t="shared" si="211"/>
        <v>208.29694323144102</v>
      </c>
      <c r="X783" s="8">
        <v>8.4</v>
      </c>
      <c r="Y783" s="17">
        <v>0</v>
      </c>
      <c r="Z783" s="18">
        <f t="shared" si="241"/>
        <v>229.04803493449779</v>
      </c>
      <c r="AA783" s="17">
        <f t="shared" si="245"/>
        <v>208.29694323144102</v>
      </c>
      <c r="AB783" s="35"/>
      <c r="AC783" s="35"/>
      <c r="AD783" s="35"/>
      <c r="AE783" s="35"/>
      <c r="AF783" s="35"/>
      <c r="AG783" s="36"/>
      <c r="AH783" s="36"/>
      <c r="AI783" s="36"/>
      <c r="AJ783" s="38"/>
      <c r="AK783" s="33" t="s">
        <v>2226</v>
      </c>
      <c r="AL783" s="33" t="s">
        <v>2217</v>
      </c>
      <c r="AM783" s="33" t="s">
        <v>2218</v>
      </c>
      <c r="AN783" s="33" t="s">
        <v>2219</v>
      </c>
    </row>
    <row r="784" spans="1:40" ht="140.25">
      <c r="A784" s="100" t="s">
        <v>1551</v>
      </c>
      <c r="B784" s="33" t="s">
        <v>2225</v>
      </c>
      <c r="C784" s="33" t="s">
        <v>1237</v>
      </c>
      <c r="D784" s="33" t="s">
        <v>2216</v>
      </c>
      <c r="E784" s="35"/>
      <c r="F784" s="35" t="s">
        <v>1175</v>
      </c>
      <c r="G784" s="129">
        <v>1</v>
      </c>
      <c r="H784" s="33" t="s">
        <v>46</v>
      </c>
      <c r="I784" s="33" t="s">
        <v>1278</v>
      </c>
      <c r="J784" s="59">
        <v>43102</v>
      </c>
      <c r="K784" s="37">
        <v>149</v>
      </c>
      <c r="L784" s="16">
        <f t="shared" si="246"/>
        <v>178.79999999999998</v>
      </c>
      <c r="M784" s="16">
        <v>0.14000000000000001</v>
      </c>
      <c r="N784" s="8">
        <f t="shared" si="242"/>
        <v>0.16279069767441862</v>
      </c>
      <c r="O784" s="17">
        <f t="shared" si="212"/>
        <v>174</v>
      </c>
      <c r="P784" s="17">
        <f t="shared" si="213"/>
        <v>208.79999999999998</v>
      </c>
      <c r="Q784" s="18">
        <f t="shared" si="243"/>
        <v>24.360000000000003</v>
      </c>
      <c r="R784" s="8">
        <v>12</v>
      </c>
      <c r="S784" s="8">
        <v>8.4</v>
      </c>
      <c r="T784" s="18">
        <f t="shared" si="240"/>
        <v>229.04803493449779</v>
      </c>
      <c r="U784" s="44"/>
      <c r="V784" s="44"/>
      <c r="W784" s="44">
        <f t="shared" si="211"/>
        <v>208.29694323144102</v>
      </c>
      <c r="X784" s="8">
        <v>8.4</v>
      </c>
      <c r="Y784" s="17">
        <v>0</v>
      </c>
      <c r="Z784" s="18">
        <f t="shared" si="241"/>
        <v>229.04803493449779</v>
      </c>
      <c r="AA784" s="17">
        <f t="shared" si="245"/>
        <v>208.29694323144102</v>
      </c>
      <c r="AB784" s="35"/>
      <c r="AC784" s="35"/>
      <c r="AD784" s="35"/>
      <c r="AE784" s="35"/>
      <c r="AF784" s="35"/>
      <c r="AG784" s="36"/>
      <c r="AH784" s="36"/>
      <c r="AI784" s="36"/>
      <c r="AJ784" s="38"/>
      <c r="AK784" s="33" t="s">
        <v>2226</v>
      </c>
      <c r="AL784" s="33" t="s">
        <v>2217</v>
      </c>
      <c r="AM784" s="33" t="s">
        <v>2218</v>
      </c>
      <c r="AN784" s="33" t="s">
        <v>2219</v>
      </c>
    </row>
    <row r="785" spans="1:40" ht="140.25">
      <c r="A785" s="100" t="s">
        <v>1551</v>
      </c>
      <c r="B785" s="33" t="s">
        <v>2225</v>
      </c>
      <c r="C785" s="33" t="s">
        <v>1237</v>
      </c>
      <c r="D785" s="33" t="s">
        <v>2216</v>
      </c>
      <c r="E785" s="35"/>
      <c r="F785" s="35" t="s">
        <v>1175</v>
      </c>
      <c r="G785" s="129">
        <v>1</v>
      </c>
      <c r="H785" s="33" t="s">
        <v>46</v>
      </c>
      <c r="I785" s="33" t="s">
        <v>1278</v>
      </c>
      <c r="J785" s="59">
        <v>43102</v>
      </c>
      <c r="K785" s="37">
        <v>149</v>
      </c>
      <c r="L785" s="16">
        <f t="shared" si="246"/>
        <v>178.79999999999998</v>
      </c>
      <c r="M785" s="16">
        <v>0.14000000000000001</v>
      </c>
      <c r="N785" s="8">
        <f t="shared" si="242"/>
        <v>0.16279069767441862</v>
      </c>
      <c r="O785" s="17">
        <f t="shared" si="212"/>
        <v>174</v>
      </c>
      <c r="P785" s="17">
        <f t="shared" si="213"/>
        <v>208.79999999999998</v>
      </c>
      <c r="Q785" s="18">
        <f t="shared" si="243"/>
        <v>24.360000000000003</v>
      </c>
      <c r="R785" s="8">
        <v>12</v>
      </c>
      <c r="S785" s="8">
        <v>8.4</v>
      </c>
      <c r="T785" s="18">
        <f t="shared" si="240"/>
        <v>229.04803493449779</v>
      </c>
      <c r="U785" s="44"/>
      <c r="V785" s="44"/>
      <c r="W785" s="44">
        <f t="shared" si="211"/>
        <v>208.29694323144102</v>
      </c>
      <c r="X785" s="8">
        <v>8.4</v>
      </c>
      <c r="Y785" s="17">
        <v>0</v>
      </c>
      <c r="Z785" s="18">
        <f t="shared" si="241"/>
        <v>229.04803493449779</v>
      </c>
      <c r="AA785" s="17">
        <f t="shared" si="245"/>
        <v>208.29694323144102</v>
      </c>
      <c r="AB785" s="35"/>
      <c r="AC785" s="35"/>
      <c r="AD785" s="35"/>
      <c r="AE785" s="35"/>
      <c r="AF785" s="35"/>
      <c r="AG785" s="36"/>
      <c r="AH785" s="36"/>
      <c r="AI785" s="36"/>
      <c r="AJ785" s="38"/>
      <c r="AK785" s="33" t="s">
        <v>2226</v>
      </c>
      <c r="AL785" s="33" t="s">
        <v>2217</v>
      </c>
      <c r="AM785" s="33" t="s">
        <v>2218</v>
      </c>
      <c r="AN785" s="33" t="s">
        <v>2219</v>
      </c>
    </row>
    <row r="786" spans="1:40" ht="140.25">
      <c r="A786" s="100" t="s">
        <v>1551</v>
      </c>
      <c r="B786" s="33" t="s">
        <v>2225</v>
      </c>
      <c r="C786" s="33" t="s">
        <v>1237</v>
      </c>
      <c r="D786" s="33" t="s">
        <v>2216</v>
      </c>
      <c r="E786" s="35"/>
      <c r="F786" s="35" t="s">
        <v>1175</v>
      </c>
      <c r="G786" s="129">
        <v>1</v>
      </c>
      <c r="H786" s="33" t="s">
        <v>46</v>
      </c>
      <c r="I786" s="33" t="s">
        <v>1278</v>
      </c>
      <c r="J786" s="59">
        <v>43102</v>
      </c>
      <c r="K786" s="37">
        <v>149</v>
      </c>
      <c r="L786" s="16">
        <f t="shared" si="246"/>
        <v>178.79999999999998</v>
      </c>
      <c r="M786" s="16">
        <v>0.14000000000000001</v>
      </c>
      <c r="N786" s="8">
        <f t="shared" si="242"/>
        <v>0.16279069767441862</v>
      </c>
      <c r="O786" s="17">
        <f t="shared" si="212"/>
        <v>174</v>
      </c>
      <c r="P786" s="17">
        <f t="shared" si="213"/>
        <v>208.79999999999998</v>
      </c>
      <c r="Q786" s="18">
        <f t="shared" si="243"/>
        <v>24.360000000000003</v>
      </c>
      <c r="R786" s="8">
        <v>12</v>
      </c>
      <c r="S786" s="8">
        <v>8.4</v>
      </c>
      <c r="T786" s="18">
        <f t="shared" si="240"/>
        <v>229.04803493449779</v>
      </c>
      <c r="U786" s="44"/>
      <c r="V786" s="44"/>
      <c r="W786" s="44">
        <f t="shared" si="211"/>
        <v>208.29694323144102</v>
      </c>
      <c r="X786" s="8">
        <v>8.4</v>
      </c>
      <c r="Y786" s="17">
        <v>0</v>
      </c>
      <c r="Z786" s="18">
        <f t="shared" si="241"/>
        <v>229.04803493449779</v>
      </c>
      <c r="AA786" s="17">
        <f t="shared" si="245"/>
        <v>208.29694323144102</v>
      </c>
      <c r="AB786" s="35"/>
      <c r="AC786" s="35"/>
      <c r="AD786" s="35"/>
      <c r="AE786" s="35"/>
      <c r="AF786" s="35"/>
      <c r="AG786" s="36"/>
      <c r="AH786" s="36"/>
      <c r="AI786" s="36"/>
      <c r="AJ786" s="38"/>
      <c r="AK786" s="33" t="s">
        <v>2226</v>
      </c>
      <c r="AL786" s="33" t="s">
        <v>2217</v>
      </c>
      <c r="AM786" s="33" t="s">
        <v>2218</v>
      </c>
      <c r="AN786" s="33" t="s">
        <v>2219</v>
      </c>
    </row>
    <row r="787" spans="1:40" ht="127.5">
      <c r="A787" s="100" t="s">
        <v>1551</v>
      </c>
      <c r="B787" s="33" t="s">
        <v>2227</v>
      </c>
      <c r="C787" s="33" t="s">
        <v>1237</v>
      </c>
      <c r="D787" s="33" t="s">
        <v>2228</v>
      </c>
      <c r="E787" s="35"/>
      <c r="F787" s="35" t="s">
        <v>1175</v>
      </c>
      <c r="G787" s="129">
        <v>1</v>
      </c>
      <c r="H787" s="33" t="s">
        <v>46</v>
      </c>
      <c r="I787" s="33" t="s">
        <v>47</v>
      </c>
      <c r="J787" s="33" t="s">
        <v>1507</v>
      </c>
      <c r="K787" s="37">
        <v>357.5</v>
      </c>
      <c r="L787" s="16">
        <f t="shared" si="246"/>
        <v>429</v>
      </c>
      <c r="M787" s="16">
        <v>9.2999999999999999E-2</v>
      </c>
      <c r="N787" s="8">
        <f t="shared" si="242"/>
        <v>0.10253583241455347</v>
      </c>
      <c r="O787" s="17">
        <f t="shared" si="212"/>
        <v>395</v>
      </c>
      <c r="P787" s="17">
        <f t="shared" si="213"/>
        <v>474</v>
      </c>
      <c r="Q787" s="18">
        <f t="shared" si="243"/>
        <v>36.734999999999999</v>
      </c>
      <c r="R787" s="8">
        <v>12</v>
      </c>
      <c r="S787" s="8">
        <v>8.4</v>
      </c>
      <c r="T787" s="18">
        <f t="shared" si="240"/>
        <v>518.56768558951956</v>
      </c>
      <c r="U787" s="44"/>
      <c r="V787" s="44"/>
      <c r="W787" s="44">
        <f t="shared" si="211"/>
        <v>481.44104803493445</v>
      </c>
      <c r="X787" s="8">
        <v>8.4</v>
      </c>
      <c r="Y787" s="17">
        <v>0</v>
      </c>
      <c r="Z787" s="18">
        <f t="shared" si="241"/>
        <v>518.56768558951956</v>
      </c>
      <c r="AA787" s="17">
        <f t="shared" si="245"/>
        <v>481.44104803493445</v>
      </c>
      <c r="AB787" s="35" t="s">
        <v>2229</v>
      </c>
      <c r="AC787" s="35" t="s">
        <v>46</v>
      </c>
      <c r="AD787" s="35"/>
      <c r="AE787" s="35"/>
      <c r="AF787" s="35"/>
      <c r="AG787" s="36"/>
      <c r="AH787" s="36"/>
      <c r="AI787" s="36"/>
      <c r="AJ787" s="38"/>
      <c r="AK787" s="33" t="s">
        <v>2230</v>
      </c>
      <c r="AL787" s="33" t="s">
        <v>2230</v>
      </c>
      <c r="AM787" s="33" t="s">
        <v>2231</v>
      </c>
      <c r="AN787" s="33" t="s">
        <v>2232</v>
      </c>
    </row>
    <row r="788" spans="1:40" ht="165.75">
      <c r="A788" s="100" t="s">
        <v>1551</v>
      </c>
      <c r="B788" s="33" t="s">
        <v>2233</v>
      </c>
      <c r="C788" s="33" t="s">
        <v>1237</v>
      </c>
      <c r="D788" s="33" t="s">
        <v>2234</v>
      </c>
      <c r="E788" s="35"/>
      <c r="F788" s="35" t="s">
        <v>2235</v>
      </c>
      <c r="G788" s="129">
        <v>1</v>
      </c>
      <c r="H788" s="33" t="s">
        <v>46</v>
      </c>
      <c r="I788" s="33" t="s">
        <v>47</v>
      </c>
      <c r="J788" s="33" t="s">
        <v>1507</v>
      </c>
      <c r="K788" s="37">
        <v>426.65</v>
      </c>
      <c r="L788" s="16">
        <f t="shared" si="246"/>
        <v>511.97999999999996</v>
      </c>
      <c r="M788" s="16">
        <v>0.128</v>
      </c>
      <c r="N788" s="8">
        <f t="shared" si="242"/>
        <v>0.14678899082568808</v>
      </c>
      <c r="O788" s="17">
        <f t="shared" si="212"/>
        <v>490</v>
      </c>
      <c r="P788" s="17">
        <f t="shared" si="213"/>
        <v>588</v>
      </c>
      <c r="Q788" s="18">
        <f t="shared" si="243"/>
        <v>62.72</v>
      </c>
      <c r="R788" s="8">
        <v>12</v>
      </c>
      <c r="S788" s="8">
        <v>6</v>
      </c>
      <c r="T788" s="18">
        <f t="shared" si="240"/>
        <v>626.29787234042556</v>
      </c>
      <c r="U788" s="78">
        <v>7.0000000000000007E-2</v>
      </c>
      <c r="V788" s="18">
        <f t="shared" ref="V788:V790" si="247">P788*(1+U788)</f>
        <v>629.16000000000008</v>
      </c>
      <c r="W788" s="44">
        <f t="shared" si="211"/>
        <v>557.42553191489367</v>
      </c>
      <c r="X788" s="8">
        <v>8.4</v>
      </c>
      <c r="Y788" s="17">
        <v>0</v>
      </c>
      <c r="Z788" s="18">
        <f t="shared" si="241"/>
        <v>643.02183406113534</v>
      </c>
      <c r="AA788" s="17">
        <f t="shared" si="245"/>
        <v>572.03056768558952</v>
      </c>
      <c r="AB788" s="35"/>
      <c r="AC788" s="35"/>
      <c r="AD788" s="35"/>
      <c r="AE788" s="35"/>
      <c r="AF788" s="35"/>
      <c r="AG788" s="36"/>
      <c r="AH788" s="36"/>
      <c r="AI788" s="36"/>
      <c r="AJ788" s="38"/>
      <c r="AK788" s="33" t="s">
        <v>2236</v>
      </c>
      <c r="AL788" s="33" t="s">
        <v>2236</v>
      </c>
      <c r="AM788" s="33" t="s">
        <v>2237</v>
      </c>
      <c r="AN788" s="33" t="s">
        <v>2238</v>
      </c>
    </row>
    <row r="789" spans="1:40" ht="165.75">
      <c r="A789" s="100" t="s">
        <v>1551</v>
      </c>
      <c r="B789" s="33" t="s">
        <v>2233</v>
      </c>
      <c r="C789" s="33" t="s">
        <v>1237</v>
      </c>
      <c r="D789" s="33" t="s">
        <v>2234</v>
      </c>
      <c r="E789" s="35"/>
      <c r="F789" s="35" t="s">
        <v>2235</v>
      </c>
      <c r="G789" s="129">
        <v>1</v>
      </c>
      <c r="H789" s="33" t="s">
        <v>46</v>
      </c>
      <c r="I789" s="33" t="s">
        <v>47</v>
      </c>
      <c r="J789" s="33" t="s">
        <v>1507</v>
      </c>
      <c r="K789" s="37">
        <v>426.65</v>
      </c>
      <c r="L789" s="16">
        <f t="shared" si="246"/>
        <v>511.97999999999996</v>
      </c>
      <c r="M789" s="16">
        <v>0.128</v>
      </c>
      <c r="N789" s="8">
        <f t="shared" si="242"/>
        <v>0.14678899082568808</v>
      </c>
      <c r="O789" s="17">
        <f t="shared" si="212"/>
        <v>490</v>
      </c>
      <c r="P789" s="17">
        <f t="shared" si="213"/>
        <v>588</v>
      </c>
      <c r="Q789" s="18">
        <f t="shared" si="243"/>
        <v>62.72</v>
      </c>
      <c r="R789" s="8">
        <v>12</v>
      </c>
      <c r="S789" s="8">
        <v>6</v>
      </c>
      <c r="T789" s="18">
        <f t="shared" si="240"/>
        <v>626.29787234042556</v>
      </c>
      <c r="U789" s="78">
        <v>7.0000000000000007E-2</v>
      </c>
      <c r="V789" s="18">
        <f t="shared" si="247"/>
        <v>629.16000000000008</v>
      </c>
      <c r="W789" s="44">
        <f t="shared" si="211"/>
        <v>557.42553191489367</v>
      </c>
      <c r="X789" s="8">
        <v>8.4</v>
      </c>
      <c r="Y789" s="17">
        <v>0</v>
      </c>
      <c r="Z789" s="18">
        <f t="shared" si="241"/>
        <v>643.02183406113534</v>
      </c>
      <c r="AA789" s="17">
        <f t="shared" si="245"/>
        <v>572.03056768558952</v>
      </c>
      <c r="AB789" s="35"/>
      <c r="AC789" s="35"/>
      <c r="AD789" s="35"/>
      <c r="AE789" s="35"/>
      <c r="AF789" s="35"/>
      <c r="AG789" s="36"/>
      <c r="AH789" s="36"/>
      <c r="AI789" s="36"/>
      <c r="AJ789" s="38"/>
      <c r="AK789" s="33" t="s">
        <v>2236</v>
      </c>
      <c r="AL789" s="33" t="s">
        <v>2236</v>
      </c>
      <c r="AM789" s="33" t="s">
        <v>2237</v>
      </c>
      <c r="AN789" s="33" t="s">
        <v>2238</v>
      </c>
    </row>
    <row r="790" spans="1:40" ht="165.75">
      <c r="A790" s="100" t="s">
        <v>1551</v>
      </c>
      <c r="B790" s="33" t="s">
        <v>2239</v>
      </c>
      <c r="C790" s="33" t="s">
        <v>1237</v>
      </c>
      <c r="D790" s="33" t="s">
        <v>2234</v>
      </c>
      <c r="E790" s="35"/>
      <c r="F790" s="35" t="s">
        <v>1175</v>
      </c>
      <c r="G790" s="129">
        <v>1</v>
      </c>
      <c r="H790" s="33" t="s">
        <v>46</v>
      </c>
      <c r="I790" s="33" t="s">
        <v>47</v>
      </c>
      <c r="J790" s="59">
        <v>43102</v>
      </c>
      <c r="K790" s="37">
        <v>390</v>
      </c>
      <c r="L790" s="16">
        <f t="shared" si="246"/>
        <v>468</v>
      </c>
      <c r="M790" s="16">
        <v>0.126</v>
      </c>
      <c r="N790" s="8">
        <f t="shared" si="242"/>
        <v>0.14416475972540047</v>
      </c>
      <c r="O790" s="17">
        <f t="shared" si="212"/>
        <v>447</v>
      </c>
      <c r="P790" s="17">
        <f t="shared" si="213"/>
        <v>536.4</v>
      </c>
      <c r="Q790" s="18">
        <f t="shared" si="243"/>
        <v>56.322000000000003</v>
      </c>
      <c r="R790" s="8">
        <v>12</v>
      </c>
      <c r="S790" s="8">
        <v>8.4</v>
      </c>
      <c r="T790" s="18">
        <f t="shared" si="240"/>
        <v>586.68995633187774</v>
      </c>
      <c r="U790" s="78">
        <v>0.1</v>
      </c>
      <c r="V790" s="18">
        <f t="shared" si="247"/>
        <v>590.04000000000008</v>
      </c>
      <c r="W790" s="44">
        <f t="shared" si="211"/>
        <v>524.01746724890825</v>
      </c>
      <c r="X790" s="8">
        <v>8.4</v>
      </c>
      <c r="Y790" s="17">
        <v>0</v>
      </c>
      <c r="Z790" s="18">
        <f t="shared" si="241"/>
        <v>586.68995633187774</v>
      </c>
      <c r="AA790" s="17">
        <f t="shared" si="245"/>
        <v>524.01746724890825</v>
      </c>
      <c r="AB790" s="35"/>
      <c r="AC790" s="35"/>
      <c r="AD790" s="35"/>
      <c r="AE790" s="35"/>
      <c r="AF790" s="35"/>
      <c r="AG790" s="36"/>
      <c r="AH790" s="36"/>
      <c r="AI790" s="36"/>
      <c r="AJ790" s="38"/>
      <c r="AK790" s="33" t="s">
        <v>2240</v>
      </c>
      <c r="AL790" s="33" t="s">
        <v>2240</v>
      </c>
      <c r="AM790" s="33" t="s">
        <v>2237</v>
      </c>
      <c r="AN790" s="33" t="s">
        <v>2238</v>
      </c>
    </row>
    <row r="791" spans="1:40" ht="140.25">
      <c r="A791" s="100" t="s">
        <v>1551</v>
      </c>
      <c r="B791" s="33" t="s">
        <v>2241</v>
      </c>
      <c r="C791" s="33" t="s">
        <v>1237</v>
      </c>
      <c r="D791" s="33" t="s">
        <v>2242</v>
      </c>
      <c r="E791" s="160"/>
      <c r="F791" s="35" t="s">
        <v>1175</v>
      </c>
      <c r="G791" s="129">
        <v>1</v>
      </c>
      <c r="H791" s="33" t="s">
        <v>46</v>
      </c>
      <c r="I791" s="33" t="s">
        <v>47</v>
      </c>
      <c r="J791" s="33" t="s">
        <v>1507</v>
      </c>
      <c r="K791" s="37">
        <v>152.94999999999999</v>
      </c>
      <c r="L791" s="16">
        <f t="shared" si="246"/>
        <v>183.54</v>
      </c>
      <c r="M791" s="16">
        <v>0.155</v>
      </c>
      <c r="N791" s="8">
        <f t="shared" si="242"/>
        <v>0.18343195266272189</v>
      </c>
      <c r="O791" s="17">
        <f t="shared" si="212"/>
        <v>182</v>
      </c>
      <c r="P791" s="17">
        <f t="shared" si="213"/>
        <v>218.4</v>
      </c>
      <c r="Q791" s="18">
        <f t="shared" si="243"/>
        <v>28.21</v>
      </c>
      <c r="R791" s="8">
        <v>12</v>
      </c>
      <c r="S791" s="8">
        <v>8.4</v>
      </c>
      <c r="T791" s="18">
        <f t="shared" si="240"/>
        <v>239.528384279476</v>
      </c>
      <c r="U791" s="44"/>
      <c r="V791" s="44"/>
      <c r="W791" s="44">
        <f t="shared" si="211"/>
        <v>213.471615720524</v>
      </c>
      <c r="X791" s="8">
        <v>8.4</v>
      </c>
      <c r="Y791" s="17">
        <v>6</v>
      </c>
      <c r="Z791" s="18">
        <f t="shared" si="241"/>
        <v>246.07860262008734</v>
      </c>
      <c r="AA791" s="17">
        <f t="shared" si="245"/>
        <v>220.02183406113537</v>
      </c>
      <c r="AB791" s="35" t="s">
        <v>2243</v>
      </c>
      <c r="AC791" s="35" t="s">
        <v>394</v>
      </c>
      <c r="AD791" s="35" t="s">
        <v>2244</v>
      </c>
      <c r="AE791" s="35" t="s">
        <v>2245</v>
      </c>
      <c r="AF791" s="35" t="s">
        <v>2246</v>
      </c>
      <c r="AG791" s="36"/>
      <c r="AH791" s="36"/>
      <c r="AI791" s="36"/>
      <c r="AJ791" s="38"/>
      <c r="AK791" s="33" t="s">
        <v>2247</v>
      </c>
      <c r="AL791" s="33" t="s">
        <v>2247</v>
      </c>
      <c r="AM791" s="33" t="s">
        <v>2248</v>
      </c>
      <c r="AN791" s="33" t="s">
        <v>2249</v>
      </c>
    </row>
    <row r="792" spans="1:40" ht="102">
      <c r="A792" s="100" t="s">
        <v>1551</v>
      </c>
      <c r="B792" s="33" t="s">
        <v>2250</v>
      </c>
      <c r="C792" s="33" t="s">
        <v>1237</v>
      </c>
      <c r="D792" s="33" t="s">
        <v>2251</v>
      </c>
      <c r="E792" s="35" t="s">
        <v>2252</v>
      </c>
      <c r="F792" s="35" t="s">
        <v>1175</v>
      </c>
      <c r="G792" s="129">
        <v>1</v>
      </c>
      <c r="H792" s="33" t="s">
        <v>46</v>
      </c>
      <c r="I792" s="33" t="s">
        <v>47</v>
      </c>
      <c r="J792" s="33" t="s">
        <v>1507</v>
      </c>
      <c r="K792" s="37">
        <v>223.47</v>
      </c>
      <c r="L792" s="16">
        <f t="shared" si="246"/>
        <v>268.16399999999999</v>
      </c>
      <c r="M792" s="16">
        <v>0.105</v>
      </c>
      <c r="N792" s="8">
        <f t="shared" si="242"/>
        <v>0.11731843575418993</v>
      </c>
      <c r="O792" s="17">
        <f t="shared" si="212"/>
        <v>250</v>
      </c>
      <c r="P792" s="17">
        <f t="shared" si="213"/>
        <v>300</v>
      </c>
      <c r="Q792" s="18">
        <f t="shared" si="243"/>
        <v>26.25</v>
      </c>
      <c r="R792" s="8">
        <v>12</v>
      </c>
      <c r="S792" s="8">
        <v>8.4</v>
      </c>
      <c r="T792" s="18">
        <f t="shared" si="240"/>
        <v>328.61135371179034</v>
      </c>
      <c r="U792" s="44"/>
      <c r="V792" s="44"/>
      <c r="W792" s="44">
        <f t="shared" si="211"/>
        <v>305.85589519650654</v>
      </c>
      <c r="X792" s="8">
        <v>8.4</v>
      </c>
      <c r="Y792" s="17">
        <v>4</v>
      </c>
      <c r="Z792" s="18">
        <f t="shared" si="241"/>
        <v>332.97816593886461</v>
      </c>
      <c r="AA792" s="17">
        <f t="shared" si="245"/>
        <v>310.22270742358074</v>
      </c>
      <c r="AB792" s="35" t="s">
        <v>1546</v>
      </c>
      <c r="AC792" s="35" t="s">
        <v>394</v>
      </c>
      <c r="AD792" s="35" t="s">
        <v>2253</v>
      </c>
      <c r="AE792" s="35" t="s">
        <v>2195</v>
      </c>
      <c r="AF792" s="35">
        <v>11.04</v>
      </c>
      <c r="AG792" s="36"/>
      <c r="AH792" s="36"/>
      <c r="AI792" s="36"/>
      <c r="AJ792" s="38"/>
      <c r="AK792" s="33" t="s">
        <v>2254</v>
      </c>
      <c r="AL792" s="33" t="s">
        <v>2254</v>
      </c>
      <c r="AM792" s="33" t="s">
        <v>2255</v>
      </c>
      <c r="AN792" s="33" t="s">
        <v>2256</v>
      </c>
    </row>
    <row r="793" spans="1:40" ht="102">
      <c r="A793" s="100" t="s">
        <v>1551</v>
      </c>
      <c r="B793" s="33" t="s">
        <v>2257</v>
      </c>
      <c r="C793" s="33" t="s">
        <v>1237</v>
      </c>
      <c r="D793" s="33" t="s">
        <v>2251</v>
      </c>
      <c r="E793" s="35"/>
      <c r="F793" s="35" t="s">
        <v>1175</v>
      </c>
      <c r="G793" s="129">
        <v>1</v>
      </c>
      <c r="H793" s="33" t="s">
        <v>46</v>
      </c>
      <c r="I793" s="33" t="s">
        <v>47</v>
      </c>
      <c r="J793" s="59">
        <v>43102</v>
      </c>
      <c r="K793" s="37">
        <v>205</v>
      </c>
      <c r="L793" s="16">
        <f t="shared" si="246"/>
        <v>246</v>
      </c>
      <c r="M793" s="16">
        <v>0.126</v>
      </c>
      <c r="N793" s="8">
        <f t="shared" si="242"/>
        <v>0.14416475972540047</v>
      </c>
      <c r="O793" s="17">
        <f t="shared" si="212"/>
        <v>235</v>
      </c>
      <c r="P793" s="17">
        <f t="shared" si="213"/>
        <v>282</v>
      </c>
      <c r="Q793" s="18">
        <f t="shared" si="243"/>
        <v>29.61</v>
      </c>
      <c r="R793" s="8">
        <v>12</v>
      </c>
      <c r="S793" s="8">
        <v>8.4</v>
      </c>
      <c r="T793" s="18">
        <f t="shared" si="240"/>
        <v>308.9606986899563</v>
      </c>
      <c r="U793" s="44"/>
      <c r="V793" s="44"/>
      <c r="W793" s="44">
        <f t="shared" si="211"/>
        <v>281.65938864628822</v>
      </c>
      <c r="X793" s="8">
        <v>8.4</v>
      </c>
      <c r="Y793" s="17">
        <v>0</v>
      </c>
      <c r="Z793" s="18">
        <f t="shared" si="241"/>
        <v>308.9606986899563</v>
      </c>
      <c r="AA793" s="17">
        <f t="shared" si="245"/>
        <v>281.65938864628822</v>
      </c>
      <c r="AB793" s="35" t="s">
        <v>2258</v>
      </c>
      <c r="AC793" s="35" t="s">
        <v>46</v>
      </c>
      <c r="AD793" s="35"/>
      <c r="AE793" s="35"/>
      <c r="AF793" s="35"/>
      <c r="AG793" s="36"/>
      <c r="AH793" s="36"/>
      <c r="AI793" s="36"/>
      <c r="AJ793" s="38"/>
      <c r="AK793" s="33" t="s">
        <v>2254</v>
      </c>
      <c r="AL793" s="33" t="s">
        <v>2254</v>
      </c>
      <c r="AM793" s="33" t="s">
        <v>2255</v>
      </c>
      <c r="AN793" s="33" t="s">
        <v>2256</v>
      </c>
    </row>
    <row r="794" spans="1:40" ht="102">
      <c r="A794" s="100" t="s">
        <v>1551</v>
      </c>
      <c r="B794" s="33" t="s">
        <v>2257</v>
      </c>
      <c r="C794" s="33" t="s">
        <v>1237</v>
      </c>
      <c r="D794" s="33" t="s">
        <v>2251</v>
      </c>
      <c r="E794" s="35"/>
      <c r="F794" s="35" t="s">
        <v>1175</v>
      </c>
      <c r="G794" s="129">
        <v>1</v>
      </c>
      <c r="H794" s="33" t="s">
        <v>46</v>
      </c>
      <c r="I794" s="33" t="s">
        <v>47</v>
      </c>
      <c r="J794" s="33" t="s">
        <v>1305</v>
      </c>
      <c r="K794" s="37">
        <v>205</v>
      </c>
      <c r="L794" s="16">
        <f t="shared" si="246"/>
        <v>246</v>
      </c>
      <c r="M794" s="16">
        <v>0.126</v>
      </c>
      <c r="N794" s="8">
        <f t="shared" si="242"/>
        <v>0.14416475972540047</v>
      </c>
      <c r="O794" s="17">
        <f t="shared" si="212"/>
        <v>235</v>
      </c>
      <c r="P794" s="17">
        <f t="shared" si="213"/>
        <v>282</v>
      </c>
      <c r="Q794" s="18">
        <f t="shared" si="243"/>
        <v>29.61</v>
      </c>
      <c r="R794" s="8">
        <v>12</v>
      </c>
      <c r="S794" s="8">
        <v>8.4</v>
      </c>
      <c r="T794" s="18">
        <f t="shared" si="240"/>
        <v>308.9606986899563</v>
      </c>
      <c r="U794" s="44"/>
      <c r="V794" s="44"/>
      <c r="W794" s="44">
        <f t="shared" si="211"/>
        <v>281.65938864628822</v>
      </c>
      <c r="X794" s="8">
        <v>8.4</v>
      </c>
      <c r="Y794" s="17">
        <v>0</v>
      </c>
      <c r="Z794" s="18">
        <f t="shared" si="241"/>
        <v>308.9606986899563</v>
      </c>
      <c r="AA794" s="17">
        <f t="shared" si="245"/>
        <v>281.65938864628822</v>
      </c>
      <c r="AB794" s="35"/>
      <c r="AC794" s="35"/>
      <c r="AD794" s="35"/>
      <c r="AE794" s="35"/>
      <c r="AF794" s="35"/>
      <c r="AG794" s="36"/>
      <c r="AH794" s="36"/>
      <c r="AI794" s="36"/>
      <c r="AJ794" s="38"/>
      <c r="AK794" s="33" t="s">
        <v>2254</v>
      </c>
      <c r="AL794" s="33" t="s">
        <v>2254</v>
      </c>
      <c r="AM794" s="33" t="s">
        <v>2255</v>
      </c>
      <c r="AN794" s="33" t="s">
        <v>2256</v>
      </c>
    </row>
    <row r="795" spans="1:40" ht="102">
      <c r="A795" s="100" t="s">
        <v>1551</v>
      </c>
      <c r="B795" s="33" t="s">
        <v>2259</v>
      </c>
      <c r="C795" s="33" t="s">
        <v>1237</v>
      </c>
      <c r="D795" s="33" t="s">
        <v>2251</v>
      </c>
      <c r="E795" s="35"/>
      <c r="F795" s="35" t="s">
        <v>1175</v>
      </c>
      <c r="G795" s="129">
        <v>1</v>
      </c>
      <c r="H795" s="33" t="s">
        <v>46</v>
      </c>
      <c r="I795" s="33" t="s">
        <v>1278</v>
      </c>
      <c r="J795" s="59">
        <v>43102</v>
      </c>
      <c r="K795" s="37">
        <v>195</v>
      </c>
      <c r="L795" s="16">
        <f t="shared" si="246"/>
        <v>234</v>
      </c>
      <c r="M795" s="16">
        <v>0.108</v>
      </c>
      <c r="N795" s="8">
        <f t="shared" si="242"/>
        <v>0.1210762331838565</v>
      </c>
      <c r="O795" s="17">
        <f t="shared" si="212"/>
        <v>219</v>
      </c>
      <c r="P795" s="17">
        <f t="shared" si="213"/>
        <v>262.8</v>
      </c>
      <c r="Q795" s="18">
        <f t="shared" si="243"/>
        <v>23.652000000000001</v>
      </c>
      <c r="R795" s="8">
        <v>12</v>
      </c>
      <c r="S795" s="8">
        <v>8.4</v>
      </c>
      <c r="T795" s="18">
        <f t="shared" si="240"/>
        <v>288</v>
      </c>
      <c r="U795" s="78">
        <v>0.1</v>
      </c>
      <c r="V795" s="18">
        <f t="shared" ref="V795:V1049" si="248">P795*(1+U795)</f>
        <v>289.08000000000004</v>
      </c>
      <c r="W795" s="44">
        <f t="shared" si="211"/>
        <v>268.55895196506549</v>
      </c>
      <c r="X795" s="8">
        <v>8.4</v>
      </c>
      <c r="Y795" s="17">
        <v>0</v>
      </c>
      <c r="Z795" s="18">
        <f t="shared" si="241"/>
        <v>288</v>
      </c>
      <c r="AA795" s="17">
        <f t="shared" si="245"/>
        <v>268.55895196506549</v>
      </c>
      <c r="AB795" s="35"/>
      <c r="AC795" s="35"/>
      <c r="AD795" s="35"/>
      <c r="AE795" s="35"/>
      <c r="AF795" s="35"/>
      <c r="AG795" s="36"/>
      <c r="AH795" s="36"/>
      <c r="AI795" s="36"/>
      <c r="AJ795" s="38"/>
      <c r="AK795" s="33" t="s">
        <v>2260</v>
      </c>
      <c r="AL795" s="33" t="s">
        <v>2254</v>
      </c>
      <c r="AM795" s="33" t="s">
        <v>2255</v>
      </c>
      <c r="AN795" s="33" t="s">
        <v>2256</v>
      </c>
    </row>
    <row r="796" spans="1:40" ht="178.5">
      <c r="A796" s="100" t="s">
        <v>1551</v>
      </c>
      <c r="B796" s="33" t="s">
        <v>2261</v>
      </c>
      <c r="C796" s="33" t="s">
        <v>1237</v>
      </c>
      <c r="D796" s="33" t="s">
        <v>2262</v>
      </c>
      <c r="E796" s="35" t="s">
        <v>2263</v>
      </c>
      <c r="F796" s="35" t="s">
        <v>1175</v>
      </c>
      <c r="G796" s="129">
        <v>1</v>
      </c>
      <c r="H796" s="33" t="s">
        <v>46</v>
      </c>
      <c r="I796" s="33" t="s">
        <v>47</v>
      </c>
      <c r="J796" s="33" t="s">
        <v>1507</v>
      </c>
      <c r="K796" s="37">
        <v>367.36</v>
      </c>
      <c r="L796" s="16">
        <f t="shared" si="246"/>
        <v>440.83199999999999</v>
      </c>
      <c r="M796" s="16">
        <v>6.4000000000000001E-2</v>
      </c>
      <c r="N796" s="8">
        <f t="shared" si="242"/>
        <v>6.8376068376068383E-2</v>
      </c>
      <c r="O796" s="17">
        <f t="shared" si="212"/>
        <v>393</v>
      </c>
      <c r="P796" s="17">
        <f t="shared" si="213"/>
        <v>471.59999999999997</v>
      </c>
      <c r="Q796" s="18">
        <f t="shared" si="243"/>
        <v>25.152000000000001</v>
      </c>
      <c r="R796" s="8">
        <v>12</v>
      </c>
      <c r="S796" s="8">
        <v>8.4</v>
      </c>
      <c r="T796" s="18">
        <f t="shared" si="240"/>
        <v>515.94759825327503</v>
      </c>
      <c r="U796" s="78">
        <v>0.1</v>
      </c>
      <c r="V796" s="18">
        <f t="shared" si="248"/>
        <v>518.76</v>
      </c>
      <c r="W796" s="44">
        <f t="shared" si="211"/>
        <v>494.35807860262008</v>
      </c>
      <c r="X796" s="8">
        <v>8.4</v>
      </c>
      <c r="Y796" s="17">
        <v>10</v>
      </c>
      <c r="Z796" s="18">
        <f t="shared" si="241"/>
        <v>526.86462882096066</v>
      </c>
      <c r="AA796" s="17">
        <f t="shared" si="245"/>
        <v>505.27510917030565</v>
      </c>
      <c r="AB796" s="35" t="s">
        <v>2264</v>
      </c>
      <c r="AC796" s="35" t="s">
        <v>46</v>
      </c>
      <c r="AD796" s="35" t="s">
        <v>1833</v>
      </c>
      <c r="AE796" s="35" t="s">
        <v>138</v>
      </c>
      <c r="AF796" s="35">
        <v>6.46</v>
      </c>
      <c r="AG796" s="36"/>
      <c r="AH796" s="36"/>
      <c r="AI796" s="51" t="s">
        <v>2265</v>
      </c>
      <c r="AJ796" s="38"/>
      <c r="AK796" s="33" t="s">
        <v>2266</v>
      </c>
      <c r="AL796" s="33" t="s">
        <v>2266</v>
      </c>
      <c r="AM796" s="33" t="s">
        <v>2267</v>
      </c>
      <c r="AN796" s="33" t="s">
        <v>2268</v>
      </c>
    </row>
    <row r="797" spans="1:40" ht="409.5">
      <c r="A797" s="100" t="s">
        <v>1551</v>
      </c>
      <c r="B797" s="33" t="s">
        <v>2269</v>
      </c>
      <c r="C797" s="33" t="s">
        <v>1237</v>
      </c>
      <c r="D797" s="33" t="s">
        <v>2270</v>
      </c>
      <c r="E797" s="35" t="s">
        <v>2271</v>
      </c>
      <c r="F797" s="35" t="s">
        <v>45</v>
      </c>
      <c r="G797" s="129">
        <v>1</v>
      </c>
      <c r="H797" s="33" t="s">
        <v>46</v>
      </c>
      <c r="I797" s="33" t="s">
        <v>47</v>
      </c>
      <c r="J797" s="33" t="s">
        <v>1507</v>
      </c>
      <c r="K797" s="37">
        <v>1350</v>
      </c>
      <c r="L797" s="16">
        <f t="shared" si="246"/>
        <v>1620</v>
      </c>
      <c r="M797" s="16">
        <v>6.2E-2</v>
      </c>
      <c r="N797" s="8">
        <f t="shared" si="242"/>
        <v>6.6098081023454158E-2</v>
      </c>
      <c r="O797" s="17">
        <f t="shared" si="212"/>
        <v>1440</v>
      </c>
      <c r="P797" s="17">
        <f t="shared" si="213"/>
        <v>1728</v>
      </c>
      <c r="Q797" s="18">
        <f t="shared" si="243"/>
        <v>89.28</v>
      </c>
      <c r="R797" s="8">
        <v>12</v>
      </c>
      <c r="S797" s="8">
        <v>6</v>
      </c>
      <c r="T797" s="18">
        <f t="shared" si="240"/>
        <v>1839.0638297872342</v>
      </c>
      <c r="U797" s="78">
        <v>7.0000000000000007E-2</v>
      </c>
      <c r="V797" s="18">
        <f t="shared" si="248"/>
        <v>1848.96</v>
      </c>
      <c r="W797" s="44">
        <f t="shared" si="211"/>
        <v>1736.1702127659576</v>
      </c>
      <c r="X797" s="8">
        <v>8.4</v>
      </c>
      <c r="Y797" s="17">
        <v>0</v>
      </c>
      <c r="Z797" s="18">
        <f t="shared" si="241"/>
        <v>1887.5633187772926</v>
      </c>
      <c r="AA797" s="17">
        <f t="shared" si="245"/>
        <v>1781.6593886462881</v>
      </c>
      <c r="AB797" s="40">
        <v>43408</v>
      </c>
      <c r="AC797" s="35" t="s">
        <v>2272</v>
      </c>
      <c r="AD797" s="35" t="s">
        <v>790</v>
      </c>
      <c r="AE797" s="35" t="s">
        <v>791</v>
      </c>
      <c r="AF797" s="35" t="s">
        <v>792</v>
      </c>
      <c r="AG797" s="36"/>
      <c r="AH797" s="36"/>
      <c r="AI797" s="51" t="s">
        <v>2273</v>
      </c>
      <c r="AJ797" s="38"/>
      <c r="AK797" s="33" t="s">
        <v>2274</v>
      </c>
      <c r="AL797" s="33" t="s">
        <v>2274</v>
      </c>
      <c r="AM797" s="33" t="s">
        <v>2275</v>
      </c>
      <c r="AN797" s="33" t="s">
        <v>2276</v>
      </c>
    </row>
    <row r="798" spans="1:40" ht="280.5">
      <c r="A798" s="100" t="s">
        <v>1551</v>
      </c>
      <c r="B798" s="33" t="s">
        <v>2277</v>
      </c>
      <c r="C798" s="33" t="s">
        <v>471</v>
      </c>
      <c r="D798" s="33" t="s">
        <v>2278</v>
      </c>
      <c r="E798" s="35"/>
      <c r="F798" s="35" t="s">
        <v>45</v>
      </c>
      <c r="G798" s="129">
        <v>1</v>
      </c>
      <c r="H798" s="33" t="s">
        <v>46</v>
      </c>
      <c r="I798" s="33" t="s">
        <v>47</v>
      </c>
      <c r="J798" s="59">
        <v>43313</v>
      </c>
      <c r="K798" s="37">
        <v>269</v>
      </c>
      <c r="L798" s="16">
        <f t="shared" si="246"/>
        <v>322.8</v>
      </c>
      <c r="M798" s="16">
        <v>6.6000000000000003E-2</v>
      </c>
      <c r="N798" s="8">
        <f t="shared" si="242"/>
        <v>7.0663811563169171E-2</v>
      </c>
      <c r="O798" s="17">
        <f t="shared" si="212"/>
        <v>289</v>
      </c>
      <c r="P798" s="17">
        <f t="shared" si="213"/>
        <v>346.8</v>
      </c>
      <c r="Q798" s="18">
        <f t="shared" si="243"/>
        <v>19.074000000000002</v>
      </c>
      <c r="R798" s="8">
        <v>12</v>
      </c>
      <c r="S798" s="8">
        <v>6</v>
      </c>
      <c r="T798" s="18">
        <f t="shared" si="240"/>
        <v>369.70212765957456</v>
      </c>
      <c r="U798" s="78">
        <v>7.0000000000000007E-2</v>
      </c>
      <c r="V798" s="18">
        <f t="shared" si="248"/>
        <v>371.07600000000002</v>
      </c>
      <c r="W798" s="44">
        <f t="shared" si="211"/>
        <v>356.1702127659575</v>
      </c>
      <c r="X798" s="8">
        <v>8.4</v>
      </c>
      <c r="Y798" s="17">
        <v>0</v>
      </c>
      <c r="Z798" s="18">
        <f t="shared" si="241"/>
        <v>379.70305676855895</v>
      </c>
      <c r="AA798" s="17">
        <f t="shared" si="245"/>
        <v>365.50218340611355</v>
      </c>
      <c r="AB798" s="35"/>
      <c r="AC798" s="35"/>
      <c r="AD798" s="35"/>
      <c r="AE798" s="35"/>
      <c r="AF798" s="35"/>
      <c r="AG798" s="36"/>
      <c r="AH798" s="36"/>
      <c r="AI798" s="36"/>
      <c r="AJ798" s="38"/>
      <c r="AK798" s="33" t="s">
        <v>2279</v>
      </c>
      <c r="AL798" s="33" t="s">
        <v>2279</v>
      </c>
      <c r="AM798" s="33" t="s">
        <v>2280</v>
      </c>
      <c r="AN798" s="33" t="s">
        <v>2281</v>
      </c>
    </row>
    <row r="799" spans="1:40" ht="280.5">
      <c r="A799" s="100" t="s">
        <v>1551</v>
      </c>
      <c r="B799" s="33" t="s">
        <v>2277</v>
      </c>
      <c r="C799" s="33" t="s">
        <v>471</v>
      </c>
      <c r="D799" s="33" t="s">
        <v>2278</v>
      </c>
      <c r="E799" s="35"/>
      <c r="F799" s="35" t="s">
        <v>45</v>
      </c>
      <c r="G799" s="129">
        <v>1</v>
      </c>
      <c r="H799" s="33" t="s">
        <v>46</v>
      </c>
      <c r="I799" s="33" t="s">
        <v>47</v>
      </c>
      <c r="J799" s="59">
        <v>43313</v>
      </c>
      <c r="K799" s="37">
        <v>269</v>
      </c>
      <c r="L799" s="16">
        <f t="shared" si="246"/>
        <v>322.8</v>
      </c>
      <c r="M799" s="16">
        <v>6.6000000000000003E-2</v>
      </c>
      <c r="N799" s="8">
        <f t="shared" si="242"/>
        <v>7.0663811563169171E-2</v>
      </c>
      <c r="O799" s="17">
        <f t="shared" si="212"/>
        <v>289</v>
      </c>
      <c r="P799" s="17">
        <f t="shared" si="213"/>
        <v>346.8</v>
      </c>
      <c r="Q799" s="18">
        <f t="shared" si="243"/>
        <v>19.074000000000002</v>
      </c>
      <c r="R799" s="8">
        <v>12</v>
      </c>
      <c r="S799" s="8">
        <v>6</v>
      </c>
      <c r="T799" s="18">
        <f t="shared" si="240"/>
        <v>369.70212765957456</v>
      </c>
      <c r="U799" s="78">
        <v>7.0000000000000007E-2</v>
      </c>
      <c r="V799" s="18">
        <f t="shared" si="248"/>
        <v>371.07600000000002</v>
      </c>
      <c r="W799" s="44">
        <f t="shared" si="211"/>
        <v>356.1702127659575</v>
      </c>
      <c r="X799" s="8">
        <v>8.4</v>
      </c>
      <c r="Y799" s="17">
        <v>0</v>
      </c>
      <c r="Z799" s="18">
        <f t="shared" si="241"/>
        <v>379.70305676855895</v>
      </c>
      <c r="AA799" s="17">
        <f t="shared" si="245"/>
        <v>365.50218340611355</v>
      </c>
      <c r="AB799" s="35"/>
      <c r="AC799" s="35"/>
      <c r="AD799" s="35"/>
      <c r="AE799" s="35"/>
      <c r="AF799" s="35"/>
      <c r="AG799" s="36"/>
      <c r="AH799" s="36"/>
      <c r="AI799" s="36"/>
      <c r="AJ799" s="38"/>
      <c r="AK799" s="33" t="s">
        <v>2279</v>
      </c>
      <c r="AL799" s="33" t="s">
        <v>2279</v>
      </c>
      <c r="AM799" s="33" t="s">
        <v>2280</v>
      </c>
      <c r="AN799" s="33" t="s">
        <v>2281</v>
      </c>
    </row>
    <row r="800" spans="1:40" ht="280.5">
      <c r="A800" s="100" t="s">
        <v>1551</v>
      </c>
      <c r="B800" s="33" t="s">
        <v>2277</v>
      </c>
      <c r="C800" s="33" t="s">
        <v>471</v>
      </c>
      <c r="D800" s="33" t="s">
        <v>2278</v>
      </c>
      <c r="E800" s="35"/>
      <c r="F800" s="35" t="s">
        <v>45</v>
      </c>
      <c r="G800" s="129">
        <v>1</v>
      </c>
      <c r="H800" s="33" t="s">
        <v>46</v>
      </c>
      <c r="I800" s="33" t="s">
        <v>47</v>
      </c>
      <c r="J800" s="59">
        <v>43313</v>
      </c>
      <c r="K800" s="37">
        <v>269</v>
      </c>
      <c r="L800" s="16">
        <f t="shared" si="246"/>
        <v>322.8</v>
      </c>
      <c r="M800" s="16">
        <v>6.6000000000000003E-2</v>
      </c>
      <c r="N800" s="8">
        <f t="shared" si="242"/>
        <v>7.0663811563169171E-2</v>
      </c>
      <c r="O800" s="17">
        <f t="shared" si="212"/>
        <v>289</v>
      </c>
      <c r="P800" s="17">
        <f t="shared" si="213"/>
        <v>346.8</v>
      </c>
      <c r="Q800" s="18">
        <f t="shared" si="243"/>
        <v>19.074000000000002</v>
      </c>
      <c r="R800" s="8">
        <v>12</v>
      </c>
      <c r="S800" s="8">
        <v>6</v>
      </c>
      <c r="T800" s="18">
        <f t="shared" si="240"/>
        <v>369.70212765957456</v>
      </c>
      <c r="U800" s="78">
        <v>7.0000000000000007E-2</v>
      </c>
      <c r="V800" s="18">
        <f t="shared" si="248"/>
        <v>371.07600000000002</v>
      </c>
      <c r="W800" s="44">
        <f t="shared" si="211"/>
        <v>356.1702127659575</v>
      </c>
      <c r="X800" s="8">
        <v>8.4</v>
      </c>
      <c r="Y800" s="17">
        <v>0</v>
      </c>
      <c r="Z800" s="18">
        <f t="shared" si="241"/>
        <v>379.70305676855895</v>
      </c>
      <c r="AA800" s="17">
        <f t="shared" si="245"/>
        <v>365.50218340611355</v>
      </c>
      <c r="AB800" s="35"/>
      <c r="AC800" s="35"/>
      <c r="AD800" s="35"/>
      <c r="AE800" s="35"/>
      <c r="AF800" s="35"/>
      <c r="AG800" s="36"/>
      <c r="AH800" s="36"/>
      <c r="AI800" s="36"/>
      <c r="AJ800" s="38"/>
      <c r="AK800" s="33" t="s">
        <v>2279</v>
      </c>
      <c r="AL800" s="33" t="s">
        <v>2279</v>
      </c>
      <c r="AM800" s="33" t="s">
        <v>2280</v>
      </c>
      <c r="AN800" s="33" t="s">
        <v>2281</v>
      </c>
    </row>
    <row r="801" spans="1:40" ht="280.5">
      <c r="A801" s="100" t="s">
        <v>1551</v>
      </c>
      <c r="B801" s="33" t="s">
        <v>2277</v>
      </c>
      <c r="C801" s="33" t="s">
        <v>471</v>
      </c>
      <c r="D801" s="33" t="s">
        <v>2278</v>
      </c>
      <c r="E801" s="35"/>
      <c r="F801" s="35" t="s">
        <v>45</v>
      </c>
      <c r="G801" s="129">
        <v>1</v>
      </c>
      <c r="H801" s="33" t="s">
        <v>46</v>
      </c>
      <c r="I801" s="33" t="s">
        <v>47</v>
      </c>
      <c r="J801" s="59">
        <v>43313</v>
      </c>
      <c r="K801" s="37">
        <v>269</v>
      </c>
      <c r="L801" s="16">
        <f t="shared" si="246"/>
        <v>322.8</v>
      </c>
      <c r="M801" s="16">
        <v>6.6000000000000003E-2</v>
      </c>
      <c r="N801" s="8">
        <f t="shared" si="242"/>
        <v>7.0663811563169171E-2</v>
      </c>
      <c r="O801" s="17">
        <f t="shared" si="212"/>
        <v>289</v>
      </c>
      <c r="P801" s="17">
        <f t="shared" si="213"/>
        <v>346.8</v>
      </c>
      <c r="Q801" s="18">
        <f t="shared" si="243"/>
        <v>19.074000000000002</v>
      </c>
      <c r="R801" s="8">
        <v>12</v>
      </c>
      <c r="S801" s="8">
        <v>6</v>
      </c>
      <c r="T801" s="18">
        <f t="shared" si="240"/>
        <v>369.70212765957456</v>
      </c>
      <c r="U801" s="78">
        <v>7.0000000000000007E-2</v>
      </c>
      <c r="V801" s="18">
        <f t="shared" si="248"/>
        <v>371.07600000000002</v>
      </c>
      <c r="W801" s="44">
        <f t="shared" si="211"/>
        <v>356.1702127659575</v>
      </c>
      <c r="X801" s="8">
        <v>8.4</v>
      </c>
      <c r="Y801" s="17">
        <v>0</v>
      </c>
      <c r="Z801" s="18">
        <f t="shared" si="241"/>
        <v>379.70305676855895</v>
      </c>
      <c r="AA801" s="17">
        <f t="shared" si="245"/>
        <v>365.50218340611355</v>
      </c>
      <c r="AB801" s="35"/>
      <c r="AC801" s="35"/>
      <c r="AD801" s="35"/>
      <c r="AE801" s="35"/>
      <c r="AF801" s="35"/>
      <c r="AG801" s="36"/>
      <c r="AH801" s="36"/>
      <c r="AI801" s="36"/>
      <c r="AJ801" s="38"/>
      <c r="AK801" s="33" t="s">
        <v>2279</v>
      </c>
      <c r="AL801" s="33" t="s">
        <v>2279</v>
      </c>
      <c r="AM801" s="33" t="s">
        <v>2280</v>
      </c>
      <c r="AN801" s="33" t="s">
        <v>2281</v>
      </c>
    </row>
    <row r="802" spans="1:40" ht="280.5">
      <c r="A802" s="100" t="s">
        <v>1551</v>
      </c>
      <c r="B802" s="33" t="s">
        <v>2277</v>
      </c>
      <c r="C802" s="33" t="s">
        <v>471</v>
      </c>
      <c r="D802" s="33" t="s">
        <v>2278</v>
      </c>
      <c r="E802" s="35"/>
      <c r="F802" s="35" t="s">
        <v>45</v>
      </c>
      <c r="G802" s="129">
        <v>1</v>
      </c>
      <c r="H802" s="33" t="s">
        <v>46</v>
      </c>
      <c r="I802" s="33" t="s">
        <v>47</v>
      </c>
      <c r="J802" s="59">
        <v>43313</v>
      </c>
      <c r="K802" s="37">
        <v>269</v>
      </c>
      <c r="L802" s="16">
        <f t="shared" si="246"/>
        <v>322.8</v>
      </c>
      <c r="M802" s="16">
        <v>6.6000000000000003E-2</v>
      </c>
      <c r="N802" s="8">
        <f t="shared" si="242"/>
        <v>7.0663811563169171E-2</v>
      </c>
      <c r="O802" s="17">
        <f t="shared" si="212"/>
        <v>289</v>
      </c>
      <c r="P802" s="17">
        <f t="shared" si="213"/>
        <v>346.8</v>
      </c>
      <c r="Q802" s="18">
        <f t="shared" si="243"/>
        <v>19.074000000000002</v>
      </c>
      <c r="R802" s="8">
        <v>12</v>
      </c>
      <c r="S802" s="8">
        <v>6</v>
      </c>
      <c r="T802" s="18">
        <f t="shared" si="240"/>
        <v>369.70212765957456</v>
      </c>
      <c r="U802" s="78">
        <v>7.0000000000000007E-2</v>
      </c>
      <c r="V802" s="18">
        <f t="shared" si="248"/>
        <v>371.07600000000002</v>
      </c>
      <c r="W802" s="44">
        <f t="shared" ref="W802:W1056" si="249">(L802+R802)/(1-S802/100)</f>
        <v>356.1702127659575</v>
      </c>
      <c r="X802" s="8">
        <v>8.4</v>
      </c>
      <c r="Y802" s="17">
        <v>0</v>
      </c>
      <c r="Z802" s="18">
        <f t="shared" si="241"/>
        <v>379.70305676855895</v>
      </c>
      <c r="AA802" s="17">
        <f t="shared" si="245"/>
        <v>365.50218340611355</v>
      </c>
      <c r="AB802" s="35"/>
      <c r="AC802" s="35"/>
      <c r="AD802" s="35"/>
      <c r="AE802" s="35"/>
      <c r="AF802" s="35"/>
      <c r="AG802" s="36"/>
      <c r="AH802" s="36"/>
      <c r="AI802" s="36"/>
      <c r="AJ802" s="38"/>
      <c r="AK802" s="33" t="s">
        <v>2279</v>
      </c>
      <c r="AL802" s="33" t="s">
        <v>2279</v>
      </c>
      <c r="AM802" s="33" t="s">
        <v>2280</v>
      </c>
      <c r="AN802" s="33" t="s">
        <v>2281</v>
      </c>
    </row>
    <row r="803" spans="1:40" ht="280.5">
      <c r="A803" s="100" t="s">
        <v>1551</v>
      </c>
      <c r="B803" s="33" t="s">
        <v>2277</v>
      </c>
      <c r="C803" s="33" t="s">
        <v>471</v>
      </c>
      <c r="D803" s="33" t="s">
        <v>2278</v>
      </c>
      <c r="E803" s="35"/>
      <c r="F803" s="35" t="s">
        <v>45</v>
      </c>
      <c r="G803" s="129">
        <v>1</v>
      </c>
      <c r="H803" s="33" t="s">
        <v>46</v>
      </c>
      <c r="I803" s="33" t="s">
        <v>47</v>
      </c>
      <c r="J803" s="59">
        <v>43313</v>
      </c>
      <c r="K803" s="37">
        <v>269</v>
      </c>
      <c r="L803" s="16">
        <f t="shared" si="246"/>
        <v>322.8</v>
      </c>
      <c r="M803" s="16">
        <v>6.6000000000000003E-2</v>
      </c>
      <c r="N803" s="8">
        <f t="shared" si="242"/>
        <v>7.0663811563169171E-2</v>
      </c>
      <c r="O803" s="17">
        <f t="shared" ref="O803:O1057" si="250">INT(K803/(1-M803))+1</f>
        <v>289</v>
      </c>
      <c r="P803" s="17">
        <f t="shared" ref="P803:P1057" si="251">1.2*O803</f>
        <v>346.8</v>
      </c>
      <c r="Q803" s="18">
        <f t="shared" si="243"/>
        <v>19.074000000000002</v>
      </c>
      <c r="R803" s="8">
        <v>12</v>
      </c>
      <c r="S803" s="8">
        <v>6</v>
      </c>
      <c r="T803" s="18">
        <f t="shared" si="240"/>
        <v>369.70212765957456</v>
      </c>
      <c r="U803" s="78">
        <v>7.0000000000000007E-2</v>
      </c>
      <c r="V803" s="18">
        <f t="shared" si="248"/>
        <v>371.07600000000002</v>
      </c>
      <c r="W803" s="44">
        <f t="shared" si="249"/>
        <v>356.1702127659575</v>
      </c>
      <c r="X803" s="8">
        <v>8.4</v>
      </c>
      <c r="Y803" s="17">
        <v>0</v>
      </c>
      <c r="Z803" s="18">
        <f t="shared" si="241"/>
        <v>379.70305676855895</v>
      </c>
      <c r="AA803" s="17">
        <f t="shared" si="245"/>
        <v>365.50218340611355</v>
      </c>
      <c r="AB803" s="35"/>
      <c r="AC803" s="35"/>
      <c r="AD803" s="35"/>
      <c r="AE803" s="35"/>
      <c r="AF803" s="35"/>
      <c r="AG803" s="36"/>
      <c r="AH803" s="36"/>
      <c r="AI803" s="36"/>
      <c r="AJ803" s="38"/>
      <c r="AK803" s="33" t="s">
        <v>2279</v>
      </c>
      <c r="AL803" s="33" t="s">
        <v>2279</v>
      </c>
      <c r="AM803" s="33" t="s">
        <v>2280</v>
      </c>
      <c r="AN803" s="33" t="s">
        <v>2281</v>
      </c>
    </row>
    <row r="804" spans="1:40" ht="280.5">
      <c r="A804" s="100" t="s">
        <v>1551</v>
      </c>
      <c r="B804" s="33" t="s">
        <v>2277</v>
      </c>
      <c r="C804" s="33" t="s">
        <v>471</v>
      </c>
      <c r="D804" s="33" t="s">
        <v>2278</v>
      </c>
      <c r="E804" s="35"/>
      <c r="F804" s="35" t="s">
        <v>45</v>
      </c>
      <c r="G804" s="129">
        <v>1</v>
      </c>
      <c r="H804" s="33" t="s">
        <v>46</v>
      </c>
      <c r="I804" s="33" t="s">
        <v>47</v>
      </c>
      <c r="J804" s="59">
        <v>43313</v>
      </c>
      <c r="K804" s="37">
        <v>269</v>
      </c>
      <c r="L804" s="16">
        <f t="shared" si="246"/>
        <v>322.8</v>
      </c>
      <c r="M804" s="16">
        <v>6.6000000000000003E-2</v>
      </c>
      <c r="N804" s="8">
        <f t="shared" si="242"/>
        <v>7.0663811563169171E-2</v>
      </c>
      <c r="O804" s="17">
        <f t="shared" si="250"/>
        <v>289</v>
      </c>
      <c r="P804" s="17">
        <f t="shared" si="251"/>
        <v>346.8</v>
      </c>
      <c r="Q804" s="18">
        <f t="shared" si="243"/>
        <v>19.074000000000002</v>
      </c>
      <c r="R804" s="8">
        <v>12</v>
      </c>
      <c r="S804" s="8">
        <v>6</v>
      </c>
      <c r="T804" s="18">
        <f t="shared" si="240"/>
        <v>369.70212765957456</v>
      </c>
      <c r="U804" s="78">
        <v>7.0000000000000007E-2</v>
      </c>
      <c r="V804" s="18">
        <f t="shared" si="248"/>
        <v>371.07600000000002</v>
      </c>
      <c r="W804" s="44">
        <f t="shared" si="249"/>
        <v>356.1702127659575</v>
      </c>
      <c r="X804" s="8">
        <v>8.4</v>
      </c>
      <c r="Y804" s="17">
        <v>0</v>
      </c>
      <c r="Z804" s="18">
        <f t="shared" si="241"/>
        <v>379.70305676855895</v>
      </c>
      <c r="AA804" s="17">
        <f t="shared" si="245"/>
        <v>365.50218340611355</v>
      </c>
      <c r="AB804" s="35"/>
      <c r="AC804" s="35"/>
      <c r="AD804" s="35"/>
      <c r="AE804" s="35"/>
      <c r="AF804" s="35"/>
      <c r="AG804" s="36"/>
      <c r="AH804" s="36"/>
      <c r="AI804" s="36"/>
      <c r="AJ804" s="38"/>
      <c r="AK804" s="33" t="s">
        <v>2279</v>
      </c>
      <c r="AL804" s="33" t="s">
        <v>2279</v>
      </c>
      <c r="AM804" s="33" t="s">
        <v>2280</v>
      </c>
      <c r="AN804" s="33" t="s">
        <v>2281</v>
      </c>
    </row>
    <row r="805" spans="1:40" ht="280.5">
      <c r="A805" s="100" t="s">
        <v>1551</v>
      </c>
      <c r="B805" s="33" t="s">
        <v>2277</v>
      </c>
      <c r="C805" s="33" t="s">
        <v>471</v>
      </c>
      <c r="D805" s="33" t="s">
        <v>2278</v>
      </c>
      <c r="E805" s="35"/>
      <c r="F805" s="35" t="s">
        <v>45</v>
      </c>
      <c r="G805" s="129">
        <v>1</v>
      </c>
      <c r="H805" s="33" t="s">
        <v>46</v>
      </c>
      <c r="I805" s="33" t="s">
        <v>47</v>
      </c>
      <c r="J805" s="59">
        <v>43313</v>
      </c>
      <c r="K805" s="37">
        <v>269</v>
      </c>
      <c r="L805" s="16">
        <f t="shared" si="246"/>
        <v>322.8</v>
      </c>
      <c r="M805" s="16">
        <v>6.6000000000000003E-2</v>
      </c>
      <c r="N805" s="8">
        <f t="shared" si="242"/>
        <v>7.0663811563169171E-2</v>
      </c>
      <c r="O805" s="17">
        <f t="shared" si="250"/>
        <v>289</v>
      </c>
      <c r="P805" s="17">
        <f t="shared" si="251"/>
        <v>346.8</v>
      </c>
      <c r="Q805" s="18">
        <f t="shared" si="243"/>
        <v>19.074000000000002</v>
      </c>
      <c r="R805" s="8">
        <v>12</v>
      </c>
      <c r="S805" s="8">
        <v>6</v>
      </c>
      <c r="T805" s="18">
        <f t="shared" si="240"/>
        <v>369.70212765957456</v>
      </c>
      <c r="U805" s="78">
        <v>7.0000000000000007E-2</v>
      </c>
      <c r="V805" s="18">
        <f t="shared" si="248"/>
        <v>371.07600000000002</v>
      </c>
      <c r="W805" s="44">
        <f t="shared" si="249"/>
        <v>356.1702127659575</v>
      </c>
      <c r="X805" s="8">
        <v>8.4</v>
      </c>
      <c r="Y805" s="17">
        <v>0</v>
      </c>
      <c r="Z805" s="18">
        <f t="shared" si="241"/>
        <v>379.70305676855895</v>
      </c>
      <c r="AA805" s="17">
        <f t="shared" si="245"/>
        <v>365.50218340611355</v>
      </c>
      <c r="AB805" s="35"/>
      <c r="AC805" s="35"/>
      <c r="AD805" s="35"/>
      <c r="AE805" s="35"/>
      <c r="AF805" s="35"/>
      <c r="AG805" s="36"/>
      <c r="AH805" s="36"/>
      <c r="AI805" s="36"/>
      <c r="AJ805" s="38"/>
      <c r="AK805" s="33" t="s">
        <v>2279</v>
      </c>
      <c r="AL805" s="33" t="s">
        <v>2279</v>
      </c>
      <c r="AM805" s="33" t="s">
        <v>2280</v>
      </c>
      <c r="AN805" s="33" t="s">
        <v>2281</v>
      </c>
    </row>
    <row r="806" spans="1:40" ht="280.5">
      <c r="A806" s="100" t="s">
        <v>1551</v>
      </c>
      <c r="B806" s="33" t="s">
        <v>2277</v>
      </c>
      <c r="C806" s="33" t="s">
        <v>471</v>
      </c>
      <c r="D806" s="33" t="s">
        <v>2278</v>
      </c>
      <c r="E806" s="35"/>
      <c r="F806" s="35" t="s">
        <v>45</v>
      </c>
      <c r="G806" s="129">
        <v>1</v>
      </c>
      <c r="H806" s="33" t="s">
        <v>46</v>
      </c>
      <c r="I806" s="33" t="s">
        <v>47</v>
      </c>
      <c r="J806" s="59">
        <v>43313</v>
      </c>
      <c r="K806" s="37">
        <v>269</v>
      </c>
      <c r="L806" s="16">
        <f t="shared" si="246"/>
        <v>322.8</v>
      </c>
      <c r="M806" s="16">
        <v>6.6000000000000003E-2</v>
      </c>
      <c r="N806" s="8">
        <f t="shared" si="242"/>
        <v>7.0663811563169171E-2</v>
      </c>
      <c r="O806" s="17">
        <f t="shared" si="250"/>
        <v>289</v>
      </c>
      <c r="P806" s="17">
        <f t="shared" si="251"/>
        <v>346.8</v>
      </c>
      <c r="Q806" s="18">
        <f t="shared" si="243"/>
        <v>19.074000000000002</v>
      </c>
      <c r="R806" s="8">
        <v>12</v>
      </c>
      <c r="S806" s="8">
        <v>6</v>
      </c>
      <c r="T806" s="18">
        <f t="shared" si="240"/>
        <v>369.70212765957456</v>
      </c>
      <c r="U806" s="78">
        <v>7.0000000000000007E-2</v>
      </c>
      <c r="V806" s="18">
        <f t="shared" si="248"/>
        <v>371.07600000000002</v>
      </c>
      <c r="W806" s="44">
        <f t="shared" si="249"/>
        <v>356.1702127659575</v>
      </c>
      <c r="X806" s="8">
        <v>8.4</v>
      </c>
      <c r="Y806" s="17">
        <v>0</v>
      </c>
      <c r="Z806" s="18">
        <f t="shared" si="241"/>
        <v>379.70305676855895</v>
      </c>
      <c r="AA806" s="17">
        <f t="shared" si="245"/>
        <v>365.50218340611355</v>
      </c>
      <c r="AB806" s="35"/>
      <c r="AC806" s="35"/>
      <c r="AD806" s="35"/>
      <c r="AE806" s="35"/>
      <c r="AF806" s="35"/>
      <c r="AG806" s="36"/>
      <c r="AH806" s="36"/>
      <c r="AI806" s="36"/>
      <c r="AJ806" s="38"/>
      <c r="AK806" s="33" t="s">
        <v>2279</v>
      </c>
      <c r="AL806" s="33" t="s">
        <v>2279</v>
      </c>
      <c r="AM806" s="33" t="s">
        <v>2280</v>
      </c>
      <c r="AN806" s="33" t="s">
        <v>2281</v>
      </c>
    </row>
    <row r="807" spans="1:40" ht="280.5">
      <c r="A807" s="100" t="s">
        <v>1551</v>
      </c>
      <c r="B807" s="33" t="s">
        <v>2277</v>
      </c>
      <c r="C807" s="33" t="s">
        <v>471</v>
      </c>
      <c r="D807" s="33" t="s">
        <v>2278</v>
      </c>
      <c r="E807" s="35"/>
      <c r="F807" s="35" t="s">
        <v>45</v>
      </c>
      <c r="G807" s="129">
        <v>1</v>
      </c>
      <c r="H807" s="33" t="s">
        <v>46</v>
      </c>
      <c r="I807" s="33" t="s">
        <v>47</v>
      </c>
      <c r="J807" s="59">
        <v>43313</v>
      </c>
      <c r="K807" s="37">
        <v>269</v>
      </c>
      <c r="L807" s="16">
        <f t="shared" si="246"/>
        <v>322.8</v>
      </c>
      <c r="M807" s="16">
        <v>6.6000000000000003E-2</v>
      </c>
      <c r="N807" s="8">
        <f t="shared" si="242"/>
        <v>7.0663811563169171E-2</v>
      </c>
      <c r="O807" s="17">
        <f t="shared" si="250"/>
        <v>289</v>
      </c>
      <c r="P807" s="17">
        <f t="shared" si="251"/>
        <v>346.8</v>
      </c>
      <c r="Q807" s="18">
        <f t="shared" si="243"/>
        <v>19.074000000000002</v>
      </c>
      <c r="R807" s="8">
        <v>12</v>
      </c>
      <c r="S807" s="8">
        <v>6</v>
      </c>
      <c r="T807" s="18">
        <f t="shared" si="240"/>
        <v>369.70212765957456</v>
      </c>
      <c r="U807" s="78">
        <v>7.0000000000000007E-2</v>
      </c>
      <c r="V807" s="18">
        <f t="shared" si="248"/>
        <v>371.07600000000002</v>
      </c>
      <c r="W807" s="44">
        <f t="shared" si="249"/>
        <v>356.1702127659575</v>
      </c>
      <c r="X807" s="8">
        <v>8.4</v>
      </c>
      <c r="Y807" s="17">
        <v>0</v>
      </c>
      <c r="Z807" s="18">
        <f t="shared" si="241"/>
        <v>379.70305676855895</v>
      </c>
      <c r="AA807" s="17">
        <f t="shared" si="245"/>
        <v>365.50218340611355</v>
      </c>
      <c r="AB807" s="35"/>
      <c r="AC807" s="35"/>
      <c r="AD807" s="35"/>
      <c r="AE807" s="35"/>
      <c r="AF807" s="35"/>
      <c r="AG807" s="36"/>
      <c r="AH807" s="36"/>
      <c r="AI807" s="36"/>
      <c r="AJ807" s="38"/>
      <c r="AK807" s="33" t="s">
        <v>2279</v>
      </c>
      <c r="AL807" s="33" t="s">
        <v>2279</v>
      </c>
      <c r="AM807" s="33" t="s">
        <v>2280</v>
      </c>
      <c r="AN807" s="33" t="s">
        <v>2281</v>
      </c>
    </row>
    <row r="808" spans="1:40" ht="280.5">
      <c r="A808" s="100" t="s">
        <v>1551</v>
      </c>
      <c r="B808" s="33" t="s">
        <v>2277</v>
      </c>
      <c r="C808" s="33" t="s">
        <v>471</v>
      </c>
      <c r="D808" s="33" t="s">
        <v>2278</v>
      </c>
      <c r="E808" s="35"/>
      <c r="F808" s="35" t="s">
        <v>45</v>
      </c>
      <c r="G808" s="129">
        <v>1</v>
      </c>
      <c r="H808" s="33" t="s">
        <v>46</v>
      </c>
      <c r="I808" s="33" t="s">
        <v>47</v>
      </c>
      <c r="J808" s="59">
        <v>43313</v>
      </c>
      <c r="K808" s="37">
        <v>269</v>
      </c>
      <c r="L808" s="16">
        <f t="shared" si="246"/>
        <v>322.8</v>
      </c>
      <c r="M808" s="16">
        <v>6.6000000000000003E-2</v>
      </c>
      <c r="N808" s="8">
        <f t="shared" si="242"/>
        <v>7.0663811563169171E-2</v>
      </c>
      <c r="O808" s="17">
        <f t="shared" si="250"/>
        <v>289</v>
      </c>
      <c r="P808" s="17">
        <f t="shared" si="251"/>
        <v>346.8</v>
      </c>
      <c r="Q808" s="18">
        <f t="shared" si="243"/>
        <v>19.074000000000002</v>
      </c>
      <c r="R808" s="8">
        <v>12</v>
      </c>
      <c r="S808" s="8">
        <v>6</v>
      </c>
      <c r="T808" s="18">
        <f t="shared" si="240"/>
        <v>369.70212765957456</v>
      </c>
      <c r="U808" s="78">
        <v>7.0000000000000007E-2</v>
      </c>
      <c r="V808" s="18">
        <f t="shared" si="248"/>
        <v>371.07600000000002</v>
      </c>
      <c r="W808" s="44">
        <f t="shared" si="249"/>
        <v>356.1702127659575</v>
      </c>
      <c r="X808" s="8">
        <v>8.4</v>
      </c>
      <c r="Y808" s="17">
        <v>0</v>
      </c>
      <c r="Z808" s="18">
        <f t="shared" si="241"/>
        <v>379.70305676855895</v>
      </c>
      <c r="AA808" s="17">
        <f t="shared" si="245"/>
        <v>365.50218340611355</v>
      </c>
      <c r="AB808" s="35"/>
      <c r="AC808" s="35"/>
      <c r="AD808" s="35"/>
      <c r="AE808" s="35"/>
      <c r="AF808" s="35"/>
      <c r="AG808" s="36"/>
      <c r="AH808" s="36"/>
      <c r="AI808" s="36"/>
      <c r="AJ808" s="38"/>
      <c r="AK808" s="33" t="s">
        <v>2279</v>
      </c>
      <c r="AL808" s="33" t="s">
        <v>2279</v>
      </c>
      <c r="AM808" s="33" t="s">
        <v>2280</v>
      </c>
      <c r="AN808" s="33" t="s">
        <v>2281</v>
      </c>
    </row>
    <row r="809" spans="1:40" ht="280.5">
      <c r="A809" s="100" t="s">
        <v>1551</v>
      </c>
      <c r="B809" s="33" t="s">
        <v>2277</v>
      </c>
      <c r="C809" s="33" t="s">
        <v>471</v>
      </c>
      <c r="D809" s="33" t="s">
        <v>2278</v>
      </c>
      <c r="E809" s="35"/>
      <c r="F809" s="35" t="s">
        <v>45</v>
      </c>
      <c r="G809" s="129">
        <v>1</v>
      </c>
      <c r="H809" s="33" t="s">
        <v>46</v>
      </c>
      <c r="I809" s="33" t="s">
        <v>47</v>
      </c>
      <c r="J809" s="59">
        <v>43313</v>
      </c>
      <c r="K809" s="37">
        <v>269</v>
      </c>
      <c r="L809" s="16">
        <f t="shared" si="246"/>
        <v>322.8</v>
      </c>
      <c r="M809" s="16">
        <v>6.6000000000000003E-2</v>
      </c>
      <c r="N809" s="8">
        <f t="shared" si="242"/>
        <v>7.0663811563169171E-2</v>
      </c>
      <c r="O809" s="17">
        <f t="shared" si="250"/>
        <v>289</v>
      </c>
      <c r="P809" s="17">
        <f t="shared" si="251"/>
        <v>346.8</v>
      </c>
      <c r="Q809" s="18">
        <f t="shared" si="243"/>
        <v>19.074000000000002</v>
      </c>
      <c r="R809" s="8">
        <v>12</v>
      </c>
      <c r="S809" s="8">
        <v>6</v>
      </c>
      <c r="T809" s="18">
        <f t="shared" si="240"/>
        <v>369.70212765957456</v>
      </c>
      <c r="U809" s="78">
        <v>7.0000000000000007E-2</v>
      </c>
      <c r="V809" s="18">
        <f t="shared" si="248"/>
        <v>371.07600000000002</v>
      </c>
      <c r="W809" s="44">
        <f t="shared" si="249"/>
        <v>356.1702127659575</v>
      </c>
      <c r="X809" s="8">
        <v>8.4</v>
      </c>
      <c r="Y809" s="17">
        <v>0</v>
      </c>
      <c r="Z809" s="18">
        <f t="shared" si="241"/>
        <v>379.70305676855895</v>
      </c>
      <c r="AA809" s="17">
        <f t="shared" si="245"/>
        <v>365.50218340611355</v>
      </c>
      <c r="AB809" s="35"/>
      <c r="AC809" s="35"/>
      <c r="AD809" s="35"/>
      <c r="AE809" s="35"/>
      <c r="AF809" s="35"/>
      <c r="AG809" s="36"/>
      <c r="AH809" s="36"/>
      <c r="AI809" s="36"/>
      <c r="AJ809" s="38"/>
      <c r="AK809" s="33" t="s">
        <v>2279</v>
      </c>
      <c r="AL809" s="33" t="s">
        <v>2279</v>
      </c>
      <c r="AM809" s="33" t="s">
        <v>2280</v>
      </c>
      <c r="AN809" s="33" t="s">
        <v>2281</v>
      </c>
    </row>
    <row r="810" spans="1:40" ht="280.5">
      <c r="A810" s="100" t="s">
        <v>1551</v>
      </c>
      <c r="B810" s="33" t="s">
        <v>2277</v>
      </c>
      <c r="C810" s="33" t="s">
        <v>471</v>
      </c>
      <c r="D810" s="33" t="s">
        <v>2278</v>
      </c>
      <c r="E810" s="35"/>
      <c r="F810" s="35" t="s">
        <v>45</v>
      </c>
      <c r="G810" s="129">
        <v>1</v>
      </c>
      <c r="H810" s="33" t="s">
        <v>46</v>
      </c>
      <c r="I810" s="33" t="s">
        <v>47</v>
      </c>
      <c r="J810" s="59">
        <v>43313</v>
      </c>
      <c r="K810" s="37">
        <v>269</v>
      </c>
      <c r="L810" s="16">
        <f t="shared" si="246"/>
        <v>322.8</v>
      </c>
      <c r="M810" s="16">
        <v>6.6000000000000003E-2</v>
      </c>
      <c r="N810" s="8">
        <f t="shared" si="242"/>
        <v>7.0663811563169171E-2</v>
      </c>
      <c r="O810" s="17">
        <f t="shared" si="250"/>
        <v>289</v>
      </c>
      <c r="P810" s="17">
        <f t="shared" si="251"/>
        <v>346.8</v>
      </c>
      <c r="Q810" s="18">
        <f t="shared" si="243"/>
        <v>19.074000000000002</v>
      </c>
      <c r="R810" s="8">
        <v>12</v>
      </c>
      <c r="S810" s="8">
        <v>6</v>
      </c>
      <c r="T810" s="18">
        <f t="shared" si="240"/>
        <v>369.70212765957456</v>
      </c>
      <c r="U810" s="78">
        <v>7.0000000000000007E-2</v>
      </c>
      <c r="V810" s="18">
        <f t="shared" si="248"/>
        <v>371.07600000000002</v>
      </c>
      <c r="W810" s="44">
        <f t="shared" si="249"/>
        <v>356.1702127659575</v>
      </c>
      <c r="X810" s="8">
        <v>8.4</v>
      </c>
      <c r="Y810" s="17">
        <v>0</v>
      </c>
      <c r="Z810" s="18">
        <f t="shared" si="241"/>
        <v>379.70305676855895</v>
      </c>
      <c r="AA810" s="17">
        <f t="shared" si="245"/>
        <v>365.50218340611355</v>
      </c>
      <c r="AB810" s="35"/>
      <c r="AC810" s="35"/>
      <c r="AD810" s="35"/>
      <c r="AE810" s="35"/>
      <c r="AF810" s="35"/>
      <c r="AG810" s="36"/>
      <c r="AH810" s="36"/>
      <c r="AI810" s="36"/>
      <c r="AJ810" s="38"/>
      <c r="AK810" s="33" t="s">
        <v>2279</v>
      </c>
      <c r="AL810" s="33" t="s">
        <v>2279</v>
      </c>
      <c r="AM810" s="33" t="s">
        <v>2280</v>
      </c>
      <c r="AN810" s="33" t="s">
        <v>2281</v>
      </c>
    </row>
    <row r="811" spans="1:40" ht="280.5">
      <c r="A811" s="100" t="s">
        <v>1551</v>
      </c>
      <c r="B811" s="33" t="s">
        <v>2277</v>
      </c>
      <c r="C811" s="33" t="s">
        <v>471</v>
      </c>
      <c r="D811" s="33" t="s">
        <v>2278</v>
      </c>
      <c r="E811" s="35"/>
      <c r="F811" s="35" t="s">
        <v>45</v>
      </c>
      <c r="G811" s="129">
        <v>1</v>
      </c>
      <c r="H811" s="33" t="s">
        <v>46</v>
      </c>
      <c r="I811" s="33" t="s">
        <v>47</v>
      </c>
      <c r="J811" s="59">
        <v>43313</v>
      </c>
      <c r="K811" s="37">
        <v>269</v>
      </c>
      <c r="L811" s="16">
        <f t="shared" si="246"/>
        <v>322.8</v>
      </c>
      <c r="M811" s="16">
        <v>6.6000000000000003E-2</v>
      </c>
      <c r="N811" s="8">
        <f t="shared" si="242"/>
        <v>7.0663811563169171E-2</v>
      </c>
      <c r="O811" s="17">
        <f t="shared" si="250"/>
        <v>289</v>
      </c>
      <c r="P811" s="17">
        <f t="shared" si="251"/>
        <v>346.8</v>
      </c>
      <c r="Q811" s="18">
        <f t="shared" si="243"/>
        <v>19.074000000000002</v>
      </c>
      <c r="R811" s="8">
        <v>12</v>
      </c>
      <c r="S811" s="8">
        <v>6</v>
      </c>
      <c r="T811" s="18">
        <f t="shared" si="240"/>
        <v>369.70212765957456</v>
      </c>
      <c r="U811" s="78">
        <v>7.0000000000000007E-2</v>
      </c>
      <c r="V811" s="18">
        <f t="shared" si="248"/>
        <v>371.07600000000002</v>
      </c>
      <c r="W811" s="44">
        <f t="shared" si="249"/>
        <v>356.1702127659575</v>
      </c>
      <c r="X811" s="8">
        <v>8.4</v>
      </c>
      <c r="Y811" s="17">
        <v>0</v>
      </c>
      <c r="Z811" s="18">
        <f t="shared" si="241"/>
        <v>379.70305676855895</v>
      </c>
      <c r="AA811" s="17">
        <f t="shared" si="245"/>
        <v>365.50218340611355</v>
      </c>
      <c r="AB811" s="35"/>
      <c r="AC811" s="35"/>
      <c r="AD811" s="35"/>
      <c r="AE811" s="35"/>
      <c r="AF811" s="35"/>
      <c r="AG811" s="36"/>
      <c r="AH811" s="36"/>
      <c r="AI811" s="36"/>
      <c r="AJ811" s="38"/>
      <c r="AK811" s="33" t="s">
        <v>2279</v>
      </c>
      <c r="AL811" s="33" t="s">
        <v>2279</v>
      </c>
      <c r="AM811" s="33" t="s">
        <v>2280</v>
      </c>
      <c r="AN811" s="33" t="s">
        <v>2281</v>
      </c>
    </row>
    <row r="812" spans="1:40" ht="280.5">
      <c r="A812" s="100" t="s">
        <v>1551</v>
      </c>
      <c r="B812" s="33" t="s">
        <v>2277</v>
      </c>
      <c r="C812" s="33" t="s">
        <v>471</v>
      </c>
      <c r="D812" s="33" t="s">
        <v>2278</v>
      </c>
      <c r="E812" s="35"/>
      <c r="F812" s="35" t="s">
        <v>45</v>
      </c>
      <c r="G812" s="129">
        <v>1</v>
      </c>
      <c r="H812" s="33" t="s">
        <v>46</v>
      </c>
      <c r="I812" s="33" t="s">
        <v>47</v>
      </c>
      <c r="J812" s="59">
        <v>43313</v>
      </c>
      <c r="K812" s="37">
        <v>269</v>
      </c>
      <c r="L812" s="16">
        <f t="shared" si="246"/>
        <v>322.8</v>
      </c>
      <c r="M812" s="16">
        <v>6.6000000000000003E-2</v>
      </c>
      <c r="N812" s="8">
        <f t="shared" si="242"/>
        <v>7.0663811563169171E-2</v>
      </c>
      <c r="O812" s="17">
        <f t="shared" si="250"/>
        <v>289</v>
      </c>
      <c r="P812" s="17">
        <f t="shared" si="251"/>
        <v>346.8</v>
      </c>
      <c r="Q812" s="18">
        <f t="shared" si="243"/>
        <v>19.074000000000002</v>
      </c>
      <c r="R812" s="8">
        <v>12</v>
      </c>
      <c r="S812" s="8">
        <v>6</v>
      </c>
      <c r="T812" s="18">
        <f t="shared" si="240"/>
        <v>369.70212765957456</v>
      </c>
      <c r="U812" s="78">
        <v>7.0000000000000007E-2</v>
      </c>
      <c r="V812" s="18">
        <f t="shared" si="248"/>
        <v>371.07600000000002</v>
      </c>
      <c r="W812" s="44">
        <f t="shared" si="249"/>
        <v>356.1702127659575</v>
      </c>
      <c r="X812" s="8">
        <v>8.4</v>
      </c>
      <c r="Y812" s="17">
        <v>0</v>
      </c>
      <c r="Z812" s="18">
        <f t="shared" si="241"/>
        <v>379.70305676855895</v>
      </c>
      <c r="AA812" s="17">
        <f t="shared" si="245"/>
        <v>365.50218340611355</v>
      </c>
      <c r="AB812" s="35"/>
      <c r="AC812" s="35"/>
      <c r="AD812" s="35"/>
      <c r="AE812" s="35"/>
      <c r="AF812" s="35"/>
      <c r="AG812" s="36"/>
      <c r="AH812" s="36"/>
      <c r="AI812" s="36"/>
      <c r="AJ812" s="38"/>
      <c r="AK812" s="33" t="s">
        <v>2279</v>
      </c>
      <c r="AL812" s="33" t="s">
        <v>2279</v>
      </c>
      <c r="AM812" s="33" t="s">
        <v>2280</v>
      </c>
      <c r="AN812" s="33" t="s">
        <v>2281</v>
      </c>
    </row>
    <row r="813" spans="1:40" ht="280.5">
      <c r="A813" s="100" t="s">
        <v>1551</v>
      </c>
      <c r="B813" s="33" t="s">
        <v>2277</v>
      </c>
      <c r="C813" s="33" t="s">
        <v>471</v>
      </c>
      <c r="D813" s="33" t="s">
        <v>2278</v>
      </c>
      <c r="E813" s="35"/>
      <c r="F813" s="35" t="s">
        <v>45</v>
      </c>
      <c r="G813" s="129">
        <v>1</v>
      </c>
      <c r="H813" s="33" t="s">
        <v>46</v>
      </c>
      <c r="I813" s="33" t="s">
        <v>47</v>
      </c>
      <c r="J813" s="59">
        <v>43313</v>
      </c>
      <c r="K813" s="37">
        <v>269</v>
      </c>
      <c r="L813" s="16">
        <f t="shared" si="246"/>
        <v>322.8</v>
      </c>
      <c r="M813" s="16">
        <v>6.6000000000000003E-2</v>
      </c>
      <c r="N813" s="8">
        <f t="shared" si="242"/>
        <v>7.0663811563169171E-2</v>
      </c>
      <c r="O813" s="17">
        <f t="shared" si="250"/>
        <v>289</v>
      </c>
      <c r="P813" s="17">
        <f t="shared" si="251"/>
        <v>346.8</v>
      </c>
      <c r="Q813" s="18">
        <f t="shared" si="243"/>
        <v>19.074000000000002</v>
      </c>
      <c r="R813" s="8">
        <v>12</v>
      </c>
      <c r="S813" s="8">
        <v>6</v>
      </c>
      <c r="T813" s="18">
        <f t="shared" si="240"/>
        <v>369.70212765957456</v>
      </c>
      <c r="U813" s="78">
        <v>7.0000000000000007E-2</v>
      </c>
      <c r="V813" s="18">
        <f t="shared" si="248"/>
        <v>371.07600000000002</v>
      </c>
      <c r="W813" s="44">
        <f t="shared" si="249"/>
        <v>356.1702127659575</v>
      </c>
      <c r="X813" s="8">
        <v>8.4</v>
      </c>
      <c r="Y813" s="17">
        <v>0</v>
      </c>
      <c r="Z813" s="18">
        <f t="shared" si="241"/>
        <v>379.70305676855895</v>
      </c>
      <c r="AA813" s="17">
        <f t="shared" si="245"/>
        <v>365.50218340611355</v>
      </c>
      <c r="AB813" s="35"/>
      <c r="AC813" s="35"/>
      <c r="AD813" s="35"/>
      <c r="AE813" s="35"/>
      <c r="AF813" s="35"/>
      <c r="AG813" s="36"/>
      <c r="AH813" s="36"/>
      <c r="AI813" s="36"/>
      <c r="AJ813" s="38"/>
      <c r="AK813" s="33" t="s">
        <v>2279</v>
      </c>
      <c r="AL813" s="33" t="s">
        <v>2279</v>
      </c>
      <c r="AM813" s="33" t="s">
        <v>2280</v>
      </c>
      <c r="AN813" s="33" t="s">
        <v>2281</v>
      </c>
    </row>
    <row r="814" spans="1:40" ht="280.5">
      <c r="A814" s="100" t="s">
        <v>1551</v>
      </c>
      <c r="B814" s="33" t="s">
        <v>2277</v>
      </c>
      <c r="C814" s="33" t="s">
        <v>471</v>
      </c>
      <c r="D814" s="33" t="s">
        <v>2278</v>
      </c>
      <c r="E814" s="35"/>
      <c r="F814" s="35" t="s">
        <v>45</v>
      </c>
      <c r="G814" s="129">
        <v>1</v>
      </c>
      <c r="H814" s="33" t="s">
        <v>46</v>
      </c>
      <c r="I814" s="33" t="s">
        <v>47</v>
      </c>
      <c r="J814" s="59">
        <v>43313</v>
      </c>
      <c r="K814" s="37">
        <v>269</v>
      </c>
      <c r="L814" s="16">
        <f t="shared" si="246"/>
        <v>322.8</v>
      </c>
      <c r="M814" s="16">
        <v>6.6000000000000003E-2</v>
      </c>
      <c r="N814" s="8">
        <f t="shared" si="242"/>
        <v>7.0663811563169171E-2</v>
      </c>
      <c r="O814" s="17">
        <f t="shared" si="250"/>
        <v>289</v>
      </c>
      <c r="P814" s="17">
        <f t="shared" si="251"/>
        <v>346.8</v>
      </c>
      <c r="Q814" s="18">
        <f t="shared" si="243"/>
        <v>19.074000000000002</v>
      </c>
      <c r="R814" s="8">
        <v>12</v>
      </c>
      <c r="S814" s="8">
        <v>6</v>
      </c>
      <c r="T814" s="18">
        <f t="shared" si="240"/>
        <v>369.70212765957456</v>
      </c>
      <c r="U814" s="78">
        <v>7.0000000000000007E-2</v>
      </c>
      <c r="V814" s="18">
        <f t="shared" si="248"/>
        <v>371.07600000000002</v>
      </c>
      <c r="W814" s="44">
        <f t="shared" si="249"/>
        <v>356.1702127659575</v>
      </c>
      <c r="X814" s="8">
        <v>8.4</v>
      </c>
      <c r="Y814" s="17">
        <v>0</v>
      </c>
      <c r="Z814" s="18">
        <f t="shared" si="241"/>
        <v>379.70305676855895</v>
      </c>
      <c r="AA814" s="17">
        <f t="shared" si="245"/>
        <v>365.50218340611355</v>
      </c>
      <c r="AB814" s="35"/>
      <c r="AC814" s="35"/>
      <c r="AD814" s="35"/>
      <c r="AE814" s="35"/>
      <c r="AF814" s="35"/>
      <c r="AG814" s="36"/>
      <c r="AH814" s="36"/>
      <c r="AI814" s="36"/>
      <c r="AJ814" s="38"/>
      <c r="AK814" s="33" t="s">
        <v>2279</v>
      </c>
      <c r="AL814" s="33" t="s">
        <v>2279</v>
      </c>
      <c r="AM814" s="33" t="s">
        <v>2280</v>
      </c>
      <c r="AN814" s="33" t="s">
        <v>2281</v>
      </c>
    </row>
    <row r="815" spans="1:40" ht="280.5">
      <c r="A815" s="100" t="s">
        <v>1551</v>
      </c>
      <c r="B815" s="33" t="s">
        <v>2277</v>
      </c>
      <c r="C815" s="33" t="s">
        <v>471</v>
      </c>
      <c r="D815" s="33" t="s">
        <v>2278</v>
      </c>
      <c r="E815" s="35"/>
      <c r="F815" s="35" t="s">
        <v>45</v>
      </c>
      <c r="G815" s="129">
        <v>1</v>
      </c>
      <c r="H815" s="33" t="s">
        <v>46</v>
      </c>
      <c r="I815" s="33" t="s">
        <v>47</v>
      </c>
      <c r="J815" s="59">
        <v>43313</v>
      </c>
      <c r="K815" s="37">
        <v>269</v>
      </c>
      <c r="L815" s="16">
        <f t="shared" si="246"/>
        <v>322.8</v>
      </c>
      <c r="M815" s="16">
        <v>6.6000000000000003E-2</v>
      </c>
      <c r="N815" s="8">
        <f t="shared" si="242"/>
        <v>7.0663811563169171E-2</v>
      </c>
      <c r="O815" s="17">
        <f t="shared" si="250"/>
        <v>289</v>
      </c>
      <c r="P815" s="17">
        <f t="shared" si="251"/>
        <v>346.8</v>
      </c>
      <c r="Q815" s="18">
        <f t="shared" si="243"/>
        <v>19.074000000000002</v>
      </c>
      <c r="R815" s="8">
        <v>12</v>
      </c>
      <c r="S815" s="8">
        <v>6</v>
      </c>
      <c r="T815" s="18">
        <f t="shared" si="240"/>
        <v>369.70212765957456</v>
      </c>
      <c r="U815" s="78">
        <v>7.0000000000000007E-2</v>
      </c>
      <c r="V815" s="18">
        <f t="shared" si="248"/>
        <v>371.07600000000002</v>
      </c>
      <c r="W815" s="44">
        <f t="shared" si="249"/>
        <v>356.1702127659575</v>
      </c>
      <c r="X815" s="8">
        <v>8.4</v>
      </c>
      <c r="Y815" s="17">
        <v>0</v>
      </c>
      <c r="Z815" s="18">
        <f t="shared" si="241"/>
        <v>379.70305676855895</v>
      </c>
      <c r="AA815" s="17">
        <f t="shared" si="245"/>
        <v>365.50218340611355</v>
      </c>
      <c r="AB815" s="35"/>
      <c r="AC815" s="35"/>
      <c r="AD815" s="35"/>
      <c r="AE815" s="35"/>
      <c r="AF815" s="35"/>
      <c r="AG815" s="36"/>
      <c r="AH815" s="36"/>
      <c r="AI815" s="36"/>
      <c r="AJ815" s="38"/>
      <c r="AK815" s="33" t="s">
        <v>2279</v>
      </c>
      <c r="AL815" s="33" t="s">
        <v>2279</v>
      </c>
      <c r="AM815" s="33" t="s">
        <v>2280</v>
      </c>
      <c r="AN815" s="33" t="s">
        <v>2281</v>
      </c>
    </row>
    <row r="816" spans="1:40" ht="280.5">
      <c r="A816" s="100" t="s">
        <v>1551</v>
      </c>
      <c r="B816" s="33" t="s">
        <v>2277</v>
      </c>
      <c r="C816" s="33" t="s">
        <v>471</v>
      </c>
      <c r="D816" s="33" t="s">
        <v>2278</v>
      </c>
      <c r="E816" s="35"/>
      <c r="F816" s="35" t="s">
        <v>45</v>
      </c>
      <c r="G816" s="129">
        <v>1</v>
      </c>
      <c r="H816" s="33" t="s">
        <v>46</v>
      </c>
      <c r="I816" s="33" t="s">
        <v>47</v>
      </c>
      <c r="J816" s="59">
        <v>43313</v>
      </c>
      <c r="K816" s="37">
        <v>269</v>
      </c>
      <c r="L816" s="16">
        <f t="shared" si="246"/>
        <v>322.8</v>
      </c>
      <c r="M816" s="16">
        <v>6.6000000000000003E-2</v>
      </c>
      <c r="N816" s="8">
        <f t="shared" si="242"/>
        <v>7.0663811563169171E-2</v>
      </c>
      <c r="O816" s="17">
        <f t="shared" si="250"/>
        <v>289</v>
      </c>
      <c r="P816" s="17">
        <f t="shared" si="251"/>
        <v>346.8</v>
      </c>
      <c r="Q816" s="18">
        <f t="shared" si="243"/>
        <v>19.074000000000002</v>
      </c>
      <c r="R816" s="8">
        <v>12</v>
      </c>
      <c r="S816" s="8">
        <v>6</v>
      </c>
      <c r="T816" s="18">
        <f t="shared" si="240"/>
        <v>369.70212765957456</v>
      </c>
      <c r="U816" s="78">
        <v>7.0000000000000007E-2</v>
      </c>
      <c r="V816" s="18">
        <f t="shared" si="248"/>
        <v>371.07600000000002</v>
      </c>
      <c r="W816" s="44">
        <f t="shared" si="249"/>
        <v>356.1702127659575</v>
      </c>
      <c r="X816" s="8">
        <v>8.4</v>
      </c>
      <c r="Y816" s="17">
        <v>0</v>
      </c>
      <c r="Z816" s="18">
        <f t="shared" si="241"/>
        <v>379.70305676855895</v>
      </c>
      <c r="AA816" s="17">
        <f t="shared" si="245"/>
        <v>365.50218340611355</v>
      </c>
      <c r="AB816" s="35"/>
      <c r="AC816" s="35"/>
      <c r="AD816" s="35"/>
      <c r="AE816" s="35"/>
      <c r="AF816" s="35"/>
      <c r="AG816" s="36"/>
      <c r="AH816" s="36"/>
      <c r="AI816" s="36"/>
      <c r="AJ816" s="38"/>
      <c r="AK816" s="33" t="s">
        <v>2279</v>
      </c>
      <c r="AL816" s="33" t="s">
        <v>2279</v>
      </c>
      <c r="AM816" s="33" t="s">
        <v>2280</v>
      </c>
      <c r="AN816" s="33" t="s">
        <v>2281</v>
      </c>
    </row>
    <row r="817" spans="1:40" ht="280.5">
      <c r="A817" s="100" t="s">
        <v>1551</v>
      </c>
      <c r="B817" s="33" t="s">
        <v>2277</v>
      </c>
      <c r="C817" s="33" t="s">
        <v>471</v>
      </c>
      <c r="D817" s="33" t="s">
        <v>2278</v>
      </c>
      <c r="E817" s="35"/>
      <c r="F817" s="35" t="s">
        <v>45</v>
      </c>
      <c r="G817" s="129">
        <v>1</v>
      </c>
      <c r="H817" s="33" t="s">
        <v>46</v>
      </c>
      <c r="I817" s="33" t="s">
        <v>47</v>
      </c>
      <c r="J817" s="59">
        <v>43313</v>
      </c>
      <c r="K817" s="37">
        <v>269</v>
      </c>
      <c r="L817" s="16">
        <f t="shared" si="246"/>
        <v>322.8</v>
      </c>
      <c r="M817" s="16">
        <v>6.6000000000000003E-2</v>
      </c>
      <c r="N817" s="8">
        <f t="shared" si="242"/>
        <v>7.0663811563169171E-2</v>
      </c>
      <c r="O817" s="17">
        <f t="shared" si="250"/>
        <v>289</v>
      </c>
      <c r="P817" s="17">
        <f t="shared" si="251"/>
        <v>346.8</v>
      </c>
      <c r="Q817" s="18">
        <f t="shared" si="243"/>
        <v>19.074000000000002</v>
      </c>
      <c r="R817" s="8">
        <v>12</v>
      </c>
      <c r="S817" s="8">
        <v>6</v>
      </c>
      <c r="T817" s="18">
        <f t="shared" si="240"/>
        <v>369.70212765957456</v>
      </c>
      <c r="U817" s="78">
        <v>7.0000000000000007E-2</v>
      </c>
      <c r="V817" s="18">
        <f t="shared" si="248"/>
        <v>371.07600000000002</v>
      </c>
      <c r="W817" s="44">
        <f t="shared" si="249"/>
        <v>356.1702127659575</v>
      </c>
      <c r="X817" s="8">
        <v>8.4</v>
      </c>
      <c r="Y817" s="17">
        <v>0</v>
      </c>
      <c r="Z817" s="18">
        <f t="shared" si="241"/>
        <v>379.70305676855895</v>
      </c>
      <c r="AA817" s="17">
        <f t="shared" si="245"/>
        <v>365.50218340611355</v>
      </c>
      <c r="AB817" s="35"/>
      <c r="AC817" s="35"/>
      <c r="AD817" s="35"/>
      <c r="AE817" s="35"/>
      <c r="AF817" s="35"/>
      <c r="AG817" s="36"/>
      <c r="AH817" s="36"/>
      <c r="AI817" s="36"/>
      <c r="AJ817" s="38"/>
      <c r="AK817" s="33" t="s">
        <v>2279</v>
      </c>
      <c r="AL817" s="33" t="s">
        <v>2279</v>
      </c>
      <c r="AM817" s="33" t="s">
        <v>2280</v>
      </c>
      <c r="AN817" s="33" t="s">
        <v>2281</v>
      </c>
    </row>
    <row r="818" spans="1:40" ht="331.5">
      <c r="A818" s="100" t="s">
        <v>1551</v>
      </c>
      <c r="B818" s="33" t="s">
        <v>2282</v>
      </c>
      <c r="C818" s="33" t="s">
        <v>1406</v>
      </c>
      <c r="D818" s="33" t="s">
        <v>2283</v>
      </c>
      <c r="E818" s="35" t="s">
        <v>2284</v>
      </c>
      <c r="F818" s="35" t="s">
        <v>45</v>
      </c>
      <c r="G818" s="129">
        <v>1</v>
      </c>
      <c r="H818" s="33" t="s">
        <v>46</v>
      </c>
      <c r="I818" s="33" t="s">
        <v>47</v>
      </c>
      <c r="J818" s="59">
        <v>43313</v>
      </c>
      <c r="K818" s="37">
        <v>359</v>
      </c>
      <c r="L818" s="16">
        <f t="shared" si="246"/>
        <v>430.8</v>
      </c>
      <c r="M818" s="16">
        <v>4.2000000000000003E-2</v>
      </c>
      <c r="N818" s="8">
        <f t="shared" si="242"/>
        <v>4.3841336116910233E-2</v>
      </c>
      <c r="O818" s="17">
        <f t="shared" si="250"/>
        <v>375</v>
      </c>
      <c r="P818" s="17">
        <f t="shared" si="251"/>
        <v>450</v>
      </c>
      <c r="Q818" s="18">
        <f t="shared" si="243"/>
        <v>15.750000000000002</v>
      </c>
      <c r="R818" s="8">
        <v>12</v>
      </c>
      <c r="S818" s="8">
        <v>6</v>
      </c>
      <c r="T818" s="18">
        <f t="shared" si="240"/>
        <v>479.48936170212772</v>
      </c>
      <c r="U818" s="78">
        <v>7.0000000000000007E-2</v>
      </c>
      <c r="V818" s="18">
        <f t="shared" si="248"/>
        <v>481.5</v>
      </c>
      <c r="W818" s="44">
        <f t="shared" si="249"/>
        <v>471.06382978723406</v>
      </c>
      <c r="X818" s="8">
        <v>8.4</v>
      </c>
      <c r="Y818" s="17">
        <v>0</v>
      </c>
      <c r="Z818" s="18">
        <f t="shared" si="241"/>
        <v>492.36681222707421</v>
      </c>
      <c r="AA818" s="17">
        <f t="shared" si="245"/>
        <v>483.4061135371179</v>
      </c>
      <c r="AB818" s="40">
        <v>43375</v>
      </c>
      <c r="AC818" s="35" t="s">
        <v>394</v>
      </c>
      <c r="AD818" s="35" t="s">
        <v>2285</v>
      </c>
      <c r="AE818" s="35" t="s">
        <v>2286</v>
      </c>
      <c r="AF818" s="35">
        <v>6.46</v>
      </c>
      <c r="AG818" s="36"/>
      <c r="AH818" s="36"/>
      <c r="AI818" s="36"/>
      <c r="AJ818" s="38"/>
      <c r="AK818" s="33" t="s">
        <v>2287</v>
      </c>
      <c r="AL818" s="33" t="s">
        <v>2287</v>
      </c>
      <c r="AM818" s="33" t="s">
        <v>2288</v>
      </c>
      <c r="AN818" s="33" t="s">
        <v>2289</v>
      </c>
    </row>
    <row r="819" spans="1:40" ht="331.5">
      <c r="A819" s="100" t="s">
        <v>1551</v>
      </c>
      <c r="B819" s="33" t="s">
        <v>2282</v>
      </c>
      <c r="C819" s="33" t="s">
        <v>1406</v>
      </c>
      <c r="D819" s="33" t="s">
        <v>2283</v>
      </c>
      <c r="E819" s="35"/>
      <c r="F819" s="35" t="s">
        <v>45</v>
      </c>
      <c r="G819" s="129">
        <v>1</v>
      </c>
      <c r="H819" s="33" t="s">
        <v>46</v>
      </c>
      <c r="I819" s="33" t="s">
        <v>47</v>
      </c>
      <c r="J819" s="59">
        <v>43313</v>
      </c>
      <c r="K819" s="37">
        <v>349</v>
      </c>
      <c r="L819" s="16">
        <f t="shared" si="246"/>
        <v>418.8</v>
      </c>
      <c r="M819" s="16">
        <v>0.04</v>
      </c>
      <c r="N819" s="8">
        <f t="shared" si="242"/>
        <v>4.1666666666666671E-2</v>
      </c>
      <c r="O819" s="17">
        <f t="shared" si="250"/>
        <v>364</v>
      </c>
      <c r="P819" s="17">
        <f t="shared" si="251"/>
        <v>436.8</v>
      </c>
      <c r="Q819" s="18">
        <f t="shared" si="243"/>
        <v>14.56</v>
      </c>
      <c r="R819" s="8">
        <v>12</v>
      </c>
      <c r="S819" s="8">
        <v>6</v>
      </c>
      <c r="T819" s="18">
        <f t="shared" si="240"/>
        <v>465.44680851063839</v>
      </c>
      <c r="U819" s="78">
        <v>7.0000000000000007E-2</v>
      </c>
      <c r="V819" s="18">
        <f t="shared" si="248"/>
        <v>467.37600000000003</v>
      </c>
      <c r="W819" s="44">
        <f t="shared" si="249"/>
        <v>458.29787234042556</v>
      </c>
      <c r="X819" s="8">
        <v>8.4</v>
      </c>
      <c r="Y819" s="17">
        <v>0</v>
      </c>
      <c r="Z819" s="18">
        <f t="shared" si="241"/>
        <v>477.95633187772921</v>
      </c>
      <c r="AA819" s="17">
        <f t="shared" si="245"/>
        <v>470.30567685589517</v>
      </c>
      <c r="AB819" s="35"/>
      <c r="AC819" s="35"/>
      <c r="AD819" s="35"/>
      <c r="AE819" s="35"/>
      <c r="AF819" s="35"/>
      <c r="AG819" s="36"/>
      <c r="AH819" s="36"/>
      <c r="AI819" s="36"/>
      <c r="AJ819" s="38"/>
      <c r="AK819" s="33" t="s">
        <v>2287</v>
      </c>
      <c r="AL819" s="33" t="s">
        <v>2287</v>
      </c>
      <c r="AM819" s="33" t="s">
        <v>2288</v>
      </c>
      <c r="AN819" s="33" t="s">
        <v>2289</v>
      </c>
    </row>
    <row r="820" spans="1:40" ht="331.5">
      <c r="A820" s="100" t="s">
        <v>1551</v>
      </c>
      <c r="B820" s="33" t="s">
        <v>2282</v>
      </c>
      <c r="C820" s="33" t="s">
        <v>1406</v>
      </c>
      <c r="D820" s="33" t="s">
        <v>2283</v>
      </c>
      <c r="E820" s="35"/>
      <c r="F820" s="35" t="s">
        <v>45</v>
      </c>
      <c r="G820" s="129">
        <v>1</v>
      </c>
      <c r="H820" s="33" t="s">
        <v>46</v>
      </c>
      <c r="I820" s="33" t="s">
        <v>47</v>
      </c>
      <c r="J820" s="59">
        <v>43313</v>
      </c>
      <c r="K820" s="37">
        <v>349</v>
      </c>
      <c r="L820" s="16">
        <f t="shared" si="246"/>
        <v>418.8</v>
      </c>
      <c r="M820" s="16">
        <v>0.04</v>
      </c>
      <c r="N820" s="8">
        <f t="shared" si="242"/>
        <v>4.1666666666666671E-2</v>
      </c>
      <c r="O820" s="17">
        <f t="shared" si="250"/>
        <v>364</v>
      </c>
      <c r="P820" s="17">
        <f t="shared" si="251"/>
        <v>436.8</v>
      </c>
      <c r="Q820" s="18">
        <f t="shared" si="243"/>
        <v>14.56</v>
      </c>
      <c r="R820" s="8">
        <v>12</v>
      </c>
      <c r="S820" s="8">
        <v>6</v>
      </c>
      <c r="T820" s="18">
        <f t="shared" si="240"/>
        <v>465.44680851063839</v>
      </c>
      <c r="U820" s="78">
        <v>7.0000000000000007E-2</v>
      </c>
      <c r="V820" s="18">
        <f t="shared" si="248"/>
        <v>467.37600000000003</v>
      </c>
      <c r="W820" s="44">
        <f t="shared" si="249"/>
        <v>458.29787234042556</v>
      </c>
      <c r="X820" s="8">
        <v>8.4</v>
      </c>
      <c r="Y820" s="17">
        <v>0</v>
      </c>
      <c r="Z820" s="18">
        <f t="shared" si="241"/>
        <v>477.95633187772921</v>
      </c>
      <c r="AA820" s="17">
        <f t="shared" si="245"/>
        <v>470.30567685589517</v>
      </c>
      <c r="AB820" s="35"/>
      <c r="AC820" s="35"/>
      <c r="AD820" s="35"/>
      <c r="AE820" s="35"/>
      <c r="AF820" s="35"/>
      <c r="AG820" s="36"/>
      <c r="AH820" s="36"/>
      <c r="AI820" s="36"/>
      <c r="AJ820" s="38"/>
      <c r="AK820" s="33" t="s">
        <v>2287</v>
      </c>
      <c r="AL820" s="33" t="s">
        <v>2287</v>
      </c>
      <c r="AM820" s="33" t="s">
        <v>2288</v>
      </c>
      <c r="AN820" s="33" t="s">
        <v>2289</v>
      </c>
    </row>
    <row r="821" spans="1:40" ht="331.5">
      <c r="A821" s="100" t="s">
        <v>1551</v>
      </c>
      <c r="B821" s="33" t="s">
        <v>2282</v>
      </c>
      <c r="C821" s="33" t="s">
        <v>1406</v>
      </c>
      <c r="D821" s="33" t="s">
        <v>2283</v>
      </c>
      <c r="E821" s="35"/>
      <c r="F821" s="35" t="s">
        <v>45</v>
      </c>
      <c r="G821" s="129">
        <v>1</v>
      </c>
      <c r="H821" s="33" t="s">
        <v>46</v>
      </c>
      <c r="I821" s="33" t="s">
        <v>47</v>
      </c>
      <c r="J821" s="59">
        <v>43313</v>
      </c>
      <c r="K821" s="37">
        <v>349</v>
      </c>
      <c r="L821" s="16">
        <f t="shared" si="246"/>
        <v>418.8</v>
      </c>
      <c r="M821" s="16">
        <v>0.04</v>
      </c>
      <c r="N821" s="8">
        <f t="shared" si="242"/>
        <v>4.1666666666666671E-2</v>
      </c>
      <c r="O821" s="17">
        <f t="shared" si="250"/>
        <v>364</v>
      </c>
      <c r="P821" s="17">
        <f t="shared" si="251"/>
        <v>436.8</v>
      </c>
      <c r="Q821" s="18">
        <f t="shared" si="243"/>
        <v>14.56</v>
      </c>
      <c r="R821" s="8">
        <v>12</v>
      </c>
      <c r="S821" s="8">
        <v>6</v>
      </c>
      <c r="T821" s="18">
        <f t="shared" si="240"/>
        <v>465.44680851063839</v>
      </c>
      <c r="U821" s="78">
        <v>7.0000000000000007E-2</v>
      </c>
      <c r="V821" s="18">
        <f t="shared" si="248"/>
        <v>467.37600000000003</v>
      </c>
      <c r="W821" s="44">
        <f t="shared" si="249"/>
        <v>458.29787234042556</v>
      </c>
      <c r="X821" s="8">
        <v>8.4</v>
      </c>
      <c r="Y821" s="17">
        <v>0</v>
      </c>
      <c r="Z821" s="18">
        <f t="shared" si="241"/>
        <v>477.95633187772921</v>
      </c>
      <c r="AA821" s="17">
        <f t="shared" si="245"/>
        <v>470.30567685589517</v>
      </c>
      <c r="AB821" s="35"/>
      <c r="AC821" s="35"/>
      <c r="AD821" s="35"/>
      <c r="AE821" s="35"/>
      <c r="AF821" s="35"/>
      <c r="AG821" s="36"/>
      <c r="AH821" s="36"/>
      <c r="AI821" s="36"/>
      <c r="AJ821" s="38"/>
      <c r="AK821" s="33" t="s">
        <v>2287</v>
      </c>
      <c r="AL821" s="33" t="s">
        <v>2287</v>
      </c>
      <c r="AM821" s="33" t="s">
        <v>2288</v>
      </c>
      <c r="AN821" s="33" t="s">
        <v>2289</v>
      </c>
    </row>
    <row r="822" spans="1:40" ht="331.5">
      <c r="A822" s="100" t="s">
        <v>1551</v>
      </c>
      <c r="B822" s="33" t="s">
        <v>2282</v>
      </c>
      <c r="C822" s="33" t="s">
        <v>1406</v>
      </c>
      <c r="D822" s="33" t="s">
        <v>2283</v>
      </c>
      <c r="E822" s="35"/>
      <c r="F822" s="35" t="s">
        <v>45</v>
      </c>
      <c r="G822" s="129">
        <v>1</v>
      </c>
      <c r="H822" s="33" t="s">
        <v>46</v>
      </c>
      <c r="I822" s="33" t="s">
        <v>47</v>
      </c>
      <c r="J822" s="59">
        <v>43313</v>
      </c>
      <c r="K822" s="37">
        <v>349</v>
      </c>
      <c r="L822" s="16">
        <f t="shared" si="246"/>
        <v>418.8</v>
      </c>
      <c r="M822" s="16">
        <v>2.3E-2</v>
      </c>
      <c r="N822" s="8">
        <f t="shared" si="242"/>
        <v>2.3541453428863868E-2</v>
      </c>
      <c r="O822" s="17">
        <f t="shared" si="250"/>
        <v>358</v>
      </c>
      <c r="P822" s="17">
        <f t="shared" si="251"/>
        <v>429.59999999999997</v>
      </c>
      <c r="Q822" s="18">
        <f t="shared" si="243"/>
        <v>8.234</v>
      </c>
      <c r="R822" s="8">
        <v>12</v>
      </c>
      <c r="S822" s="8">
        <v>6</v>
      </c>
      <c r="T822" s="18">
        <f t="shared" si="240"/>
        <v>457.78723404255322</v>
      </c>
      <c r="U822" s="78">
        <v>7.0000000000000007E-2</v>
      </c>
      <c r="V822" s="18">
        <f t="shared" si="248"/>
        <v>459.67199999999997</v>
      </c>
      <c r="W822" s="44">
        <f t="shared" si="249"/>
        <v>458.29787234042556</v>
      </c>
      <c r="X822" s="8">
        <v>8.4</v>
      </c>
      <c r="Y822" s="17">
        <v>0</v>
      </c>
      <c r="Z822" s="18">
        <f t="shared" si="241"/>
        <v>470.09606986899558</v>
      </c>
      <c r="AA822" s="17">
        <f t="shared" si="245"/>
        <v>470.30567685589517</v>
      </c>
      <c r="AB822" s="35"/>
      <c r="AC822" s="35"/>
      <c r="AD822" s="35"/>
      <c r="AE822" s="35"/>
      <c r="AF822" s="35"/>
      <c r="AG822" s="36"/>
      <c r="AH822" s="36"/>
      <c r="AI822" s="36"/>
      <c r="AJ822" s="38"/>
      <c r="AK822" s="33" t="s">
        <v>2287</v>
      </c>
      <c r="AL822" s="33" t="s">
        <v>2287</v>
      </c>
      <c r="AM822" s="33" t="s">
        <v>2288</v>
      </c>
      <c r="AN822" s="33" t="s">
        <v>2289</v>
      </c>
    </row>
    <row r="823" spans="1:40" ht="153">
      <c r="A823" s="100" t="s">
        <v>1551</v>
      </c>
      <c r="B823" s="33" t="s">
        <v>2290</v>
      </c>
      <c r="C823" s="33" t="s">
        <v>1237</v>
      </c>
      <c r="D823" s="33" t="s">
        <v>2291</v>
      </c>
      <c r="E823" s="35"/>
      <c r="F823" s="35" t="s">
        <v>45</v>
      </c>
      <c r="G823" s="129">
        <v>1</v>
      </c>
      <c r="H823" s="33" t="s">
        <v>46</v>
      </c>
      <c r="I823" s="33" t="s">
        <v>47</v>
      </c>
      <c r="J823" s="59">
        <v>43313</v>
      </c>
      <c r="K823" s="37">
        <v>310</v>
      </c>
      <c r="L823" s="16">
        <f t="shared" si="246"/>
        <v>372</v>
      </c>
      <c r="M823" s="16">
        <v>5.1999999999999998E-2</v>
      </c>
      <c r="N823" s="8">
        <f t="shared" si="242"/>
        <v>5.4852320675105488E-2</v>
      </c>
      <c r="O823" s="17">
        <f t="shared" si="250"/>
        <v>328</v>
      </c>
      <c r="P823" s="17">
        <f t="shared" si="251"/>
        <v>393.59999999999997</v>
      </c>
      <c r="Q823" s="18">
        <f t="shared" si="243"/>
        <v>17.056000000000001</v>
      </c>
      <c r="R823" s="8">
        <v>12</v>
      </c>
      <c r="S823" s="8">
        <v>6</v>
      </c>
      <c r="T823" s="18">
        <f t="shared" si="240"/>
        <v>419.48936170212767</v>
      </c>
      <c r="U823" s="78">
        <v>7.0000000000000007E-2</v>
      </c>
      <c r="V823" s="18">
        <f t="shared" si="248"/>
        <v>421.15199999999999</v>
      </c>
      <c r="W823" s="44">
        <f t="shared" si="249"/>
        <v>408.51063829787239</v>
      </c>
      <c r="X823" s="8">
        <v>8.4</v>
      </c>
      <c r="Y823" s="17">
        <v>0</v>
      </c>
      <c r="Z823" s="18">
        <f t="shared" si="241"/>
        <v>430.79475982532745</v>
      </c>
      <c r="AA823" s="17">
        <f t="shared" si="245"/>
        <v>419.21397379912662</v>
      </c>
      <c r="AB823" s="35" t="s">
        <v>2292</v>
      </c>
      <c r="AC823" s="35" t="s">
        <v>46</v>
      </c>
      <c r="AD823" s="35"/>
      <c r="AE823" s="35"/>
      <c r="AF823" s="35"/>
      <c r="AG823" s="36"/>
      <c r="AH823" s="36"/>
      <c r="AI823" s="36"/>
      <c r="AJ823" s="38"/>
      <c r="AK823" s="33" t="s">
        <v>2293</v>
      </c>
      <c r="AL823" s="33" t="s">
        <v>2293</v>
      </c>
      <c r="AM823" s="33" t="s">
        <v>2294</v>
      </c>
      <c r="AN823" s="33" t="s">
        <v>2295</v>
      </c>
    </row>
    <row r="824" spans="1:40" ht="153">
      <c r="A824" s="100" t="s">
        <v>1551</v>
      </c>
      <c r="B824" s="33" t="s">
        <v>2290</v>
      </c>
      <c r="C824" s="33" t="s">
        <v>1237</v>
      </c>
      <c r="D824" s="33" t="s">
        <v>2291</v>
      </c>
      <c r="E824" s="35"/>
      <c r="F824" s="35" t="s">
        <v>45</v>
      </c>
      <c r="G824" s="129">
        <v>1</v>
      </c>
      <c r="H824" s="33" t="s">
        <v>46</v>
      </c>
      <c r="I824" s="33" t="s">
        <v>47</v>
      </c>
      <c r="J824" s="59">
        <v>43313</v>
      </c>
      <c r="K824" s="37">
        <v>310</v>
      </c>
      <c r="L824" s="16">
        <f t="shared" si="246"/>
        <v>372</v>
      </c>
      <c r="M824" s="16">
        <v>5.1999999999999998E-2</v>
      </c>
      <c r="N824" s="8">
        <f t="shared" si="242"/>
        <v>5.4852320675105488E-2</v>
      </c>
      <c r="O824" s="17">
        <f t="shared" si="250"/>
        <v>328</v>
      </c>
      <c r="P824" s="17">
        <f t="shared" si="251"/>
        <v>393.59999999999997</v>
      </c>
      <c r="Q824" s="18">
        <f t="shared" si="243"/>
        <v>17.056000000000001</v>
      </c>
      <c r="R824" s="8">
        <v>12</v>
      </c>
      <c r="S824" s="8">
        <v>6</v>
      </c>
      <c r="T824" s="18">
        <f t="shared" si="240"/>
        <v>419.48936170212767</v>
      </c>
      <c r="U824" s="78">
        <v>7.0000000000000007E-2</v>
      </c>
      <c r="V824" s="18">
        <f t="shared" si="248"/>
        <v>421.15199999999999</v>
      </c>
      <c r="W824" s="44">
        <f t="shared" si="249"/>
        <v>408.51063829787239</v>
      </c>
      <c r="X824" s="8">
        <v>8.4</v>
      </c>
      <c r="Y824" s="17">
        <v>0</v>
      </c>
      <c r="Z824" s="18">
        <f t="shared" si="241"/>
        <v>430.79475982532745</v>
      </c>
      <c r="AA824" s="17">
        <f t="shared" si="245"/>
        <v>419.21397379912662</v>
      </c>
      <c r="AB824" s="35" t="s">
        <v>2292</v>
      </c>
      <c r="AC824" s="35" t="s">
        <v>46</v>
      </c>
      <c r="AD824" s="35"/>
      <c r="AE824" s="35"/>
      <c r="AF824" s="35"/>
      <c r="AG824" s="36"/>
      <c r="AH824" s="36"/>
      <c r="AI824" s="36"/>
      <c r="AJ824" s="38"/>
      <c r="AK824" s="33" t="s">
        <v>2293</v>
      </c>
      <c r="AL824" s="33" t="s">
        <v>2293</v>
      </c>
      <c r="AM824" s="33" t="s">
        <v>2294</v>
      </c>
      <c r="AN824" s="33" t="s">
        <v>2295</v>
      </c>
    </row>
    <row r="825" spans="1:40" ht="153">
      <c r="A825" s="100" t="s">
        <v>1551</v>
      </c>
      <c r="B825" s="33" t="s">
        <v>2290</v>
      </c>
      <c r="C825" s="33" t="s">
        <v>1237</v>
      </c>
      <c r="D825" s="33" t="s">
        <v>2291</v>
      </c>
      <c r="E825" s="35"/>
      <c r="F825" s="35" t="s">
        <v>45</v>
      </c>
      <c r="G825" s="129">
        <v>1</v>
      </c>
      <c r="H825" s="33" t="s">
        <v>46</v>
      </c>
      <c r="I825" s="33" t="s">
        <v>47</v>
      </c>
      <c r="J825" s="59">
        <v>43313</v>
      </c>
      <c r="K825" s="37">
        <v>310</v>
      </c>
      <c r="L825" s="16">
        <f t="shared" si="246"/>
        <v>372</v>
      </c>
      <c r="M825" s="16">
        <v>5.1999999999999998E-2</v>
      </c>
      <c r="N825" s="8">
        <f t="shared" si="242"/>
        <v>5.4852320675105488E-2</v>
      </c>
      <c r="O825" s="17">
        <f t="shared" si="250"/>
        <v>328</v>
      </c>
      <c r="P825" s="17">
        <f t="shared" si="251"/>
        <v>393.59999999999997</v>
      </c>
      <c r="Q825" s="18">
        <f t="shared" si="243"/>
        <v>17.056000000000001</v>
      </c>
      <c r="R825" s="8">
        <v>12</v>
      </c>
      <c r="S825" s="8">
        <v>6</v>
      </c>
      <c r="T825" s="18">
        <f t="shared" si="240"/>
        <v>419.48936170212767</v>
      </c>
      <c r="U825" s="78">
        <v>7.0000000000000007E-2</v>
      </c>
      <c r="V825" s="18">
        <f t="shared" si="248"/>
        <v>421.15199999999999</v>
      </c>
      <c r="W825" s="44">
        <f t="shared" si="249"/>
        <v>408.51063829787239</v>
      </c>
      <c r="X825" s="8">
        <v>8.4</v>
      </c>
      <c r="Y825" s="17">
        <v>0</v>
      </c>
      <c r="Z825" s="18">
        <f t="shared" si="241"/>
        <v>430.79475982532745</v>
      </c>
      <c r="AA825" s="17">
        <f t="shared" si="245"/>
        <v>419.21397379912662</v>
      </c>
      <c r="AB825" s="35" t="s">
        <v>2292</v>
      </c>
      <c r="AC825" s="35" t="s">
        <v>46</v>
      </c>
      <c r="AD825" s="35"/>
      <c r="AE825" s="35"/>
      <c r="AF825" s="35"/>
      <c r="AG825" s="36"/>
      <c r="AH825" s="36"/>
      <c r="AI825" s="36"/>
      <c r="AJ825" s="38"/>
      <c r="AK825" s="33" t="s">
        <v>2293</v>
      </c>
      <c r="AL825" s="33" t="s">
        <v>2293</v>
      </c>
      <c r="AM825" s="33" t="s">
        <v>2294</v>
      </c>
      <c r="AN825" s="33" t="s">
        <v>2295</v>
      </c>
    </row>
    <row r="826" spans="1:40" ht="153">
      <c r="A826" s="100" t="s">
        <v>1551</v>
      </c>
      <c r="B826" s="33" t="s">
        <v>2290</v>
      </c>
      <c r="C826" s="33" t="s">
        <v>1237</v>
      </c>
      <c r="D826" s="33" t="s">
        <v>2291</v>
      </c>
      <c r="E826" s="35"/>
      <c r="F826" s="35" t="s">
        <v>45</v>
      </c>
      <c r="G826" s="129">
        <v>1</v>
      </c>
      <c r="H826" s="33" t="s">
        <v>46</v>
      </c>
      <c r="I826" s="33" t="s">
        <v>47</v>
      </c>
      <c r="J826" s="59">
        <v>43313</v>
      </c>
      <c r="K826" s="37">
        <v>310</v>
      </c>
      <c r="L826" s="16">
        <f t="shared" si="246"/>
        <v>372</v>
      </c>
      <c r="M826" s="16">
        <v>5.1999999999999998E-2</v>
      </c>
      <c r="N826" s="8">
        <f t="shared" si="242"/>
        <v>5.4852320675105488E-2</v>
      </c>
      <c r="O826" s="17">
        <f t="shared" si="250"/>
        <v>328</v>
      </c>
      <c r="P826" s="17">
        <f t="shared" si="251"/>
        <v>393.59999999999997</v>
      </c>
      <c r="Q826" s="18">
        <f t="shared" si="243"/>
        <v>17.056000000000001</v>
      </c>
      <c r="R826" s="8">
        <v>12</v>
      </c>
      <c r="S826" s="8">
        <v>6</v>
      </c>
      <c r="T826" s="18">
        <f t="shared" si="240"/>
        <v>419.48936170212767</v>
      </c>
      <c r="U826" s="78">
        <v>7.0000000000000007E-2</v>
      </c>
      <c r="V826" s="18">
        <f t="shared" si="248"/>
        <v>421.15199999999999</v>
      </c>
      <c r="W826" s="44">
        <f t="shared" si="249"/>
        <v>408.51063829787239</v>
      </c>
      <c r="X826" s="8">
        <v>8.4</v>
      </c>
      <c r="Y826" s="17">
        <v>0</v>
      </c>
      <c r="Z826" s="18">
        <f t="shared" si="241"/>
        <v>430.79475982532745</v>
      </c>
      <c r="AA826" s="17">
        <f t="shared" si="245"/>
        <v>419.21397379912662</v>
      </c>
      <c r="AB826" s="35" t="s">
        <v>2292</v>
      </c>
      <c r="AC826" s="35" t="s">
        <v>46</v>
      </c>
      <c r="AD826" s="35"/>
      <c r="AE826" s="35"/>
      <c r="AF826" s="35"/>
      <c r="AG826" s="36"/>
      <c r="AH826" s="36"/>
      <c r="AI826" s="36"/>
      <c r="AJ826" s="38"/>
      <c r="AK826" s="33" t="s">
        <v>2293</v>
      </c>
      <c r="AL826" s="33" t="s">
        <v>2293</v>
      </c>
      <c r="AM826" s="33" t="s">
        <v>2294</v>
      </c>
      <c r="AN826" s="33" t="s">
        <v>2295</v>
      </c>
    </row>
    <row r="827" spans="1:40" ht="153">
      <c r="A827" s="100" t="s">
        <v>1551</v>
      </c>
      <c r="B827" s="33" t="s">
        <v>2290</v>
      </c>
      <c r="C827" s="33" t="s">
        <v>1237</v>
      </c>
      <c r="D827" s="33" t="s">
        <v>2291</v>
      </c>
      <c r="E827" s="35"/>
      <c r="F827" s="35" t="s">
        <v>45</v>
      </c>
      <c r="G827" s="129">
        <v>1</v>
      </c>
      <c r="H827" s="33" t="s">
        <v>46</v>
      </c>
      <c r="I827" s="33" t="s">
        <v>47</v>
      </c>
      <c r="J827" s="59">
        <v>43313</v>
      </c>
      <c r="K827" s="37">
        <v>310</v>
      </c>
      <c r="L827" s="16">
        <f t="shared" si="246"/>
        <v>372</v>
      </c>
      <c r="M827" s="16">
        <v>5.1999999999999998E-2</v>
      </c>
      <c r="N827" s="8">
        <f t="shared" si="242"/>
        <v>5.4852320675105488E-2</v>
      </c>
      <c r="O827" s="17">
        <f t="shared" si="250"/>
        <v>328</v>
      </c>
      <c r="P827" s="17">
        <f t="shared" si="251"/>
        <v>393.59999999999997</v>
      </c>
      <c r="Q827" s="18">
        <f t="shared" si="243"/>
        <v>17.056000000000001</v>
      </c>
      <c r="R827" s="8">
        <v>12</v>
      </c>
      <c r="S827" s="8">
        <v>6</v>
      </c>
      <c r="T827" s="18">
        <f t="shared" si="240"/>
        <v>419.48936170212767</v>
      </c>
      <c r="U827" s="78">
        <v>7.0000000000000007E-2</v>
      </c>
      <c r="V827" s="18">
        <f t="shared" si="248"/>
        <v>421.15199999999999</v>
      </c>
      <c r="W827" s="44">
        <f t="shared" si="249"/>
        <v>408.51063829787239</v>
      </c>
      <c r="X827" s="8">
        <v>8.4</v>
      </c>
      <c r="Y827" s="17">
        <v>0</v>
      </c>
      <c r="Z827" s="18">
        <f t="shared" si="241"/>
        <v>430.79475982532745</v>
      </c>
      <c r="AA827" s="17">
        <f t="shared" si="245"/>
        <v>419.21397379912662</v>
      </c>
      <c r="AB827" s="35" t="s">
        <v>2292</v>
      </c>
      <c r="AC827" s="35" t="s">
        <v>46</v>
      </c>
      <c r="AD827" s="35"/>
      <c r="AE827" s="35"/>
      <c r="AF827" s="35"/>
      <c r="AG827" s="36"/>
      <c r="AH827" s="36"/>
      <c r="AI827" s="36"/>
      <c r="AJ827" s="38"/>
      <c r="AK827" s="33" t="s">
        <v>2293</v>
      </c>
      <c r="AL827" s="33" t="s">
        <v>2293</v>
      </c>
      <c r="AM827" s="33" t="s">
        <v>2294</v>
      </c>
      <c r="AN827" s="33" t="s">
        <v>2295</v>
      </c>
    </row>
    <row r="828" spans="1:40" ht="153">
      <c r="A828" s="100" t="s">
        <v>1551</v>
      </c>
      <c r="B828" s="33" t="s">
        <v>2290</v>
      </c>
      <c r="C828" s="33" t="s">
        <v>1237</v>
      </c>
      <c r="D828" s="33" t="s">
        <v>2291</v>
      </c>
      <c r="E828" s="35"/>
      <c r="F828" s="35" t="s">
        <v>45</v>
      </c>
      <c r="G828" s="129">
        <v>1</v>
      </c>
      <c r="H828" s="33" t="s">
        <v>46</v>
      </c>
      <c r="I828" s="33" t="s">
        <v>47</v>
      </c>
      <c r="J828" s="59">
        <v>43313</v>
      </c>
      <c r="K828" s="37">
        <v>310</v>
      </c>
      <c r="L828" s="16">
        <f t="shared" si="246"/>
        <v>372</v>
      </c>
      <c r="M828" s="16">
        <v>5.1999999999999998E-2</v>
      </c>
      <c r="N828" s="8">
        <f t="shared" si="242"/>
        <v>5.4852320675105488E-2</v>
      </c>
      <c r="O828" s="17">
        <f t="shared" si="250"/>
        <v>328</v>
      </c>
      <c r="P828" s="17">
        <f t="shared" si="251"/>
        <v>393.59999999999997</v>
      </c>
      <c r="Q828" s="18">
        <f t="shared" si="243"/>
        <v>17.056000000000001</v>
      </c>
      <c r="R828" s="8">
        <v>12</v>
      </c>
      <c r="S828" s="8">
        <v>6</v>
      </c>
      <c r="T828" s="18">
        <f t="shared" si="240"/>
        <v>419.48936170212767</v>
      </c>
      <c r="U828" s="78">
        <v>7.0000000000000007E-2</v>
      </c>
      <c r="V828" s="18">
        <f t="shared" si="248"/>
        <v>421.15199999999999</v>
      </c>
      <c r="W828" s="44">
        <f t="shared" si="249"/>
        <v>408.51063829787239</v>
      </c>
      <c r="X828" s="8">
        <v>8.4</v>
      </c>
      <c r="Y828" s="17">
        <v>0</v>
      </c>
      <c r="Z828" s="18">
        <f t="shared" si="241"/>
        <v>430.79475982532745</v>
      </c>
      <c r="AA828" s="17">
        <f t="shared" si="245"/>
        <v>419.21397379912662</v>
      </c>
      <c r="AB828" s="35" t="s">
        <v>2292</v>
      </c>
      <c r="AC828" s="35" t="s">
        <v>46</v>
      </c>
      <c r="AD828" s="35"/>
      <c r="AE828" s="35"/>
      <c r="AF828" s="35"/>
      <c r="AG828" s="36"/>
      <c r="AH828" s="36"/>
      <c r="AI828" s="36"/>
      <c r="AJ828" s="38"/>
      <c r="AK828" s="33" t="s">
        <v>2293</v>
      </c>
      <c r="AL828" s="33" t="s">
        <v>2293</v>
      </c>
      <c r="AM828" s="33" t="s">
        <v>2294</v>
      </c>
      <c r="AN828" s="33" t="s">
        <v>2295</v>
      </c>
    </row>
    <row r="829" spans="1:40" ht="153">
      <c r="A829" s="100" t="s">
        <v>1551</v>
      </c>
      <c r="B829" s="33" t="s">
        <v>2290</v>
      </c>
      <c r="C829" s="33" t="s">
        <v>1237</v>
      </c>
      <c r="D829" s="33" t="s">
        <v>2291</v>
      </c>
      <c r="E829" s="35"/>
      <c r="F829" s="35" t="s">
        <v>45</v>
      </c>
      <c r="G829" s="129">
        <v>1</v>
      </c>
      <c r="H829" s="33" t="s">
        <v>46</v>
      </c>
      <c r="I829" s="33" t="s">
        <v>47</v>
      </c>
      <c r="J829" s="59">
        <v>43313</v>
      </c>
      <c r="K829" s="37">
        <v>310</v>
      </c>
      <c r="L829" s="16">
        <f t="shared" si="246"/>
        <v>372</v>
      </c>
      <c r="M829" s="16">
        <v>5.1999999999999998E-2</v>
      </c>
      <c r="N829" s="8">
        <f t="shared" si="242"/>
        <v>5.4852320675105488E-2</v>
      </c>
      <c r="O829" s="17">
        <f t="shared" si="250"/>
        <v>328</v>
      </c>
      <c r="P829" s="17">
        <f t="shared" si="251"/>
        <v>393.59999999999997</v>
      </c>
      <c r="Q829" s="18">
        <f t="shared" si="243"/>
        <v>17.056000000000001</v>
      </c>
      <c r="R829" s="8">
        <v>12</v>
      </c>
      <c r="S829" s="8">
        <v>6</v>
      </c>
      <c r="T829" s="18">
        <f t="shared" si="240"/>
        <v>419.48936170212767</v>
      </c>
      <c r="U829" s="78">
        <v>7.0000000000000007E-2</v>
      </c>
      <c r="V829" s="18">
        <f t="shared" si="248"/>
        <v>421.15199999999999</v>
      </c>
      <c r="W829" s="44">
        <f t="shared" si="249"/>
        <v>408.51063829787239</v>
      </c>
      <c r="X829" s="8">
        <v>8.4</v>
      </c>
      <c r="Y829" s="17">
        <v>0</v>
      </c>
      <c r="Z829" s="18">
        <f t="shared" si="241"/>
        <v>430.79475982532745</v>
      </c>
      <c r="AA829" s="17">
        <f t="shared" si="245"/>
        <v>419.21397379912662</v>
      </c>
      <c r="AB829" s="35" t="s">
        <v>2292</v>
      </c>
      <c r="AC829" s="35" t="s">
        <v>46</v>
      </c>
      <c r="AD829" s="35"/>
      <c r="AE829" s="35"/>
      <c r="AF829" s="35"/>
      <c r="AG829" s="36"/>
      <c r="AH829" s="36"/>
      <c r="AI829" s="36"/>
      <c r="AJ829" s="38"/>
      <c r="AK829" s="33" t="s">
        <v>2293</v>
      </c>
      <c r="AL829" s="33" t="s">
        <v>2293</v>
      </c>
      <c r="AM829" s="33" t="s">
        <v>2294</v>
      </c>
      <c r="AN829" s="33" t="s">
        <v>2295</v>
      </c>
    </row>
    <row r="830" spans="1:40" ht="153">
      <c r="A830" s="100" t="s">
        <v>1551</v>
      </c>
      <c r="B830" s="33" t="s">
        <v>2290</v>
      </c>
      <c r="C830" s="33" t="s">
        <v>1237</v>
      </c>
      <c r="D830" s="33" t="s">
        <v>2291</v>
      </c>
      <c r="E830" s="35"/>
      <c r="F830" s="35" t="s">
        <v>45</v>
      </c>
      <c r="G830" s="129">
        <v>1</v>
      </c>
      <c r="H830" s="33" t="s">
        <v>46</v>
      </c>
      <c r="I830" s="33" t="s">
        <v>47</v>
      </c>
      <c r="J830" s="59">
        <v>43313</v>
      </c>
      <c r="K830" s="37">
        <v>310</v>
      </c>
      <c r="L830" s="16">
        <f t="shared" si="246"/>
        <v>372</v>
      </c>
      <c r="M830" s="16">
        <v>5.1999999999999998E-2</v>
      </c>
      <c r="N830" s="8">
        <f t="shared" si="242"/>
        <v>5.4852320675105488E-2</v>
      </c>
      <c r="O830" s="17">
        <f t="shared" si="250"/>
        <v>328</v>
      </c>
      <c r="P830" s="17">
        <f t="shared" si="251"/>
        <v>393.59999999999997</v>
      </c>
      <c r="Q830" s="18">
        <f t="shared" si="243"/>
        <v>17.056000000000001</v>
      </c>
      <c r="R830" s="8">
        <v>12</v>
      </c>
      <c r="S830" s="8">
        <v>6</v>
      </c>
      <c r="T830" s="18">
        <f t="shared" si="240"/>
        <v>419.48936170212767</v>
      </c>
      <c r="U830" s="78">
        <v>7.0000000000000007E-2</v>
      </c>
      <c r="V830" s="18">
        <f t="shared" si="248"/>
        <v>421.15199999999999</v>
      </c>
      <c r="W830" s="44">
        <f t="shared" si="249"/>
        <v>408.51063829787239</v>
      </c>
      <c r="X830" s="8">
        <v>8.4</v>
      </c>
      <c r="Y830" s="17">
        <v>0</v>
      </c>
      <c r="Z830" s="18">
        <f t="shared" si="241"/>
        <v>430.79475982532745</v>
      </c>
      <c r="AA830" s="17">
        <f t="shared" si="245"/>
        <v>419.21397379912662</v>
      </c>
      <c r="AB830" s="35" t="s">
        <v>2292</v>
      </c>
      <c r="AC830" s="35" t="s">
        <v>46</v>
      </c>
      <c r="AD830" s="35"/>
      <c r="AE830" s="35"/>
      <c r="AF830" s="35"/>
      <c r="AG830" s="36"/>
      <c r="AH830" s="36"/>
      <c r="AI830" s="36"/>
      <c r="AJ830" s="38"/>
      <c r="AK830" s="33" t="s">
        <v>2293</v>
      </c>
      <c r="AL830" s="33" t="s">
        <v>2293</v>
      </c>
      <c r="AM830" s="33" t="s">
        <v>2294</v>
      </c>
      <c r="AN830" s="33" t="s">
        <v>2295</v>
      </c>
    </row>
    <row r="831" spans="1:40" ht="153">
      <c r="A831" s="100" t="s">
        <v>1551</v>
      </c>
      <c r="B831" s="33" t="s">
        <v>2290</v>
      </c>
      <c r="C831" s="33" t="s">
        <v>1237</v>
      </c>
      <c r="D831" s="33" t="s">
        <v>2291</v>
      </c>
      <c r="E831" s="35"/>
      <c r="F831" s="35" t="s">
        <v>45</v>
      </c>
      <c r="G831" s="129">
        <v>1</v>
      </c>
      <c r="H831" s="33" t="s">
        <v>46</v>
      </c>
      <c r="I831" s="33" t="s">
        <v>47</v>
      </c>
      <c r="J831" s="59">
        <v>43313</v>
      </c>
      <c r="K831" s="37">
        <v>310</v>
      </c>
      <c r="L831" s="16">
        <f t="shared" si="246"/>
        <v>372</v>
      </c>
      <c r="M831" s="16">
        <v>5.1999999999999998E-2</v>
      </c>
      <c r="N831" s="8">
        <f t="shared" si="242"/>
        <v>5.4852320675105488E-2</v>
      </c>
      <c r="O831" s="17">
        <f t="shared" si="250"/>
        <v>328</v>
      </c>
      <c r="P831" s="17">
        <f t="shared" si="251"/>
        <v>393.59999999999997</v>
      </c>
      <c r="Q831" s="18">
        <f t="shared" si="243"/>
        <v>17.056000000000001</v>
      </c>
      <c r="R831" s="8">
        <v>12</v>
      </c>
      <c r="S831" s="8">
        <v>6</v>
      </c>
      <c r="T831" s="18">
        <f t="shared" si="240"/>
        <v>419.48936170212767</v>
      </c>
      <c r="U831" s="78">
        <v>7.0000000000000007E-2</v>
      </c>
      <c r="V831" s="18">
        <f t="shared" si="248"/>
        <v>421.15199999999999</v>
      </c>
      <c r="W831" s="44">
        <f t="shared" si="249"/>
        <v>408.51063829787239</v>
      </c>
      <c r="X831" s="8">
        <v>8.4</v>
      </c>
      <c r="Y831" s="17">
        <v>0</v>
      </c>
      <c r="Z831" s="18">
        <f t="shared" si="241"/>
        <v>430.79475982532745</v>
      </c>
      <c r="AA831" s="17">
        <f t="shared" si="245"/>
        <v>419.21397379912662</v>
      </c>
      <c r="AB831" s="35" t="s">
        <v>2292</v>
      </c>
      <c r="AC831" s="35" t="s">
        <v>46</v>
      </c>
      <c r="AD831" s="35"/>
      <c r="AE831" s="35"/>
      <c r="AF831" s="35"/>
      <c r="AG831" s="36"/>
      <c r="AH831" s="36"/>
      <c r="AI831" s="36"/>
      <c r="AJ831" s="38"/>
      <c r="AK831" s="33" t="s">
        <v>2293</v>
      </c>
      <c r="AL831" s="33" t="s">
        <v>2293</v>
      </c>
      <c r="AM831" s="33" t="s">
        <v>2294</v>
      </c>
      <c r="AN831" s="33" t="s">
        <v>2295</v>
      </c>
    </row>
    <row r="832" spans="1:40" ht="153">
      <c r="A832" s="100" t="s">
        <v>1551</v>
      </c>
      <c r="B832" s="33" t="s">
        <v>2290</v>
      </c>
      <c r="C832" s="33" t="s">
        <v>1237</v>
      </c>
      <c r="D832" s="33" t="s">
        <v>2291</v>
      </c>
      <c r="E832" s="35"/>
      <c r="F832" s="35" t="s">
        <v>45</v>
      </c>
      <c r="G832" s="129">
        <v>1</v>
      </c>
      <c r="H832" s="33" t="s">
        <v>46</v>
      </c>
      <c r="I832" s="33" t="s">
        <v>47</v>
      </c>
      <c r="J832" s="59">
        <v>43313</v>
      </c>
      <c r="K832" s="37">
        <v>310</v>
      </c>
      <c r="L832" s="16">
        <f t="shared" si="246"/>
        <v>372</v>
      </c>
      <c r="M832" s="16">
        <v>5.1999999999999998E-2</v>
      </c>
      <c r="N832" s="8">
        <f t="shared" si="242"/>
        <v>5.4852320675105488E-2</v>
      </c>
      <c r="O832" s="17">
        <f t="shared" si="250"/>
        <v>328</v>
      </c>
      <c r="P832" s="17">
        <f t="shared" si="251"/>
        <v>393.59999999999997</v>
      </c>
      <c r="Q832" s="18">
        <f t="shared" si="243"/>
        <v>17.056000000000001</v>
      </c>
      <c r="R832" s="8">
        <v>12</v>
      </c>
      <c r="S832" s="8">
        <v>6</v>
      </c>
      <c r="T832" s="18">
        <f t="shared" si="240"/>
        <v>419.48936170212767</v>
      </c>
      <c r="U832" s="78">
        <v>7.0000000000000007E-2</v>
      </c>
      <c r="V832" s="18">
        <f t="shared" si="248"/>
        <v>421.15199999999999</v>
      </c>
      <c r="W832" s="44">
        <f t="shared" si="249"/>
        <v>408.51063829787239</v>
      </c>
      <c r="X832" s="8">
        <v>8.4</v>
      </c>
      <c r="Y832" s="17">
        <v>0</v>
      </c>
      <c r="Z832" s="18">
        <f t="shared" si="241"/>
        <v>430.79475982532745</v>
      </c>
      <c r="AA832" s="17">
        <f t="shared" si="245"/>
        <v>419.21397379912662</v>
      </c>
      <c r="AB832" s="35" t="s">
        <v>2292</v>
      </c>
      <c r="AC832" s="35" t="s">
        <v>46</v>
      </c>
      <c r="AD832" s="35"/>
      <c r="AE832" s="35"/>
      <c r="AF832" s="35"/>
      <c r="AG832" s="36"/>
      <c r="AH832" s="36"/>
      <c r="AI832" s="36"/>
      <c r="AJ832" s="38"/>
      <c r="AK832" s="33" t="s">
        <v>2293</v>
      </c>
      <c r="AL832" s="33" t="s">
        <v>2293</v>
      </c>
      <c r="AM832" s="33" t="s">
        <v>2294</v>
      </c>
      <c r="AN832" s="33" t="s">
        <v>2295</v>
      </c>
    </row>
    <row r="833" spans="1:40" ht="153">
      <c r="A833" s="100" t="s">
        <v>1551</v>
      </c>
      <c r="B833" s="33" t="s">
        <v>2290</v>
      </c>
      <c r="C833" s="33" t="s">
        <v>1237</v>
      </c>
      <c r="D833" s="33" t="s">
        <v>2291</v>
      </c>
      <c r="E833" s="35"/>
      <c r="F833" s="35" t="s">
        <v>45</v>
      </c>
      <c r="G833" s="129">
        <v>1</v>
      </c>
      <c r="H833" s="33" t="s">
        <v>46</v>
      </c>
      <c r="I833" s="33" t="s">
        <v>47</v>
      </c>
      <c r="J833" s="59">
        <v>43313</v>
      </c>
      <c r="K833" s="37">
        <v>310</v>
      </c>
      <c r="L833" s="16">
        <f t="shared" si="246"/>
        <v>372</v>
      </c>
      <c r="M833" s="16">
        <v>5.1999999999999998E-2</v>
      </c>
      <c r="N833" s="8">
        <f t="shared" si="242"/>
        <v>5.4852320675105488E-2</v>
      </c>
      <c r="O833" s="17">
        <f t="shared" si="250"/>
        <v>328</v>
      </c>
      <c r="P833" s="17">
        <f t="shared" si="251"/>
        <v>393.59999999999997</v>
      </c>
      <c r="Q833" s="18">
        <f t="shared" si="243"/>
        <v>17.056000000000001</v>
      </c>
      <c r="R833" s="8">
        <v>12</v>
      </c>
      <c r="S833" s="8">
        <v>6</v>
      </c>
      <c r="T833" s="18">
        <f t="shared" si="240"/>
        <v>419.48936170212767</v>
      </c>
      <c r="U833" s="78">
        <v>7.0000000000000007E-2</v>
      </c>
      <c r="V833" s="18">
        <f t="shared" si="248"/>
        <v>421.15199999999999</v>
      </c>
      <c r="W833" s="44">
        <f t="shared" si="249"/>
        <v>408.51063829787239</v>
      </c>
      <c r="X833" s="8">
        <v>8.4</v>
      </c>
      <c r="Y833" s="17">
        <v>0</v>
      </c>
      <c r="Z833" s="18">
        <f t="shared" si="241"/>
        <v>430.79475982532745</v>
      </c>
      <c r="AA833" s="17">
        <f t="shared" si="245"/>
        <v>419.21397379912662</v>
      </c>
      <c r="AB833" s="35" t="s">
        <v>2292</v>
      </c>
      <c r="AC833" s="35" t="s">
        <v>46</v>
      </c>
      <c r="AD833" s="35"/>
      <c r="AE833" s="35"/>
      <c r="AF833" s="35"/>
      <c r="AG833" s="36"/>
      <c r="AH833" s="36"/>
      <c r="AI833" s="36"/>
      <c r="AJ833" s="38"/>
      <c r="AK833" s="33" t="s">
        <v>2293</v>
      </c>
      <c r="AL833" s="33" t="s">
        <v>2293</v>
      </c>
      <c r="AM833" s="33" t="s">
        <v>2294</v>
      </c>
      <c r="AN833" s="33" t="s">
        <v>2295</v>
      </c>
    </row>
    <row r="834" spans="1:40" ht="153">
      <c r="A834" s="100" t="s">
        <v>1551</v>
      </c>
      <c r="B834" s="33" t="s">
        <v>2290</v>
      </c>
      <c r="C834" s="33" t="s">
        <v>1237</v>
      </c>
      <c r="D834" s="33" t="s">
        <v>2291</v>
      </c>
      <c r="E834" s="35"/>
      <c r="F834" s="35" t="s">
        <v>45</v>
      </c>
      <c r="G834" s="129">
        <v>1</v>
      </c>
      <c r="H834" s="33" t="s">
        <v>46</v>
      </c>
      <c r="I834" s="33" t="s">
        <v>47</v>
      </c>
      <c r="J834" s="59">
        <v>43313</v>
      </c>
      <c r="K834" s="37">
        <v>310</v>
      </c>
      <c r="L834" s="16">
        <f t="shared" si="246"/>
        <v>372</v>
      </c>
      <c r="M834" s="16">
        <v>5.1999999999999998E-2</v>
      </c>
      <c r="N834" s="8">
        <f t="shared" si="242"/>
        <v>5.4852320675105488E-2</v>
      </c>
      <c r="O834" s="17">
        <f t="shared" si="250"/>
        <v>328</v>
      </c>
      <c r="P834" s="17">
        <f t="shared" si="251"/>
        <v>393.59999999999997</v>
      </c>
      <c r="Q834" s="18">
        <f t="shared" si="243"/>
        <v>17.056000000000001</v>
      </c>
      <c r="R834" s="8">
        <v>12</v>
      </c>
      <c r="S834" s="8">
        <v>6</v>
      </c>
      <c r="T834" s="18">
        <f t="shared" si="240"/>
        <v>419.48936170212767</v>
      </c>
      <c r="U834" s="78">
        <v>7.0000000000000007E-2</v>
      </c>
      <c r="V834" s="18">
        <f t="shared" si="248"/>
        <v>421.15199999999999</v>
      </c>
      <c r="W834" s="44">
        <f t="shared" si="249"/>
        <v>408.51063829787239</v>
      </c>
      <c r="X834" s="8">
        <v>8.4</v>
      </c>
      <c r="Y834" s="17">
        <v>0</v>
      </c>
      <c r="Z834" s="18">
        <f t="shared" si="241"/>
        <v>430.79475982532745</v>
      </c>
      <c r="AA834" s="17">
        <f t="shared" si="245"/>
        <v>419.21397379912662</v>
      </c>
      <c r="AB834" s="35" t="s">
        <v>2292</v>
      </c>
      <c r="AC834" s="35" t="s">
        <v>46</v>
      </c>
      <c r="AD834" s="35"/>
      <c r="AE834" s="35"/>
      <c r="AF834" s="35"/>
      <c r="AG834" s="36"/>
      <c r="AH834" s="36"/>
      <c r="AI834" s="36"/>
      <c r="AJ834" s="38"/>
      <c r="AK834" s="33" t="s">
        <v>2293</v>
      </c>
      <c r="AL834" s="33" t="s">
        <v>2293</v>
      </c>
      <c r="AM834" s="33" t="s">
        <v>2294</v>
      </c>
      <c r="AN834" s="33" t="s">
        <v>2295</v>
      </c>
    </row>
    <row r="835" spans="1:40" ht="153">
      <c r="A835" s="100" t="s">
        <v>1551</v>
      </c>
      <c r="B835" s="33" t="s">
        <v>2290</v>
      </c>
      <c r="C835" s="33" t="s">
        <v>1237</v>
      </c>
      <c r="D835" s="33" t="s">
        <v>2291</v>
      </c>
      <c r="E835" s="35"/>
      <c r="F835" s="35" t="s">
        <v>45</v>
      </c>
      <c r="G835" s="129">
        <v>1</v>
      </c>
      <c r="H835" s="33" t="s">
        <v>46</v>
      </c>
      <c r="I835" s="33" t="s">
        <v>47</v>
      </c>
      <c r="J835" s="59">
        <v>43313</v>
      </c>
      <c r="K835" s="37">
        <v>310</v>
      </c>
      <c r="L835" s="16">
        <f t="shared" si="246"/>
        <v>372</v>
      </c>
      <c r="M835" s="16">
        <v>5.1999999999999998E-2</v>
      </c>
      <c r="N835" s="8">
        <f t="shared" si="242"/>
        <v>5.4852320675105488E-2</v>
      </c>
      <c r="O835" s="17">
        <f t="shared" si="250"/>
        <v>328</v>
      </c>
      <c r="P835" s="17">
        <f t="shared" si="251"/>
        <v>393.59999999999997</v>
      </c>
      <c r="Q835" s="18">
        <f t="shared" si="243"/>
        <v>17.056000000000001</v>
      </c>
      <c r="R835" s="8">
        <v>12</v>
      </c>
      <c r="S835" s="8">
        <v>6</v>
      </c>
      <c r="T835" s="18">
        <f t="shared" si="240"/>
        <v>419.48936170212767</v>
      </c>
      <c r="U835" s="78">
        <v>7.0000000000000007E-2</v>
      </c>
      <c r="V835" s="18">
        <f t="shared" si="248"/>
        <v>421.15199999999999</v>
      </c>
      <c r="W835" s="44">
        <f t="shared" si="249"/>
        <v>408.51063829787239</v>
      </c>
      <c r="X835" s="8">
        <v>8.4</v>
      </c>
      <c r="Y835" s="17">
        <v>0</v>
      </c>
      <c r="Z835" s="18">
        <f t="shared" si="241"/>
        <v>430.79475982532745</v>
      </c>
      <c r="AA835" s="17">
        <f t="shared" si="245"/>
        <v>419.21397379912662</v>
      </c>
      <c r="AB835" s="35" t="s">
        <v>2292</v>
      </c>
      <c r="AC835" s="35" t="s">
        <v>46</v>
      </c>
      <c r="AD835" s="35"/>
      <c r="AE835" s="35"/>
      <c r="AF835" s="35"/>
      <c r="AG835" s="36"/>
      <c r="AH835" s="36"/>
      <c r="AI835" s="36"/>
      <c r="AJ835" s="38"/>
      <c r="AK835" s="33" t="s">
        <v>2293</v>
      </c>
      <c r="AL835" s="33" t="s">
        <v>2293</v>
      </c>
      <c r="AM835" s="33" t="s">
        <v>2294</v>
      </c>
      <c r="AN835" s="33" t="s">
        <v>2295</v>
      </c>
    </row>
    <row r="836" spans="1:40" ht="153">
      <c r="A836" s="100" t="s">
        <v>1551</v>
      </c>
      <c r="B836" s="33" t="s">
        <v>2290</v>
      </c>
      <c r="C836" s="33" t="s">
        <v>1237</v>
      </c>
      <c r="D836" s="33" t="s">
        <v>2291</v>
      </c>
      <c r="E836" s="35"/>
      <c r="F836" s="35" t="s">
        <v>45</v>
      </c>
      <c r="G836" s="129">
        <v>1</v>
      </c>
      <c r="H836" s="33" t="s">
        <v>46</v>
      </c>
      <c r="I836" s="33" t="s">
        <v>47</v>
      </c>
      <c r="J836" s="59">
        <v>43313</v>
      </c>
      <c r="K836" s="37">
        <v>310</v>
      </c>
      <c r="L836" s="16">
        <f t="shared" si="246"/>
        <v>372</v>
      </c>
      <c r="M836" s="16">
        <v>5.1999999999999998E-2</v>
      </c>
      <c r="N836" s="8">
        <f t="shared" si="242"/>
        <v>5.4852320675105488E-2</v>
      </c>
      <c r="O836" s="17">
        <f t="shared" si="250"/>
        <v>328</v>
      </c>
      <c r="P836" s="17">
        <f t="shared" si="251"/>
        <v>393.59999999999997</v>
      </c>
      <c r="Q836" s="18">
        <f t="shared" si="243"/>
        <v>17.056000000000001</v>
      </c>
      <c r="R836" s="8">
        <v>12</v>
      </c>
      <c r="S836" s="8">
        <v>6</v>
      </c>
      <c r="T836" s="18">
        <f t="shared" si="240"/>
        <v>419.48936170212767</v>
      </c>
      <c r="U836" s="78">
        <v>7.0000000000000007E-2</v>
      </c>
      <c r="V836" s="18">
        <f t="shared" si="248"/>
        <v>421.15199999999999</v>
      </c>
      <c r="W836" s="44">
        <f t="shared" si="249"/>
        <v>408.51063829787239</v>
      </c>
      <c r="X836" s="8">
        <v>8.4</v>
      </c>
      <c r="Y836" s="17">
        <v>0</v>
      </c>
      <c r="Z836" s="18">
        <f t="shared" si="241"/>
        <v>430.79475982532745</v>
      </c>
      <c r="AA836" s="17">
        <f t="shared" si="245"/>
        <v>419.21397379912662</v>
      </c>
      <c r="AB836" s="35" t="s">
        <v>2292</v>
      </c>
      <c r="AC836" s="35" t="s">
        <v>46</v>
      </c>
      <c r="AD836" s="35"/>
      <c r="AE836" s="35"/>
      <c r="AF836" s="35"/>
      <c r="AG836" s="36"/>
      <c r="AH836" s="36"/>
      <c r="AI836" s="36"/>
      <c r="AJ836" s="38"/>
      <c r="AK836" s="33" t="s">
        <v>2293</v>
      </c>
      <c r="AL836" s="33" t="s">
        <v>2293</v>
      </c>
      <c r="AM836" s="33" t="s">
        <v>2294</v>
      </c>
      <c r="AN836" s="33" t="s">
        <v>2295</v>
      </c>
    </row>
    <row r="837" spans="1:40" ht="153">
      <c r="A837" s="100" t="s">
        <v>1551</v>
      </c>
      <c r="B837" s="33" t="s">
        <v>2290</v>
      </c>
      <c r="C837" s="33" t="s">
        <v>1237</v>
      </c>
      <c r="D837" s="33" t="s">
        <v>2291</v>
      </c>
      <c r="E837" s="35"/>
      <c r="F837" s="35" t="s">
        <v>45</v>
      </c>
      <c r="G837" s="129">
        <v>1</v>
      </c>
      <c r="H837" s="33" t="s">
        <v>46</v>
      </c>
      <c r="I837" s="33" t="s">
        <v>47</v>
      </c>
      <c r="J837" s="59">
        <v>43313</v>
      </c>
      <c r="K837" s="37">
        <v>310</v>
      </c>
      <c r="L837" s="16">
        <f t="shared" si="246"/>
        <v>372</v>
      </c>
      <c r="M837" s="16">
        <v>5.1999999999999998E-2</v>
      </c>
      <c r="N837" s="8">
        <f t="shared" si="242"/>
        <v>5.4852320675105488E-2</v>
      </c>
      <c r="O837" s="17">
        <f t="shared" si="250"/>
        <v>328</v>
      </c>
      <c r="P837" s="17">
        <f t="shared" si="251"/>
        <v>393.59999999999997</v>
      </c>
      <c r="Q837" s="18">
        <f t="shared" si="243"/>
        <v>17.056000000000001</v>
      </c>
      <c r="R837" s="8">
        <v>12</v>
      </c>
      <c r="S837" s="8">
        <v>6</v>
      </c>
      <c r="T837" s="18">
        <f t="shared" si="240"/>
        <v>419.48936170212767</v>
      </c>
      <c r="U837" s="78">
        <v>7.0000000000000007E-2</v>
      </c>
      <c r="V837" s="18">
        <f t="shared" si="248"/>
        <v>421.15199999999999</v>
      </c>
      <c r="W837" s="44">
        <f t="shared" si="249"/>
        <v>408.51063829787239</v>
      </c>
      <c r="X837" s="8">
        <v>8.4</v>
      </c>
      <c r="Y837" s="17">
        <v>0</v>
      </c>
      <c r="Z837" s="18">
        <f t="shared" si="241"/>
        <v>430.79475982532745</v>
      </c>
      <c r="AA837" s="17">
        <f t="shared" si="245"/>
        <v>419.21397379912662</v>
      </c>
      <c r="AB837" s="35" t="s">
        <v>2292</v>
      </c>
      <c r="AC837" s="35" t="s">
        <v>46</v>
      </c>
      <c r="AD837" s="35"/>
      <c r="AE837" s="35"/>
      <c r="AF837" s="35"/>
      <c r="AG837" s="36"/>
      <c r="AH837" s="36"/>
      <c r="AI837" s="36"/>
      <c r="AJ837" s="38"/>
      <c r="AK837" s="33" t="s">
        <v>2293</v>
      </c>
      <c r="AL837" s="33" t="s">
        <v>2293</v>
      </c>
      <c r="AM837" s="33" t="s">
        <v>2294</v>
      </c>
      <c r="AN837" s="33" t="s">
        <v>2295</v>
      </c>
    </row>
    <row r="838" spans="1:40" ht="153">
      <c r="A838" s="100" t="s">
        <v>1551</v>
      </c>
      <c r="B838" s="33" t="s">
        <v>2290</v>
      </c>
      <c r="C838" s="33" t="s">
        <v>1237</v>
      </c>
      <c r="D838" s="33" t="s">
        <v>2291</v>
      </c>
      <c r="E838" s="35"/>
      <c r="F838" s="35" t="s">
        <v>45</v>
      </c>
      <c r="G838" s="129">
        <v>1</v>
      </c>
      <c r="H838" s="33" t="s">
        <v>46</v>
      </c>
      <c r="I838" s="33" t="s">
        <v>47</v>
      </c>
      <c r="J838" s="59">
        <v>43313</v>
      </c>
      <c r="K838" s="37">
        <v>310</v>
      </c>
      <c r="L838" s="16">
        <f t="shared" si="246"/>
        <v>372</v>
      </c>
      <c r="M838" s="16">
        <v>5.1999999999999998E-2</v>
      </c>
      <c r="N838" s="8">
        <f t="shared" si="242"/>
        <v>5.4852320675105488E-2</v>
      </c>
      <c r="O838" s="17">
        <f t="shared" si="250"/>
        <v>328</v>
      </c>
      <c r="P838" s="17">
        <f t="shared" si="251"/>
        <v>393.59999999999997</v>
      </c>
      <c r="Q838" s="18">
        <f t="shared" si="243"/>
        <v>17.056000000000001</v>
      </c>
      <c r="R838" s="8">
        <v>12</v>
      </c>
      <c r="S838" s="8">
        <v>6</v>
      </c>
      <c r="T838" s="18">
        <f t="shared" si="240"/>
        <v>419.48936170212767</v>
      </c>
      <c r="U838" s="78">
        <v>7.0000000000000007E-2</v>
      </c>
      <c r="V838" s="18">
        <f t="shared" si="248"/>
        <v>421.15199999999999</v>
      </c>
      <c r="W838" s="44">
        <f t="shared" si="249"/>
        <v>408.51063829787239</v>
      </c>
      <c r="X838" s="8">
        <v>8.4</v>
      </c>
      <c r="Y838" s="17">
        <v>0</v>
      </c>
      <c r="Z838" s="18">
        <f t="shared" si="241"/>
        <v>430.79475982532745</v>
      </c>
      <c r="AA838" s="17">
        <f t="shared" si="245"/>
        <v>419.21397379912662</v>
      </c>
      <c r="AB838" s="35" t="s">
        <v>2292</v>
      </c>
      <c r="AC838" s="35" t="s">
        <v>46</v>
      </c>
      <c r="AD838" s="35"/>
      <c r="AE838" s="35"/>
      <c r="AF838" s="35"/>
      <c r="AG838" s="36"/>
      <c r="AH838" s="36"/>
      <c r="AI838" s="36"/>
      <c r="AJ838" s="38"/>
      <c r="AK838" s="33" t="s">
        <v>2293</v>
      </c>
      <c r="AL838" s="33" t="s">
        <v>2293</v>
      </c>
      <c r="AM838" s="33" t="s">
        <v>2294</v>
      </c>
      <c r="AN838" s="33" t="s">
        <v>2295</v>
      </c>
    </row>
    <row r="839" spans="1:40" ht="153">
      <c r="A839" s="100" t="s">
        <v>1551</v>
      </c>
      <c r="B839" s="33" t="s">
        <v>2290</v>
      </c>
      <c r="C839" s="33" t="s">
        <v>1237</v>
      </c>
      <c r="D839" s="33" t="s">
        <v>2291</v>
      </c>
      <c r="E839" s="35"/>
      <c r="F839" s="35" t="s">
        <v>45</v>
      </c>
      <c r="G839" s="129">
        <v>1</v>
      </c>
      <c r="H839" s="33" t="s">
        <v>46</v>
      </c>
      <c r="I839" s="33" t="s">
        <v>47</v>
      </c>
      <c r="J839" s="59">
        <v>43313</v>
      </c>
      <c r="K839" s="37">
        <v>310</v>
      </c>
      <c r="L839" s="16">
        <f t="shared" si="246"/>
        <v>372</v>
      </c>
      <c r="M839" s="16">
        <v>5.1999999999999998E-2</v>
      </c>
      <c r="N839" s="8">
        <f t="shared" si="242"/>
        <v>5.4852320675105488E-2</v>
      </c>
      <c r="O839" s="17">
        <f t="shared" si="250"/>
        <v>328</v>
      </c>
      <c r="P839" s="17">
        <f t="shared" si="251"/>
        <v>393.59999999999997</v>
      </c>
      <c r="Q839" s="18">
        <f t="shared" si="243"/>
        <v>17.056000000000001</v>
      </c>
      <c r="R839" s="8">
        <v>12</v>
      </c>
      <c r="S839" s="8">
        <v>6</v>
      </c>
      <c r="T839" s="18">
        <f t="shared" si="240"/>
        <v>419.48936170212767</v>
      </c>
      <c r="U839" s="78">
        <v>7.0000000000000007E-2</v>
      </c>
      <c r="V839" s="18">
        <f t="shared" si="248"/>
        <v>421.15199999999999</v>
      </c>
      <c r="W839" s="44">
        <f t="shared" si="249"/>
        <v>408.51063829787239</v>
      </c>
      <c r="X839" s="8">
        <v>8.4</v>
      </c>
      <c r="Y839" s="17">
        <v>0</v>
      </c>
      <c r="Z839" s="18">
        <f t="shared" si="241"/>
        <v>430.79475982532745</v>
      </c>
      <c r="AA839" s="17">
        <f t="shared" si="245"/>
        <v>419.21397379912662</v>
      </c>
      <c r="AB839" s="35" t="s">
        <v>2292</v>
      </c>
      <c r="AC839" s="35" t="s">
        <v>46</v>
      </c>
      <c r="AD839" s="35"/>
      <c r="AE839" s="35"/>
      <c r="AF839" s="35"/>
      <c r="AG839" s="36"/>
      <c r="AH839" s="36"/>
      <c r="AI839" s="36"/>
      <c r="AJ839" s="38"/>
      <c r="AK839" s="33" t="s">
        <v>2293</v>
      </c>
      <c r="AL839" s="33" t="s">
        <v>2293</v>
      </c>
      <c r="AM839" s="33" t="s">
        <v>2294</v>
      </c>
      <c r="AN839" s="33" t="s">
        <v>2295</v>
      </c>
    </row>
    <row r="840" spans="1:40" ht="153">
      <c r="A840" s="100" t="s">
        <v>1551</v>
      </c>
      <c r="B840" s="33" t="s">
        <v>2290</v>
      </c>
      <c r="C840" s="33" t="s">
        <v>1237</v>
      </c>
      <c r="D840" s="33" t="s">
        <v>2291</v>
      </c>
      <c r="E840" s="35"/>
      <c r="F840" s="35" t="s">
        <v>45</v>
      </c>
      <c r="G840" s="129">
        <v>1</v>
      </c>
      <c r="H840" s="33" t="s">
        <v>46</v>
      </c>
      <c r="I840" s="33" t="s">
        <v>47</v>
      </c>
      <c r="J840" s="59">
        <v>43313</v>
      </c>
      <c r="K840" s="37">
        <v>310</v>
      </c>
      <c r="L840" s="16">
        <f t="shared" si="246"/>
        <v>372</v>
      </c>
      <c r="M840" s="16">
        <v>5.1999999999999998E-2</v>
      </c>
      <c r="N840" s="8">
        <f t="shared" si="242"/>
        <v>5.4852320675105488E-2</v>
      </c>
      <c r="O840" s="17">
        <f t="shared" si="250"/>
        <v>328</v>
      </c>
      <c r="P840" s="17">
        <f t="shared" si="251"/>
        <v>393.59999999999997</v>
      </c>
      <c r="Q840" s="18">
        <f t="shared" si="243"/>
        <v>17.056000000000001</v>
      </c>
      <c r="R840" s="8">
        <v>12</v>
      </c>
      <c r="S840" s="8">
        <v>6</v>
      </c>
      <c r="T840" s="18">
        <f t="shared" si="240"/>
        <v>419.48936170212767</v>
      </c>
      <c r="U840" s="78">
        <v>7.0000000000000007E-2</v>
      </c>
      <c r="V840" s="18">
        <f t="shared" si="248"/>
        <v>421.15199999999999</v>
      </c>
      <c r="W840" s="44">
        <f t="shared" si="249"/>
        <v>408.51063829787239</v>
      </c>
      <c r="X840" s="8">
        <v>8.4</v>
      </c>
      <c r="Y840" s="17">
        <v>0</v>
      </c>
      <c r="Z840" s="18">
        <f t="shared" si="241"/>
        <v>430.79475982532745</v>
      </c>
      <c r="AA840" s="17">
        <f t="shared" si="245"/>
        <v>419.21397379912662</v>
      </c>
      <c r="AB840" s="35" t="s">
        <v>2292</v>
      </c>
      <c r="AC840" s="35" t="s">
        <v>46</v>
      </c>
      <c r="AD840" s="35"/>
      <c r="AE840" s="35"/>
      <c r="AF840" s="35"/>
      <c r="AG840" s="36"/>
      <c r="AH840" s="36"/>
      <c r="AI840" s="36"/>
      <c r="AJ840" s="38"/>
      <c r="AK840" s="33" t="s">
        <v>2293</v>
      </c>
      <c r="AL840" s="33" t="s">
        <v>2293</v>
      </c>
      <c r="AM840" s="33" t="s">
        <v>2294</v>
      </c>
      <c r="AN840" s="33" t="s">
        <v>2295</v>
      </c>
    </row>
    <row r="841" spans="1:40" ht="153">
      <c r="A841" s="100" t="s">
        <v>1551</v>
      </c>
      <c r="B841" s="33" t="s">
        <v>2290</v>
      </c>
      <c r="C841" s="33" t="s">
        <v>1237</v>
      </c>
      <c r="D841" s="33" t="s">
        <v>2291</v>
      </c>
      <c r="E841" s="35"/>
      <c r="F841" s="35" t="s">
        <v>45</v>
      </c>
      <c r="G841" s="129">
        <v>1</v>
      </c>
      <c r="H841" s="33" t="s">
        <v>46</v>
      </c>
      <c r="I841" s="33" t="s">
        <v>47</v>
      </c>
      <c r="J841" s="59">
        <v>43313</v>
      </c>
      <c r="K841" s="37">
        <v>310</v>
      </c>
      <c r="L841" s="16">
        <f t="shared" si="246"/>
        <v>372</v>
      </c>
      <c r="M841" s="16">
        <v>5.1999999999999998E-2</v>
      </c>
      <c r="N841" s="8">
        <f t="shared" si="242"/>
        <v>5.4852320675105488E-2</v>
      </c>
      <c r="O841" s="17">
        <f t="shared" si="250"/>
        <v>328</v>
      </c>
      <c r="P841" s="17">
        <f t="shared" si="251"/>
        <v>393.59999999999997</v>
      </c>
      <c r="Q841" s="18">
        <f t="shared" si="243"/>
        <v>17.056000000000001</v>
      </c>
      <c r="R841" s="8">
        <v>12</v>
      </c>
      <c r="S841" s="8">
        <v>6</v>
      </c>
      <c r="T841" s="18">
        <f t="shared" si="240"/>
        <v>419.48936170212767</v>
      </c>
      <c r="U841" s="78">
        <v>7.0000000000000007E-2</v>
      </c>
      <c r="V841" s="18">
        <f t="shared" si="248"/>
        <v>421.15199999999999</v>
      </c>
      <c r="W841" s="44">
        <f t="shared" si="249"/>
        <v>408.51063829787239</v>
      </c>
      <c r="X841" s="8">
        <v>8.4</v>
      </c>
      <c r="Y841" s="17">
        <v>0</v>
      </c>
      <c r="Z841" s="18">
        <f t="shared" si="241"/>
        <v>430.79475982532745</v>
      </c>
      <c r="AA841" s="17">
        <f t="shared" si="245"/>
        <v>419.21397379912662</v>
      </c>
      <c r="AB841" s="35" t="s">
        <v>2292</v>
      </c>
      <c r="AC841" s="35" t="s">
        <v>46</v>
      </c>
      <c r="AD841" s="35"/>
      <c r="AE841" s="35"/>
      <c r="AF841" s="35"/>
      <c r="AG841" s="36"/>
      <c r="AH841" s="36"/>
      <c r="AI841" s="36"/>
      <c r="AJ841" s="38"/>
      <c r="AK841" s="33" t="s">
        <v>2293</v>
      </c>
      <c r="AL841" s="33" t="s">
        <v>2293</v>
      </c>
      <c r="AM841" s="33" t="s">
        <v>2294</v>
      </c>
      <c r="AN841" s="33" t="s">
        <v>2295</v>
      </c>
    </row>
    <row r="842" spans="1:40" ht="153">
      <c r="A842" s="100" t="s">
        <v>1551</v>
      </c>
      <c r="B842" s="33" t="s">
        <v>2290</v>
      </c>
      <c r="C842" s="33" t="s">
        <v>1237</v>
      </c>
      <c r="D842" s="33" t="s">
        <v>2291</v>
      </c>
      <c r="E842" s="35"/>
      <c r="F842" s="35" t="s">
        <v>45</v>
      </c>
      <c r="G842" s="129">
        <v>1</v>
      </c>
      <c r="H842" s="33" t="s">
        <v>46</v>
      </c>
      <c r="I842" s="33" t="s">
        <v>47</v>
      </c>
      <c r="J842" s="59">
        <v>43313</v>
      </c>
      <c r="K842" s="37">
        <v>310</v>
      </c>
      <c r="L842" s="16">
        <f t="shared" si="246"/>
        <v>372</v>
      </c>
      <c r="M842" s="16">
        <v>5.1999999999999998E-2</v>
      </c>
      <c r="N842" s="8">
        <f t="shared" si="242"/>
        <v>5.4852320675105488E-2</v>
      </c>
      <c r="O842" s="17">
        <f t="shared" si="250"/>
        <v>328</v>
      </c>
      <c r="P842" s="17">
        <f t="shared" si="251"/>
        <v>393.59999999999997</v>
      </c>
      <c r="Q842" s="18">
        <f t="shared" si="243"/>
        <v>17.056000000000001</v>
      </c>
      <c r="R842" s="8">
        <v>12</v>
      </c>
      <c r="S842" s="8">
        <v>6</v>
      </c>
      <c r="T842" s="18">
        <f t="shared" si="240"/>
        <v>419.48936170212767</v>
      </c>
      <c r="U842" s="78">
        <v>7.0000000000000007E-2</v>
      </c>
      <c r="V842" s="18">
        <f t="shared" si="248"/>
        <v>421.15199999999999</v>
      </c>
      <c r="W842" s="44">
        <f t="shared" si="249"/>
        <v>408.51063829787239</v>
      </c>
      <c r="X842" s="8">
        <v>8.4</v>
      </c>
      <c r="Y842" s="17">
        <v>0</v>
      </c>
      <c r="Z842" s="18">
        <f t="shared" si="241"/>
        <v>430.79475982532745</v>
      </c>
      <c r="AA842" s="17">
        <f t="shared" si="245"/>
        <v>419.21397379912662</v>
      </c>
      <c r="AB842" s="35" t="s">
        <v>2292</v>
      </c>
      <c r="AC842" s="35" t="s">
        <v>46</v>
      </c>
      <c r="AD842" s="35"/>
      <c r="AE842" s="35"/>
      <c r="AF842" s="35"/>
      <c r="AG842" s="36"/>
      <c r="AH842" s="36"/>
      <c r="AI842" s="36"/>
      <c r="AJ842" s="38"/>
      <c r="AK842" s="33" t="s">
        <v>2293</v>
      </c>
      <c r="AL842" s="33" t="s">
        <v>2293</v>
      </c>
      <c r="AM842" s="33" t="s">
        <v>2294</v>
      </c>
      <c r="AN842" s="33" t="s">
        <v>2295</v>
      </c>
    </row>
    <row r="843" spans="1:40" ht="127.5">
      <c r="A843" s="33" t="s">
        <v>1551</v>
      </c>
      <c r="B843" s="33" t="s">
        <v>2296</v>
      </c>
      <c r="C843" s="33" t="s">
        <v>1237</v>
      </c>
      <c r="D843" s="33" t="s">
        <v>2297</v>
      </c>
      <c r="E843" s="35"/>
      <c r="F843" s="35" t="s">
        <v>1175</v>
      </c>
      <c r="G843" s="129">
        <v>1</v>
      </c>
      <c r="H843" s="33" t="s">
        <v>46</v>
      </c>
      <c r="I843" s="33" t="s">
        <v>47</v>
      </c>
      <c r="J843" s="33" t="s">
        <v>1507</v>
      </c>
      <c r="K843" s="37">
        <v>288</v>
      </c>
      <c r="L843" s="16">
        <f t="shared" si="246"/>
        <v>345.59999999999997</v>
      </c>
      <c r="M843" s="16">
        <v>9.5000000000000001E-2</v>
      </c>
      <c r="N843" s="8">
        <f t="shared" si="242"/>
        <v>0.10497237569060773</v>
      </c>
      <c r="O843" s="17">
        <f t="shared" si="250"/>
        <v>319</v>
      </c>
      <c r="P843" s="17">
        <f t="shared" si="251"/>
        <v>382.8</v>
      </c>
      <c r="Q843" s="18">
        <f t="shared" si="243"/>
        <v>30.305</v>
      </c>
      <c r="R843" s="8">
        <v>20</v>
      </c>
      <c r="S843" s="8">
        <v>8.4</v>
      </c>
      <c r="T843" s="18">
        <f t="shared" si="240"/>
        <v>419.73799126637556</v>
      </c>
      <c r="U843" s="78">
        <v>0.1</v>
      </c>
      <c r="V843" s="18">
        <f t="shared" si="248"/>
        <v>421.08000000000004</v>
      </c>
      <c r="W843" s="44">
        <f t="shared" si="249"/>
        <v>399.1266375545851</v>
      </c>
      <c r="X843" s="8">
        <v>8.4</v>
      </c>
      <c r="Y843" s="17"/>
      <c r="Z843" s="18">
        <f t="shared" si="241"/>
        <v>419.73799126637556</v>
      </c>
      <c r="AA843" s="17">
        <f t="shared" si="245"/>
        <v>399.1266375545851</v>
      </c>
      <c r="AB843" s="35" t="s">
        <v>2298</v>
      </c>
      <c r="AC843" s="35" t="s">
        <v>46</v>
      </c>
      <c r="AD843" s="35"/>
      <c r="AE843" s="35"/>
      <c r="AF843" s="35"/>
      <c r="AG843" s="36"/>
      <c r="AH843" s="36"/>
      <c r="AI843" s="36"/>
      <c r="AJ843" s="38"/>
      <c r="AK843" s="33" t="s">
        <v>2299</v>
      </c>
      <c r="AL843" s="33" t="s">
        <v>2299</v>
      </c>
      <c r="AM843" s="33" t="s">
        <v>2300</v>
      </c>
      <c r="AN843" s="33"/>
    </row>
    <row r="844" spans="1:40" ht="127.5">
      <c r="A844" s="33" t="s">
        <v>1551</v>
      </c>
      <c r="B844" s="33" t="s">
        <v>2296</v>
      </c>
      <c r="C844" s="33" t="s">
        <v>1237</v>
      </c>
      <c r="D844" s="33" t="s">
        <v>2297</v>
      </c>
      <c r="E844" s="35" t="s">
        <v>2301</v>
      </c>
      <c r="F844" s="35" t="s">
        <v>1175</v>
      </c>
      <c r="G844" s="129">
        <v>1</v>
      </c>
      <c r="H844" s="33" t="s">
        <v>46</v>
      </c>
      <c r="I844" s="33" t="s">
        <v>47</v>
      </c>
      <c r="J844" s="33" t="s">
        <v>2224</v>
      </c>
      <c r="K844" s="37">
        <v>240</v>
      </c>
      <c r="L844" s="16">
        <f t="shared" si="246"/>
        <v>288</v>
      </c>
      <c r="M844" s="16">
        <v>0.126</v>
      </c>
      <c r="N844" s="8">
        <f t="shared" si="242"/>
        <v>0.14416475972540047</v>
      </c>
      <c r="O844" s="17">
        <f t="shared" si="250"/>
        <v>275</v>
      </c>
      <c r="P844" s="17">
        <f t="shared" si="251"/>
        <v>330</v>
      </c>
      <c r="Q844" s="18">
        <f t="shared" si="243"/>
        <v>34.65</v>
      </c>
      <c r="R844" s="8">
        <v>20</v>
      </c>
      <c r="S844" s="8">
        <v>8.4</v>
      </c>
      <c r="T844" s="18">
        <f t="shared" si="240"/>
        <v>362.09606986899564</v>
      </c>
      <c r="U844" s="78">
        <v>0.1</v>
      </c>
      <c r="V844" s="18">
        <f t="shared" si="248"/>
        <v>363.00000000000006</v>
      </c>
      <c r="W844" s="44">
        <f t="shared" si="249"/>
        <v>336.24454148471614</v>
      </c>
      <c r="X844" s="8">
        <v>8.4</v>
      </c>
      <c r="Y844" s="17"/>
      <c r="Z844" s="18">
        <f t="shared" si="241"/>
        <v>362.09606986899564</v>
      </c>
      <c r="AA844" s="17">
        <f t="shared" si="245"/>
        <v>336.24454148471614</v>
      </c>
      <c r="AB844" s="40">
        <v>43135</v>
      </c>
      <c r="AC844" s="35" t="s">
        <v>394</v>
      </c>
      <c r="AD844" s="35" t="s">
        <v>2302</v>
      </c>
      <c r="AE844" s="35" t="s">
        <v>2303</v>
      </c>
      <c r="AF844" s="35">
        <v>11.08</v>
      </c>
      <c r="AG844" s="36"/>
      <c r="AH844" s="36"/>
      <c r="AI844" s="36"/>
      <c r="AJ844" s="38"/>
      <c r="AK844" s="33" t="s">
        <v>2299</v>
      </c>
      <c r="AL844" s="33" t="s">
        <v>2299</v>
      </c>
      <c r="AM844" s="33" t="s">
        <v>2300</v>
      </c>
      <c r="AN844" s="33"/>
    </row>
    <row r="845" spans="1:40" ht="127.5">
      <c r="A845" s="33" t="s">
        <v>1551</v>
      </c>
      <c r="B845" s="33" t="s">
        <v>2296</v>
      </c>
      <c r="C845" s="33" t="s">
        <v>1237</v>
      </c>
      <c r="D845" s="33" t="s">
        <v>2297</v>
      </c>
      <c r="E845" s="35"/>
      <c r="F845" s="35" t="s">
        <v>1175</v>
      </c>
      <c r="G845" s="129">
        <v>1</v>
      </c>
      <c r="H845" s="33" t="s">
        <v>46</v>
      </c>
      <c r="I845" s="33" t="s">
        <v>47</v>
      </c>
      <c r="J845" s="33" t="s">
        <v>2304</v>
      </c>
      <c r="K845" s="37">
        <v>215</v>
      </c>
      <c r="L845" s="16">
        <f t="shared" si="246"/>
        <v>258</v>
      </c>
      <c r="M845" s="16">
        <v>0.13500000000000001</v>
      </c>
      <c r="N845" s="8">
        <f t="shared" si="242"/>
        <v>0.15606936416184972</v>
      </c>
      <c r="O845" s="17">
        <f t="shared" si="250"/>
        <v>249</v>
      </c>
      <c r="P845" s="17">
        <f t="shared" si="251"/>
        <v>298.8</v>
      </c>
      <c r="Q845" s="18">
        <f t="shared" si="243"/>
        <v>33.615000000000002</v>
      </c>
      <c r="R845" s="8">
        <v>20</v>
      </c>
      <c r="S845" s="8">
        <v>8.4</v>
      </c>
      <c r="T845" s="18">
        <f t="shared" si="240"/>
        <v>328.03493449781661</v>
      </c>
      <c r="U845" s="78">
        <v>0.1</v>
      </c>
      <c r="V845" s="18">
        <f t="shared" si="248"/>
        <v>328.68000000000006</v>
      </c>
      <c r="W845" s="44">
        <f t="shared" si="249"/>
        <v>303.49344978165936</v>
      </c>
      <c r="X845" s="8">
        <v>8.4</v>
      </c>
      <c r="Y845" s="17"/>
      <c r="Z845" s="18">
        <f t="shared" si="241"/>
        <v>328.03493449781661</v>
      </c>
      <c r="AA845" s="17">
        <f t="shared" si="245"/>
        <v>303.49344978165936</v>
      </c>
      <c r="AB845" s="35"/>
      <c r="AC845" s="35"/>
      <c r="AD845" s="35"/>
      <c r="AE845" s="35"/>
      <c r="AF845" s="35"/>
      <c r="AG845" s="36"/>
      <c r="AH845" s="36"/>
      <c r="AI845" s="36"/>
      <c r="AJ845" s="38"/>
      <c r="AK845" s="33" t="s">
        <v>2299</v>
      </c>
      <c r="AL845" s="33" t="s">
        <v>2299</v>
      </c>
      <c r="AM845" s="33" t="s">
        <v>2300</v>
      </c>
      <c r="AN845" s="33"/>
    </row>
    <row r="846" spans="1:40" ht="127.5">
      <c r="A846" s="33" t="s">
        <v>1551</v>
      </c>
      <c r="B846" s="33" t="s">
        <v>2296</v>
      </c>
      <c r="C846" s="33" t="s">
        <v>1237</v>
      </c>
      <c r="D846" s="33" t="s">
        <v>2297</v>
      </c>
      <c r="E846" s="35"/>
      <c r="F846" s="35" t="s">
        <v>1175</v>
      </c>
      <c r="G846" s="129">
        <v>1</v>
      </c>
      <c r="H846" s="33" t="s">
        <v>46</v>
      </c>
      <c r="I846" s="33" t="s">
        <v>47</v>
      </c>
      <c r="J846" s="33" t="s">
        <v>2304</v>
      </c>
      <c r="K846" s="37">
        <v>215</v>
      </c>
      <c r="L846" s="16">
        <f t="shared" si="246"/>
        <v>258</v>
      </c>
      <c r="M846" s="16">
        <v>0.13500000000000001</v>
      </c>
      <c r="N846" s="8">
        <f t="shared" si="242"/>
        <v>0.15606936416184972</v>
      </c>
      <c r="O846" s="17">
        <f t="shared" si="250"/>
        <v>249</v>
      </c>
      <c r="P846" s="17">
        <f t="shared" si="251"/>
        <v>298.8</v>
      </c>
      <c r="Q846" s="18">
        <f t="shared" si="243"/>
        <v>33.615000000000002</v>
      </c>
      <c r="R846" s="8">
        <v>20</v>
      </c>
      <c r="S846" s="8">
        <v>8.4</v>
      </c>
      <c r="T846" s="18">
        <f t="shared" si="240"/>
        <v>328.03493449781661</v>
      </c>
      <c r="U846" s="78">
        <v>0.1</v>
      </c>
      <c r="V846" s="18">
        <f t="shared" si="248"/>
        <v>328.68000000000006</v>
      </c>
      <c r="W846" s="44">
        <f t="shared" si="249"/>
        <v>303.49344978165936</v>
      </c>
      <c r="X846" s="8">
        <v>8.4</v>
      </c>
      <c r="Y846" s="17"/>
      <c r="Z846" s="18">
        <f t="shared" si="241"/>
        <v>328.03493449781661</v>
      </c>
      <c r="AA846" s="17">
        <f t="shared" si="245"/>
        <v>303.49344978165936</v>
      </c>
      <c r="AB846" s="35"/>
      <c r="AC846" s="35"/>
      <c r="AD846" s="35"/>
      <c r="AE846" s="35"/>
      <c r="AF846" s="35"/>
      <c r="AG846" s="36"/>
      <c r="AH846" s="36"/>
      <c r="AI846" s="36"/>
      <c r="AJ846" s="38"/>
      <c r="AK846" s="33" t="s">
        <v>2299</v>
      </c>
      <c r="AL846" s="33" t="s">
        <v>2299</v>
      </c>
      <c r="AM846" s="33" t="s">
        <v>2300</v>
      </c>
      <c r="AN846" s="33"/>
    </row>
    <row r="847" spans="1:40" ht="127.5">
      <c r="A847" s="33" t="s">
        <v>1551</v>
      </c>
      <c r="B847" s="33" t="s">
        <v>2305</v>
      </c>
      <c r="C847" s="33" t="s">
        <v>1237</v>
      </c>
      <c r="D847" s="33" t="s">
        <v>2297</v>
      </c>
      <c r="E847" s="35" t="s">
        <v>2306</v>
      </c>
      <c r="F847" s="35" t="s">
        <v>2235</v>
      </c>
      <c r="G847" s="129">
        <v>1</v>
      </c>
      <c r="H847" s="33" t="s">
        <v>46</v>
      </c>
      <c r="I847" s="33" t="s">
        <v>47</v>
      </c>
      <c r="J847" s="33" t="s">
        <v>1305</v>
      </c>
      <c r="K847" s="37">
        <v>255</v>
      </c>
      <c r="L847" s="16">
        <f t="shared" si="246"/>
        <v>306</v>
      </c>
      <c r="M847" s="16">
        <v>0.18</v>
      </c>
      <c r="N847" s="8">
        <f t="shared" si="242"/>
        <v>0.21951219512195119</v>
      </c>
      <c r="O847" s="17">
        <f t="shared" si="250"/>
        <v>311</v>
      </c>
      <c r="P847" s="17">
        <f t="shared" si="251"/>
        <v>373.2</v>
      </c>
      <c r="Q847" s="18">
        <f t="shared" si="243"/>
        <v>55.98</v>
      </c>
      <c r="R847" s="8">
        <v>20</v>
      </c>
      <c r="S847" s="8">
        <v>6</v>
      </c>
      <c r="T847" s="18">
        <f t="shared" si="240"/>
        <v>398.29787234042556</v>
      </c>
      <c r="U847" s="78">
        <v>7.0000000000000007E-2</v>
      </c>
      <c r="V847" s="18">
        <f t="shared" si="248"/>
        <v>399.32400000000001</v>
      </c>
      <c r="W847" s="44">
        <f t="shared" si="249"/>
        <v>346.80851063829789</v>
      </c>
      <c r="X847" s="8">
        <v>8.4</v>
      </c>
      <c r="Y847" s="17"/>
      <c r="Z847" s="18">
        <f t="shared" si="241"/>
        <v>409.25764192139735</v>
      </c>
      <c r="AA847" s="17">
        <f t="shared" si="245"/>
        <v>355.89519650655018</v>
      </c>
      <c r="AB847" s="40">
        <v>43319</v>
      </c>
      <c r="AC847" s="35" t="s">
        <v>394</v>
      </c>
      <c r="AD847" s="35" t="s">
        <v>2307</v>
      </c>
      <c r="AE847" s="35" t="s">
        <v>2308</v>
      </c>
      <c r="AF847" s="35" t="s">
        <v>2309</v>
      </c>
      <c r="AG847" s="36"/>
      <c r="AH847" s="36"/>
      <c r="AI847" s="36"/>
      <c r="AJ847" s="38"/>
      <c r="AK847" s="33" t="s">
        <v>2310</v>
      </c>
      <c r="AL847" s="33" t="s">
        <v>2310</v>
      </c>
      <c r="AM847" s="33" t="s">
        <v>2300</v>
      </c>
      <c r="AN847" s="33"/>
    </row>
    <row r="848" spans="1:40" ht="140.25">
      <c r="A848" s="100" t="s">
        <v>1551</v>
      </c>
      <c r="B848" s="161" t="s">
        <v>2311</v>
      </c>
      <c r="C848" s="33" t="s">
        <v>1237</v>
      </c>
      <c r="D848" s="33" t="s">
        <v>2044</v>
      </c>
      <c r="E848" s="35" t="s">
        <v>2312</v>
      </c>
      <c r="F848" s="35" t="s">
        <v>1175</v>
      </c>
      <c r="G848" s="129">
        <v>1</v>
      </c>
      <c r="H848" s="33" t="s">
        <v>46</v>
      </c>
      <c r="I848" s="33" t="s">
        <v>47</v>
      </c>
      <c r="J848" s="33" t="s">
        <v>1279</v>
      </c>
      <c r="K848" s="148">
        <v>285</v>
      </c>
      <c r="L848" s="149">
        <f t="shared" si="246"/>
        <v>342</v>
      </c>
      <c r="M848" s="16">
        <v>0.106</v>
      </c>
      <c r="N848" s="8">
        <f t="shared" si="242"/>
        <v>0.11856823266219239</v>
      </c>
      <c r="O848" s="17">
        <f t="shared" si="250"/>
        <v>319</v>
      </c>
      <c r="P848" s="17">
        <f t="shared" si="251"/>
        <v>382.8</v>
      </c>
      <c r="Q848" s="18">
        <f t="shared" si="243"/>
        <v>33.814</v>
      </c>
      <c r="R848" s="8">
        <v>12</v>
      </c>
      <c r="S848" s="8">
        <v>8.4</v>
      </c>
      <c r="T848" s="18">
        <f t="shared" si="240"/>
        <v>419.00436681222703</v>
      </c>
      <c r="U848" s="78">
        <v>0.1</v>
      </c>
      <c r="V848" s="18">
        <f t="shared" si="248"/>
        <v>421.08000000000004</v>
      </c>
      <c r="W848" s="44">
        <f t="shared" si="249"/>
        <v>386.46288209606985</v>
      </c>
      <c r="X848" s="8">
        <v>8.4</v>
      </c>
      <c r="Y848" s="17">
        <v>4</v>
      </c>
      <c r="Z848" s="18">
        <f t="shared" si="241"/>
        <v>423.3711790393013</v>
      </c>
      <c r="AA848" s="17">
        <f t="shared" si="245"/>
        <v>390.82969432314411</v>
      </c>
      <c r="AB848" s="35" t="s">
        <v>2229</v>
      </c>
      <c r="AC848" s="35" t="s">
        <v>394</v>
      </c>
      <c r="AD848" s="35" t="s">
        <v>2313</v>
      </c>
      <c r="AE848" s="35" t="s">
        <v>2195</v>
      </c>
      <c r="AF848" s="35"/>
      <c r="AG848" s="36"/>
      <c r="AH848" s="36"/>
      <c r="AI848" s="36"/>
      <c r="AJ848" s="38"/>
      <c r="AK848" s="33" t="s">
        <v>2046</v>
      </c>
      <c r="AL848" s="33" t="s">
        <v>2046</v>
      </c>
      <c r="AM848" s="33" t="s">
        <v>2047</v>
      </c>
      <c r="AN848" s="33" t="s">
        <v>2048</v>
      </c>
    </row>
    <row r="849" spans="1:40" ht="140.25">
      <c r="A849" s="100" t="s">
        <v>1551</v>
      </c>
      <c r="B849" s="161" t="s">
        <v>2049</v>
      </c>
      <c r="C849" s="33" t="s">
        <v>1237</v>
      </c>
      <c r="D849" s="33" t="s">
        <v>2044</v>
      </c>
      <c r="E849" s="35" t="s">
        <v>2314</v>
      </c>
      <c r="F849" s="35" t="s">
        <v>1175</v>
      </c>
      <c r="G849" s="129">
        <v>1</v>
      </c>
      <c r="H849" s="33" t="s">
        <v>46</v>
      </c>
      <c r="I849" s="33" t="s">
        <v>47</v>
      </c>
      <c r="J849" s="33" t="s">
        <v>1279</v>
      </c>
      <c r="K849" s="148">
        <v>285</v>
      </c>
      <c r="L849" s="149">
        <f t="shared" si="246"/>
        <v>342</v>
      </c>
      <c r="M849" s="16">
        <v>0.106</v>
      </c>
      <c r="N849" s="8">
        <f t="shared" si="242"/>
        <v>0.11856823266219239</v>
      </c>
      <c r="O849" s="17">
        <f t="shared" si="250"/>
        <v>319</v>
      </c>
      <c r="P849" s="17">
        <f t="shared" si="251"/>
        <v>382.8</v>
      </c>
      <c r="Q849" s="18">
        <f t="shared" si="243"/>
        <v>33.814</v>
      </c>
      <c r="R849" s="8">
        <v>12</v>
      </c>
      <c r="S849" s="8">
        <v>8.4</v>
      </c>
      <c r="T849" s="18">
        <f t="shared" si="240"/>
        <v>419.00436681222703</v>
      </c>
      <c r="U849" s="78">
        <v>0.1</v>
      </c>
      <c r="V849" s="18">
        <f t="shared" si="248"/>
        <v>421.08000000000004</v>
      </c>
      <c r="W849" s="44">
        <f t="shared" si="249"/>
        <v>386.46288209606985</v>
      </c>
      <c r="X849" s="8">
        <v>8.4</v>
      </c>
      <c r="Y849" s="17">
        <v>4</v>
      </c>
      <c r="Z849" s="18">
        <f t="shared" si="241"/>
        <v>423.3711790393013</v>
      </c>
      <c r="AA849" s="17">
        <f t="shared" si="245"/>
        <v>390.82969432314411</v>
      </c>
      <c r="AB849" s="35" t="s">
        <v>2315</v>
      </c>
      <c r="AC849" s="35" t="s">
        <v>394</v>
      </c>
      <c r="AD849" s="35" t="s">
        <v>2316</v>
      </c>
      <c r="AE849" s="35" t="s">
        <v>138</v>
      </c>
      <c r="AF849" s="35">
        <v>5.65</v>
      </c>
      <c r="AG849" s="36"/>
      <c r="AH849" s="36"/>
      <c r="AI849" s="21"/>
      <c r="AJ849" s="38"/>
      <c r="AK849" s="33" t="s">
        <v>2046</v>
      </c>
      <c r="AL849" s="33" t="s">
        <v>2046</v>
      </c>
      <c r="AM849" s="33" t="s">
        <v>2047</v>
      </c>
      <c r="AN849" s="33" t="s">
        <v>2048</v>
      </c>
    </row>
    <row r="850" spans="1:40" ht="409.5">
      <c r="A850" s="100" t="s">
        <v>1551</v>
      </c>
      <c r="B850" s="161" t="s">
        <v>2049</v>
      </c>
      <c r="C850" s="33" t="s">
        <v>1237</v>
      </c>
      <c r="D850" s="33" t="s">
        <v>2044</v>
      </c>
      <c r="E850" s="35" t="s">
        <v>2317</v>
      </c>
      <c r="F850" s="35" t="s">
        <v>1175</v>
      </c>
      <c r="G850" s="129">
        <v>1</v>
      </c>
      <c r="H850" s="33" t="s">
        <v>46</v>
      </c>
      <c r="I850" s="33" t="s">
        <v>47</v>
      </c>
      <c r="J850" s="33" t="s">
        <v>1138</v>
      </c>
      <c r="K850" s="148">
        <v>265</v>
      </c>
      <c r="L850" s="149">
        <f t="shared" si="246"/>
        <v>318</v>
      </c>
      <c r="M850" s="16">
        <v>0.12</v>
      </c>
      <c r="N850" s="8">
        <f t="shared" si="242"/>
        <v>0.13636363636363635</v>
      </c>
      <c r="O850" s="17">
        <f t="shared" si="250"/>
        <v>302</v>
      </c>
      <c r="P850" s="17">
        <f t="shared" si="251"/>
        <v>362.4</v>
      </c>
      <c r="Q850" s="18">
        <f t="shared" si="243"/>
        <v>36.24</v>
      </c>
      <c r="R850" s="8">
        <v>12</v>
      </c>
      <c r="S850" s="8">
        <v>8.4</v>
      </c>
      <c r="T850" s="18">
        <f t="shared" si="240"/>
        <v>396.73362445414841</v>
      </c>
      <c r="U850" s="78">
        <v>0.1</v>
      </c>
      <c r="V850" s="18">
        <f t="shared" si="248"/>
        <v>398.64</v>
      </c>
      <c r="W850" s="44">
        <f t="shared" si="249"/>
        <v>360.26200873362444</v>
      </c>
      <c r="X850" s="8">
        <v>8.4</v>
      </c>
      <c r="Y850" s="17">
        <v>0</v>
      </c>
      <c r="Z850" s="18">
        <f t="shared" si="241"/>
        <v>396.73362445414841</v>
      </c>
      <c r="AA850" s="17">
        <f t="shared" si="245"/>
        <v>360.26200873362444</v>
      </c>
      <c r="AB850" s="40">
        <v>43410</v>
      </c>
      <c r="AC850" s="35" t="s">
        <v>482</v>
      </c>
      <c r="AD850" s="35"/>
      <c r="AE850" s="35" t="s">
        <v>2318</v>
      </c>
      <c r="AF850" s="35">
        <v>10.1</v>
      </c>
      <c r="AG850" s="36"/>
      <c r="AH850" s="36"/>
      <c r="AI850" s="51" t="s">
        <v>2319</v>
      </c>
      <c r="AJ850" s="38"/>
      <c r="AK850" s="33" t="s">
        <v>2046</v>
      </c>
      <c r="AL850" s="33" t="s">
        <v>2046</v>
      </c>
      <c r="AM850" s="33" t="s">
        <v>2047</v>
      </c>
      <c r="AN850" s="33" t="s">
        <v>2048</v>
      </c>
    </row>
    <row r="851" spans="1:40" ht="140.25">
      <c r="A851" s="100" t="s">
        <v>1551</v>
      </c>
      <c r="B851" s="161" t="s">
        <v>2192</v>
      </c>
      <c r="C851" s="33" t="s">
        <v>1237</v>
      </c>
      <c r="D851" s="33" t="s">
        <v>2044</v>
      </c>
      <c r="E851" s="35" t="s">
        <v>2320</v>
      </c>
      <c r="F851" s="35" t="s">
        <v>1175</v>
      </c>
      <c r="G851" s="129">
        <v>1</v>
      </c>
      <c r="H851" s="33" t="s">
        <v>46</v>
      </c>
      <c r="I851" s="33" t="s">
        <v>47</v>
      </c>
      <c r="J851" s="33" t="s">
        <v>2321</v>
      </c>
      <c r="K851" s="148">
        <v>265</v>
      </c>
      <c r="L851" s="149">
        <f t="shared" si="246"/>
        <v>318</v>
      </c>
      <c r="M851" s="16">
        <v>0.12</v>
      </c>
      <c r="N851" s="8">
        <f t="shared" si="242"/>
        <v>0.13636363636363635</v>
      </c>
      <c r="O851" s="17">
        <f t="shared" si="250"/>
        <v>302</v>
      </c>
      <c r="P851" s="17">
        <f t="shared" si="251"/>
        <v>362.4</v>
      </c>
      <c r="Q851" s="18">
        <f t="shared" si="243"/>
        <v>36.24</v>
      </c>
      <c r="R851" s="8">
        <v>12</v>
      </c>
      <c r="S851" s="8">
        <v>8.4</v>
      </c>
      <c r="T851" s="18">
        <f t="shared" si="240"/>
        <v>396.73362445414841</v>
      </c>
      <c r="U851" s="78">
        <v>0.1</v>
      </c>
      <c r="V851" s="18">
        <f t="shared" si="248"/>
        <v>398.64</v>
      </c>
      <c r="W851" s="44">
        <f t="shared" si="249"/>
        <v>360.26200873362444</v>
      </c>
      <c r="X851" s="8">
        <v>8.4</v>
      </c>
      <c r="Y851" s="17">
        <v>0</v>
      </c>
      <c r="Z851" s="18">
        <f t="shared" si="241"/>
        <v>396.73362445414841</v>
      </c>
      <c r="AA851" s="17">
        <f t="shared" si="245"/>
        <v>360.26200873362444</v>
      </c>
      <c r="AB851" s="40">
        <v>43410</v>
      </c>
      <c r="AC851" s="35" t="s">
        <v>482</v>
      </c>
      <c r="AD851" s="35" t="s">
        <v>2322</v>
      </c>
      <c r="AE851" s="35" t="s">
        <v>2323</v>
      </c>
      <c r="AF851" s="35"/>
      <c r="AG851" s="36"/>
      <c r="AH851" s="36"/>
      <c r="AI851" s="51" t="s">
        <v>2324</v>
      </c>
      <c r="AJ851" s="38"/>
      <c r="AK851" s="33" t="s">
        <v>2046</v>
      </c>
      <c r="AL851" s="33" t="s">
        <v>2046</v>
      </c>
      <c r="AM851" s="33" t="s">
        <v>2047</v>
      </c>
      <c r="AN851" s="33" t="s">
        <v>2048</v>
      </c>
    </row>
    <row r="852" spans="1:40" ht="140.25">
      <c r="A852" s="100" t="s">
        <v>1551</v>
      </c>
      <c r="B852" s="161" t="s">
        <v>2311</v>
      </c>
      <c r="C852" s="33" t="s">
        <v>1237</v>
      </c>
      <c r="D852" s="33" t="s">
        <v>2044</v>
      </c>
      <c r="E852" s="35" t="s">
        <v>2325</v>
      </c>
      <c r="F852" s="35" t="s">
        <v>1175</v>
      </c>
      <c r="G852" s="129">
        <v>1</v>
      </c>
      <c r="H852" s="33" t="s">
        <v>46</v>
      </c>
      <c r="I852" s="33" t="s">
        <v>47</v>
      </c>
      <c r="J852" s="33" t="s">
        <v>2224</v>
      </c>
      <c r="K852" s="148">
        <v>290</v>
      </c>
      <c r="L852" s="149">
        <f t="shared" si="246"/>
        <v>348</v>
      </c>
      <c r="M852" s="16">
        <v>0.15</v>
      </c>
      <c r="N852" s="8">
        <f t="shared" si="242"/>
        <v>0.17647058823529413</v>
      </c>
      <c r="O852" s="17">
        <f t="shared" si="250"/>
        <v>342</v>
      </c>
      <c r="P852" s="17">
        <f t="shared" si="251"/>
        <v>410.4</v>
      </c>
      <c r="Q852" s="18">
        <f t="shared" si="243"/>
        <v>51.3</v>
      </c>
      <c r="R852" s="8">
        <v>12</v>
      </c>
      <c r="S852" s="8">
        <v>8.4</v>
      </c>
      <c r="T852" s="18">
        <f t="shared" si="240"/>
        <v>449.13537117903923</v>
      </c>
      <c r="U852" s="78">
        <v>0.1</v>
      </c>
      <c r="V852" s="18">
        <f t="shared" si="248"/>
        <v>451.44</v>
      </c>
      <c r="W852" s="44">
        <f t="shared" si="249"/>
        <v>393.01310043668121</v>
      </c>
      <c r="X852" s="8">
        <v>8.4</v>
      </c>
      <c r="Y852" s="17">
        <v>0</v>
      </c>
      <c r="Z852" s="18">
        <f t="shared" si="241"/>
        <v>449.13537117903923</v>
      </c>
      <c r="AA852" s="17">
        <f t="shared" si="245"/>
        <v>393.01310043668121</v>
      </c>
      <c r="AB852" s="35" t="s">
        <v>881</v>
      </c>
      <c r="AC852" s="35" t="s">
        <v>482</v>
      </c>
      <c r="AD852" s="35" t="s">
        <v>2326</v>
      </c>
      <c r="AE852" s="35" t="s">
        <v>2327</v>
      </c>
      <c r="AF852" s="35">
        <v>10.09</v>
      </c>
      <c r="AG852" s="36"/>
      <c r="AH852" s="36"/>
      <c r="AI852" s="36"/>
      <c r="AJ852" s="38"/>
      <c r="AK852" s="33" t="s">
        <v>2046</v>
      </c>
      <c r="AL852" s="33" t="s">
        <v>2046</v>
      </c>
      <c r="AM852" s="33" t="s">
        <v>2047</v>
      </c>
      <c r="AN852" s="33" t="s">
        <v>2048</v>
      </c>
    </row>
    <row r="853" spans="1:40" ht="369.75">
      <c r="A853" s="100" t="s">
        <v>1551</v>
      </c>
      <c r="B853" s="161" t="s">
        <v>2328</v>
      </c>
      <c r="C853" s="33" t="s">
        <v>1237</v>
      </c>
      <c r="D853" s="33" t="s">
        <v>2044</v>
      </c>
      <c r="E853" s="35" t="s">
        <v>2329</v>
      </c>
      <c r="F853" s="35" t="s">
        <v>2188</v>
      </c>
      <c r="G853" s="129">
        <v>1</v>
      </c>
      <c r="H853" s="33" t="s">
        <v>46</v>
      </c>
      <c r="I853" s="33" t="s">
        <v>47</v>
      </c>
      <c r="J853" s="33" t="s">
        <v>1279</v>
      </c>
      <c r="K853" s="148">
        <v>329</v>
      </c>
      <c r="L853" s="149">
        <f t="shared" si="246"/>
        <v>394.8</v>
      </c>
      <c r="M853" s="16">
        <v>0.10299999999999999</v>
      </c>
      <c r="N853" s="8">
        <f t="shared" si="242"/>
        <v>0.11482720178372352</v>
      </c>
      <c r="O853" s="17">
        <f t="shared" si="250"/>
        <v>367</v>
      </c>
      <c r="P853" s="17">
        <f t="shared" si="251"/>
        <v>440.4</v>
      </c>
      <c r="Q853" s="18">
        <f t="shared" si="243"/>
        <v>37.800999999999995</v>
      </c>
      <c r="R853" s="8">
        <v>12</v>
      </c>
      <c r="S853" s="8">
        <v>6</v>
      </c>
      <c r="T853" s="18">
        <f t="shared" si="240"/>
        <v>469.27659574468089</v>
      </c>
      <c r="U853" s="78">
        <v>7.0000000000000007E-2</v>
      </c>
      <c r="V853" s="18">
        <f t="shared" si="248"/>
        <v>471.22800000000001</v>
      </c>
      <c r="W853" s="44">
        <f t="shared" si="249"/>
        <v>432.76595744680856</v>
      </c>
      <c r="X853" s="8">
        <v>8.4</v>
      </c>
      <c r="Y853" s="17">
        <v>4</v>
      </c>
      <c r="Z853" s="18">
        <f t="shared" si="241"/>
        <v>486.25327510917026</v>
      </c>
      <c r="AA853" s="17">
        <f t="shared" si="245"/>
        <v>448.47161572052403</v>
      </c>
      <c r="AB853" s="35"/>
      <c r="AC853" s="35"/>
      <c r="AD853" s="35"/>
      <c r="AE853" s="35"/>
      <c r="AF853" s="35"/>
      <c r="AG853" s="36"/>
      <c r="AH853" s="36"/>
      <c r="AI853" s="51" t="s">
        <v>2330</v>
      </c>
      <c r="AJ853" s="38"/>
      <c r="AK853" s="33" t="s">
        <v>2331</v>
      </c>
      <c r="AL853" s="33" t="s">
        <v>2331</v>
      </c>
      <c r="AM853" s="33" t="s">
        <v>2047</v>
      </c>
      <c r="AN853" s="33" t="s">
        <v>2048</v>
      </c>
    </row>
    <row r="854" spans="1:40" ht="140.25">
      <c r="A854" s="100" t="s">
        <v>1551</v>
      </c>
      <c r="B854" s="161" t="s">
        <v>2328</v>
      </c>
      <c r="C854" s="33" t="s">
        <v>1237</v>
      </c>
      <c r="D854" s="33" t="s">
        <v>2044</v>
      </c>
      <c r="E854" s="35" t="s">
        <v>2332</v>
      </c>
      <c r="F854" s="35" t="s">
        <v>2188</v>
      </c>
      <c r="G854" s="129">
        <v>1</v>
      </c>
      <c r="H854" s="33" t="s">
        <v>46</v>
      </c>
      <c r="I854" s="33" t="s">
        <v>47</v>
      </c>
      <c r="J854" s="33" t="s">
        <v>1097</v>
      </c>
      <c r="K854" s="148">
        <v>325</v>
      </c>
      <c r="L854" s="149">
        <f t="shared" si="246"/>
        <v>390</v>
      </c>
      <c r="M854" s="16">
        <v>0.114</v>
      </c>
      <c r="N854" s="8">
        <f t="shared" si="242"/>
        <v>0.12866817155756208</v>
      </c>
      <c r="O854" s="17">
        <f t="shared" si="250"/>
        <v>367</v>
      </c>
      <c r="P854" s="17">
        <f t="shared" si="251"/>
        <v>440.4</v>
      </c>
      <c r="Q854" s="18">
        <f t="shared" si="243"/>
        <v>41.838000000000001</v>
      </c>
      <c r="R854" s="8">
        <v>12</v>
      </c>
      <c r="S854" s="8">
        <v>6</v>
      </c>
      <c r="T854" s="18">
        <f t="shared" si="240"/>
        <v>469.27659574468089</v>
      </c>
      <c r="U854" s="78">
        <v>7.0000000000000007E-2</v>
      </c>
      <c r="V854" s="18">
        <f t="shared" si="248"/>
        <v>471.22800000000001</v>
      </c>
      <c r="W854" s="44">
        <f t="shared" si="249"/>
        <v>427.65957446808511</v>
      </c>
      <c r="X854" s="8">
        <v>8.4</v>
      </c>
      <c r="Y854" s="17">
        <v>4</v>
      </c>
      <c r="Z854" s="18">
        <f t="shared" si="241"/>
        <v>486.25327510917026</v>
      </c>
      <c r="AA854" s="17">
        <f t="shared" si="245"/>
        <v>443.23144104803492</v>
      </c>
      <c r="AB854" s="35" t="s">
        <v>1097</v>
      </c>
      <c r="AC854" s="35" t="s">
        <v>482</v>
      </c>
      <c r="AD854" s="35" t="s">
        <v>2333</v>
      </c>
      <c r="AE854" s="35" t="s">
        <v>2195</v>
      </c>
      <c r="AF854" s="35">
        <v>10.06</v>
      </c>
      <c r="AG854" s="36"/>
      <c r="AH854" s="36"/>
      <c r="AI854" s="36"/>
      <c r="AJ854" s="38"/>
      <c r="AK854" s="33" t="s">
        <v>2331</v>
      </c>
      <c r="AL854" s="33" t="s">
        <v>2331</v>
      </c>
      <c r="AM854" s="33" t="s">
        <v>2047</v>
      </c>
      <c r="AN854" s="33" t="s">
        <v>2048</v>
      </c>
    </row>
    <row r="855" spans="1:40" ht="140.25">
      <c r="A855" s="100" t="s">
        <v>1551</v>
      </c>
      <c r="B855" s="161" t="s">
        <v>2328</v>
      </c>
      <c r="C855" s="33" t="s">
        <v>1237</v>
      </c>
      <c r="D855" s="33" t="s">
        <v>2044</v>
      </c>
      <c r="E855" s="35" t="s">
        <v>2334</v>
      </c>
      <c r="F855" s="35" t="s">
        <v>2188</v>
      </c>
      <c r="G855" s="129">
        <v>1</v>
      </c>
      <c r="H855" s="33" t="s">
        <v>46</v>
      </c>
      <c r="I855" s="33" t="s">
        <v>47</v>
      </c>
      <c r="J855" s="33" t="s">
        <v>2224</v>
      </c>
      <c r="K855" s="148">
        <v>329</v>
      </c>
      <c r="L855" s="149">
        <f t="shared" si="246"/>
        <v>394.8</v>
      </c>
      <c r="M855" s="16">
        <v>0.121</v>
      </c>
      <c r="N855" s="8">
        <f t="shared" si="242"/>
        <v>0.13765642775881684</v>
      </c>
      <c r="O855" s="17">
        <f t="shared" si="250"/>
        <v>375</v>
      </c>
      <c r="P855" s="17">
        <f t="shared" si="251"/>
        <v>450</v>
      </c>
      <c r="Q855" s="18">
        <f t="shared" si="243"/>
        <v>45.375</v>
      </c>
      <c r="R855" s="8">
        <v>12</v>
      </c>
      <c r="S855" s="8">
        <v>6</v>
      </c>
      <c r="T855" s="18">
        <f t="shared" si="240"/>
        <v>479.48936170212772</v>
      </c>
      <c r="U855" s="78">
        <v>7.0000000000000007E-2</v>
      </c>
      <c r="V855" s="18">
        <f t="shared" si="248"/>
        <v>481.5</v>
      </c>
      <c r="W855" s="44">
        <f t="shared" si="249"/>
        <v>432.76595744680856</v>
      </c>
      <c r="X855" s="8">
        <v>8.4</v>
      </c>
      <c r="Y855" s="17">
        <v>0</v>
      </c>
      <c r="Z855" s="18">
        <f t="shared" si="241"/>
        <v>492.36681222707421</v>
      </c>
      <c r="AA855" s="17">
        <f t="shared" si="245"/>
        <v>444.10480349344977</v>
      </c>
      <c r="AB855" s="35" t="s">
        <v>2335</v>
      </c>
      <c r="AC855" s="35" t="s">
        <v>482</v>
      </c>
      <c r="AD855" s="35" t="s">
        <v>2336</v>
      </c>
      <c r="AE855" s="35" t="s">
        <v>2337</v>
      </c>
      <c r="AF855" s="35">
        <v>10.09</v>
      </c>
      <c r="AG855" s="36"/>
      <c r="AH855" s="36"/>
      <c r="AI855" s="36"/>
      <c r="AJ855" s="38"/>
      <c r="AK855" s="33" t="s">
        <v>2331</v>
      </c>
      <c r="AL855" s="33" t="s">
        <v>2331</v>
      </c>
      <c r="AM855" s="33" t="s">
        <v>2047</v>
      </c>
      <c r="AN855" s="33" t="s">
        <v>2048</v>
      </c>
    </row>
    <row r="856" spans="1:40" ht="140.25">
      <c r="A856" s="100" t="s">
        <v>1551</v>
      </c>
      <c r="B856" s="162" t="s">
        <v>2338</v>
      </c>
      <c r="C856" s="33" t="s">
        <v>1237</v>
      </c>
      <c r="D856" s="33" t="s">
        <v>2044</v>
      </c>
      <c r="E856" s="35" t="s">
        <v>2339</v>
      </c>
      <c r="F856" s="35" t="s">
        <v>1175</v>
      </c>
      <c r="G856" s="129">
        <v>1</v>
      </c>
      <c r="H856" s="33" t="s">
        <v>46</v>
      </c>
      <c r="I856" s="33" t="s">
        <v>47</v>
      </c>
      <c r="J856" s="33" t="s">
        <v>1097</v>
      </c>
      <c r="K856" s="148">
        <v>325</v>
      </c>
      <c r="L856" s="149">
        <f t="shared" si="246"/>
        <v>390</v>
      </c>
      <c r="M856" s="16">
        <v>0.114</v>
      </c>
      <c r="N856" s="8">
        <f t="shared" si="242"/>
        <v>0.12866817155756208</v>
      </c>
      <c r="O856" s="17">
        <f t="shared" si="250"/>
        <v>367</v>
      </c>
      <c r="P856" s="17">
        <f t="shared" si="251"/>
        <v>440.4</v>
      </c>
      <c r="Q856" s="18">
        <f t="shared" si="243"/>
        <v>41.838000000000001</v>
      </c>
      <c r="R856" s="8">
        <v>12</v>
      </c>
      <c r="S856" s="8">
        <v>6</v>
      </c>
      <c r="T856" s="18">
        <f t="shared" si="240"/>
        <v>469.27659574468089</v>
      </c>
      <c r="U856" s="78">
        <v>7.0000000000000007E-2</v>
      </c>
      <c r="V856" s="18">
        <f t="shared" si="248"/>
        <v>471.22800000000001</v>
      </c>
      <c r="W856" s="44">
        <f t="shared" si="249"/>
        <v>427.65957446808511</v>
      </c>
      <c r="X856" s="8">
        <v>8.4</v>
      </c>
      <c r="Y856" s="17">
        <v>4</v>
      </c>
      <c r="Z856" s="18">
        <f t="shared" si="241"/>
        <v>486.25327510917026</v>
      </c>
      <c r="AA856" s="17">
        <f t="shared" si="245"/>
        <v>443.23144104803492</v>
      </c>
      <c r="AB856" s="35" t="s">
        <v>2340</v>
      </c>
      <c r="AC856" s="35" t="s">
        <v>394</v>
      </c>
      <c r="AD856" s="35" t="s">
        <v>2341</v>
      </c>
      <c r="AE856" s="35" t="s">
        <v>138</v>
      </c>
      <c r="AF856" s="35">
        <v>5.65</v>
      </c>
      <c r="AG856" s="36"/>
      <c r="AH856" s="36"/>
      <c r="AI856" s="36"/>
      <c r="AJ856" s="38"/>
      <c r="AK856" s="33" t="s">
        <v>2046</v>
      </c>
      <c r="AL856" s="33" t="s">
        <v>2046</v>
      </c>
      <c r="AM856" s="33" t="s">
        <v>2047</v>
      </c>
      <c r="AN856" s="33" t="s">
        <v>2048</v>
      </c>
    </row>
    <row r="857" spans="1:40" ht="76.5">
      <c r="A857" s="100" t="s">
        <v>1551</v>
      </c>
      <c r="B857" s="33" t="s">
        <v>1939</v>
      </c>
      <c r="C857" s="33" t="s">
        <v>1237</v>
      </c>
      <c r="D857" s="33" t="s">
        <v>1940</v>
      </c>
      <c r="E857" s="35" t="s">
        <v>2342</v>
      </c>
      <c r="F857" s="35" t="s">
        <v>1175</v>
      </c>
      <c r="G857" s="129">
        <v>1</v>
      </c>
      <c r="H857" s="33" t="s">
        <v>46</v>
      </c>
      <c r="I857" s="33" t="s">
        <v>47</v>
      </c>
      <c r="J857" s="33" t="s">
        <v>1279</v>
      </c>
      <c r="K857" s="148">
        <v>255</v>
      </c>
      <c r="L857" s="149">
        <f t="shared" si="246"/>
        <v>306</v>
      </c>
      <c r="M857" s="16">
        <v>0.11600000000000001</v>
      </c>
      <c r="N857" s="8">
        <f t="shared" si="242"/>
        <v>0.13122171945701358</v>
      </c>
      <c r="O857" s="17">
        <f t="shared" si="250"/>
        <v>289</v>
      </c>
      <c r="P857" s="17">
        <f t="shared" si="251"/>
        <v>346.8</v>
      </c>
      <c r="Q857" s="18">
        <f t="shared" si="243"/>
        <v>33.524000000000001</v>
      </c>
      <c r="R857" s="8">
        <v>12</v>
      </c>
      <c r="S857" s="8">
        <v>8.4</v>
      </c>
      <c r="T857" s="18">
        <f t="shared" si="240"/>
        <v>379.70305676855895</v>
      </c>
      <c r="U857" s="78">
        <v>0.1</v>
      </c>
      <c r="V857" s="18">
        <f t="shared" si="248"/>
        <v>381.48</v>
      </c>
      <c r="W857" s="44">
        <f t="shared" si="249"/>
        <v>347.16157205240171</v>
      </c>
      <c r="X857" s="8">
        <v>8.4</v>
      </c>
      <c r="Y857" s="17">
        <v>3</v>
      </c>
      <c r="Z857" s="18">
        <f t="shared" si="241"/>
        <v>382.97816593886461</v>
      </c>
      <c r="AA857" s="17">
        <f t="shared" si="245"/>
        <v>350.43668122270742</v>
      </c>
      <c r="AB857" s="40">
        <v>43345</v>
      </c>
      <c r="AC857" s="35" t="s">
        <v>394</v>
      </c>
      <c r="AD857" s="35" t="s">
        <v>2343</v>
      </c>
      <c r="AE857" s="35" t="s">
        <v>2286</v>
      </c>
      <c r="AF857" s="35">
        <v>7.6</v>
      </c>
      <c r="AG857" s="36"/>
      <c r="AH857" s="36"/>
      <c r="AI857" s="36"/>
      <c r="AJ857" s="38"/>
      <c r="AK857" s="33" t="s">
        <v>1941</v>
      </c>
      <c r="AL857" s="33" t="s">
        <v>1941</v>
      </c>
      <c r="AM857" s="33" t="s">
        <v>1942</v>
      </c>
      <c r="AN857" s="33" t="s">
        <v>1943</v>
      </c>
    </row>
    <row r="858" spans="1:40" ht="76.5">
      <c r="A858" s="100" t="s">
        <v>1551</v>
      </c>
      <c r="B858" s="163" t="s">
        <v>2344</v>
      </c>
      <c r="C858" s="33" t="s">
        <v>1237</v>
      </c>
      <c r="D858" s="33" t="s">
        <v>1940</v>
      </c>
      <c r="E858" s="35" t="s">
        <v>2345</v>
      </c>
      <c r="F858" s="35" t="s">
        <v>1175</v>
      </c>
      <c r="G858" s="129">
        <v>1</v>
      </c>
      <c r="H858" s="33" t="s">
        <v>46</v>
      </c>
      <c r="I858" s="33" t="s">
        <v>47</v>
      </c>
      <c r="J858" s="59">
        <v>43103</v>
      </c>
      <c r="K858" s="148">
        <v>230</v>
      </c>
      <c r="L858" s="149">
        <f t="shared" si="246"/>
        <v>276</v>
      </c>
      <c r="M858" s="16">
        <v>0.13400000000000001</v>
      </c>
      <c r="N858" s="8">
        <f t="shared" si="242"/>
        <v>0.15473441108545036</v>
      </c>
      <c r="O858" s="17">
        <f t="shared" si="250"/>
        <v>266</v>
      </c>
      <c r="P858" s="17">
        <f t="shared" si="251"/>
        <v>319.2</v>
      </c>
      <c r="Q858" s="18">
        <f t="shared" si="243"/>
        <v>35.644000000000005</v>
      </c>
      <c r="R858" s="8">
        <v>12</v>
      </c>
      <c r="S858" s="8">
        <v>8.4</v>
      </c>
      <c r="T858" s="18">
        <f t="shared" si="240"/>
        <v>349.5720524017467</v>
      </c>
      <c r="U858" s="78">
        <v>0.1</v>
      </c>
      <c r="V858" s="18">
        <f t="shared" si="248"/>
        <v>351.12</v>
      </c>
      <c r="W858" s="44">
        <f t="shared" si="249"/>
        <v>314.41048034934499</v>
      </c>
      <c r="X858" s="8">
        <v>8.4</v>
      </c>
      <c r="Y858" s="17">
        <v>0</v>
      </c>
      <c r="Z858" s="18">
        <f t="shared" si="241"/>
        <v>349.5720524017467</v>
      </c>
      <c r="AA858" s="17">
        <f t="shared" si="245"/>
        <v>314.41048034934499</v>
      </c>
      <c r="AB858" s="35" t="s">
        <v>2292</v>
      </c>
      <c r="AC858" s="35" t="s">
        <v>482</v>
      </c>
      <c r="AD858" s="35" t="s">
        <v>2346</v>
      </c>
      <c r="AE858" s="35" t="s">
        <v>2347</v>
      </c>
      <c r="AF858" s="35">
        <v>12.06</v>
      </c>
      <c r="AG858" s="36"/>
      <c r="AH858" s="36"/>
      <c r="AI858" s="36"/>
      <c r="AJ858" s="38"/>
      <c r="AK858" s="33" t="s">
        <v>1941</v>
      </c>
      <c r="AL858" s="33" t="s">
        <v>1941</v>
      </c>
      <c r="AM858" s="33" t="s">
        <v>1942</v>
      </c>
      <c r="AN858" s="33" t="s">
        <v>1943</v>
      </c>
    </row>
    <row r="859" spans="1:40" ht="76.5">
      <c r="A859" s="100" t="s">
        <v>1551</v>
      </c>
      <c r="B859" s="33" t="s">
        <v>2348</v>
      </c>
      <c r="C859" s="33" t="s">
        <v>1237</v>
      </c>
      <c r="D859" s="33" t="s">
        <v>1898</v>
      </c>
      <c r="E859" s="35"/>
      <c r="F859" s="35" t="s">
        <v>1175</v>
      </c>
      <c r="G859" s="129">
        <v>1</v>
      </c>
      <c r="H859" s="33" t="s">
        <v>46</v>
      </c>
      <c r="I859" s="33" t="s">
        <v>47</v>
      </c>
      <c r="J859" s="33" t="s">
        <v>1279</v>
      </c>
      <c r="K859" s="148">
        <v>265</v>
      </c>
      <c r="L859" s="149">
        <f t="shared" si="246"/>
        <v>318</v>
      </c>
      <c r="M859" s="16">
        <v>0.104</v>
      </c>
      <c r="N859" s="8">
        <f t="shared" si="242"/>
        <v>0.11607142857142856</v>
      </c>
      <c r="O859" s="17">
        <f t="shared" si="250"/>
        <v>296</v>
      </c>
      <c r="P859" s="17">
        <f t="shared" si="251"/>
        <v>355.2</v>
      </c>
      <c r="Q859" s="18">
        <f t="shared" si="243"/>
        <v>30.783999999999999</v>
      </c>
      <c r="R859" s="8">
        <v>12</v>
      </c>
      <c r="S859" s="8">
        <v>8.4</v>
      </c>
      <c r="T859" s="18">
        <f t="shared" si="240"/>
        <v>388.87336244541478</v>
      </c>
      <c r="U859" s="78">
        <v>0.1</v>
      </c>
      <c r="V859" s="18">
        <f t="shared" si="248"/>
        <v>390.72</v>
      </c>
      <c r="W859" s="44">
        <f t="shared" si="249"/>
        <v>360.26200873362444</v>
      </c>
      <c r="X859" s="8">
        <v>8.4</v>
      </c>
      <c r="Y859" s="17">
        <v>4</v>
      </c>
      <c r="Z859" s="18">
        <f t="shared" si="241"/>
        <v>393.24017467248905</v>
      </c>
      <c r="AA859" s="17">
        <f t="shared" si="245"/>
        <v>364.6288209606987</v>
      </c>
      <c r="AB859" s="35" t="s">
        <v>1097</v>
      </c>
      <c r="AC859" s="35" t="s">
        <v>46</v>
      </c>
      <c r="AD859" s="35"/>
      <c r="AE859" s="35"/>
      <c r="AF859" s="35"/>
      <c r="AG859" s="36"/>
      <c r="AH859" s="36"/>
      <c r="AI859" s="36"/>
      <c r="AJ859" s="38"/>
      <c r="AK859" s="33" t="s">
        <v>1900</v>
      </c>
      <c r="AL859" s="33" t="s">
        <v>1900</v>
      </c>
      <c r="AM859" s="33" t="s">
        <v>1901</v>
      </c>
      <c r="AN859" s="33" t="s">
        <v>1902</v>
      </c>
    </row>
    <row r="860" spans="1:40" ht="102">
      <c r="A860" s="100" t="s">
        <v>1551</v>
      </c>
      <c r="B860" s="33" t="s">
        <v>2349</v>
      </c>
      <c r="C860" s="33" t="s">
        <v>1237</v>
      </c>
      <c r="D860" s="33" t="s">
        <v>2251</v>
      </c>
      <c r="E860" s="35"/>
      <c r="F860" s="35" t="s">
        <v>2188</v>
      </c>
      <c r="G860" s="129">
        <v>1</v>
      </c>
      <c r="H860" s="33" t="s">
        <v>46</v>
      </c>
      <c r="I860" s="33" t="s">
        <v>47</v>
      </c>
      <c r="J860" s="33" t="s">
        <v>1279</v>
      </c>
      <c r="K860" s="37">
        <v>225</v>
      </c>
      <c r="L860" s="16">
        <f t="shared" si="246"/>
        <v>270</v>
      </c>
      <c r="M860" s="16">
        <v>0.122</v>
      </c>
      <c r="N860" s="8">
        <f t="shared" si="242"/>
        <v>0.13895216400911162</v>
      </c>
      <c r="O860" s="17">
        <f t="shared" si="250"/>
        <v>257</v>
      </c>
      <c r="P860" s="17">
        <f t="shared" si="251"/>
        <v>308.39999999999998</v>
      </c>
      <c r="Q860" s="18">
        <f t="shared" si="243"/>
        <v>31.353999999999999</v>
      </c>
      <c r="R860" s="8">
        <v>12</v>
      </c>
      <c r="S860" s="8">
        <v>6</v>
      </c>
      <c r="T860" s="18">
        <f t="shared" si="240"/>
        <v>328.85106382978728</v>
      </c>
      <c r="U860" s="78">
        <v>7.0000000000000007E-2</v>
      </c>
      <c r="V860" s="18">
        <f t="shared" si="248"/>
        <v>329.988</v>
      </c>
      <c r="W860" s="44">
        <f t="shared" si="249"/>
        <v>300</v>
      </c>
      <c r="X860" s="8">
        <v>8.4</v>
      </c>
      <c r="Y860" s="17">
        <v>0</v>
      </c>
      <c r="Z860" s="18">
        <f t="shared" si="241"/>
        <v>337.78165938864623</v>
      </c>
      <c r="AA860" s="17">
        <f t="shared" si="245"/>
        <v>307.86026200873363</v>
      </c>
      <c r="AB860" s="40">
        <v>43346</v>
      </c>
      <c r="AC860" s="35" t="s">
        <v>2182</v>
      </c>
      <c r="AD860" s="35"/>
      <c r="AE860" s="35"/>
      <c r="AF860" s="35"/>
      <c r="AG860" s="36"/>
      <c r="AH860" s="36"/>
      <c r="AI860" s="36"/>
      <c r="AJ860" s="38"/>
      <c r="AK860" s="33" t="s">
        <v>2350</v>
      </c>
      <c r="AL860" s="33" t="s">
        <v>2350</v>
      </c>
      <c r="AM860" s="33" t="s">
        <v>2255</v>
      </c>
      <c r="AN860" s="33" t="s">
        <v>2256</v>
      </c>
    </row>
    <row r="861" spans="1:40" ht="102">
      <c r="A861" s="100" t="s">
        <v>1551</v>
      </c>
      <c r="B861" s="33" t="s">
        <v>2349</v>
      </c>
      <c r="C861" s="33" t="s">
        <v>1237</v>
      </c>
      <c r="D861" s="33" t="s">
        <v>2251</v>
      </c>
      <c r="E861" s="35" t="s">
        <v>2351</v>
      </c>
      <c r="F861" s="35" t="s">
        <v>2188</v>
      </c>
      <c r="G861" s="129">
        <v>1</v>
      </c>
      <c r="H861" s="33" t="s">
        <v>46</v>
      </c>
      <c r="I861" s="33" t="s">
        <v>47</v>
      </c>
      <c r="J861" s="33" t="s">
        <v>1279</v>
      </c>
      <c r="K861" s="37">
        <v>225</v>
      </c>
      <c r="L861" s="16">
        <f t="shared" si="246"/>
        <v>270</v>
      </c>
      <c r="M861" s="16">
        <v>0.122</v>
      </c>
      <c r="N861" s="8">
        <f t="shared" si="242"/>
        <v>0.13895216400911162</v>
      </c>
      <c r="O861" s="17">
        <f t="shared" si="250"/>
        <v>257</v>
      </c>
      <c r="P861" s="17">
        <f t="shared" si="251"/>
        <v>308.39999999999998</v>
      </c>
      <c r="Q861" s="18">
        <f t="shared" si="243"/>
        <v>31.353999999999999</v>
      </c>
      <c r="R861" s="8">
        <v>12</v>
      </c>
      <c r="S861" s="8">
        <v>6</v>
      </c>
      <c r="T861" s="18">
        <f t="shared" si="240"/>
        <v>328.85106382978728</v>
      </c>
      <c r="U861" s="78">
        <v>7.0000000000000007E-2</v>
      </c>
      <c r="V861" s="18">
        <f t="shared" si="248"/>
        <v>329.988</v>
      </c>
      <c r="W861" s="44">
        <f t="shared" si="249"/>
        <v>300</v>
      </c>
      <c r="X861" s="8">
        <v>8.4</v>
      </c>
      <c r="Y861" s="17">
        <v>0</v>
      </c>
      <c r="Z861" s="18">
        <f t="shared" si="241"/>
        <v>337.78165938864623</v>
      </c>
      <c r="AA861" s="17">
        <f t="shared" si="245"/>
        <v>307.86026200873363</v>
      </c>
      <c r="AB861" s="35" t="s">
        <v>2352</v>
      </c>
      <c r="AC861" s="35" t="s">
        <v>394</v>
      </c>
      <c r="AD861" s="35" t="s">
        <v>2353</v>
      </c>
      <c r="AE861" s="35" t="s">
        <v>2354</v>
      </c>
      <c r="AF861" s="35">
        <v>9.9700000000000006</v>
      </c>
      <c r="AG861" s="36"/>
      <c r="AH861" s="36"/>
      <c r="AI861" s="36"/>
      <c r="AJ861" s="38"/>
      <c r="AK861" s="33" t="s">
        <v>2350</v>
      </c>
      <c r="AL861" s="33" t="s">
        <v>2350</v>
      </c>
      <c r="AM861" s="33" t="s">
        <v>2255</v>
      </c>
      <c r="AN861" s="33" t="s">
        <v>2256</v>
      </c>
    </row>
    <row r="862" spans="1:40" ht="102">
      <c r="A862" s="100" t="s">
        <v>1551</v>
      </c>
      <c r="B862" s="33" t="s">
        <v>2349</v>
      </c>
      <c r="C862" s="33" t="s">
        <v>1237</v>
      </c>
      <c r="D862" s="33" t="s">
        <v>2251</v>
      </c>
      <c r="E862" s="35"/>
      <c r="F862" s="35" t="s">
        <v>2188</v>
      </c>
      <c r="G862" s="129">
        <v>1</v>
      </c>
      <c r="H862" s="33" t="s">
        <v>46</v>
      </c>
      <c r="I862" s="33" t="s">
        <v>47</v>
      </c>
      <c r="J862" s="33" t="s">
        <v>1138</v>
      </c>
      <c r="K862" s="37">
        <v>225</v>
      </c>
      <c r="L862" s="16">
        <f t="shared" si="246"/>
        <v>270</v>
      </c>
      <c r="M862" s="16">
        <v>9.6000000000000002E-2</v>
      </c>
      <c r="N862" s="8">
        <f t="shared" si="242"/>
        <v>0.10619469026548672</v>
      </c>
      <c r="O862" s="17">
        <f t="shared" si="250"/>
        <v>249</v>
      </c>
      <c r="P862" s="17">
        <f t="shared" si="251"/>
        <v>298.8</v>
      </c>
      <c r="Q862" s="18">
        <f t="shared" si="243"/>
        <v>23.904</v>
      </c>
      <c r="R862" s="8">
        <v>12</v>
      </c>
      <c r="S862" s="8">
        <v>6</v>
      </c>
      <c r="T862" s="18">
        <f t="shared" si="240"/>
        <v>318.6382978723405</v>
      </c>
      <c r="U862" s="78">
        <v>7.0000000000000007E-2</v>
      </c>
      <c r="V862" s="18">
        <f t="shared" si="248"/>
        <v>319.71600000000001</v>
      </c>
      <c r="W862" s="44">
        <f t="shared" si="249"/>
        <v>300</v>
      </c>
      <c r="X862" s="8">
        <v>8.4</v>
      </c>
      <c r="Y862" s="17">
        <v>0</v>
      </c>
      <c r="Z862" s="18">
        <f t="shared" si="241"/>
        <v>327.30131004366808</v>
      </c>
      <c r="AA862" s="17">
        <f t="shared" si="245"/>
        <v>307.86026200873363</v>
      </c>
      <c r="AB862" s="35"/>
      <c r="AC862" s="35"/>
      <c r="AD862" s="35"/>
      <c r="AE862" s="35"/>
      <c r="AF862" s="35"/>
      <c r="AG862" s="36"/>
      <c r="AH862" s="36"/>
      <c r="AI862" s="36"/>
      <c r="AJ862" s="38"/>
      <c r="AK862" s="33" t="s">
        <v>2350</v>
      </c>
      <c r="AL862" s="33" t="s">
        <v>2350</v>
      </c>
      <c r="AM862" s="33" t="s">
        <v>2255</v>
      </c>
      <c r="AN862" s="33" t="s">
        <v>2256</v>
      </c>
    </row>
    <row r="863" spans="1:40" ht="102">
      <c r="A863" s="100" t="s">
        <v>1551</v>
      </c>
      <c r="B863" s="33" t="s">
        <v>2349</v>
      </c>
      <c r="C863" s="33" t="s">
        <v>1237</v>
      </c>
      <c r="D863" s="33" t="s">
        <v>2251</v>
      </c>
      <c r="E863" s="35"/>
      <c r="F863" s="35" t="s">
        <v>2188</v>
      </c>
      <c r="G863" s="129">
        <v>1</v>
      </c>
      <c r="H863" s="33" t="s">
        <v>46</v>
      </c>
      <c r="I863" s="33" t="s">
        <v>47</v>
      </c>
      <c r="J863" s="33" t="s">
        <v>2304</v>
      </c>
      <c r="K863" s="37">
        <v>210</v>
      </c>
      <c r="L863" s="16">
        <f t="shared" si="246"/>
        <v>252</v>
      </c>
      <c r="M863" s="16">
        <v>0.154</v>
      </c>
      <c r="N863" s="8">
        <f t="shared" si="242"/>
        <v>0.18203309692671396</v>
      </c>
      <c r="O863" s="17">
        <f t="shared" si="250"/>
        <v>249</v>
      </c>
      <c r="P863" s="17">
        <f t="shared" si="251"/>
        <v>298.8</v>
      </c>
      <c r="Q863" s="18">
        <f t="shared" si="243"/>
        <v>38.345999999999997</v>
      </c>
      <c r="R863" s="8">
        <v>12</v>
      </c>
      <c r="S863" s="8">
        <v>6</v>
      </c>
      <c r="T863" s="18">
        <f t="shared" si="240"/>
        <v>318.6382978723405</v>
      </c>
      <c r="U863" s="78">
        <v>7.0000000000000007E-2</v>
      </c>
      <c r="V863" s="18">
        <f t="shared" si="248"/>
        <v>319.71600000000001</v>
      </c>
      <c r="W863" s="44">
        <f t="shared" si="249"/>
        <v>280.85106382978722</v>
      </c>
      <c r="X863" s="8">
        <v>8.4</v>
      </c>
      <c r="Y863" s="17">
        <v>0</v>
      </c>
      <c r="Z863" s="18">
        <f t="shared" si="241"/>
        <v>327.30131004366808</v>
      </c>
      <c r="AA863" s="17">
        <f t="shared" si="245"/>
        <v>288.20960698689953</v>
      </c>
      <c r="AB863" s="35"/>
      <c r="AC863" s="35"/>
      <c r="AD863" s="35"/>
      <c r="AE863" s="35"/>
      <c r="AF863" s="35"/>
      <c r="AG863" s="36"/>
      <c r="AH863" s="36"/>
      <c r="AI863" s="36"/>
      <c r="AJ863" s="38"/>
      <c r="AK863" s="33" t="s">
        <v>2350</v>
      </c>
      <c r="AL863" s="33" t="s">
        <v>2350</v>
      </c>
      <c r="AM863" s="33" t="s">
        <v>2255</v>
      </c>
      <c r="AN863" s="33" t="s">
        <v>2256</v>
      </c>
    </row>
    <row r="864" spans="1:40" ht="102">
      <c r="A864" s="100" t="s">
        <v>1551</v>
      </c>
      <c r="B864" s="33" t="s">
        <v>2349</v>
      </c>
      <c r="C864" s="33" t="s">
        <v>1237</v>
      </c>
      <c r="D864" s="33" t="s">
        <v>2251</v>
      </c>
      <c r="E864" s="35"/>
      <c r="F864" s="35" t="s">
        <v>2188</v>
      </c>
      <c r="G864" s="129">
        <v>1</v>
      </c>
      <c r="H864" s="33" t="s">
        <v>46</v>
      </c>
      <c r="I864" s="33" t="s">
        <v>47</v>
      </c>
      <c r="J864" s="33" t="s">
        <v>2304</v>
      </c>
      <c r="K864" s="37">
        <v>210</v>
      </c>
      <c r="L864" s="16">
        <f t="shared" si="246"/>
        <v>252</v>
      </c>
      <c r="M864" s="16">
        <v>0.154</v>
      </c>
      <c r="N864" s="8">
        <f t="shared" si="242"/>
        <v>0.18203309692671396</v>
      </c>
      <c r="O864" s="17">
        <f t="shared" si="250"/>
        <v>249</v>
      </c>
      <c r="P864" s="17">
        <f t="shared" si="251"/>
        <v>298.8</v>
      </c>
      <c r="Q864" s="18">
        <f t="shared" si="243"/>
        <v>38.345999999999997</v>
      </c>
      <c r="R864" s="8">
        <v>12</v>
      </c>
      <c r="S864" s="8">
        <v>6</v>
      </c>
      <c r="T864" s="18">
        <f t="shared" si="240"/>
        <v>318.6382978723405</v>
      </c>
      <c r="U864" s="78">
        <v>7.0000000000000007E-2</v>
      </c>
      <c r="V864" s="18">
        <f t="shared" si="248"/>
        <v>319.71600000000001</v>
      </c>
      <c r="W864" s="44">
        <f t="shared" si="249"/>
        <v>280.85106382978722</v>
      </c>
      <c r="X864" s="8">
        <v>8.4</v>
      </c>
      <c r="Y864" s="17">
        <v>0</v>
      </c>
      <c r="Z864" s="18">
        <f t="shared" si="241"/>
        <v>327.30131004366808</v>
      </c>
      <c r="AA864" s="17">
        <f t="shared" si="245"/>
        <v>288.20960698689953</v>
      </c>
      <c r="AB864" s="35"/>
      <c r="AC864" s="35"/>
      <c r="AD864" s="35"/>
      <c r="AE864" s="35"/>
      <c r="AF864" s="35"/>
      <c r="AG864" s="36"/>
      <c r="AH864" s="36"/>
      <c r="AI864" s="36"/>
      <c r="AJ864" s="38"/>
      <c r="AK864" s="33" t="s">
        <v>2350</v>
      </c>
      <c r="AL864" s="33" t="s">
        <v>2350</v>
      </c>
      <c r="AM864" s="33" t="s">
        <v>2255</v>
      </c>
      <c r="AN864" s="33" t="s">
        <v>2256</v>
      </c>
    </row>
    <row r="865" spans="1:40" ht="127.5">
      <c r="A865" s="100" t="s">
        <v>1551</v>
      </c>
      <c r="B865" s="33" t="s">
        <v>2355</v>
      </c>
      <c r="C865" s="33" t="s">
        <v>1237</v>
      </c>
      <c r="D865" s="33" t="s">
        <v>2016</v>
      </c>
      <c r="E865" s="35" t="s">
        <v>2356</v>
      </c>
      <c r="F865" s="35" t="s">
        <v>2188</v>
      </c>
      <c r="G865" s="129">
        <v>1</v>
      </c>
      <c r="H865" s="33" t="s">
        <v>46</v>
      </c>
      <c r="I865" s="33" t="s">
        <v>47</v>
      </c>
      <c r="J865" s="33" t="s">
        <v>1279</v>
      </c>
      <c r="K865" s="148">
        <v>155</v>
      </c>
      <c r="L865" s="149">
        <f t="shared" si="246"/>
        <v>186</v>
      </c>
      <c r="M865" s="16">
        <v>0.21</v>
      </c>
      <c r="N865" s="8">
        <f t="shared" si="242"/>
        <v>0.26582278481012656</v>
      </c>
      <c r="O865" s="17">
        <f t="shared" si="250"/>
        <v>197</v>
      </c>
      <c r="P865" s="17">
        <f t="shared" si="251"/>
        <v>236.39999999999998</v>
      </c>
      <c r="Q865" s="18">
        <f t="shared" si="243"/>
        <v>41.37</v>
      </c>
      <c r="R865" s="8">
        <v>12</v>
      </c>
      <c r="S865" s="8">
        <v>8.4</v>
      </c>
      <c r="T865" s="18">
        <f t="shared" si="240"/>
        <v>259.17903930131001</v>
      </c>
      <c r="U865" s="78">
        <v>0.1</v>
      </c>
      <c r="V865" s="18">
        <f t="shared" si="248"/>
        <v>260.04000000000002</v>
      </c>
      <c r="W865" s="44">
        <f t="shared" si="249"/>
        <v>216.15720524017468</v>
      </c>
      <c r="X865" s="8">
        <v>8.4</v>
      </c>
      <c r="Y865" s="17">
        <v>7</v>
      </c>
      <c r="Z865" s="18">
        <f t="shared" si="241"/>
        <v>266.82096069868993</v>
      </c>
      <c r="AA865" s="17">
        <f t="shared" si="245"/>
        <v>223.79912663755456</v>
      </c>
      <c r="AB865" s="40">
        <v>43222</v>
      </c>
      <c r="AC865" s="35" t="s">
        <v>394</v>
      </c>
      <c r="AD865" s="35" t="s">
        <v>2357</v>
      </c>
      <c r="AE865" s="35" t="s">
        <v>1994</v>
      </c>
      <c r="AF865" s="35">
        <v>10.06</v>
      </c>
      <c r="AG865" s="36"/>
      <c r="AH865" s="36"/>
      <c r="AI865" s="36"/>
      <c r="AJ865" s="38"/>
      <c r="AK865" s="33" t="s">
        <v>2358</v>
      </c>
      <c r="AL865" s="33" t="s">
        <v>2358</v>
      </c>
      <c r="AM865" s="33" t="s">
        <v>2021</v>
      </c>
      <c r="AN865" s="33" t="s">
        <v>2022</v>
      </c>
    </row>
    <row r="866" spans="1:40" ht="127.5">
      <c r="A866" s="100" t="s">
        <v>1551</v>
      </c>
      <c r="B866" s="33" t="s">
        <v>2015</v>
      </c>
      <c r="C866" s="33" t="s">
        <v>1237</v>
      </c>
      <c r="D866" s="33" t="s">
        <v>2016</v>
      </c>
      <c r="E866" s="35" t="s">
        <v>2359</v>
      </c>
      <c r="F866" s="35" t="s">
        <v>1175</v>
      </c>
      <c r="G866" s="129">
        <v>1</v>
      </c>
      <c r="H866" s="33" t="s">
        <v>46</v>
      </c>
      <c r="I866" s="33" t="s">
        <v>47</v>
      </c>
      <c r="J866" s="33" t="s">
        <v>1279</v>
      </c>
      <c r="K866" s="148">
        <v>150</v>
      </c>
      <c r="L866" s="149">
        <f t="shared" si="246"/>
        <v>180</v>
      </c>
      <c r="M866" s="16">
        <v>0.17199999999999999</v>
      </c>
      <c r="N866" s="8">
        <f t="shared" si="242"/>
        <v>0.2077294685990338</v>
      </c>
      <c r="O866" s="17">
        <f t="shared" si="250"/>
        <v>182</v>
      </c>
      <c r="P866" s="17">
        <f t="shared" si="251"/>
        <v>218.4</v>
      </c>
      <c r="Q866" s="18">
        <f t="shared" si="243"/>
        <v>31.303999999999998</v>
      </c>
      <c r="R866" s="8">
        <v>12</v>
      </c>
      <c r="S866" s="8">
        <v>8.4</v>
      </c>
      <c r="T866" s="18">
        <f t="shared" si="240"/>
        <v>239.528384279476</v>
      </c>
      <c r="U866" s="78">
        <v>0.1</v>
      </c>
      <c r="V866" s="18">
        <f t="shared" si="248"/>
        <v>240.24000000000004</v>
      </c>
      <c r="W866" s="44">
        <f t="shared" si="249"/>
        <v>209.60698689956331</v>
      </c>
      <c r="X866" s="8">
        <v>8.4</v>
      </c>
      <c r="Y866" s="17">
        <v>7</v>
      </c>
      <c r="Z866" s="18">
        <f t="shared" si="241"/>
        <v>247.17030567685589</v>
      </c>
      <c r="AA866" s="17">
        <f t="shared" si="245"/>
        <v>217.24890829694323</v>
      </c>
      <c r="AB866" s="40">
        <v>43409</v>
      </c>
      <c r="AC866" s="35" t="s">
        <v>394</v>
      </c>
      <c r="AD866" s="35" t="s">
        <v>2360</v>
      </c>
      <c r="AE866" s="35" t="s">
        <v>2361</v>
      </c>
      <c r="AF866" s="35">
        <v>10.08</v>
      </c>
      <c r="AG866" s="36"/>
      <c r="AH866" s="36"/>
      <c r="AI866" s="36"/>
      <c r="AJ866" s="38"/>
      <c r="AK866" s="33" t="s">
        <v>2020</v>
      </c>
      <c r="AL866" s="33" t="s">
        <v>2020</v>
      </c>
      <c r="AM866" s="33" t="s">
        <v>2021</v>
      </c>
      <c r="AN866" s="33" t="s">
        <v>2022</v>
      </c>
    </row>
    <row r="867" spans="1:40" ht="127.5">
      <c r="A867" s="100" t="s">
        <v>1551</v>
      </c>
      <c r="B867" s="33" t="s">
        <v>2015</v>
      </c>
      <c r="C867" s="33" t="s">
        <v>1237</v>
      </c>
      <c r="D867" s="33" t="s">
        <v>2016</v>
      </c>
      <c r="E867" s="35"/>
      <c r="F867" s="35" t="s">
        <v>1175</v>
      </c>
      <c r="G867" s="129">
        <v>1</v>
      </c>
      <c r="H867" s="33" t="s">
        <v>46</v>
      </c>
      <c r="I867" s="33" t="s">
        <v>47</v>
      </c>
      <c r="J867" s="33" t="s">
        <v>1279</v>
      </c>
      <c r="K867" s="148">
        <v>150</v>
      </c>
      <c r="L867" s="149">
        <f t="shared" si="246"/>
        <v>180</v>
      </c>
      <c r="M867" s="16">
        <v>9.8000000000000004E-2</v>
      </c>
      <c r="N867" s="8">
        <f t="shared" si="242"/>
        <v>0.10864745011086474</v>
      </c>
      <c r="O867" s="17">
        <f t="shared" si="250"/>
        <v>167</v>
      </c>
      <c r="P867" s="17">
        <f t="shared" si="251"/>
        <v>200.4</v>
      </c>
      <c r="Q867" s="18">
        <f t="shared" si="243"/>
        <v>16.366</v>
      </c>
      <c r="R867" s="8">
        <v>12</v>
      </c>
      <c r="S867" s="8">
        <v>8.4</v>
      </c>
      <c r="T867" s="18">
        <f t="shared" si="240"/>
        <v>219.87772925764193</v>
      </c>
      <c r="U867" s="78">
        <v>0.1</v>
      </c>
      <c r="V867" s="18">
        <f t="shared" si="248"/>
        <v>220.44000000000003</v>
      </c>
      <c r="W867" s="44">
        <f t="shared" si="249"/>
        <v>209.60698689956331</v>
      </c>
      <c r="X867" s="8">
        <v>8.4</v>
      </c>
      <c r="Y867" s="17">
        <v>0</v>
      </c>
      <c r="Z867" s="18">
        <f t="shared" si="241"/>
        <v>219.87772925764193</v>
      </c>
      <c r="AA867" s="17">
        <f t="shared" si="245"/>
        <v>209.60698689956331</v>
      </c>
      <c r="AB867" s="35" t="s">
        <v>1899</v>
      </c>
      <c r="AC867" s="35" t="s">
        <v>46</v>
      </c>
      <c r="AD867" s="35"/>
      <c r="AE867" s="35"/>
      <c r="AF867" s="35"/>
      <c r="AG867" s="36"/>
      <c r="AH867" s="36"/>
      <c r="AI867" s="36"/>
      <c r="AJ867" s="38"/>
      <c r="AK867" s="33" t="s">
        <v>2020</v>
      </c>
      <c r="AL867" s="33" t="s">
        <v>2020</v>
      </c>
      <c r="AM867" s="33" t="s">
        <v>2021</v>
      </c>
      <c r="AN867" s="33" t="s">
        <v>2022</v>
      </c>
    </row>
    <row r="868" spans="1:40" ht="127.5">
      <c r="A868" s="100" t="s">
        <v>1551</v>
      </c>
      <c r="B868" s="33" t="s">
        <v>2362</v>
      </c>
      <c r="C868" s="33" t="s">
        <v>1237</v>
      </c>
      <c r="D868" s="33" t="s">
        <v>2016</v>
      </c>
      <c r="E868" s="35" t="s">
        <v>2363</v>
      </c>
      <c r="F868" s="35" t="s">
        <v>1175</v>
      </c>
      <c r="G868" s="129">
        <v>1</v>
      </c>
      <c r="H868" s="33" t="s">
        <v>46</v>
      </c>
      <c r="I868" s="33" t="s">
        <v>47</v>
      </c>
      <c r="J868" s="33">
        <v>43103</v>
      </c>
      <c r="K868" s="148">
        <v>130</v>
      </c>
      <c r="L868" s="149">
        <f t="shared" si="246"/>
        <v>156</v>
      </c>
      <c r="M868" s="16">
        <v>0.215</v>
      </c>
      <c r="N868" s="8">
        <f t="shared" si="242"/>
        <v>0.27388535031847133</v>
      </c>
      <c r="O868" s="17">
        <f t="shared" si="250"/>
        <v>166</v>
      </c>
      <c r="P868" s="17">
        <f t="shared" si="251"/>
        <v>199.2</v>
      </c>
      <c r="Q868" s="18">
        <f t="shared" si="243"/>
        <v>35.69</v>
      </c>
      <c r="R868" s="8">
        <v>12</v>
      </c>
      <c r="S868" s="8">
        <v>8.4</v>
      </c>
      <c r="T868" s="18">
        <f t="shared" si="240"/>
        <v>218.56768558951964</v>
      </c>
      <c r="U868" s="78">
        <v>0.1</v>
      </c>
      <c r="V868" s="18">
        <f t="shared" si="248"/>
        <v>219.12</v>
      </c>
      <c r="W868" s="44">
        <f t="shared" si="249"/>
        <v>183.4061135371179</v>
      </c>
      <c r="X868" s="8">
        <v>8.4</v>
      </c>
      <c r="Y868" s="17">
        <v>0</v>
      </c>
      <c r="Z868" s="18">
        <f t="shared" si="241"/>
        <v>218.56768558951964</v>
      </c>
      <c r="AA868" s="17">
        <f t="shared" si="245"/>
        <v>183.4061135371179</v>
      </c>
      <c r="AB868" s="40">
        <v>43256</v>
      </c>
      <c r="AC868" s="35" t="s">
        <v>394</v>
      </c>
      <c r="AD868" s="35" t="s">
        <v>2364</v>
      </c>
      <c r="AE868" s="35" t="s">
        <v>2365</v>
      </c>
      <c r="AF868" s="35">
        <v>10.08</v>
      </c>
      <c r="AG868" s="36"/>
      <c r="AH868" s="36"/>
      <c r="AI868" s="36"/>
      <c r="AJ868" s="38"/>
      <c r="AK868" s="33" t="s">
        <v>2020</v>
      </c>
      <c r="AL868" s="33" t="s">
        <v>2020</v>
      </c>
      <c r="AM868" s="33" t="s">
        <v>2021</v>
      </c>
      <c r="AN868" s="33" t="s">
        <v>2022</v>
      </c>
    </row>
    <row r="869" spans="1:40" ht="127.5">
      <c r="A869" s="100" t="s">
        <v>1551</v>
      </c>
      <c r="B869" s="33" t="s">
        <v>2366</v>
      </c>
      <c r="C869" s="33" t="s">
        <v>1237</v>
      </c>
      <c r="D869" s="33" t="s">
        <v>2016</v>
      </c>
      <c r="E869" s="35"/>
      <c r="F869" s="35" t="s">
        <v>1175</v>
      </c>
      <c r="G869" s="129">
        <v>1</v>
      </c>
      <c r="H869" s="33" t="s">
        <v>46</v>
      </c>
      <c r="I869" s="33" t="s">
        <v>47</v>
      </c>
      <c r="J869" s="33" t="s">
        <v>1279</v>
      </c>
      <c r="K869" s="148">
        <v>140</v>
      </c>
      <c r="L869" s="149">
        <f t="shared" si="246"/>
        <v>168</v>
      </c>
      <c r="M869" s="16">
        <v>0.23</v>
      </c>
      <c r="N869" s="8">
        <f t="shared" si="242"/>
        <v>0.29870129870129869</v>
      </c>
      <c r="O869" s="17">
        <f t="shared" si="250"/>
        <v>182</v>
      </c>
      <c r="P869" s="17">
        <f t="shared" si="251"/>
        <v>218.4</v>
      </c>
      <c r="Q869" s="18">
        <f t="shared" si="243"/>
        <v>41.86</v>
      </c>
      <c r="R869" s="8">
        <v>12</v>
      </c>
      <c r="S869" s="8">
        <v>8.4</v>
      </c>
      <c r="T869" s="18">
        <f t="shared" si="240"/>
        <v>239.528384279476</v>
      </c>
      <c r="U869" s="78">
        <v>0.1</v>
      </c>
      <c r="V869" s="18">
        <f t="shared" si="248"/>
        <v>240.24000000000004</v>
      </c>
      <c r="W869" s="44">
        <f t="shared" si="249"/>
        <v>196.50655021834061</v>
      </c>
      <c r="X869" s="8">
        <v>8.4</v>
      </c>
      <c r="Y869" s="17">
        <v>7</v>
      </c>
      <c r="Z869" s="18">
        <f t="shared" si="241"/>
        <v>247.17030567685589</v>
      </c>
      <c r="AA869" s="17">
        <f t="shared" si="245"/>
        <v>204.14847161572052</v>
      </c>
      <c r="AB869" s="35" t="s">
        <v>2367</v>
      </c>
      <c r="AC869" s="35" t="s">
        <v>2182</v>
      </c>
      <c r="AD869" s="35"/>
      <c r="AE869" s="35"/>
      <c r="AF869" s="35"/>
      <c r="AG869" s="36"/>
      <c r="AH869" s="36"/>
      <c r="AI869" s="36"/>
      <c r="AJ869" s="38"/>
      <c r="AK869" s="33" t="s">
        <v>2020</v>
      </c>
      <c r="AL869" s="33" t="s">
        <v>2020</v>
      </c>
      <c r="AM869" s="33" t="s">
        <v>2021</v>
      </c>
      <c r="AN869" s="33" t="s">
        <v>2022</v>
      </c>
    </row>
    <row r="870" spans="1:40" ht="127.5">
      <c r="A870" s="100" t="s">
        <v>1551</v>
      </c>
      <c r="B870" s="33" t="s">
        <v>1996</v>
      </c>
      <c r="C870" s="33" t="s">
        <v>1237</v>
      </c>
      <c r="D870" s="33" t="s">
        <v>1990</v>
      </c>
      <c r="E870" s="35"/>
      <c r="F870" s="35" t="s">
        <v>1175</v>
      </c>
      <c r="G870" s="129">
        <v>1</v>
      </c>
      <c r="H870" s="33" t="s">
        <v>46</v>
      </c>
      <c r="I870" s="33" t="s">
        <v>47</v>
      </c>
      <c r="J870" s="33" t="s">
        <v>1279</v>
      </c>
      <c r="K870" s="148">
        <v>125</v>
      </c>
      <c r="L870" s="149">
        <f t="shared" si="246"/>
        <v>150</v>
      </c>
      <c r="M870" s="16">
        <v>0.21</v>
      </c>
      <c r="N870" s="8">
        <f t="shared" si="242"/>
        <v>0.26582278481012656</v>
      </c>
      <c r="O870" s="17">
        <f t="shared" si="250"/>
        <v>159</v>
      </c>
      <c r="P870" s="17">
        <f t="shared" si="251"/>
        <v>190.79999999999998</v>
      </c>
      <c r="Q870" s="18">
        <f t="shared" si="243"/>
        <v>33.39</v>
      </c>
      <c r="R870" s="8">
        <v>12</v>
      </c>
      <c r="S870" s="8">
        <v>8.4</v>
      </c>
      <c r="T870" s="18">
        <f t="shared" si="240"/>
        <v>209.39737991266375</v>
      </c>
      <c r="U870" s="78">
        <v>0.1</v>
      </c>
      <c r="V870" s="18">
        <f t="shared" si="248"/>
        <v>209.88</v>
      </c>
      <c r="W870" s="44">
        <f t="shared" si="249"/>
        <v>176.85589519650654</v>
      </c>
      <c r="X870" s="8">
        <v>8.4</v>
      </c>
      <c r="Y870" s="17">
        <v>6</v>
      </c>
      <c r="Z870" s="18">
        <f t="shared" si="241"/>
        <v>215.94759825327509</v>
      </c>
      <c r="AA870" s="17">
        <f t="shared" si="245"/>
        <v>183.4061135371179</v>
      </c>
      <c r="AB870" s="40"/>
      <c r="AC870" s="35"/>
      <c r="AD870" s="35"/>
      <c r="AE870" s="35"/>
      <c r="AF870" s="35"/>
      <c r="AG870" s="36"/>
      <c r="AH870" s="36"/>
      <c r="AI870" s="36"/>
      <c r="AJ870" s="38"/>
      <c r="AK870" s="33" t="s">
        <v>1997</v>
      </c>
      <c r="AL870" s="33" t="s">
        <v>1997</v>
      </c>
      <c r="AM870" s="33" t="s">
        <v>1998</v>
      </c>
      <c r="AN870" s="33" t="s">
        <v>1999</v>
      </c>
    </row>
    <row r="871" spans="1:40" ht="165.75">
      <c r="A871" s="100" t="s">
        <v>1551</v>
      </c>
      <c r="B871" s="33" t="s">
        <v>2368</v>
      </c>
      <c r="C871" s="33" t="s">
        <v>1237</v>
      </c>
      <c r="D871" s="33" t="s">
        <v>1980</v>
      </c>
      <c r="E871" s="35"/>
      <c r="F871" s="35" t="s">
        <v>1175</v>
      </c>
      <c r="G871" s="129">
        <v>1</v>
      </c>
      <c r="H871" s="33" t="s">
        <v>46</v>
      </c>
      <c r="I871" s="33" t="s">
        <v>47</v>
      </c>
      <c r="J871" s="33" t="s">
        <v>1279</v>
      </c>
      <c r="K871" s="148">
        <v>245</v>
      </c>
      <c r="L871" s="149">
        <f t="shared" si="246"/>
        <v>294</v>
      </c>
      <c r="M871" s="16">
        <v>0.1</v>
      </c>
      <c r="N871" s="8">
        <f t="shared" si="242"/>
        <v>0.11111111111111112</v>
      </c>
      <c r="O871" s="17">
        <f t="shared" si="250"/>
        <v>273</v>
      </c>
      <c r="P871" s="17">
        <f t="shared" si="251"/>
        <v>327.59999999999997</v>
      </c>
      <c r="Q871" s="18">
        <f t="shared" si="243"/>
        <v>27.3</v>
      </c>
      <c r="R871" s="8">
        <v>12</v>
      </c>
      <c r="S871" s="8">
        <v>8.4</v>
      </c>
      <c r="T871" s="18">
        <f t="shared" si="240"/>
        <v>358.74235807860254</v>
      </c>
      <c r="U871" s="78">
        <v>0.1</v>
      </c>
      <c r="V871" s="18">
        <f t="shared" si="248"/>
        <v>360.36</v>
      </c>
      <c r="W871" s="44">
        <f t="shared" si="249"/>
        <v>334.06113537117903</v>
      </c>
      <c r="X871" s="8">
        <v>8.4</v>
      </c>
      <c r="Y871" s="17">
        <v>0</v>
      </c>
      <c r="Z871" s="18">
        <f t="shared" si="241"/>
        <v>358.74235807860254</v>
      </c>
      <c r="AA871" s="17">
        <f t="shared" si="245"/>
        <v>334.06113537117903</v>
      </c>
      <c r="AB871" s="35"/>
      <c r="AC871" s="35"/>
      <c r="AD871" s="35"/>
      <c r="AE871" s="35"/>
      <c r="AF871" s="35"/>
      <c r="AG871" s="36"/>
      <c r="AH871" s="36"/>
      <c r="AI871" s="36"/>
      <c r="AJ871" s="38"/>
      <c r="AK871" s="33" t="s">
        <v>1981</v>
      </c>
      <c r="AL871" s="33" t="s">
        <v>1982</v>
      </c>
      <c r="AM871" s="33" t="s">
        <v>1983</v>
      </c>
      <c r="AN871" s="33" t="s">
        <v>1984</v>
      </c>
    </row>
    <row r="872" spans="1:40" ht="165.75">
      <c r="A872" s="100" t="s">
        <v>1551</v>
      </c>
      <c r="B872" s="163" t="s">
        <v>2369</v>
      </c>
      <c r="C872" s="33" t="s">
        <v>1237</v>
      </c>
      <c r="D872" s="33" t="s">
        <v>1980</v>
      </c>
      <c r="E872" s="35"/>
      <c r="F872" s="35" t="s">
        <v>1175</v>
      </c>
      <c r="G872" s="129">
        <v>1</v>
      </c>
      <c r="H872" s="33" t="s">
        <v>46</v>
      </c>
      <c r="I872" s="33" t="s">
        <v>47</v>
      </c>
      <c r="J872" s="59">
        <v>43103</v>
      </c>
      <c r="K872" s="148">
        <v>235</v>
      </c>
      <c r="L872" s="149">
        <f t="shared" si="246"/>
        <v>282</v>
      </c>
      <c r="M872" s="16">
        <v>0.13700000000000001</v>
      </c>
      <c r="N872" s="8">
        <f t="shared" si="242"/>
        <v>0.15874855156431056</v>
      </c>
      <c r="O872" s="17">
        <f t="shared" si="250"/>
        <v>273</v>
      </c>
      <c r="P872" s="17">
        <f t="shared" si="251"/>
        <v>327.59999999999997</v>
      </c>
      <c r="Q872" s="18">
        <f t="shared" si="243"/>
        <v>37.401000000000003</v>
      </c>
      <c r="R872" s="8">
        <v>12</v>
      </c>
      <c r="S872" s="8">
        <v>8.4</v>
      </c>
      <c r="T872" s="18">
        <f t="shared" si="240"/>
        <v>358.74235807860254</v>
      </c>
      <c r="U872" s="78">
        <v>0.1</v>
      </c>
      <c r="V872" s="18">
        <f t="shared" si="248"/>
        <v>360.36</v>
      </c>
      <c r="W872" s="44">
        <f t="shared" si="249"/>
        <v>320.9606986899563</v>
      </c>
      <c r="X872" s="8">
        <v>8.4</v>
      </c>
      <c r="Y872" s="17">
        <v>0</v>
      </c>
      <c r="Z872" s="18">
        <f t="shared" si="241"/>
        <v>358.74235807860254</v>
      </c>
      <c r="AA872" s="17">
        <f t="shared" si="245"/>
        <v>320.9606986899563</v>
      </c>
      <c r="AB872" s="35"/>
      <c r="AC872" s="35"/>
      <c r="AD872" s="35"/>
      <c r="AE872" s="35"/>
      <c r="AF872" s="35"/>
      <c r="AG872" s="36"/>
      <c r="AH872" s="36"/>
      <c r="AI872" s="36"/>
      <c r="AJ872" s="38"/>
      <c r="AK872" s="33" t="s">
        <v>2370</v>
      </c>
      <c r="AL872" s="33" t="s">
        <v>1982</v>
      </c>
      <c r="AM872" s="33" t="s">
        <v>1983</v>
      </c>
      <c r="AN872" s="33" t="s">
        <v>1984</v>
      </c>
    </row>
    <row r="873" spans="1:40" ht="140.25">
      <c r="A873" s="100" t="s">
        <v>1551</v>
      </c>
      <c r="B873" s="33" t="s">
        <v>2371</v>
      </c>
      <c r="C873" s="33" t="s">
        <v>1237</v>
      </c>
      <c r="D873" s="33" t="s">
        <v>2216</v>
      </c>
      <c r="E873" s="35" t="s">
        <v>2372</v>
      </c>
      <c r="F873" s="35" t="s">
        <v>2188</v>
      </c>
      <c r="G873" s="129">
        <v>1</v>
      </c>
      <c r="H873" s="33" t="s">
        <v>46</v>
      </c>
      <c r="I873" s="33" t="s">
        <v>47</v>
      </c>
      <c r="J873" s="33" t="s">
        <v>1279</v>
      </c>
      <c r="K873" s="37">
        <v>185</v>
      </c>
      <c r="L873" s="16">
        <f t="shared" si="246"/>
        <v>222</v>
      </c>
      <c r="M873" s="16">
        <v>0.11799999999999999</v>
      </c>
      <c r="N873" s="8">
        <f t="shared" si="242"/>
        <v>0.13378684807256236</v>
      </c>
      <c r="O873" s="17">
        <f t="shared" si="250"/>
        <v>210</v>
      </c>
      <c r="P873" s="17">
        <f t="shared" si="251"/>
        <v>252</v>
      </c>
      <c r="Q873" s="18">
        <f t="shared" si="243"/>
        <v>24.779999999999998</v>
      </c>
      <c r="R873" s="8">
        <v>12</v>
      </c>
      <c r="S873" s="8">
        <v>6</v>
      </c>
      <c r="T873" s="18">
        <f t="shared" si="240"/>
        <v>268.85106382978722</v>
      </c>
      <c r="U873" s="78">
        <v>7.0000000000000007E-2</v>
      </c>
      <c r="V873" s="18">
        <f t="shared" si="248"/>
        <v>269.64000000000004</v>
      </c>
      <c r="W873" s="44">
        <f t="shared" si="249"/>
        <v>248.93617021276597</v>
      </c>
      <c r="X873" s="8">
        <v>8.4</v>
      </c>
      <c r="Y873" s="17">
        <v>0</v>
      </c>
      <c r="Z873" s="18">
        <f t="shared" si="241"/>
        <v>276.20960698689959</v>
      </c>
      <c r="AA873" s="17">
        <f t="shared" si="245"/>
        <v>255.45851528384279</v>
      </c>
      <c r="AB873" s="40">
        <v>43162</v>
      </c>
      <c r="AC873" s="35" t="s">
        <v>394</v>
      </c>
      <c r="AD873" s="35" t="s">
        <v>2373</v>
      </c>
      <c r="AE873" s="35" t="s">
        <v>2374</v>
      </c>
      <c r="AF873" s="35">
        <v>6.46</v>
      </c>
      <c r="AG873" s="36"/>
      <c r="AH873" s="36"/>
      <c r="AI873" s="36" t="s">
        <v>2375</v>
      </c>
      <c r="AJ873" s="38"/>
      <c r="AK873" s="33" t="s">
        <v>2376</v>
      </c>
      <c r="AL873" s="33" t="s">
        <v>2376</v>
      </c>
      <c r="AM873" s="33" t="s">
        <v>2218</v>
      </c>
      <c r="AN873" s="33" t="s">
        <v>2219</v>
      </c>
    </row>
    <row r="874" spans="1:40" ht="140.25">
      <c r="A874" s="100" t="s">
        <v>1551</v>
      </c>
      <c r="B874" s="160"/>
      <c r="C874" s="33" t="s">
        <v>1237</v>
      </c>
      <c r="D874" s="33" t="s">
        <v>2377</v>
      </c>
      <c r="E874" s="160"/>
      <c r="F874" s="35" t="s">
        <v>2188</v>
      </c>
      <c r="G874" s="129">
        <v>1</v>
      </c>
      <c r="H874" s="33" t="s">
        <v>46</v>
      </c>
      <c r="I874" s="33" t="s">
        <v>47</v>
      </c>
      <c r="J874" s="33" t="s">
        <v>2378</v>
      </c>
      <c r="K874" s="80">
        <v>190</v>
      </c>
      <c r="L874" s="16">
        <f t="shared" si="246"/>
        <v>228</v>
      </c>
      <c r="M874" s="16">
        <v>0.11799999999999999</v>
      </c>
      <c r="N874" s="8">
        <f t="shared" si="242"/>
        <v>0.13378684807256236</v>
      </c>
      <c r="O874" s="17">
        <f t="shared" si="250"/>
        <v>216</v>
      </c>
      <c r="P874" s="17">
        <f t="shared" si="251"/>
        <v>259.2</v>
      </c>
      <c r="Q874" s="18">
        <f t="shared" si="243"/>
        <v>25.488</v>
      </c>
      <c r="R874" s="8">
        <v>12</v>
      </c>
      <c r="S874" s="8">
        <v>6</v>
      </c>
      <c r="T874" s="18">
        <f t="shared" si="240"/>
        <v>276.51063829787239</v>
      </c>
      <c r="U874" s="78">
        <v>7.0000000000000007E-2</v>
      </c>
      <c r="V874" s="18">
        <f t="shared" si="248"/>
        <v>277.34399999999999</v>
      </c>
      <c r="W874" s="44">
        <f t="shared" si="249"/>
        <v>255.31914893617022</v>
      </c>
      <c r="X874" s="8">
        <v>8.4</v>
      </c>
      <c r="Y874" s="17">
        <v>0</v>
      </c>
      <c r="Z874" s="18">
        <f t="shared" si="241"/>
        <v>284.06986899563316</v>
      </c>
      <c r="AA874" s="17">
        <f t="shared" si="245"/>
        <v>262.00873362445412</v>
      </c>
      <c r="AB874" s="40">
        <v>43408</v>
      </c>
      <c r="AC874" s="35" t="s">
        <v>394</v>
      </c>
      <c r="AD874" s="35" t="s">
        <v>2379</v>
      </c>
      <c r="AE874" s="35" t="s">
        <v>2380</v>
      </c>
      <c r="AF874" s="35" t="s">
        <v>2309</v>
      </c>
      <c r="AG874" s="36"/>
      <c r="AH874" s="36"/>
      <c r="AI874" s="36"/>
      <c r="AJ874" s="51" t="s">
        <v>2381</v>
      </c>
      <c r="AK874" s="33"/>
      <c r="AL874" s="33"/>
      <c r="AM874" s="33"/>
      <c r="AN874" s="33"/>
    </row>
    <row r="875" spans="1:40" ht="140.25">
      <c r="A875" s="100" t="s">
        <v>1551</v>
      </c>
      <c r="B875" s="33" t="s">
        <v>2382</v>
      </c>
      <c r="C875" s="33" t="s">
        <v>1237</v>
      </c>
      <c r="D875" s="33" t="s">
        <v>2242</v>
      </c>
      <c r="E875" s="35" t="s">
        <v>2383</v>
      </c>
      <c r="F875" s="35" t="s">
        <v>1175</v>
      </c>
      <c r="G875" s="129">
        <v>1</v>
      </c>
      <c r="H875" s="33" t="s">
        <v>46</v>
      </c>
      <c r="I875" s="33" t="s">
        <v>47</v>
      </c>
      <c r="J875" s="33" t="s">
        <v>1279</v>
      </c>
      <c r="K875" s="37">
        <v>145</v>
      </c>
      <c r="L875" s="16">
        <f t="shared" si="246"/>
        <v>174</v>
      </c>
      <c r="M875" s="16">
        <v>0.2</v>
      </c>
      <c r="N875" s="8">
        <f t="shared" si="242"/>
        <v>0.25</v>
      </c>
      <c r="O875" s="17">
        <f t="shared" si="250"/>
        <v>182</v>
      </c>
      <c r="P875" s="17">
        <f t="shared" si="251"/>
        <v>218.4</v>
      </c>
      <c r="Q875" s="18">
        <f t="shared" si="243"/>
        <v>36.4</v>
      </c>
      <c r="R875" s="8">
        <v>12</v>
      </c>
      <c r="S875" s="8">
        <v>8.4</v>
      </c>
      <c r="T875" s="18">
        <f t="shared" si="240"/>
        <v>239.528384279476</v>
      </c>
      <c r="U875" s="78">
        <v>0.1</v>
      </c>
      <c r="V875" s="18">
        <f t="shared" si="248"/>
        <v>240.24000000000004</v>
      </c>
      <c r="W875" s="44">
        <f t="shared" si="249"/>
        <v>203.05676855895194</v>
      </c>
      <c r="X875" s="8">
        <v>8.4</v>
      </c>
      <c r="Y875" s="17">
        <v>6</v>
      </c>
      <c r="Z875" s="18">
        <f t="shared" si="241"/>
        <v>246.07860262008734</v>
      </c>
      <c r="AA875" s="17">
        <f t="shared" si="245"/>
        <v>209.60698689956331</v>
      </c>
      <c r="AB875" s="35" t="s">
        <v>2384</v>
      </c>
      <c r="AC875" s="35" t="s">
        <v>394</v>
      </c>
      <c r="AD875" s="35" t="s">
        <v>2385</v>
      </c>
      <c r="AE875" s="35" t="s">
        <v>2386</v>
      </c>
      <c r="AF875" s="35">
        <v>10.08</v>
      </c>
      <c r="AG875" s="36"/>
      <c r="AH875" s="36"/>
      <c r="AI875" s="36"/>
      <c r="AJ875" s="38"/>
      <c r="AK875" s="33" t="s">
        <v>2247</v>
      </c>
      <c r="AL875" s="33" t="s">
        <v>2247</v>
      </c>
      <c r="AM875" s="33" t="s">
        <v>2248</v>
      </c>
      <c r="AN875" s="33" t="s">
        <v>2249</v>
      </c>
    </row>
    <row r="876" spans="1:40" ht="165.75">
      <c r="A876" s="100" t="s">
        <v>1551</v>
      </c>
      <c r="B876" s="105" t="s">
        <v>2387</v>
      </c>
      <c r="C876" s="33" t="s">
        <v>1237</v>
      </c>
      <c r="D876" s="33" t="s">
        <v>1222</v>
      </c>
      <c r="E876" s="35" t="s">
        <v>2388</v>
      </c>
      <c r="F876" s="35" t="s">
        <v>1175</v>
      </c>
      <c r="G876" s="129">
        <v>1</v>
      </c>
      <c r="H876" s="33" t="s">
        <v>46</v>
      </c>
      <c r="I876" s="33" t="s">
        <v>47</v>
      </c>
      <c r="J876" s="33" t="s">
        <v>1279</v>
      </c>
      <c r="K876" s="148">
        <v>259</v>
      </c>
      <c r="L876" s="149">
        <f t="shared" si="246"/>
        <v>310.8</v>
      </c>
      <c r="M876" s="16">
        <v>0.10100000000000001</v>
      </c>
      <c r="N876" s="8">
        <f t="shared" si="242"/>
        <v>0.11234705228031146</v>
      </c>
      <c r="O876" s="17">
        <f t="shared" si="250"/>
        <v>289</v>
      </c>
      <c r="P876" s="17">
        <f t="shared" si="251"/>
        <v>346.8</v>
      </c>
      <c r="Q876" s="18">
        <f t="shared" si="243"/>
        <v>29.189000000000004</v>
      </c>
      <c r="R876" s="8">
        <v>12</v>
      </c>
      <c r="S876" s="8">
        <v>8.4</v>
      </c>
      <c r="T876" s="18">
        <f t="shared" si="240"/>
        <v>379.70305676855895</v>
      </c>
      <c r="U876" s="78">
        <v>0.1</v>
      </c>
      <c r="V876" s="18">
        <f t="shared" si="248"/>
        <v>381.48</v>
      </c>
      <c r="W876" s="44">
        <f t="shared" si="249"/>
        <v>352.40174672489081</v>
      </c>
      <c r="X876" s="8">
        <v>8.4</v>
      </c>
      <c r="Y876" s="17">
        <v>4</v>
      </c>
      <c r="Z876" s="18">
        <f t="shared" si="241"/>
        <v>384.06986899563316</v>
      </c>
      <c r="AA876" s="17">
        <f t="shared" si="245"/>
        <v>356.76855895196508</v>
      </c>
      <c r="AB876" s="35" t="s">
        <v>637</v>
      </c>
      <c r="AC876" s="35" t="s">
        <v>482</v>
      </c>
      <c r="AD876" s="35" t="s">
        <v>2389</v>
      </c>
      <c r="AE876" s="35" t="s">
        <v>2390</v>
      </c>
      <c r="AF876" s="35">
        <v>12.06</v>
      </c>
      <c r="AG876" s="36"/>
      <c r="AH876" s="36"/>
      <c r="AI876" s="36"/>
      <c r="AJ876" s="51" t="s">
        <v>2391</v>
      </c>
      <c r="AK876" s="33" t="s">
        <v>1971</v>
      </c>
      <c r="AL876" s="33" t="s">
        <v>1971</v>
      </c>
      <c r="AM876" s="33" t="s">
        <v>1972</v>
      </c>
      <c r="AN876" s="33" t="s">
        <v>1973</v>
      </c>
    </row>
    <row r="877" spans="1:40" ht="89.25">
      <c r="A877" s="100" t="s">
        <v>1551</v>
      </c>
      <c r="B877" s="33" t="s">
        <v>2392</v>
      </c>
      <c r="C877" s="33" t="s">
        <v>1237</v>
      </c>
      <c r="D877" s="33" t="s">
        <v>2393</v>
      </c>
      <c r="E877" s="35"/>
      <c r="F877" s="35" t="s">
        <v>1175</v>
      </c>
      <c r="G877" s="129">
        <v>1</v>
      </c>
      <c r="H877" s="33" t="s">
        <v>46</v>
      </c>
      <c r="I877" s="33" t="s">
        <v>47</v>
      </c>
      <c r="J877" s="33" t="s">
        <v>1279</v>
      </c>
      <c r="K877" s="37">
        <v>265</v>
      </c>
      <c r="L877" s="16">
        <f t="shared" si="246"/>
        <v>318</v>
      </c>
      <c r="M877" s="16">
        <v>7.6999999999999999E-2</v>
      </c>
      <c r="N877" s="8">
        <f t="shared" si="242"/>
        <v>8.3423618634886232E-2</v>
      </c>
      <c r="O877" s="17">
        <f t="shared" si="250"/>
        <v>288</v>
      </c>
      <c r="P877" s="17">
        <f t="shared" si="251"/>
        <v>345.59999999999997</v>
      </c>
      <c r="Q877" s="18">
        <f t="shared" si="243"/>
        <v>22.175999999999998</v>
      </c>
      <c r="R877" s="8">
        <v>12</v>
      </c>
      <c r="S877" s="8">
        <v>8.4</v>
      </c>
      <c r="T877" s="18">
        <f t="shared" si="240"/>
        <v>378.39301310043663</v>
      </c>
      <c r="U877" s="78">
        <v>0.1</v>
      </c>
      <c r="V877" s="18">
        <f t="shared" si="248"/>
        <v>380.15999999999997</v>
      </c>
      <c r="W877" s="44">
        <f t="shared" si="249"/>
        <v>360.26200873362444</v>
      </c>
      <c r="X877" s="8">
        <v>8.4</v>
      </c>
      <c r="Y877" s="17">
        <v>0</v>
      </c>
      <c r="Z877" s="18">
        <f t="shared" si="241"/>
        <v>378.39301310043663</v>
      </c>
      <c r="AA877" s="17">
        <f t="shared" si="245"/>
        <v>360.26200873362444</v>
      </c>
      <c r="AB877" s="35"/>
      <c r="AC877" s="35"/>
      <c r="AD877" s="35"/>
      <c r="AE877" s="35"/>
      <c r="AF877" s="35"/>
      <c r="AG877" s="36"/>
      <c r="AH877" s="36"/>
      <c r="AI877" s="36"/>
      <c r="AJ877" s="38"/>
      <c r="AK877" s="33" t="s">
        <v>2394</v>
      </c>
      <c r="AL877" s="33" t="s">
        <v>2394</v>
      </c>
      <c r="AM877" s="33" t="s">
        <v>2395</v>
      </c>
      <c r="AN877" s="33" t="s">
        <v>2396</v>
      </c>
    </row>
    <row r="878" spans="1:40" ht="89.25">
      <c r="A878" s="100" t="s">
        <v>1551</v>
      </c>
      <c r="B878" s="33" t="s">
        <v>2397</v>
      </c>
      <c r="C878" s="33" t="s">
        <v>1237</v>
      </c>
      <c r="D878" s="33" t="s">
        <v>2393</v>
      </c>
      <c r="E878" s="35"/>
      <c r="F878" s="35" t="s">
        <v>2188</v>
      </c>
      <c r="G878" s="129">
        <v>1</v>
      </c>
      <c r="H878" s="33" t="s">
        <v>46</v>
      </c>
      <c r="I878" s="33" t="s">
        <v>47</v>
      </c>
      <c r="J878" s="33" t="s">
        <v>2304</v>
      </c>
      <c r="K878" s="37">
        <v>225</v>
      </c>
      <c r="L878" s="16">
        <f t="shared" si="246"/>
        <v>270</v>
      </c>
      <c r="M878" s="16">
        <v>0.23799999999999999</v>
      </c>
      <c r="N878" s="8">
        <f t="shared" si="242"/>
        <v>0.31233595800524933</v>
      </c>
      <c r="O878" s="17">
        <f t="shared" si="250"/>
        <v>296</v>
      </c>
      <c r="P878" s="17">
        <f t="shared" si="251"/>
        <v>355.2</v>
      </c>
      <c r="Q878" s="18">
        <f t="shared" si="243"/>
        <v>70.447999999999993</v>
      </c>
      <c r="R878" s="8">
        <v>12</v>
      </c>
      <c r="S878" s="8">
        <v>6</v>
      </c>
      <c r="T878" s="18">
        <f t="shared" si="240"/>
        <v>378.63829787234044</v>
      </c>
      <c r="U878" s="78">
        <v>7.0000000000000007E-2</v>
      </c>
      <c r="V878" s="18">
        <f t="shared" si="248"/>
        <v>380.06400000000002</v>
      </c>
      <c r="W878" s="44">
        <f t="shared" si="249"/>
        <v>300</v>
      </c>
      <c r="X878" s="8">
        <v>8.4</v>
      </c>
      <c r="Y878" s="17">
        <v>0</v>
      </c>
      <c r="Z878" s="18">
        <f t="shared" si="241"/>
        <v>388.87336244541478</v>
      </c>
      <c r="AA878" s="17">
        <f t="shared" si="245"/>
        <v>307.86026200873363</v>
      </c>
      <c r="AB878" s="35"/>
      <c r="AC878" s="35"/>
      <c r="AD878" s="35"/>
      <c r="AE878" s="35"/>
      <c r="AF878" s="35"/>
      <c r="AG878" s="36"/>
      <c r="AH878" s="36"/>
      <c r="AI878" s="36"/>
      <c r="AJ878" s="38"/>
      <c r="AK878" s="33" t="s">
        <v>2398</v>
      </c>
      <c r="AL878" s="33" t="s">
        <v>2398</v>
      </c>
      <c r="AM878" s="33" t="s">
        <v>2395</v>
      </c>
      <c r="AN878" s="33" t="s">
        <v>2396</v>
      </c>
    </row>
    <row r="879" spans="1:40" ht="127.5">
      <c r="A879" s="100" t="s">
        <v>1551</v>
      </c>
      <c r="B879" s="33" t="s">
        <v>2399</v>
      </c>
      <c r="C879" s="33" t="s">
        <v>1237</v>
      </c>
      <c r="D879" s="33" t="s">
        <v>2400</v>
      </c>
      <c r="E879" s="35"/>
      <c r="F879" s="35" t="s">
        <v>2188</v>
      </c>
      <c r="G879" s="129">
        <v>1</v>
      </c>
      <c r="H879" s="33" t="s">
        <v>46</v>
      </c>
      <c r="I879" s="33" t="s">
        <v>47</v>
      </c>
      <c r="J879" s="33" t="s">
        <v>1279</v>
      </c>
      <c r="K879" s="37">
        <v>190</v>
      </c>
      <c r="L879" s="16">
        <f t="shared" si="246"/>
        <v>228</v>
      </c>
      <c r="M879" s="16">
        <v>0.128</v>
      </c>
      <c r="N879" s="8">
        <f t="shared" si="242"/>
        <v>0.14678899082568808</v>
      </c>
      <c r="O879" s="17">
        <f t="shared" si="250"/>
        <v>218</v>
      </c>
      <c r="P879" s="17">
        <f t="shared" si="251"/>
        <v>261.59999999999997</v>
      </c>
      <c r="Q879" s="18">
        <f t="shared" si="243"/>
        <v>27.904</v>
      </c>
      <c r="R879" s="8">
        <v>12</v>
      </c>
      <c r="S879" s="8">
        <v>6</v>
      </c>
      <c r="T879" s="18">
        <f t="shared" si="240"/>
        <v>279.06382978723406</v>
      </c>
      <c r="U879" s="78">
        <v>7.0000000000000007E-2</v>
      </c>
      <c r="V879" s="18">
        <f t="shared" si="248"/>
        <v>279.91199999999998</v>
      </c>
      <c r="W879" s="44">
        <f t="shared" si="249"/>
        <v>255.31914893617022</v>
      </c>
      <c r="X879" s="8">
        <v>8.4</v>
      </c>
      <c r="Y879" s="17">
        <v>6</v>
      </c>
      <c r="Z879" s="18">
        <f t="shared" si="241"/>
        <v>293.24017467248899</v>
      </c>
      <c r="AA879" s="17">
        <f t="shared" si="245"/>
        <v>268.55895196506549</v>
      </c>
      <c r="AB879" s="35"/>
      <c r="AC879" s="35"/>
      <c r="AD879" s="35"/>
      <c r="AE879" s="35"/>
      <c r="AF879" s="35"/>
      <c r="AG879" s="36"/>
      <c r="AH879" s="36"/>
      <c r="AI879" s="36"/>
      <c r="AJ879" s="38"/>
      <c r="AK879" s="33" t="s">
        <v>2401</v>
      </c>
      <c r="AL879" s="33" t="s">
        <v>2401</v>
      </c>
      <c r="AM879" s="33" t="s">
        <v>2402</v>
      </c>
      <c r="AN879" s="33" t="s">
        <v>2403</v>
      </c>
    </row>
    <row r="880" spans="1:40" ht="127.5">
      <c r="A880" s="100" t="s">
        <v>1551</v>
      </c>
      <c r="B880" s="33" t="s">
        <v>2404</v>
      </c>
      <c r="C880" s="33" t="s">
        <v>1237</v>
      </c>
      <c r="D880" s="33" t="s">
        <v>2400</v>
      </c>
      <c r="E880" s="35"/>
      <c r="F880" s="35" t="s">
        <v>1175</v>
      </c>
      <c r="G880" s="129">
        <v>1</v>
      </c>
      <c r="H880" s="33" t="s">
        <v>46</v>
      </c>
      <c r="I880" s="33" t="s">
        <v>47</v>
      </c>
      <c r="J880" s="33" t="s">
        <v>1279</v>
      </c>
      <c r="K880" s="37">
        <v>180</v>
      </c>
      <c r="L880" s="16">
        <f t="shared" si="246"/>
        <v>216</v>
      </c>
      <c r="M880" s="16">
        <v>8.5999999999999993E-2</v>
      </c>
      <c r="N880" s="8">
        <f t="shared" si="242"/>
        <v>9.4091903719912467E-2</v>
      </c>
      <c r="O880" s="17">
        <f t="shared" si="250"/>
        <v>197</v>
      </c>
      <c r="P880" s="17">
        <f t="shared" si="251"/>
        <v>236.39999999999998</v>
      </c>
      <c r="Q880" s="18">
        <f t="shared" si="243"/>
        <v>16.942</v>
      </c>
      <c r="R880" s="8">
        <v>12</v>
      </c>
      <c r="S880" s="8">
        <v>8.4</v>
      </c>
      <c r="T880" s="18">
        <f t="shared" si="240"/>
        <v>259.17903930131001</v>
      </c>
      <c r="U880" s="78">
        <v>0.1</v>
      </c>
      <c r="V880" s="18">
        <f t="shared" si="248"/>
        <v>260.04000000000002</v>
      </c>
      <c r="W880" s="44">
        <f t="shared" si="249"/>
        <v>248.90829694323142</v>
      </c>
      <c r="X880" s="8">
        <v>8.4</v>
      </c>
      <c r="Y880" s="17">
        <v>6</v>
      </c>
      <c r="Z880" s="18">
        <f t="shared" si="241"/>
        <v>265.72925764192138</v>
      </c>
      <c r="AA880" s="17">
        <f t="shared" si="245"/>
        <v>255.45851528384279</v>
      </c>
      <c r="AB880" s="35"/>
      <c r="AC880" s="35"/>
      <c r="AD880" s="35"/>
      <c r="AE880" s="35"/>
      <c r="AF880" s="35"/>
      <c r="AG880" s="36"/>
      <c r="AH880" s="36"/>
      <c r="AI880" s="36"/>
      <c r="AJ880" s="38"/>
      <c r="AK880" s="33" t="s">
        <v>2405</v>
      </c>
      <c r="AL880" s="33" t="s">
        <v>2405</v>
      </c>
      <c r="AM880" s="33" t="s">
        <v>2402</v>
      </c>
      <c r="AN880" s="33" t="s">
        <v>2403</v>
      </c>
    </row>
    <row r="881" spans="1:40" ht="140.25">
      <c r="A881" s="100" t="s">
        <v>1551</v>
      </c>
      <c r="B881" s="33" t="s">
        <v>2406</v>
      </c>
      <c r="C881" s="33" t="s">
        <v>1237</v>
      </c>
      <c r="D881" s="33" t="s">
        <v>2407</v>
      </c>
      <c r="E881" s="35"/>
      <c r="F881" s="35" t="s">
        <v>1175</v>
      </c>
      <c r="G881" s="129">
        <v>1</v>
      </c>
      <c r="H881" s="33" t="s">
        <v>46</v>
      </c>
      <c r="I881" s="33" t="s">
        <v>47</v>
      </c>
      <c r="J881" s="33" t="s">
        <v>1279</v>
      </c>
      <c r="K881" s="37">
        <v>210</v>
      </c>
      <c r="L881" s="16">
        <f t="shared" si="246"/>
        <v>252</v>
      </c>
      <c r="M881" s="16">
        <v>7.3999999999999996E-2</v>
      </c>
      <c r="N881" s="8">
        <f t="shared" si="242"/>
        <v>7.9913606911447083E-2</v>
      </c>
      <c r="O881" s="17">
        <f t="shared" si="250"/>
        <v>227</v>
      </c>
      <c r="P881" s="17">
        <f t="shared" si="251"/>
        <v>272.39999999999998</v>
      </c>
      <c r="Q881" s="18">
        <f t="shared" si="243"/>
        <v>16.797999999999998</v>
      </c>
      <c r="R881" s="8">
        <v>12</v>
      </c>
      <c r="S881" s="8">
        <v>8.4</v>
      </c>
      <c r="T881" s="18">
        <f t="shared" si="240"/>
        <v>298.48034934497809</v>
      </c>
      <c r="U881" s="78">
        <v>0.1</v>
      </c>
      <c r="V881" s="18">
        <f t="shared" si="248"/>
        <v>299.64</v>
      </c>
      <c r="W881" s="44">
        <f t="shared" si="249"/>
        <v>288.20960698689953</v>
      </c>
      <c r="X881" s="8">
        <v>8.4</v>
      </c>
      <c r="Y881" s="17">
        <v>0</v>
      </c>
      <c r="Z881" s="18">
        <f t="shared" si="241"/>
        <v>298.48034934497809</v>
      </c>
      <c r="AA881" s="17">
        <f t="shared" si="245"/>
        <v>288.20960698689953</v>
      </c>
      <c r="AB881" s="35"/>
      <c r="AC881" s="35"/>
      <c r="AD881" s="35"/>
      <c r="AE881" s="35"/>
      <c r="AF881" s="35"/>
      <c r="AG881" s="36"/>
      <c r="AH881" s="36"/>
      <c r="AI881" s="36"/>
      <c r="AJ881" s="38"/>
      <c r="AK881" s="33" t="s">
        <v>2408</v>
      </c>
      <c r="AL881" s="33" t="s">
        <v>2408</v>
      </c>
      <c r="AM881" s="33" t="s">
        <v>2409</v>
      </c>
      <c r="AN881" s="33"/>
    </row>
    <row r="882" spans="1:40" ht="140.25">
      <c r="A882" s="100" t="s">
        <v>1551</v>
      </c>
      <c r="B882" s="33" t="s">
        <v>2410</v>
      </c>
      <c r="C882" s="33" t="s">
        <v>1237</v>
      </c>
      <c r="D882" s="33" t="s">
        <v>2407</v>
      </c>
      <c r="E882" s="35"/>
      <c r="F882" s="35" t="s">
        <v>1175</v>
      </c>
      <c r="G882" s="129">
        <v>1</v>
      </c>
      <c r="H882" s="33" t="s">
        <v>46</v>
      </c>
      <c r="I882" s="33" t="s">
        <v>47</v>
      </c>
      <c r="J882" s="33" t="s">
        <v>1097</v>
      </c>
      <c r="K882" s="37">
        <v>189</v>
      </c>
      <c r="L882" s="16">
        <f t="shared" si="246"/>
        <v>226.79999999999998</v>
      </c>
      <c r="M882" s="16">
        <v>0.16600000000000001</v>
      </c>
      <c r="N882" s="8">
        <f t="shared" si="242"/>
        <v>0.19904076738609114</v>
      </c>
      <c r="O882" s="17">
        <f t="shared" si="250"/>
        <v>227</v>
      </c>
      <c r="P882" s="17">
        <f t="shared" si="251"/>
        <v>272.39999999999998</v>
      </c>
      <c r="Q882" s="18">
        <f t="shared" si="243"/>
        <v>37.682000000000002</v>
      </c>
      <c r="R882" s="8">
        <v>12</v>
      </c>
      <c r="S882" s="8">
        <v>8.4</v>
      </c>
      <c r="T882" s="18">
        <f t="shared" si="240"/>
        <v>298.48034934497809</v>
      </c>
      <c r="U882" s="78">
        <v>0.1</v>
      </c>
      <c r="V882" s="18">
        <f t="shared" si="248"/>
        <v>299.64</v>
      </c>
      <c r="W882" s="44">
        <f t="shared" si="249"/>
        <v>260.69868995633186</v>
      </c>
      <c r="X882" s="8">
        <v>8.4</v>
      </c>
      <c r="Y882" s="17">
        <v>0</v>
      </c>
      <c r="Z882" s="18">
        <f t="shared" si="241"/>
        <v>298.48034934497809</v>
      </c>
      <c r="AA882" s="17">
        <f t="shared" si="245"/>
        <v>260.69868995633186</v>
      </c>
      <c r="AB882" s="35"/>
      <c r="AC882" s="35"/>
      <c r="AD882" s="35"/>
      <c r="AE882" s="35"/>
      <c r="AF882" s="35"/>
      <c r="AG882" s="36"/>
      <c r="AH882" s="36"/>
      <c r="AI882" s="36"/>
      <c r="AJ882" s="38"/>
      <c r="AK882" s="33" t="s">
        <v>2408</v>
      </c>
      <c r="AL882" s="33" t="s">
        <v>2408</v>
      </c>
      <c r="AM882" s="33" t="s">
        <v>2409</v>
      </c>
      <c r="AN882" s="33"/>
    </row>
    <row r="883" spans="1:40" ht="102">
      <c r="A883" s="100" t="s">
        <v>1551</v>
      </c>
      <c r="B883" s="33" t="s">
        <v>2411</v>
      </c>
      <c r="C883" s="33" t="s">
        <v>1237</v>
      </c>
      <c r="D883" s="33" t="s">
        <v>2412</v>
      </c>
      <c r="E883" s="35" t="s">
        <v>2413</v>
      </c>
      <c r="F883" s="35" t="s">
        <v>2188</v>
      </c>
      <c r="G883" s="129">
        <v>1</v>
      </c>
      <c r="H883" s="33" t="s">
        <v>46</v>
      </c>
      <c r="I883" s="33" t="s">
        <v>47</v>
      </c>
      <c r="J883" s="33" t="s">
        <v>1279</v>
      </c>
      <c r="K883" s="37">
        <v>299</v>
      </c>
      <c r="L883" s="16">
        <f t="shared" si="246"/>
        <v>358.8</v>
      </c>
      <c r="M883" s="16">
        <v>0.16600000000000001</v>
      </c>
      <c r="N883" s="8">
        <f t="shared" si="242"/>
        <v>0.19904076738609114</v>
      </c>
      <c r="O883" s="17">
        <f t="shared" si="250"/>
        <v>359</v>
      </c>
      <c r="P883" s="17">
        <f t="shared" si="251"/>
        <v>430.8</v>
      </c>
      <c r="Q883" s="18">
        <f t="shared" si="243"/>
        <v>59.594000000000001</v>
      </c>
      <c r="R883" s="8">
        <v>12</v>
      </c>
      <c r="S883" s="8">
        <v>6</v>
      </c>
      <c r="T883" s="18">
        <f t="shared" si="240"/>
        <v>459.06382978723411</v>
      </c>
      <c r="U883" s="78">
        <v>7.0000000000000007E-2</v>
      </c>
      <c r="V883" s="18">
        <f t="shared" si="248"/>
        <v>460.95600000000002</v>
      </c>
      <c r="W883" s="44">
        <f t="shared" si="249"/>
        <v>394.468085106383</v>
      </c>
      <c r="X883" s="8">
        <v>8.4</v>
      </c>
      <c r="Y883" s="17">
        <v>4</v>
      </c>
      <c r="Z883" s="18">
        <f t="shared" si="241"/>
        <v>475.77292576419211</v>
      </c>
      <c r="AA883" s="17">
        <f t="shared" si="245"/>
        <v>409.17030567685589</v>
      </c>
      <c r="AB883" s="35" t="s">
        <v>2414</v>
      </c>
      <c r="AC883" s="35" t="s">
        <v>48</v>
      </c>
      <c r="AD883" s="35" t="s">
        <v>2415</v>
      </c>
      <c r="AE883" s="35" t="s">
        <v>138</v>
      </c>
      <c r="AF883" s="35">
        <v>7.6</v>
      </c>
      <c r="AG883" s="36"/>
      <c r="AH883" s="36"/>
      <c r="AI883" s="36"/>
      <c r="AJ883" s="38"/>
      <c r="AK883" s="33" t="s">
        <v>2416</v>
      </c>
      <c r="AL883" s="33" t="s">
        <v>2416</v>
      </c>
      <c r="AM883" s="33" t="s">
        <v>2417</v>
      </c>
      <c r="AN883" s="33" t="s">
        <v>2418</v>
      </c>
    </row>
    <row r="884" spans="1:40" ht="102">
      <c r="A884" s="100" t="s">
        <v>1551</v>
      </c>
      <c r="B884" s="33" t="s">
        <v>2411</v>
      </c>
      <c r="C884" s="33" t="s">
        <v>1237</v>
      </c>
      <c r="D884" s="33" t="s">
        <v>2412</v>
      </c>
      <c r="E884" s="35" t="s">
        <v>2419</v>
      </c>
      <c r="F884" s="35" t="s">
        <v>2188</v>
      </c>
      <c r="G884" s="129">
        <v>1</v>
      </c>
      <c r="H884" s="33" t="s">
        <v>46</v>
      </c>
      <c r="I884" s="33" t="s">
        <v>47</v>
      </c>
      <c r="J884" s="33" t="s">
        <v>1279</v>
      </c>
      <c r="K884" s="37">
        <v>299</v>
      </c>
      <c r="L884" s="16">
        <f t="shared" si="246"/>
        <v>358.8</v>
      </c>
      <c r="M884" s="16">
        <v>0.16600000000000001</v>
      </c>
      <c r="N884" s="8">
        <f t="shared" si="242"/>
        <v>0.19904076738609114</v>
      </c>
      <c r="O884" s="17">
        <f t="shared" si="250"/>
        <v>359</v>
      </c>
      <c r="P884" s="17">
        <f t="shared" si="251"/>
        <v>430.8</v>
      </c>
      <c r="Q884" s="18">
        <f t="shared" si="243"/>
        <v>59.594000000000001</v>
      </c>
      <c r="R884" s="8">
        <v>12</v>
      </c>
      <c r="S884" s="8">
        <v>6</v>
      </c>
      <c r="T884" s="18">
        <f t="shared" si="240"/>
        <v>459.06382978723411</v>
      </c>
      <c r="U884" s="78">
        <v>7.0000000000000007E-2</v>
      </c>
      <c r="V884" s="18">
        <f t="shared" si="248"/>
        <v>460.95600000000002</v>
      </c>
      <c r="W884" s="44">
        <f t="shared" si="249"/>
        <v>394.468085106383</v>
      </c>
      <c r="X884" s="8">
        <v>8.4</v>
      </c>
      <c r="Y884" s="17">
        <v>4</v>
      </c>
      <c r="Z884" s="18">
        <f t="shared" si="241"/>
        <v>475.77292576419211</v>
      </c>
      <c r="AA884" s="17">
        <f t="shared" si="245"/>
        <v>409.17030567685589</v>
      </c>
      <c r="AB884" s="35" t="s">
        <v>1992</v>
      </c>
      <c r="AC884" s="35" t="s">
        <v>482</v>
      </c>
      <c r="AD884" s="35" t="s">
        <v>2420</v>
      </c>
      <c r="AE884" s="35" t="s">
        <v>1994</v>
      </c>
      <c r="AF884" s="35">
        <v>12.04</v>
      </c>
      <c r="AG884" s="36"/>
      <c r="AH884" s="36"/>
      <c r="AI884" s="36"/>
      <c r="AJ884" s="38"/>
      <c r="AK884" s="33" t="s">
        <v>2416</v>
      </c>
      <c r="AL884" s="33" t="s">
        <v>2416</v>
      </c>
      <c r="AM884" s="33" t="s">
        <v>2417</v>
      </c>
      <c r="AN884" s="33" t="s">
        <v>2418</v>
      </c>
    </row>
    <row r="885" spans="1:40" ht="102">
      <c r="A885" s="100" t="s">
        <v>1551</v>
      </c>
      <c r="B885" s="33" t="s">
        <v>2421</v>
      </c>
      <c r="C885" s="33" t="s">
        <v>1237</v>
      </c>
      <c r="D885" s="33" t="s">
        <v>2422</v>
      </c>
      <c r="E885" s="35" t="s">
        <v>2423</v>
      </c>
      <c r="F885" s="35" t="s">
        <v>2188</v>
      </c>
      <c r="G885" s="129">
        <v>1</v>
      </c>
      <c r="H885" s="33" t="s">
        <v>46</v>
      </c>
      <c r="I885" s="33" t="s">
        <v>47</v>
      </c>
      <c r="J885" s="33" t="s">
        <v>1279</v>
      </c>
      <c r="K885" s="37">
        <v>255</v>
      </c>
      <c r="L885" s="16">
        <f t="shared" si="246"/>
        <v>306</v>
      </c>
      <c r="M885" s="16">
        <v>0.182</v>
      </c>
      <c r="N885" s="8">
        <f t="shared" si="242"/>
        <v>0.22249388753056232</v>
      </c>
      <c r="O885" s="17">
        <f t="shared" si="250"/>
        <v>312</v>
      </c>
      <c r="P885" s="17">
        <f t="shared" si="251"/>
        <v>374.4</v>
      </c>
      <c r="Q885" s="18">
        <f t="shared" si="243"/>
        <v>56.783999999999999</v>
      </c>
      <c r="R885" s="8">
        <v>12</v>
      </c>
      <c r="S885" s="8">
        <v>6</v>
      </c>
      <c r="T885" s="18">
        <f t="shared" si="240"/>
        <v>399.06382978723406</v>
      </c>
      <c r="U885" s="78">
        <v>7.0000000000000007E-2</v>
      </c>
      <c r="V885" s="18">
        <f t="shared" si="248"/>
        <v>400.608</v>
      </c>
      <c r="W885" s="44">
        <f t="shared" si="249"/>
        <v>338.29787234042556</v>
      </c>
      <c r="X885" s="8">
        <v>8.4</v>
      </c>
      <c r="Y885" s="17">
        <v>4</v>
      </c>
      <c r="Z885" s="18">
        <f t="shared" si="241"/>
        <v>414.20087336244535</v>
      </c>
      <c r="AA885" s="17">
        <f t="shared" si="245"/>
        <v>351.52838427947597</v>
      </c>
      <c r="AB885" s="35" t="s">
        <v>2315</v>
      </c>
      <c r="AC885" s="35" t="s">
        <v>482</v>
      </c>
      <c r="AD885" s="35" t="s">
        <v>2424</v>
      </c>
      <c r="AE885" s="35" t="s">
        <v>2195</v>
      </c>
      <c r="AF885" s="35">
        <v>12.02</v>
      </c>
      <c r="AG885" s="36"/>
      <c r="AH885" s="36"/>
      <c r="AI885" s="36"/>
      <c r="AJ885" s="38"/>
      <c r="AK885" s="52" t="s">
        <v>2425</v>
      </c>
      <c r="AL885" s="52" t="s">
        <v>2425</v>
      </c>
      <c r="AM885" s="33" t="s">
        <v>2426</v>
      </c>
      <c r="AN885" s="33" t="s">
        <v>2427</v>
      </c>
    </row>
    <row r="886" spans="1:40" ht="178.5">
      <c r="A886" s="100" t="s">
        <v>1551</v>
      </c>
      <c r="B886" s="33" t="s">
        <v>2428</v>
      </c>
      <c r="C886" s="33" t="s">
        <v>1237</v>
      </c>
      <c r="D886" s="33" t="s">
        <v>2429</v>
      </c>
      <c r="E886" s="35"/>
      <c r="F886" s="35" t="s">
        <v>2188</v>
      </c>
      <c r="G886" s="129">
        <v>1</v>
      </c>
      <c r="H886" s="33" t="s">
        <v>46</v>
      </c>
      <c r="I886" s="33" t="s">
        <v>47</v>
      </c>
      <c r="J886" s="33" t="s">
        <v>1279</v>
      </c>
      <c r="K886" s="37">
        <v>355</v>
      </c>
      <c r="L886" s="16">
        <f t="shared" si="246"/>
        <v>426</v>
      </c>
      <c r="M886" s="16">
        <v>0.09</v>
      </c>
      <c r="N886" s="8">
        <f t="shared" si="242"/>
        <v>9.8901098901098897E-2</v>
      </c>
      <c r="O886" s="17">
        <f t="shared" si="250"/>
        <v>391</v>
      </c>
      <c r="P886" s="17">
        <f t="shared" si="251"/>
        <v>469.2</v>
      </c>
      <c r="Q886" s="18">
        <f t="shared" si="243"/>
        <v>35.19</v>
      </c>
      <c r="R886" s="8">
        <v>12</v>
      </c>
      <c r="S886" s="8">
        <v>6</v>
      </c>
      <c r="T886" s="18">
        <f t="shared" si="240"/>
        <v>499.91489361702133</v>
      </c>
      <c r="U886" s="78">
        <v>7.0000000000000007E-2</v>
      </c>
      <c r="V886" s="18">
        <f t="shared" si="248"/>
        <v>502.04400000000004</v>
      </c>
      <c r="W886" s="44">
        <f t="shared" si="249"/>
        <v>465.95744680851067</v>
      </c>
      <c r="X886" s="8">
        <v>8.4</v>
      </c>
      <c r="Y886" s="17">
        <v>0</v>
      </c>
      <c r="Z886" s="18">
        <f t="shared" si="241"/>
        <v>513.32751091703051</v>
      </c>
      <c r="AA886" s="17">
        <f t="shared" si="245"/>
        <v>478.1659388646288</v>
      </c>
      <c r="AB886" s="40">
        <v>43255</v>
      </c>
      <c r="AC886" s="35" t="s">
        <v>46</v>
      </c>
      <c r="AD886" s="35"/>
      <c r="AE886" s="35"/>
      <c r="AF886" s="35"/>
      <c r="AG886" s="36"/>
      <c r="AH886" s="36"/>
      <c r="AI886" s="36"/>
      <c r="AJ886" s="38"/>
      <c r="AK886" s="33" t="s">
        <v>2430</v>
      </c>
      <c r="AL886" s="33" t="s">
        <v>2430</v>
      </c>
      <c r="AM886" s="33" t="s">
        <v>2431</v>
      </c>
      <c r="AN886" s="33"/>
    </row>
    <row r="887" spans="1:40" ht="140.25">
      <c r="A887" s="100" t="s">
        <v>1551</v>
      </c>
      <c r="B887" s="33" t="s">
        <v>2432</v>
      </c>
      <c r="C887" s="33" t="s">
        <v>1237</v>
      </c>
      <c r="D887" s="33" t="s">
        <v>2433</v>
      </c>
      <c r="E887" s="35"/>
      <c r="F887" s="35" t="s">
        <v>45</v>
      </c>
      <c r="G887" s="129">
        <v>1</v>
      </c>
      <c r="H887" s="33" t="s">
        <v>46</v>
      </c>
      <c r="I887" s="33" t="s">
        <v>47</v>
      </c>
      <c r="J887" s="33" t="s">
        <v>773</v>
      </c>
      <c r="K887" s="37">
        <v>450</v>
      </c>
      <c r="L887" s="16">
        <f t="shared" si="246"/>
        <v>540</v>
      </c>
      <c r="M887" s="16">
        <v>0.127</v>
      </c>
      <c r="N887" s="8">
        <f t="shared" si="242"/>
        <v>0.145475372279496</v>
      </c>
      <c r="O887" s="17">
        <f t="shared" si="250"/>
        <v>516</v>
      </c>
      <c r="P887" s="17">
        <f t="shared" si="251"/>
        <v>619.19999999999993</v>
      </c>
      <c r="Q887" s="18">
        <f t="shared" si="243"/>
        <v>65.531999999999996</v>
      </c>
      <c r="R887" s="8">
        <v>12</v>
      </c>
      <c r="S887" s="8">
        <v>6</v>
      </c>
      <c r="T887" s="18">
        <f t="shared" si="240"/>
        <v>659.48936170212767</v>
      </c>
      <c r="U887" s="78">
        <v>7.0000000000000007E-2</v>
      </c>
      <c r="V887" s="18">
        <f t="shared" si="248"/>
        <v>662.54399999999998</v>
      </c>
      <c r="W887" s="44">
        <f t="shared" si="249"/>
        <v>587.23404255319156</v>
      </c>
      <c r="X887" s="8">
        <v>8.4</v>
      </c>
      <c r="Y887" s="17">
        <v>0</v>
      </c>
      <c r="Z887" s="18">
        <f t="shared" si="241"/>
        <v>677.08296943231437</v>
      </c>
      <c r="AA887" s="17">
        <f t="shared" si="245"/>
        <v>602.62008733624452</v>
      </c>
      <c r="AB887" s="35" t="s">
        <v>2335</v>
      </c>
      <c r="AC887" s="35" t="s">
        <v>46</v>
      </c>
      <c r="AD887" s="35"/>
      <c r="AE887" s="35"/>
      <c r="AF887" s="35"/>
      <c r="AG887" s="36"/>
      <c r="AH887" s="36"/>
      <c r="AI887" s="36"/>
      <c r="AJ887" s="38"/>
      <c r="AK887" s="33" t="s">
        <v>2434</v>
      </c>
      <c r="AL887" s="33" t="s">
        <v>2434</v>
      </c>
      <c r="AM887" s="33" t="s">
        <v>2435</v>
      </c>
      <c r="AN887" s="33" t="s">
        <v>2436</v>
      </c>
    </row>
    <row r="888" spans="1:40" ht="140.25">
      <c r="A888" s="100" t="s">
        <v>1551</v>
      </c>
      <c r="B888" s="33" t="s">
        <v>2432</v>
      </c>
      <c r="C888" s="33" t="s">
        <v>1237</v>
      </c>
      <c r="D888" s="33" t="s">
        <v>2433</v>
      </c>
      <c r="E888" s="35"/>
      <c r="F888" s="35" t="s">
        <v>45</v>
      </c>
      <c r="G888" s="129">
        <v>1</v>
      </c>
      <c r="H888" s="33" t="s">
        <v>46</v>
      </c>
      <c r="I888" s="33" t="s">
        <v>47</v>
      </c>
      <c r="J888" s="33" t="s">
        <v>773</v>
      </c>
      <c r="K888" s="37">
        <v>450</v>
      </c>
      <c r="L888" s="16">
        <f t="shared" si="246"/>
        <v>540</v>
      </c>
      <c r="M888" s="16">
        <v>0.127</v>
      </c>
      <c r="N888" s="8">
        <f t="shared" si="242"/>
        <v>0.145475372279496</v>
      </c>
      <c r="O888" s="17">
        <f t="shared" si="250"/>
        <v>516</v>
      </c>
      <c r="P888" s="17">
        <f t="shared" si="251"/>
        <v>619.19999999999993</v>
      </c>
      <c r="Q888" s="18">
        <f t="shared" si="243"/>
        <v>65.531999999999996</v>
      </c>
      <c r="R888" s="8">
        <v>12</v>
      </c>
      <c r="S888" s="8">
        <v>6</v>
      </c>
      <c r="T888" s="18">
        <f t="shared" si="240"/>
        <v>659.48936170212767</v>
      </c>
      <c r="U888" s="78">
        <v>7.0000000000000007E-2</v>
      </c>
      <c r="V888" s="18">
        <f t="shared" si="248"/>
        <v>662.54399999999998</v>
      </c>
      <c r="W888" s="44">
        <f t="shared" si="249"/>
        <v>587.23404255319156</v>
      </c>
      <c r="X888" s="8">
        <v>8.4</v>
      </c>
      <c r="Y888" s="17">
        <v>0</v>
      </c>
      <c r="Z888" s="18">
        <f t="shared" si="241"/>
        <v>677.08296943231437</v>
      </c>
      <c r="AA888" s="17">
        <f t="shared" si="245"/>
        <v>602.62008733624452</v>
      </c>
      <c r="AB888" s="35" t="s">
        <v>2335</v>
      </c>
      <c r="AC888" s="35" t="s">
        <v>46</v>
      </c>
      <c r="AD888" s="35"/>
      <c r="AE888" s="35"/>
      <c r="AF888" s="35"/>
      <c r="AG888" s="36"/>
      <c r="AH888" s="36"/>
      <c r="AI888" s="36"/>
      <c r="AJ888" s="38"/>
      <c r="AK888" s="33" t="s">
        <v>2434</v>
      </c>
      <c r="AL888" s="33" t="s">
        <v>2434</v>
      </c>
      <c r="AM888" s="33" t="s">
        <v>2435</v>
      </c>
      <c r="AN888" s="33" t="s">
        <v>2436</v>
      </c>
    </row>
    <row r="889" spans="1:40" ht="140.25">
      <c r="A889" s="100" t="s">
        <v>1551</v>
      </c>
      <c r="B889" s="33" t="s">
        <v>2432</v>
      </c>
      <c r="C889" s="33" t="s">
        <v>1237</v>
      </c>
      <c r="D889" s="33" t="s">
        <v>2433</v>
      </c>
      <c r="E889" s="35"/>
      <c r="F889" s="35" t="s">
        <v>45</v>
      </c>
      <c r="G889" s="129">
        <v>1</v>
      </c>
      <c r="H889" s="33" t="s">
        <v>46</v>
      </c>
      <c r="I889" s="33" t="s">
        <v>47</v>
      </c>
      <c r="J889" s="33" t="s">
        <v>773</v>
      </c>
      <c r="K889" s="37">
        <v>450</v>
      </c>
      <c r="L889" s="16">
        <f t="shared" si="246"/>
        <v>540</v>
      </c>
      <c r="M889" s="16">
        <v>0.127</v>
      </c>
      <c r="N889" s="8">
        <f t="shared" si="242"/>
        <v>0.145475372279496</v>
      </c>
      <c r="O889" s="17">
        <f t="shared" si="250"/>
        <v>516</v>
      </c>
      <c r="P889" s="17">
        <f t="shared" si="251"/>
        <v>619.19999999999993</v>
      </c>
      <c r="Q889" s="18">
        <f t="shared" si="243"/>
        <v>65.531999999999996</v>
      </c>
      <c r="R889" s="8">
        <v>12</v>
      </c>
      <c r="S889" s="8">
        <v>6</v>
      </c>
      <c r="T889" s="18">
        <f t="shared" si="240"/>
        <v>659.48936170212767</v>
      </c>
      <c r="U889" s="78">
        <v>7.0000000000000007E-2</v>
      </c>
      <c r="V889" s="18">
        <f t="shared" si="248"/>
        <v>662.54399999999998</v>
      </c>
      <c r="W889" s="44">
        <f t="shared" si="249"/>
        <v>587.23404255319156</v>
      </c>
      <c r="X889" s="8">
        <v>8.4</v>
      </c>
      <c r="Y889" s="17">
        <v>0</v>
      </c>
      <c r="Z889" s="18">
        <f t="shared" si="241"/>
        <v>677.08296943231437</v>
      </c>
      <c r="AA889" s="17">
        <f t="shared" si="245"/>
        <v>602.62008733624452</v>
      </c>
      <c r="AB889" s="35" t="s">
        <v>2335</v>
      </c>
      <c r="AC889" s="35" t="s">
        <v>46</v>
      </c>
      <c r="AD889" s="35"/>
      <c r="AE889" s="35"/>
      <c r="AF889" s="35"/>
      <c r="AG889" s="36"/>
      <c r="AH889" s="36"/>
      <c r="AI889" s="36"/>
      <c r="AJ889" s="38"/>
      <c r="AK889" s="33" t="s">
        <v>2434</v>
      </c>
      <c r="AL889" s="33" t="s">
        <v>2434</v>
      </c>
      <c r="AM889" s="33" t="s">
        <v>2435</v>
      </c>
      <c r="AN889" s="33" t="s">
        <v>2436</v>
      </c>
    </row>
    <row r="890" spans="1:40" ht="140.25">
      <c r="A890" s="100" t="s">
        <v>1551</v>
      </c>
      <c r="B890" s="33" t="s">
        <v>2432</v>
      </c>
      <c r="C890" s="33" t="s">
        <v>1237</v>
      </c>
      <c r="D890" s="33" t="s">
        <v>2433</v>
      </c>
      <c r="E890" s="35"/>
      <c r="F890" s="35" t="s">
        <v>45</v>
      </c>
      <c r="G890" s="129">
        <v>1</v>
      </c>
      <c r="H890" s="33" t="s">
        <v>46</v>
      </c>
      <c r="I890" s="33" t="s">
        <v>47</v>
      </c>
      <c r="J890" s="33" t="s">
        <v>773</v>
      </c>
      <c r="K890" s="37">
        <v>450</v>
      </c>
      <c r="L890" s="16">
        <f t="shared" si="246"/>
        <v>540</v>
      </c>
      <c r="M890" s="16">
        <v>0.127</v>
      </c>
      <c r="N890" s="8">
        <f t="shared" si="242"/>
        <v>0.145475372279496</v>
      </c>
      <c r="O890" s="17">
        <f t="shared" si="250"/>
        <v>516</v>
      </c>
      <c r="P890" s="17">
        <f t="shared" si="251"/>
        <v>619.19999999999993</v>
      </c>
      <c r="Q890" s="18">
        <f t="shared" si="243"/>
        <v>65.531999999999996</v>
      </c>
      <c r="R890" s="8">
        <v>12</v>
      </c>
      <c r="S890" s="8">
        <v>6</v>
      </c>
      <c r="T890" s="18">
        <f t="shared" si="240"/>
        <v>659.48936170212767</v>
      </c>
      <c r="U890" s="78">
        <v>7.0000000000000007E-2</v>
      </c>
      <c r="V890" s="18">
        <f t="shared" si="248"/>
        <v>662.54399999999998</v>
      </c>
      <c r="W890" s="44">
        <f t="shared" si="249"/>
        <v>587.23404255319156</v>
      </c>
      <c r="X890" s="8">
        <v>8.4</v>
      </c>
      <c r="Y890" s="17">
        <v>0</v>
      </c>
      <c r="Z890" s="18">
        <f t="shared" si="241"/>
        <v>677.08296943231437</v>
      </c>
      <c r="AA890" s="17">
        <f t="shared" si="245"/>
        <v>602.62008733624452</v>
      </c>
      <c r="AB890" s="35" t="s">
        <v>2335</v>
      </c>
      <c r="AC890" s="35" t="s">
        <v>46</v>
      </c>
      <c r="AD890" s="35"/>
      <c r="AE890" s="35"/>
      <c r="AF890" s="35"/>
      <c r="AG890" s="36"/>
      <c r="AH890" s="36"/>
      <c r="AI890" s="36"/>
      <c r="AJ890" s="38"/>
      <c r="AK890" s="33" t="s">
        <v>2434</v>
      </c>
      <c r="AL890" s="33" t="s">
        <v>2434</v>
      </c>
      <c r="AM890" s="33" t="s">
        <v>2435</v>
      </c>
      <c r="AN890" s="33" t="s">
        <v>2436</v>
      </c>
    </row>
    <row r="891" spans="1:40" ht="140.25">
      <c r="A891" s="100" t="s">
        <v>1551</v>
      </c>
      <c r="B891" s="33" t="s">
        <v>2432</v>
      </c>
      <c r="C891" s="33" t="s">
        <v>1237</v>
      </c>
      <c r="D891" s="33" t="s">
        <v>2433</v>
      </c>
      <c r="E891" s="35"/>
      <c r="F891" s="35" t="s">
        <v>45</v>
      </c>
      <c r="G891" s="129">
        <v>1</v>
      </c>
      <c r="H891" s="33" t="s">
        <v>46</v>
      </c>
      <c r="I891" s="33" t="s">
        <v>47</v>
      </c>
      <c r="J891" s="33" t="s">
        <v>773</v>
      </c>
      <c r="K891" s="37">
        <v>450</v>
      </c>
      <c r="L891" s="16">
        <f t="shared" si="246"/>
        <v>540</v>
      </c>
      <c r="M891" s="16">
        <v>0.127</v>
      </c>
      <c r="N891" s="8">
        <f t="shared" si="242"/>
        <v>0.145475372279496</v>
      </c>
      <c r="O891" s="17">
        <f t="shared" si="250"/>
        <v>516</v>
      </c>
      <c r="P891" s="17">
        <f t="shared" si="251"/>
        <v>619.19999999999993</v>
      </c>
      <c r="Q891" s="18">
        <f t="shared" si="243"/>
        <v>65.531999999999996</v>
      </c>
      <c r="R891" s="8">
        <v>12</v>
      </c>
      <c r="S891" s="8">
        <v>6</v>
      </c>
      <c r="T891" s="18">
        <f t="shared" si="240"/>
        <v>659.48936170212767</v>
      </c>
      <c r="U891" s="78">
        <v>7.0000000000000007E-2</v>
      </c>
      <c r="V891" s="18">
        <f t="shared" si="248"/>
        <v>662.54399999999998</v>
      </c>
      <c r="W891" s="44">
        <f t="shared" si="249"/>
        <v>587.23404255319156</v>
      </c>
      <c r="X891" s="8">
        <v>8.4</v>
      </c>
      <c r="Y891" s="17">
        <v>0</v>
      </c>
      <c r="Z891" s="18">
        <f t="shared" si="241"/>
        <v>677.08296943231437</v>
      </c>
      <c r="AA891" s="17">
        <f t="shared" si="245"/>
        <v>602.62008733624452</v>
      </c>
      <c r="AB891" s="35" t="s">
        <v>2335</v>
      </c>
      <c r="AC891" s="35" t="s">
        <v>46</v>
      </c>
      <c r="AD891" s="35"/>
      <c r="AE891" s="35"/>
      <c r="AF891" s="35"/>
      <c r="AG891" s="36"/>
      <c r="AH891" s="36"/>
      <c r="AI891" s="36"/>
      <c r="AJ891" s="38"/>
      <c r="AK891" s="33" t="s">
        <v>2434</v>
      </c>
      <c r="AL891" s="33" t="s">
        <v>2434</v>
      </c>
      <c r="AM891" s="33" t="s">
        <v>2435</v>
      </c>
      <c r="AN891" s="33" t="s">
        <v>2436</v>
      </c>
    </row>
    <row r="892" spans="1:40" ht="140.25">
      <c r="A892" s="100" t="s">
        <v>1551</v>
      </c>
      <c r="B892" s="33" t="s">
        <v>2432</v>
      </c>
      <c r="C892" s="33" t="s">
        <v>1237</v>
      </c>
      <c r="D892" s="33" t="s">
        <v>2433</v>
      </c>
      <c r="E892" s="35"/>
      <c r="F892" s="35" t="s">
        <v>45</v>
      </c>
      <c r="G892" s="129">
        <v>1</v>
      </c>
      <c r="H892" s="33" t="s">
        <v>46</v>
      </c>
      <c r="I892" s="33" t="s">
        <v>47</v>
      </c>
      <c r="J892" s="33" t="s">
        <v>773</v>
      </c>
      <c r="K892" s="37">
        <v>450</v>
      </c>
      <c r="L892" s="16">
        <f t="shared" si="246"/>
        <v>540</v>
      </c>
      <c r="M892" s="16">
        <v>0.127</v>
      </c>
      <c r="N892" s="8">
        <f t="shared" si="242"/>
        <v>0.145475372279496</v>
      </c>
      <c r="O892" s="17">
        <f t="shared" si="250"/>
        <v>516</v>
      </c>
      <c r="P892" s="17">
        <f t="shared" si="251"/>
        <v>619.19999999999993</v>
      </c>
      <c r="Q892" s="18">
        <f t="shared" si="243"/>
        <v>65.531999999999996</v>
      </c>
      <c r="R892" s="8">
        <v>12</v>
      </c>
      <c r="S892" s="8">
        <v>6</v>
      </c>
      <c r="T892" s="18">
        <f t="shared" si="240"/>
        <v>659.48936170212767</v>
      </c>
      <c r="U892" s="78">
        <v>7.0000000000000007E-2</v>
      </c>
      <c r="V892" s="18">
        <f t="shared" si="248"/>
        <v>662.54399999999998</v>
      </c>
      <c r="W892" s="44">
        <f t="shared" si="249"/>
        <v>587.23404255319156</v>
      </c>
      <c r="X892" s="8">
        <v>8.4</v>
      </c>
      <c r="Y892" s="17">
        <v>0</v>
      </c>
      <c r="Z892" s="18">
        <f t="shared" si="241"/>
        <v>677.08296943231437</v>
      </c>
      <c r="AA892" s="17">
        <f t="shared" si="245"/>
        <v>602.62008733624452</v>
      </c>
      <c r="AB892" s="35" t="s">
        <v>2335</v>
      </c>
      <c r="AC892" s="35" t="s">
        <v>46</v>
      </c>
      <c r="AD892" s="35"/>
      <c r="AE892" s="35"/>
      <c r="AF892" s="35"/>
      <c r="AG892" s="36"/>
      <c r="AH892" s="36"/>
      <c r="AI892" s="36"/>
      <c r="AJ892" s="38"/>
      <c r="AK892" s="33" t="s">
        <v>2434</v>
      </c>
      <c r="AL892" s="33" t="s">
        <v>2434</v>
      </c>
      <c r="AM892" s="33" t="s">
        <v>2435</v>
      </c>
      <c r="AN892" s="33" t="s">
        <v>2436</v>
      </c>
    </row>
    <row r="893" spans="1:40" ht="140.25">
      <c r="A893" s="100" t="s">
        <v>1551</v>
      </c>
      <c r="B893" s="33" t="s">
        <v>2432</v>
      </c>
      <c r="C893" s="33" t="s">
        <v>1237</v>
      </c>
      <c r="D893" s="33" t="s">
        <v>2433</v>
      </c>
      <c r="E893" s="35"/>
      <c r="F893" s="35" t="s">
        <v>45</v>
      </c>
      <c r="G893" s="129">
        <v>1</v>
      </c>
      <c r="H893" s="33" t="s">
        <v>46</v>
      </c>
      <c r="I893" s="33" t="s">
        <v>47</v>
      </c>
      <c r="J893" s="33" t="s">
        <v>773</v>
      </c>
      <c r="K893" s="37">
        <v>450</v>
      </c>
      <c r="L893" s="16">
        <f t="shared" si="246"/>
        <v>540</v>
      </c>
      <c r="M893" s="16">
        <v>0.127</v>
      </c>
      <c r="N893" s="8">
        <f t="shared" si="242"/>
        <v>0.145475372279496</v>
      </c>
      <c r="O893" s="17">
        <f t="shared" si="250"/>
        <v>516</v>
      </c>
      <c r="P893" s="17">
        <f t="shared" si="251"/>
        <v>619.19999999999993</v>
      </c>
      <c r="Q893" s="18">
        <f t="shared" si="243"/>
        <v>65.531999999999996</v>
      </c>
      <c r="R893" s="8">
        <v>12</v>
      </c>
      <c r="S893" s="8">
        <v>6</v>
      </c>
      <c r="T893" s="18">
        <f t="shared" si="240"/>
        <v>659.48936170212767</v>
      </c>
      <c r="U893" s="78">
        <v>7.0000000000000007E-2</v>
      </c>
      <c r="V893" s="18">
        <f t="shared" si="248"/>
        <v>662.54399999999998</v>
      </c>
      <c r="W893" s="44">
        <f t="shared" si="249"/>
        <v>587.23404255319156</v>
      </c>
      <c r="X893" s="8">
        <v>8.4</v>
      </c>
      <c r="Y893" s="17">
        <v>0</v>
      </c>
      <c r="Z893" s="18">
        <f t="shared" si="241"/>
        <v>677.08296943231437</v>
      </c>
      <c r="AA893" s="17">
        <f t="shared" si="245"/>
        <v>602.62008733624452</v>
      </c>
      <c r="AB893" s="35" t="s">
        <v>2335</v>
      </c>
      <c r="AC893" s="35" t="s">
        <v>46</v>
      </c>
      <c r="AD893" s="35"/>
      <c r="AE893" s="35"/>
      <c r="AF893" s="35"/>
      <c r="AG893" s="36"/>
      <c r="AH893" s="36"/>
      <c r="AI893" s="36"/>
      <c r="AJ893" s="38"/>
      <c r="AK893" s="33" t="s">
        <v>2434</v>
      </c>
      <c r="AL893" s="33" t="s">
        <v>2434</v>
      </c>
      <c r="AM893" s="33" t="s">
        <v>2435</v>
      </c>
      <c r="AN893" s="33" t="s">
        <v>2436</v>
      </c>
    </row>
    <row r="894" spans="1:40" ht="140.25">
      <c r="A894" s="100" t="s">
        <v>1551</v>
      </c>
      <c r="B894" s="33" t="s">
        <v>2432</v>
      </c>
      <c r="C894" s="33" t="s">
        <v>1237</v>
      </c>
      <c r="D894" s="33" t="s">
        <v>2433</v>
      </c>
      <c r="E894" s="35"/>
      <c r="F894" s="35" t="s">
        <v>45</v>
      </c>
      <c r="G894" s="129">
        <v>1</v>
      </c>
      <c r="H894" s="33" t="s">
        <v>46</v>
      </c>
      <c r="I894" s="33" t="s">
        <v>47</v>
      </c>
      <c r="J894" s="33" t="s">
        <v>773</v>
      </c>
      <c r="K894" s="37">
        <v>450</v>
      </c>
      <c r="L894" s="16">
        <f t="shared" si="246"/>
        <v>540</v>
      </c>
      <c r="M894" s="16">
        <v>0.127</v>
      </c>
      <c r="N894" s="8">
        <f t="shared" si="242"/>
        <v>0.145475372279496</v>
      </c>
      <c r="O894" s="17">
        <f t="shared" si="250"/>
        <v>516</v>
      </c>
      <c r="P894" s="17">
        <f t="shared" si="251"/>
        <v>619.19999999999993</v>
      </c>
      <c r="Q894" s="18">
        <f t="shared" si="243"/>
        <v>65.531999999999996</v>
      </c>
      <c r="R894" s="8">
        <v>12</v>
      </c>
      <c r="S894" s="8">
        <v>6</v>
      </c>
      <c r="T894" s="18">
        <f t="shared" si="240"/>
        <v>659.48936170212767</v>
      </c>
      <c r="U894" s="78">
        <v>7.0000000000000007E-2</v>
      </c>
      <c r="V894" s="18">
        <f t="shared" si="248"/>
        <v>662.54399999999998</v>
      </c>
      <c r="W894" s="44">
        <f t="shared" si="249"/>
        <v>587.23404255319156</v>
      </c>
      <c r="X894" s="8">
        <v>8.4</v>
      </c>
      <c r="Y894" s="17">
        <v>0</v>
      </c>
      <c r="Z894" s="18">
        <f t="shared" si="241"/>
        <v>677.08296943231437</v>
      </c>
      <c r="AA894" s="17">
        <f t="shared" si="245"/>
        <v>602.62008733624452</v>
      </c>
      <c r="AB894" s="35" t="s">
        <v>2335</v>
      </c>
      <c r="AC894" s="35" t="s">
        <v>46</v>
      </c>
      <c r="AD894" s="35"/>
      <c r="AE894" s="35"/>
      <c r="AF894" s="35"/>
      <c r="AG894" s="36"/>
      <c r="AH894" s="36"/>
      <c r="AI894" s="36"/>
      <c r="AJ894" s="38"/>
      <c r="AK894" s="33" t="s">
        <v>2434</v>
      </c>
      <c r="AL894" s="33" t="s">
        <v>2434</v>
      </c>
      <c r="AM894" s="33" t="s">
        <v>2435</v>
      </c>
      <c r="AN894" s="33" t="s">
        <v>2436</v>
      </c>
    </row>
    <row r="895" spans="1:40" ht="140.25">
      <c r="A895" s="100" t="s">
        <v>1551</v>
      </c>
      <c r="B895" s="33" t="s">
        <v>2432</v>
      </c>
      <c r="C895" s="33" t="s">
        <v>1237</v>
      </c>
      <c r="D895" s="33" t="s">
        <v>2433</v>
      </c>
      <c r="E895" s="35"/>
      <c r="F895" s="35" t="s">
        <v>45</v>
      </c>
      <c r="G895" s="129">
        <v>1</v>
      </c>
      <c r="H895" s="33" t="s">
        <v>46</v>
      </c>
      <c r="I895" s="33" t="s">
        <v>47</v>
      </c>
      <c r="J895" s="33" t="s">
        <v>773</v>
      </c>
      <c r="K895" s="37">
        <v>450</v>
      </c>
      <c r="L895" s="16">
        <f t="shared" si="246"/>
        <v>540</v>
      </c>
      <c r="M895" s="16">
        <v>0.127</v>
      </c>
      <c r="N895" s="8">
        <f t="shared" si="242"/>
        <v>0.145475372279496</v>
      </c>
      <c r="O895" s="17">
        <f t="shared" si="250"/>
        <v>516</v>
      </c>
      <c r="P895" s="17">
        <f t="shared" si="251"/>
        <v>619.19999999999993</v>
      </c>
      <c r="Q895" s="18">
        <f t="shared" si="243"/>
        <v>65.531999999999996</v>
      </c>
      <c r="R895" s="8">
        <v>12</v>
      </c>
      <c r="S895" s="8">
        <v>6</v>
      </c>
      <c r="T895" s="18">
        <f t="shared" si="240"/>
        <v>659.48936170212767</v>
      </c>
      <c r="U895" s="78">
        <v>7.0000000000000007E-2</v>
      </c>
      <c r="V895" s="18">
        <f t="shared" si="248"/>
        <v>662.54399999999998</v>
      </c>
      <c r="W895" s="44">
        <f t="shared" si="249"/>
        <v>587.23404255319156</v>
      </c>
      <c r="X895" s="8">
        <v>8.4</v>
      </c>
      <c r="Y895" s="17">
        <v>0</v>
      </c>
      <c r="Z895" s="18">
        <f t="shared" si="241"/>
        <v>677.08296943231437</v>
      </c>
      <c r="AA895" s="17">
        <f t="shared" si="245"/>
        <v>602.62008733624452</v>
      </c>
      <c r="AB895" s="35" t="s">
        <v>2335</v>
      </c>
      <c r="AC895" s="35" t="s">
        <v>46</v>
      </c>
      <c r="AD895" s="35"/>
      <c r="AE895" s="35"/>
      <c r="AF895" s="35"/>
      <c r="AG895" s="36"/>
      <c r="AH895" s="36"/>
      <c r="AI895" s="36"/>
      <c r="AJ895" s="38"/>
      <c r="AK895" s="33" t="s">
        <v>2434</v>
      </c>
      <c r="AL895" s="33" t="s">
        <v>2434</v>
      </c>
      <c r="AM895" s="33" t="s">
        <v>2435</v>
      </c>
      <c r="AN895" s="33" t="s">
        <v>2436</v>
      </c>
    </row>
    <row r="896" spans="1:40" ht="140.25">
      <c r="A896" s="100" t="s">
        <v>1551</v>
      </c>
      <c r="B896" s="33" t="s">
        <v>2432</v>
      </c>
      <c r="C896" s="33" t="s">
        <v>1237</v>
      </c>
      <c r="D896" s="33" t="s">
        <v>2433</v>
      </c>
      <c r="E896" s="35"/>
      <c r="F896" s="35" t="s">
        <v>45</v>
      </c>
      <c r="G896" s="129">
        <v>1</v>
      </c>
      <c r="H896" s="33" t="s">
        <v>46</v>
      </c>
      <c r="I896" s="33" t="s">
        <v>47</v>
      </c>
      <c r="J896" s="33" t="s">
        <v>773</v>
      </c>
      <c r="K896" s="37">
        <v>450</v>
      </c>
      <c r="L896" s="16">
        <f t="shared" si="246"/>
        <v>540</v>
      </c>
      <c r="M896" s="16">
        <v>0.127</v>
      </c>
      <c r="N896" s="8">
        <f t="shared" si="242"/>
        <v>0.145475372279496</v>
      </c>
      <c r="O896" s="17">
        <f t="shared" si="250"/>
        <v>516</v>
      </c>
      <c r="P896" s="17">
        <f t="shared" si="251"/>
        <v>619.19999999999993</v>
      </c>
      <c r="Q896" s="18">
        <f t="shared" si="243"/>
        <v>65.531999999999996</v>
      </c>
      <c r="R896" s="8">
        <v>12</v>
      </c>
      <c r="S896" s="8">
        <v>6</v>
      </c>
      <c r="T896" s="18">
        <f t="shared" si="240"/>
        <v>659.48936170212767</v>
      </c>
      <c r="U896" s="78">
        <v>7.0000000000000007E-2</v>
      </c>
      <c r="V896" s="18">
        <f t="shared" si="248"/>
        <v>662.54399999999998</v>
      </c>
      <c r="W896" s="44">
        <f t="shared" si="249"/>
        <v>587.23404255319156</v>
      </c>
      <c r="X896" s="8">
        <v>8.4</v>
      </c>
      <c r="Y896" s="17">
        <v>0</v>
      </c>
      <c r="Z896" s="18">
        <f t="shared" si="241"/>
        <v>677.08296943231437</v>
      </c>
      <c r="AA896" s="17">
        <f t="shared" si="245"/>
        <v>602.62008733624452</v>
      </c>
      <c r="AB896" s="35" t="s">
        <v>2335</v>
      </c>
      <c r="AC896" s="35" t="s">
        <v>46</v>
      </c>
      <c r="AD896" s="35"/>
      <c r="AE896" s="35"/>
      <c r="AF896" s="35"/>
      <c r="AG896" s="36"/>
      <c r="AH896" s="36"/>
      <c r="AI896" s="36"/>
      <c r="AJ896" s="38"/>
      <c r="AK896" s="33" t="s">
        <v>2434</v>
      </c>
      <c r="AL896" s="33" t="s">
        <v>2434</v>
      </c>
      <c r="AM896" s="33" t="s">
        <v>2435</v>
      </c>
      <c r="AN896" s="33" t="s">
        <v>2436</v>
      </c>
    </row>
    <row r="897" spans="1:40" ht="140.25">
      <c r="A897" s="100" t="s">
        <v>1551</v>
      </c>
      <c r="B897" s="33" t="s">
        <v>2432</v>
      </c>
      <c r="C897" s="33" t="s">
        <v>1237</v>
      </c>
      <c r="D897" s="33" t="s">
        <v>2433</v>
      </c>
      <c r="E897" s="35"/>
      <c r="F897" s="35" t="s">
        <v>45</v>
      </c>
      <c r="G897" s="129">
        <v>1</v>
      </c>
      <c r="H897" s="33" t="s">
        <v>46</v>
      </c>
      <c r="I897" s="33" t="s">
        <v>47</v>
      </c>
      <c r="J897" s="33" t="s">
        <v>773</v>
      </c>
      <c r="K897" s="37">
        <v>450</v>
      </c>
      <c r="L897" s="16">
        <f t="shared" si="246"/>
        <v>540</v>
      </c>
      <c r="M897" s="16">
        <v>0.127</v>
      </c>
      <c r="N897" s="8">
        <f t="shared" si="242"/>
        <v>0.145475372279496</v>
      </c>
      <c r="O897" s="17">
        <f t="shared" si="250"/>
        <v>516</v>
      </c>
      <c r="P897" s="17">
        <f t="shared" si="251"/>
        <v>619.19999999999993</v>
      </c>
      <c r="Q897" s="18">
        <f t="shared" si="243"/>
        <v>65.531999999999996</v>
      </c>
      <c r="R897" s="8">
        <v>12</v>
      </c>
      <c r="S897" s="8">
        <v>6</v>
      </c>
      <c r="T897" s="18">
        <f t="shared" si="240"/>
        <v>659.48936170212767</v>
      </c>
      <c r="U897" s="78">
        <v>7.0000000000000007E-2</v>
      </c>
      <c r="V897" s="18">
        <f t="shared" si="248"/>
        <v>662.54399999999998</v>
      </c>
      <c r="W897" s="44">
        <f t="shared" si="249"/>
        <v>587.23404255319156</v>
      </c>
      <c r="X897" s="8">
        <v>8.4</v>
      </c>
      <c r="Y897" s="17">
        <v>0</v>
      </c>
      <c r="Z897" s="18">
        <f t="shared" si="241"/>
        <v>677.08296943231437</v>
      </c>
      <c r="AA897" s="17">
        <f t="shared" si="245"/>
        <v>602.62008733624452</v>
      </c>
      <c r="AB897" s="35" t="s">
        <v>2335</v>
      </c>
      <c r="AC897" s="35" t="s">
        <v>46</v>
      </c>
      <c r="AD897" s="35"/>
      <c r="AE897" s="35"/>
      <c r="AF897" s="35"/>
      <c r="AG897" s="36"/>
      <c r="AH897" s="36"/>
      <c r="AI897" s="36"/>
      <c r="AJ897" s="38"/>
      <c r="AK897" s="33" t="s">
        <v>2434</v>
      </c>
      <c r="AL897" s="33" t="s">
        <v>2434</v>
      </c>
      <c r="AM897" s="33" t="s">
        <v>2435</v>
      </c>
      <c r="AN897" s="33" t="s">
        <v>2436</v>
      </c>
    </row>
    <row r="898" spans="1:40" ht="140.25">
      <c r="A898" s="100" t="s">
        <v>1551</v>
      </c>
      <c r="B898" s="33" t="s">
        <v>2432</v>
      </c>
      <c r="C898" s="33" t="s">
        <v>1237</v>
      </c>
      <c r="D898" s="33" t="s">
        <v>2433</v>
      </c>
      <c r="E898" s="35"/>
      <c r="F898" s="35" t="s">
        <v>45</v>
      </c>
      <c r="G898" s="129">
        <v>1</v>
      </c>
      <c r="H898" s="33" t="s">
        <v>46</v>
      </c>
      <c r="I898" s="33" t="s">
        <v>47</v>
      </c>
      <c r="J898" s="33" t="s">
        <v>773</v>
      </c>
      <c r="K898" s="37">
        <v>450</v>
      </c>
      <c r="L898" s="16">
        <f t="shared" si="246"/>
        <v>540</v>
      </c>
      <c r="M898" s="16">
        <v>0.127</v>
      </c>
      <c r="N898" s="8">
        <f t="shared" si="242"/>
        <v>0.145475372279496</v>
      </c>
      <c r="O898" s="17">
        <f t="shared" si="250"/>
        <v>516</v>
      </c>
      <c r="P898" s="17">
        <f t="shared" si="251"/>
        <v>619.19999999999993</v>
      </c>
      <c r="Q898" s="18">
        <f t="shared" si="243"/>
        <v>65.531999999999996</v>
      </c>
      <c r="R898" s="8">
        <v>12</v>
      </c>
      <c r="S898" s="8">
        <v>6</v>
      </c>
      <c r="T898" s="18">
        <f t="shared" si="240"/>
        <v>659.48936170212767</v>
      </c>
      <c r="U898" s="78">
        <v>7.0000000000000007E-2</v>
      </c>
      <c r="V898" s="18">
        <f t="shared" si="248"/>
        <v>662.54399999999998</v>
      </c>
      <c r="W898" s="44">
        <f t="shared" si="249"/>
        <v>587.23404255319156</v>
      </c>
      <c r="X898" s="8">
        <v>8.4</v>
      </c>
      <c r="Y898" s="17">
        <v>0</v>
      </c>
      <c r="Z898" s="18">
        <f t="shared" si="241"/>
        <v>677.08296943231437</v>
      </c>
      <c r="AA898" s="17">
        <f t="shared" si="245"/>
        <v>602.62008733624452</v>
      </c>
      <c r="AB898" s="35" t="s">
        <v>2335</v>
      </c>
      <c r="AC898" s="35" t="s">
        <v>46</v>
      </c>
      <c r="AD898" s="35"/>
      <c r="AE898" s="35"/>
      <c r="AF898" s="35"/>
      <c r="AG898" s="36"/>
      <c r="AH898" s="36"/>
      <c r="AI898" s="36"/>
      <c r="AJ898" s="38"/>
      <c r="AK898" s="33" t="s">
        <v>2434</v>
      </c>
      <c r="AL898" s="33" t="s">
        <v>2434</v>
      </c>
      <c r="AM898" s="33" t="s">
        <v>2435</v>
      </c>
      <c r="AN898" s="33" t="s">
        <v>2436</v>
      </c>
    </row>
    <row r="899" spans="1:40" ht="140.25">
      <c r="A899" s="100" t="s">
        <v>1551</v>
      </c>
      <c r="B899" s="33" t="s">
        <v>2432</v>
      </c>
      <c r="C899" s="33" t="s">
        <v>1237</v>
      </c>
      <c r="D899" s="33" t="s">
        <v>2433</v>
      </c>
      <c r="E899" s="35"/>
      <c r="F899" s="35" t="s">
        <v>45</v>
      </c>
      <c r="G899" s="129">
        <v>1</v>
      </c>
      <c r="H899" s="33" t="s">
        <v>46</v>
      </c>
      <c r="I899" s="33" t="s">
        <v>47</v>
      </c>
      <c r="J899" s="33" t="s">
        <v>773</v>
      </c>
      <c r="K899" s="37">
        <v>450</v>
      </c>
      <c r="L899" s="16">
        <f t="shared" si="246"/>
        <v>540</v>
      </c>
      <c r="M899" s="16">
        <v>0.127</v>
      </c>
      <c r="N899" s="8">
        <f t="shared" si="242"/>
        <v>0.145475372279496</v>
      </c>
      <c r="O899" s="17">
        <f t="shared" si="250"/>
        <v>516</v>
      </c>
      <c r="P899" s="17">
        <f t="shared" si="251"/>
        <v>619.19999999999993</v>
      </c>
      <c r="Q899" s="18">
        <f t="shared" si="243"/>
        <v>65.531999999999996</v>
      </c>
      <c r="R899" s="8">
        <v>12</v>
      </c>
      <c r="S899" s="8">
        <v>6</v>
      </c>
      <c r="T899" s="18">
        <f t="shared" si="240"/>
        <v>659.48936170212767</v>
      </c>
      <c r="U899" s="78">
        <v>7.0000000000000007E-2</v>
      </c>
      <c r="V899" s="18">
        <f t="shared" si="248"/>
        <v>662.54399999999998</v>
      </c>
      <c r="W899" s="44">
        <f t="shared" si="249"/>
        <v>587.23404255319156</v>
      </c>
      <c r="X899" s="8">
        <v>8.4</v>
      </c>
      <c r="Y899" s="17">
        <v>0</v>
      </c>
      <c r="Z899" s="18">
        <f t="shared" si="241"/>
        <v>677.08296943231437</v>
      </c>
      <c r="AA899" s="17">
        <f t="shared" si="245"/>
        <v>602.62008733624452</v>
      </c>
      <c r="AB899" s="35" t="s">
        <v>2335</v>
      </c>
      <c r="AC899" s="35" t="s">
        <v>46</v>
      </c>
      <c r="AD899" s="35"/>
      <c r="AE899" s="35"/>
      <c r="AF899" s="35"/>
      <c r="AG899" s="36"/>
      <c r="AH899" s="36"/>
      <c r="AI899" s="36"/>
      <c r="AJ899" s="38"/>
      <c r="AK899" s="33" t="s">
        <v>2434</v>
      </c>
      <c r="AL899" s="33" t="s">
        <v>2434</v>
      </c>
      <c r="AM899" s="33" t="s">
        <v>2435</v>
      </c>
      <c r="AN899" s="33" t="s">
        <v>2436</v>
      </c>
    </row>
    <row r="900" spans="1:40" ht="140.25">
      <c r="A900" s="100" t="s">
        <v>1551</v>
      </c>
      <c r="B900" s="33" t="s">
        <v>2432</v>
      </c>
      <c r="C900" s="33" t="s">
        <v>1237</v>
      </c>
      <c r="D900" s="33" t="s">
        <v>2433</v>
      </c>
      <c r="E900" s="35"/>
      <c r="F900" s="35" t="s">
        <v>45</v>
      </c>
      <c r="G900" s="129">
        <v>1</v>
      </c>
      <c r="H900" s="33" t="s">
        <v>46</v>
      </c>
      <c r="I900" s="33" t="s">
        <v>47</v>
      </c>
      <c r="J900" s="33" t="s">
        <v>773</v>
      </c>
      <c r="K900" s="37">
        <v>450</v>
      </c>
      <c r="L900" s="16">
        <f t="shared" si="246"/>
        <v>540</v>
      </c>
      <c r="M900" s="16">
        <v>0.127</v>
      </c>
      <c r="N900" s="8">
        <f t="shared" si="242"/>
        <v>0.145475372279496</v>
      </c>
      <c r="O900" s="17">
        <f t="shared" si="250"/>
        <v>516</v>
      </c>
      <c r="P900" s="17">
        <f t="shared" si="251"/>
        <v>619.19999999999993</v>
      </c>
      <c r="Q900" s="18">
        <f t="shared" si="243"/>
        <v>65.531999999999996</v>
      </c>
      <c r="R900" s="8">
        <v>12</v>
      </c>
      <c r="S900" s="8">
        <v>6</v>
      </c>
      <c r="T900" s="18">
        <f t="shared" si="240"/>
        <v>659.48936170212767</v>
      </c>
      <c r="U900" s="78">
        <v>7.0000000000000007E-2</v>
      </c>
      <c r="V900" s="18">
        <f t="shared" si="248"/>
        <v>662.54399999999998</v>
      </c>
      <c r="W900" s="44">
        <f t="shared" si="249"/>
        <v>587.23404255319156</v>
      </c>
      <c r="X900" s="8">
        <v>8.4</v>
      </c>
      <c r="Y900" s="17">
        <v>0</v>
      </c>
      <c r="Z900" s="18">
        <f t="shared" si="241"/>
        <v>677.08296943231437</v>
      </c>
      <c r="AA900" s="17">
        <f t="shared" si="245"/>
        <v>602.62008733624452</v>
      </c>
      <c r="AB900" s="35" t="s">
        <v>2335</v>
      </c>
      <c r="AC900" s="35" t="s">
        <v>46</v>
      </c>
      <c r="AD900" s="35"/>
      <c r="AE900" s="35"/>
      <c r="AF900" s="35"/>
      <c r="AG900" s="36"/>
      <c r="AH900" s="36"/>
      <c r="AI900" s="36"/>
      <c r="AJ900" s="38"/>
      <c r="AK900" s="33" t="s">
        <v>2434</v>
      </c>
      <c r="AL900" s="33" t="s">
        <v>2434</v>
      </c>
      <c r="AM900" s="33" t="s">
        <v>2435</v>
      </c>
      <c r="AN900" s="33" t="s">
        <v>2436</v>
      </c>
    </row>
    <row r="901" spans="1:40" ht="140.25">
      <c r="A901" s="100" t="s">
        <v>1551</v>
      </c>
      <c r="B901" s="33" t="s">
        <v>2432</v>
      </c>
      <c r="C901" s="33" t="s">
        <v>1237</v>
      </c>
      <c r="D901" s="33" t="s">
        <v>2433</v>
      </c>
      <c r="E901" s="35"/>
      <c r="F901" s="35" t="s">
        <v>45</v>
      </c>
      <c r="G901" s="129">
        <v>1</v>
      </c>
      <c r="H901" s="33" t="s">
        <v>46</v>
      </c>
      <c r="I901" s="33" t="s">
        <v>47</v>
      </c>
      <c r="J901" s="33" t="s">
        <v>773</v>
      </c>
      <c r="K901" s="37">
        <v>450</v>
      </c>
      <c r="L901" s="16">
        <f t="shared" si="246"/>
        <v>540</v>
      </c>
      <c r="M901" s="16">
        <v>0.127</v>
      </c>
      <c r="N901" s="8">
        <f t="shared" si="242"/>
        <v>0.145475372279496</v>
      </c>
      <c r="O901" s="17">
        <f t="shared" si="250"/>
        <v>516</v>
      </c>
      <c r="P901" s="17">
        <f t="shared" si="251"/>
        <v>619.19999999999993</v>
      </c>
      <c r="Q901" s="18">
        <f t="shared" si="243"/>
        <v>65.531999999999996</v>
      </c>
      <c r="R901" s="8">
        <v>12</v>
      </c>
      <c r="S901" s="8">
        <v>6</v>
      </c>
      <c r="T901" s="18">
        <f t="shared" si="240"/>
        <v>659.48936170212767</v>
      </c>
      <c r="U901" s="78">
        <v>7.0000000000000007E-2</v>
      </c>
      <c r="V901" s="18">
        <f t="shared" si="248"/>
        <v>662.54399999999998</v>
      </c>
      <c r="W901" s="44">
        <f t="shared" si="249"/>
        <v>587.23404255319156</v>
      </c>
      <c r="X901" s="8">
        <v>8.4</v>
      </c>
      <c r="Y901" s="17">
        <v>0</v>
      </c>
      <c r="Z901" s="18">
        <f t="shared" si="241"/>
        <v>677.08296943231437</v>
      </c>
      <c r="AA901" s="17">
        <f t="shared" si="245"/>
        <v>602.62008733624452</v>
      </c>
      <c r="AB901" s="35" t="s">
        <v>2335</v>
      </c>
      <c r="AC901" s="35" t="s">
        <v>46</v>
      </c>
      <c r="AD901" s="35"/>
      <c r="AE901" s="35"/>
      <c r="AF901" s="35"/>
      <c r="AG901" s="36"/>
      <c r="AH901" s="36"/>
      <c r="AI901" s="36"/>
      <c r="AJ901" s="38"/>
      <c r="AK901" s="33" t="s">
        <v>2434</v>
      </c>
      <c r="AL901" s="33" t="s">
        <v>2434</v>
      </c>
      <c r="AM901" s="33" t="s">
        <v>2435</v>
      </c>
      <c r="AN901" s="33" t="s">
        <v>2436</v>
      </c>
    </row>
    <row r="902" spans="1:40" ht="140.25">
      <c r="A902" s="100" t="s">
        <v>1551</v>
      </c>
      <c r="B902" s="33" t="s">
        <v>2432</v>
      </c>
      <c r="C902" s="33" t="s">
        <v>1237</v>
      </c>
      <c r="D902" s="33" t="s">
        <v>2433</v>
      </c>
      <c r="E902" s="35"/>
      <c r="F902" s="35" t="s">
        <v>45</v>
      </c>
      <c r="G902" s="129">
        <v>1</v>
      </c>
      <c r="H902" s="33" t="s">
        <v>46</v>
      </c>
      <c r="I902" s="33" t="s">
        <v>47</v>
      </c>
      <c r="J902" s="33" t="s">
        <v>773</v>
      </c>
      <c r="K902" s="37">
        <v>450</v>
      </c>
      <c r="L902" s="16">
        <f t="shared" si="246"/>
        <v>540</v>
      </c>
      <c r="M902" s="16">
        <v>0.127</v>
      </c>
      <c r="N902" s="8">
        <f t="shared" si="242"/>
        <v>0.145475372279496</v>
      </c>
      <c r="O902" s="17">
        <f t="shared" si="250"/>
        <v>516</v>
      </c>
      <c r="P902" s="17">
        <f t="shared" si="251"/>
        <v>619.19999999999993</v>
      </c>
      <c r="Q902" s="18">
        <f t="shared" si="243"/>
        <v>65.531999999999996</v>
      </c>
      <c r="R902" s="8">
        <v>12</v>
      </c>
      <c r="S902" s="8">
        <v>6</v>
      </c>
      <c r="T902" s="18">
        <f t="shared" si="240"/>
        <v>659.48936170212767</v>
      </c>
      <c r="U902" s="78">
        <v>7.0000000000000007E-2</v>
      </c>
      <c r="V902" s="18">
        <f t="shared" si="248"/>
        <v>662.54399999999998</v>
      </c>
      <c r="W902" s="44">
        <f t="shared" si="249"/>
        <v>587.23404255319156</v>
      </c>
      <c r="X902" s="8">
        <v>8.4</v>
      </c>
      <c r="Y902" s="17">
        <v>0</v>
      </c>
      <c r="Z902" s="18">
        <f t="shared" si="241"/>
        <v>677.08296943231437</v>
      </c>
      <c r="AA902" s="17">
        <f t="shared" si="245"/>
        <v>602.62008733624452</v>
      </c>
      <c r="AB902" s="35" t="s">
        <v>2335</v>
      </c>
      <c r="AC902" s="35" t="s">
        <v>46</v>
      </c>
      <c r="AD902" s="35"/>
      <c r="AE902" s="35"/>
      <c r="AF902" s="35"/>
      <c r="AG902" s="36"/>
      <c r="AH902" s="36"/>
      <c r="AI902" s="36"/>
      <c r="AJ902" s="38"/>
      <c r="AK902" s="33" t="s">
        <v>2434</v>
      </c>
      <c r="AL902" s="33" t="s">
        <v>2434</v>
      </c>
      <c r="AM902" s="33" t="s">
        <v>2435</v>
      </c>
      <c r="AN902" s="33" t="s">
        <v>2436</v>
      </c>
    </row>
    <row r="903" spans="1:40" ht="140.25">
      <c r="A903" s="100" t="s">
        <v>1551</v>
      </c>
      <c r="B903" s="33" t="s">
        <v>2432</v>
      </c>
      <c r="C903" s="33" t="s">
        <v>1237</v>
      </c>
      <c r="D903" s="33" t="s">
        <v>2433</v>
      </c>
      <c r="E903" s="35"/>
      <c r="F903" s="35" t="s">
        <v>45</v>
      </c>
      <c r="G903" s="129">
        <v>1</v>
      </c>
      <c r="H903" s="33" t="s">
        <v>46</v>
      </c>
      <c r="I903" s="33" t="s">
        <v>47</v>
      </c>
      <c r="J903" s="33" t="s">
        <v>773</v>
      </c>
      <c r="K903" s="37">
        <v>450</v>
      </c>
      <c r="L903" s="16">
        <f t="shared" si="246"/>
        <v>540</v>
      </c>
      <c r="M903" s="16">
        <v>0.127</v>
      </c>
      <c r="N903" s="8">
        <f t="shared" si="242"/>
        <v>0.145475372279496</v>
      </c>
      <c r="O903" s="17">
        <f t="shared" si="250"/>
        <v>516</v>
      </c>
      <c r="P903" s="17">
        <f t="shared" si="251"/>
        <v>619.19999999999993</v>
      </c>
      <c r="Q903" s="18">
        <f t="shared" si="243"/>
        <v>65.531999999999996</v>
      </c>
      <c r="R903" s="8">
        <v>12</v>
      </c>
      <c r="S903" s="8">
        <v>6</v>
      </c>
      <c r="T903" s="18">
        <f t="shared" si="240"/>
        <v>659.48936170212767</v>
      </c>
      <c r="U903" s="78">
        <v>7.0000000000000007E-2</v>
      </c>
      <c r="V903" s="18">
        <f t="shared" si="248"/>
        <v>662.54399999999998</v>
      </c>
      <c r="W903" s="44">
        <f t="shared" si="249"/>
        <v>587.23404255319156</v>
      </c>
      <c r="X903" s="8">
        <v>8.4</v>
      </c>
      <c r="Y903" s="17">
        <v>0</v>
      </c>
      <c r="Z903" s="18">
        <f t="shared" si="241"/>
        <v>677.08296943231437</v>
      </c>
      <c r="AA903" s="17">
        <f t="shared" si="245"/>
        <v>602.62008733624452</v>
      </c>
      <c r="AB903" s="35" t="s">
        <v>2335</v>
      </c>
      <c r="AC903" s="35" t="s">
        <v>46</v>
      </c>
      <c r="AD903" s="35"/>
      <c r="AE903" s="35"/>
      <c r="AF903" s="35"/>
      <c r="AG903" s="36"/>
      <c r="AH903" s="36"/>
      <c r="AI903" s="36"/>
      <c r="AJ903" s="38"/>
      <c r="AK903" s="33" t="s">
        <v>2434</v>
      </c>
      <c r="AL903" s="33" t="s">
        <v>2434</v>
      </c>
      <c r="AM903" s="33" t="s">
        <v>2435</v>
      </c>
      <c r="AN903" s="33" t="s">
        <v>2436</v>
      </c>
    </row>
    <row r="904" spans="1:40" ht="140.25">
      <c r="A904" s="100" t="s">
        <v>1551</v>
      </c>
      <c r="B904" s="33" t="s">
        <v>2432</v>
      </c>
      <c r="C904" s="33" t="s">
        <v>1237</v>
      </c>
      <c r="D904" s="33" t="s">
        <v>2433</v>
      </c>
      <c r="E904" s="35"/>
      <c r="F904" s="35" t="s">
        <v>45</v>
      </c>
      <c r="G904" s="129">
        <v>1</v>
      </c>
      <c r="H904" s="33" t="s">
        <v>46</v>
      </c>
      <c r="I904" s="33" t="s">
        <v>47</v>
      </c>
      <c r="J904" s="33" t="s">
        <v>773</v>
      </c>
      <c r="K904" s="37">
        <v>450</v>
      </c>
      <c r="L904" s="16">
        <f t="shared" si="246"/>
        <v>540</v>
      </c>
      <c r="M904" s="16">
        <v>0.127</v>
      </c>
      <c r="N904" s="8">
        <f t="shared" si="242"/>
        <v>0.145475372279496</v>
      </c>
      <c r="O904" s="17">
        <f t="shared" si="250"/>
        <v>516</v>
      </c>
      <c r="P904" s="17">
        <f t="shared" si="251"/>
        <v>619.19999999999993</v>
      </c>
      <c r="Q904" s="18">
        <f t="shared" si="243"/>
        <v>65.531999999999996</v>
      </c>
      <c r="R904" s="8">
        <v>12</v>
      </c>
      <c r="S904" s="8">
        <v>6</v>
      </c>
      <c r="T904" s="18">
        <f t="shared" si="240"/>
        <v>659.48936170212767</v>
      </c>
      <c r="U904" s="78">
        <v>7.0000000000000007E-2</v>
      </c>
      <c r="V904" s="18">
        <f t="shared" si="248"/>
        <v>662.54399999999998</v>
      </c>
      <c r="W904" s="44">
        <f t="shared" si="249"/>
        <v>587.23404255319156</v>
      </c>
      <c r="X904" s="8">
        <v>8.4</v>
      </c>
      <c r="Y904" s="17">
        <v>0</v>
      </c>
      <c r="Z904" s="18">
        <f t="shared" si="241"/>
        <v>677.08296943231437</v>
      </c>
      <c r="AA904" s="17">
        <f t="shared" si="245"/>
        <v>602.62008733624452</v>
      </c>
      <c r="AB904" s="35" t="s">
        <v>2335</v>
      </c>
      <c r="AC904" s="35" t="s">
        <v>46</v>
      </c>
      <c r="AD904" s="35"/>
      <c r="AE904" s="35"/>
      <c r="AF904" s="35"/>
      <c r="AG904" s="36"/>
      <c r="AH904" s="36"/>
      <c r="AI904" s="36"/>
      <c r="AJ904" s="38"/>
      <c r="AK904" s="33" t="s">
        <v>2434</v>
      </c>
      <c r="AL904" s="33" t="s">
        <v>2434</v>
      </c>
      <c r="AM904" s="33" t="s">
        <v>2435</v>
      </c>
      <c r="AN904" s="33" t="s">
        <v>2436</v>
      </c>
    </row>
    <row r="905" spans="1:40" ht="140.25">
      <c r="A905" s="100" t="s">
        <v>1551</v>
      </c>
      <c r="B905" s="33" t="s">
        <v>2432</v>
      </c>
      <c r="C905" s="33" t="s">
        <v>1237</v>
      </c>
      <c r="D905" s="33" t="s">
        <v>2433</v>
      </c>
      <c r="E905" s="35"/>
      <c r="F905" s="35" t="s">
        <v>45</v>
      </c>
      <c r="G905" s="129">
        <v>1</v>
      </c>
      <c r="H905" s="33" t="s">
        <v>46</v>
      </c>
      <c r="I905" s="33" t="s">
        <v>47</v>
      </c>
      <c r="J905" s="33" t="s">
        <v>773</v>
      </c>
      <c r="K905" s="37">
        <v>450</v>
      </c>
      <c r="L905" s="16">
        <f t="shared" si="246"/>
        <v>540</v>
      </c>
      <c r="M905" s="16">
        <v>0.127</v>
      </c>
      <c r="N905" s="8">
        <f t="shared" si="242"/>
        <v>0.145475372279496</v>
      </c>
      <c r="O905" s="17">
        <f t="shared" si="250"/>
        <v>516</v>
      </c>
      <c r="P905" s="17">
        <f t="shared" si="251"/>
        <v>619.19999999999993</v>
      </c>
      <c r="Q905" s="18">
        <f t="shared" si="243"/>
        <v>65.531999999999996</v>
      </c>
      <c r="R905" s="8">
        <v>12</v>
      </c>
      <c r="S905" s="8">
        <v>6</v>
      </c>
      <c r="T905" s="18">
        <f t="shared" si="240"/>
        <v>659.48936170212767</v>
      </c>
      <c r="U905" s="78">
        <v>7.0000000000000007E-2</v>
      </c>
      <c r="V905" s="18">
        <f t="shared" si="248"/>
        <v>662.54399999999998</v>
      </c>
      <c r="W905" s="44">
        <f t="shared" si="249"/>
        <v>587.23404255319156</v>
      </c>
      <c r="X905" s="8">
        <v>8.4</v>
      </c>
      <c r="Y905" s="17">
        <v>0</v>
      </c>
      <c r="Z905" s="18">
        <f t="shared" si="241"/>
        <v>677.08296943231437</v>
      </c>
      <c r="AA905" s="17">
        <f t="shared" si="245"/>
        <v>602.62008733624452</v>
      </c>
      <c r="AB905" s="35" t="s">
        <v>2335</v>
      </c>
      <c r="AC905" s="35" t="s">
        <v>46</v>
      </c>
      <c r="AD905" s="35"/>
      <c r="AE905" s="35"/>
      <c r="AF905" s="35"/>
      <c r="AG905" s="36"/>
      <c r="AH905" s="36"/>
      <c r="AI905" s="36"/>
      <c r="AJ905" s="38"/>
      <c r="AK905" s="33" t="s">
        <v>2434</v>
      </c>
      <c r="AL905" s="33" t="s">
        <v>2434</v>
      </c>
      <c r="AM905" s="33" t="s">
        <v>2435</v>
      </c>
      <c r="AN905" s="33" t="s">
        <v>2436</v>
      </c>
    </row>
    <row r="906" spans="1:40" ht="140.25">
      <c r="A906" s="100" t="s">
        <v>1551</v>
      </c>
      <c r="B906" s="33" t="s">
        <v>2432</v>
      </c>
      <c r="C906" s="33" t="s">
        <v>1237</v>
      </c>
      <c r="D906" s="33" t="s">
        <v>2433</v>
      </c>
      <c r="E906" s="35"/>
      <c r="F906" s="35" t="s">
        <v>45</v>
      </c>
      <c r="G906" s="129">
        <v>1</v>
      </c>
      <c r="H906" s="33" t="s">
        <v>46</v>
      </c>
      <c r="I906" s="33" t="s">
        <v>47</v>
      </c>
      <c r="J906" s="33" t="s">
        <v>773</v>
      </c>
      <c r="K906" s="37">
        <v>450</v>
      </c>
      <c r="L906" s="16">
        <f t="shared" si="246"/>
        <v>540</v>
      </c>
      <c r="M906" s="16">
        <v>0.127</v>
      </c>
      <c r="N906" s="8">
        <f t="shared" si="242"/>
        <v>0.145475372279496</v>
      </c>
      <c r="O906" s="17">
        <f t="shared" si="250"/>
        <v>516</v>
      </c>
      <c r="P906" s="17">
        <f t="shared" si="251"/>
        <v>619.19999999999993</v>
      </c>
      <c r="Q906" s="18">
        <f t="shared" si="243"/>
        <v>65.531999999999996</v>
      </c>
      <c r="R906" s="8">
        <v>12</v>
      </c>
      <c r="S906" s="8">
        <v>6</v>
      </c>
      <c r="T906" s="18">
        <f t="shared" si="240"/>
        <v>659.48936170212767</v>
      </c>
      <c r="U906" s="78">
        <v>7.0000000000000007E-2</v>
      </c>
      <c r="V906" s="18">
        <f t="shared" si="248"/>
        <v>662.54399999999998</v>
      </c>
      <c r="W906" s="44">
        <f t="shared" si="249"/>
        <v>587.23404255319156</v>
      </c>
      <c r="X906" s="8">
        <v>8.4</v>
      </c>
      <c r="Y906" s="17">
        <v>0</v>
      </c>
      <c r="Z906" s="18">
        <f t="shared" si="241"/>
        <v>677.08296943231437</v>
      </c>
      <c r="AA906" s="17">
        <f t="shared" si="245"/>
        <v>602.62008733624452</v>
      </c>
      <c r="AB906" s="35" t="s">
        <v>2335</v>
      </c>
      <c r="AC906" s="35" t="s">
        <v>46</v>
      </c>
      <c r="AD906" s="35"/>
      <c r="AE906" s="35"/>
      <c r="AF906" s="35"/>
      <c r="AG906" s="36"/>
      <c r="AH906" s="36"/>
      <c r="AI906" s="36"/>
      <c r="AJ906" s="38"/>
      <c r="AK906" s="33" t="s">
        <v>2434</v>
      </c>
      <c r="AL906" s="33" t="s">
        <v>2434</v>
      </c>
      <c r="AM906" s="33" t="s">
        <v>2435</v>
      </c>
      <c r="AN906" s="33" t="s">
        <v>2436</v>
      </c>
    </row>
    <row r="907" spans="1:40" ht="102">
      <c r="A907" s="100" t="s">
        <v>1551</v>
      </c>
      <c r="B907" s="33" t="s">
        <v>2437</v>
      </c>
      <c r="C907" s="33" t="s">
        <v>1237</v>
      </c>
      <c r="D907" s="33" t="s">
        <v>2438</v>
      </c>
      <c r="E907" s="35"/>
      <c r="F907" s="35" t="s">
        <v>1175</v>
      </c>
      <c r="G907" s="129">
        <v>1</v>
      </c>
      <c r="H907" s="33" t="s">
        <v>46</v>
      </c>
      <c r="I907" s="33" t="s">
        <v>47</v>
      </c>
      <c r="J907" s="33" t="s">
        <v>1279</v>
      </c>
      <c r="K907" s="37">
        <v>195</v>
      </c>
      <c r="L907" s="16">
        <f t="shared" si="246"/>
        <v>234</v>
      </c>
      <c r="M907" s="16">
        <v>0.06</v>
      </c>
      <c r="N907" s="8">
        <f t="shared" si="242"/>
        <v>6.3829787234042548E-2</v>
      </c>
      <c r="O907" s="17">
        <f t="shared" si="250"/>
        <v>208</v>
      </c>
      <c r="P907" s="17">
        <f t="shared" si="251"/>
        <v>249.6</v>
      </c>
      <c r="Q907" s="18">
        <f t="shared" si="243"/>
        <v>12.48</v>
      </c>
      <c r="R907" s="8">
        <v>12</v>
      </c>
      <c r="S907" s="8">
        <v>8.4</v>
      </c>
      <c r="T907" s="18">
        <f t="shared" si="240"/>
        <v>273.58951965065501</v>
      </c>
      <c r="U907" s="78">
        <v>0.1</v>
      </c>
      <c r="V907" s="18">
        <f t="shared" si="248"/>
        <v>274.56</v>
      </c>
      <c r="W907" s="44">
        <f t="shared" si="249"/>
        <v>268.55895196506549</v>
      </c>
      <c r="X907" s="8">
        <v>8.4</v>
      </c>
      <c r="Y907" s="17">
        <v>0</v>
      </c>
      <c r="Z907" s="18">
        <f t="shared" si="241"/>
        <v>273.58951965065501</v>
      </c>
      <c r="AA907" s="17">
        <f t="shared" si="245"/>
        <v>268.55895196506549</v>
      </c>
      <c r="AB907" s="35" t="s">
        <v>2292</v>
      </c>
      <c r="AC907" s="35" t="s">
        <v>46</v>
      </c>
      <c r="AD907" s="35"/>
      <c r="AE907" s="35"/>
      <c r="AF907" s="35"/>
      <c r="AG907" s="36"/>
      <c r="AH907" s="36"/>
      <c r="AI907" s="36"/>
      <c r="AJ907" s="38"/>
      <c r="AK907" s="33" t="s">
        <v>2439</v>
      </c>
      <c r="AL907" s="33" t="s">
        <v>2439</v>
      </c>
      <c r="AM907" s="33" t="s">
        <v>2440</v>
      </c>
      <c r="AN907" s="33" t="s">
        <v>2441</v>
      </c>
    </row>
    <row r="908" spans="1:40" ht="102">
      <c r="A908" s="100" t="s">
        <v>1551</v>
      </c>
      <c r="B908" s="33" t="s">
        <v>2442</v>
      </c>
      <c r="C908" s="33" t="s">
        <v>1237</v>
      </c>
      <c r="D908" s="33" t="s">
        <v>2438</v>
      </c>
      <c r="E908" s="35"/>
      <c r="F908" s="35" t="s">
        <v>1175</v>
      </c>
      <c r="G908" s="129">
        <v>1</v>
      </c>
      <c r="H908" s="33" t="s">
        <v>46</v>
      </c>
      <c r="I908" s="33" t="s">
        <v>47</v>
      </c>
      <c r="J908" s="33" t="s">
        <v>1279</v>
      </c>
      <c r="K908" s="37">
        <v>185</v>
      </c>
      <c r="L908" s="16">
        <f t="shared" si="246"/>
        <v>222</v>
      </c>
      <c r="M908" s="16">
        <v>0.11</v>
      </c>
      <c r="N908" s="8">
        <f t="shared" si="242"/>
        <v>0.12359550561797752</v>
      </c>
      <c r="O908" s="17">
        <f t="shared" si="250"/>
        <v>208</v>
      </c>
      <c r="P908" s="17">
        <f t="shared" si="251"/>
        <v>249.6</v>
      </c>
      <c r="Q908" s="18">
        <f t="shared" si="243"/>
        <v>22.88</v>
      </c>
      <c r="R908" s="8">
        <v>12</v>
      </c>
      <c r="S908" s="8">
        <v>8.4</v>
      </c>
      <c r="T908" s="18">
        <f t="shared" si="240"/>
        <v>273.58951965065501</v>
      </c>
      <c r="U908" s="78">
        <v>0.1</v>
      </c>
      <c r="V908" s="18">
        <f t="shared" si="248"/>
        <v>274.56</v>
      </c>
      <c r="W908" s="44">
        <f t="shared" si="249"/>
        <v>255.45851528384279</v>
      </c>
      <c r="X908" s="8">
        <v>8.4</v>
      </c>
      <c r="Y908" s="17">
        <v>0</v>
      </c>
      <c r="Z908" s="18">
        <f t="shared" si="241"/>
        <v>273.58951965065501</v>
      </c>
      <c r="AA908" s="17">
        <f t="shared" si="245"/>
        <v>255.45851528384279</v>
      </c>
      <c r="AB908" s="35"/>
      <c r="AC908" s="35"/>
      <c r="AD908" s="35"/>
      <c r="AE908" s="35"/>
      <c r="AF908" s="35"/>
      <c r="AG908" s="36"/>
      <c r="AH908" s="36"/>
      <c r="AI908" s="36"/>
      <c r="AJ908" s="38"/>
      <c r="AK908" s="33" t="s">
        <v>2439</v>
      </c>
      <c r="AL908" s="33" t="s">
        <v>2439</v>
      </c>
      <c r="AM908" s="33" t="s">
        <v>2440</v>
      </c>
      <c r="AN908" s="33" t="s">
        <v>2441</v>
      </c>
    </row>
    <row r="909" spans="1:40" ht="102">
      <c r="A909" s="100" t="s">
        <v>1551</v>
      </c>
      <c r="B909" s="33" t="s">
        <v>2442</v>
      </c>
      <c r="C909" s="33" t="s">
        <v>1237</v>
      </c>
      <c r="D909" s="33" t="s">
        <v>2438</v>
      </c>
      <c r="E909" s="35"/>
      <c r="F909" s="35" t="s">
        <v>1175</v>
      </c>
      <c r="G909" s="129">
        <v>1</v>
      </c>
      <c r="H909" s="33" t="s">
        <v>46</v>
      </c>
      <c r="I909" s="33" t="s">
        <v>47</v>
      </c>
      <c r="J909" s="33" t="s">
        <v>1305</v>
      </c>
      <c r="K909" s="37">
        <v>185</v>
      </c>
      <c r="L909" s="16">
        <f t="shared" si="246"/>
        <v>222</v>
      </c>
      <c r="M909" s="16">
        <v>0.11</v>
      </c>
      <c r="N909" s="8">
        <f t="shared" si="242"/>
        <v>0.12359550561797752</v>
      </c>
      <c r="O909" s="17">
        <f t="shared" si="250"/>
        <v>208</v>
      </c>
      <c r="P909" s="17">
        <f t="shared" si="251"/>
        <v>249.6</v>
      </c>
      <c r="Q909" s="18">
        <f t="shared" si="243"/>
        <v>22.88</v>
      </c>
      <c r="R909" s="8">
        <v>12</v>
      </c>
      <c r="S909" s="8">
        <v>8.4</v>
      </c>
      <c r="T909" s="18">
        <f t="shared" si="240"/>
        <v>273.58951965065501</v>
      </c>
      <c r="U909" s="78">
        <v>0.1</v>
      </c>
      <c r="V909" s="18">
        <f t="shared" si="248"/>
        <v>274.56</v>
      </c>
      <c r="W909" s="44">
        <f t="shared" si="249"/>
        <v>255.45851528384279</v>
      </c>
      <c r="X909" s="8">
        <v>8.4</v>
      </c>
      <c r="Y909" s="17">
        <v>0</v>
      </c>
      <c r="Z909" s="18">
        <f t="shared" si="241"/>
        <v>273.58951965065501</v>
      </c>
      <c r="AA909" s="17">
        <f t="shared" si="245"/>
        <v>255.45851528384279</v>
      </c>
      <c r="AB909" s="35"/>
      <c r="AC909" s="35"/>
      <c r="AD909" s="35"/>
      <c r="AE909" s="35"/>
      <c r="AF909" s="35"/>
      <c r="AG909" s="36"/>
      <c r="AH909" s="36"/>
      <c r="AI909" s="36"/>
      <c r="AJ909" s="38"/>
      <c r="AK909" s="33" t="s">
        <v>2439</v>
      </c>
      <c r="AL909" s="33" t="s">
        <v>2439</v>
      </c>
      <c r="AM909" s="33" t="s">
        <v>2440</v>
      </c>
      <c r="AN909" s="33" t="s">
        <v>2441</v>
      </c>
    </row>
    <row r="910" spans="1:40" ht="102">
      <c r="A910" s="100" t="s">
        <v>1551</v>
      </c>
      <c r="B910" s="163" t="s">
        <v>2443</v>
      </c>
      <c r="C910" s="33" t="s">
        <v>1237</v>
      </c>
      <c r="D910" s="33" t="s">
        <v>2438</v>
      </c>
      <c r="E910" s="35" t="s">
        <v>2444</v>
      </c>
      <c r="F910" s="35" t="s">
        <v>1175</v>
      </c>
      <c r="G910" s="129">
        <v>1</v>
      </c>
      <c r="H910" s="33" t="s">
        <v>46</v>
      </c>
      <c r="I910" s="33" t="s">
        <v>1278</v>
      </c>
      <c r="J910" s="59">
        <v>43102</v>
      </c>
      <c r="K910" s="37">
        <v>180</v>
      </c>
      <c r="L910" s="16">
        <f t="shared" si="246"/>
        <v>216</v>
      </c>
      <c r="M910" s="16">
        <v>0.13400000000000001</v>
      </c>
      <c r="N910" s="8">
        <f t="shared" si="242"/>
        <v>0.15473441108545036</v>
      </c>
      <c r="O910" s="17">
        <f t="shared" si="250"/>
        <v>208</v>
      </c>
      <c r="P910" s="164">
        <f t="shared" si="251"/>
        <v>249.6</v>
      </c>
      <c r="Q910" s="18">
        <f t="shared" si="243"/>
        <v>27.872</v>
      </c>
      <c r="R910" s="8">
        <v>12</v>
      </c>
      <c r="S910" s="8">
        <v>8.4</v>
      </c>
      <c r="T910" s="18">
        <f t="shared" si="240"/>
        <v>273.58951965065501</v>
      </c>
      <c r="U910" s="78">
        <v>0.1</v>
      </c>
      <c r="V910" s="18">
        <f t="shared" si="248"/>
        <v>274.56</v>
      </c>
      <c r="W910" s="44">
        <f t="shared" si="249"/>
        <v>248.90829694323142</v>
      </c>
      <c r="X910" s="8">
        <v>8.4</v>
      </c>
      <c r="Y910" s="17">
        <v>0</v>
      </c>
      <c r="Z910" s="18">
        <f t="shared" si="241"/>
        <v>273.58951965065501</v>
      </c>
      <c r="AA910" s="17">
        <f t="shared" si="245"/>
        <v>248.90829694323142</v>
      </c>
      <c r="AB910" s="35" t="s">
        <v>875</v>
      </c>
      <c r="AC910" s="35"/>
      <c r="AD910" s="35" t="s">
        <v>2445</v>
      </c>
      <c r="AE910" s="35"/>
      <c r="AF910" s="35"/>
      <c r="AG910" s="36"/>
      <c r="AH910" s="36"/>
      <c r="AI910" s="36"/>
      <c r="AJ910" s="38"/>
      <c r="AK910" s="33" t="s">
        <v>2439</v>
      </c>
      <c r="AL910" s="33" t="s">
        <v>2439</v>
      </c>
      <c r="AM910" s="33" t="s">
        <v>2440</v>
      </c>
      <c r="AN910" s="33" t="s">
        <v>2441</v>
      </c>
    </row>
    <row r="911" spans="1:40" ht="102">
      <c r="A911" s="100" t="s">
        <v>1551</v>
      </c>
      <c r="B911" s="163" t="s">
        <v>2443</v>
      </c>
      <c r="C911" s="33" t="s">
        <v>1237</v>
      </c>
      <c r="D911" s="33" t="s">
        <v>2438</v>
      </c>
      <c r="E911" s="35"/>
      <c r="F911" s="35" t="s">
        <v>1175</v>
      </c>
      <c r="G911" s="129">
        <v>1</v>
      </c>
      <c r="H911" s="33" t="s">
        <v>46</v>
      </c>
      <c r="I911" s="33" t="s">
        <v>1278</v>
      </c>
      <c r="J911" s="59">
        <v>43103</v>
      </c>
      <c r="K911" s="37">
        <v>185</v>
      </c>
      <c r="L911" s="16">
        <f t="shared" si="246"/>
        <v>222</v>
      </c>
      <c r="M911" s="16">
        <v>0.11</v>
      </c>
      <c r="N911" s="8">
        <f t="shared" si="242"/>
        <v>0.12359550561797752</v>
      </c>
      <c r="O911" s="17">
        <f t="shared" si="250"/>
        <v>208</v>
      </c>
      <c r="P911" s="17">
        <f t="shared" si="251"/>
        <v>249.6</v>
      </c>
      <c r="Q911" s="18">
        <f t="shared" si="243"/>
        <v>22.88</v>
      </c>
      <c r="R911" s="8">
        <v>12</v>
      </c>
      <c r="S911" s="8">
        <v>8.4</v>
      </c>
      <c r="T911" s="18">
        <f t="shared" si="240"/>
        <v>273.58951965065501</v>
      </c>
      <c r="U911" s="78">
        <v>0.1</v>
      </c>
      <c r="V911" s="18">
        <f t="shared" si="248"/>
        <v>274.56</v>
      </c>
      <c r="W911" s="44">
        <f t="shared" si="249"/>
        <v>255.45851528384279</v>
      </c>
      <c r="X911" s="8">
        <v>8.4</v>
      </c>
      <c r="Y911" s="17">
        <v>0</v>
      </c>
      <c r="Z911" s="18">
        <f t="shared" si="241"/>
        <v>273.58951965065501</v>
      </c>
      <c r="AA911" s="17">
        <f t="shared" si="245"/>
        <v>255.45851528384279</v>
      </c>
      <c r="AB911" s="35" t="s">
        <v>898</v>
      </c>
      <c r="AC911" s="35" t="s">
        <v>46</v>
      </c>
      <c r="AD911" s="35"/>
      <c r="AE911" s="35"/>
      <c r="AF911" s="35"/>
      <c r="AG911" s="36"/>
      <c r="AH911" s="36"/>
      <c r="AI911" s="36"/>
      <c r="AJ911" s="38"/>
      <c r="AK911" s="33" t="s">
        <v>2439</v>
      </c>
      <c r="AL911" s="33" t="s">
        <v>2439</v>
      </c>
      <c r="AM911" s="33" t="s">
        <v>2440</v>
      </c>
      <c r="AN911" s="33" t="s">
        <v>2441</v>
      </c>
    </row>
    <row r="912" spans="1:40" ht="102">
      <c r="A912" s="100" t="s">
        <v>1551</v>
      </c>
      <c r="B912" s="163" t="s">
        <v>2443</v>
      </c>
      <c r="C912" s="33" t="s">
        <v>1237</v>
      </c>
      <c r="D912" s="33" t="s">
        <v>2438</v>
      </c>
      <c r="E912" s="35"/>
      <c r="F912" s="35" t="s">
        <v>1175</v>
      </c>
      <c r="G912" s="129">
        <v>1</v>
      </c>
      <c r="H912" s="33" t="s">
        <v>46</v>
      </c>
      <c r="I912" s="33" t="s">
        <v>1278</v>
      </c>
      <c r="J912" s="33" t="s">
        <v>2224</v>
      </c>
      <c r="K912" s="37">
        <v>185</v>
      </c>
      <c r="L912" s="16">
        <f t="shared" si="246"/>
        <v>222</v>
      </c>
      <c r="M912" s="16">
        <v>0.11</v>
      </c>
      <c r="N912" s="8">
        <f t="shared" si="242"/>
        <v>0.12359550561797752</v>
      </c>
      <c r="O912" s="17">
        <f t="shared" si="250"/>
        <v>208</v>
      </c>
      <c r="P912" s="17">
        <f t="shared" si="251"/>
        <v>249.6</v>
      </c>
      <c r="Q912" s="18">
        <f t="shared" si="243"/>
        <v>22.88</v>
      </c>
      <c r="R912" s="8">
        <v>12</v>
      </c>
      <c r="S912" s="8">
        <v>8.4</v>
      </c>
      <c r="T912" s="18">
        <f t="shared" si="240"/>
        <v>273.58951965065501</v>
      </c>
      <c r="U912" s="78">
        <v>0.1</v>
      </c>
      <c r="V912" s="18">
        <f t="shared" si="248"/>
        <v>274.56</v>
      </c>
      <c r="W912" s="44">
        <f t="shared" si="249"/>
        <v>255.45851528384279</v>
      </c>
      <c r="X912" s="8">
        <v>8.4</v>
      </c>
      <c r="Y912" s="17">
        <v>0</v>
      </c>
      <c r="Z912" s="18">
        <f t="shared" si="241"/>
        <v>273.58951965065501</v>
      </c>
      <c r="AA912" s="17">
        <f t="shared" si="245"/>
        <v>255.45851528384279</v>
      </c>
      <c r="AB912" s="35"/>
      <c r="AC912" s="35"/>
      <c r="AD912" s="35"/>
      <c r="AE912" s="35"/>
      <c r="AF912" s="35"/>
      <c r="AG912" s="36"/>
      <c r="AH912" s="36"/>
      <c r="AI912" s="36"/>
      <c r="AJ912" s="38"/>
      <c r="AK912" s="33" t="s">
        <v>2446</v>
      </c>
      <c r="AL912" s="33" t="s">
        <v>2439</v>
      </c>
      <c r="AM912" s="33" t="s">
        <v>2440</v>
      </c>
      <c r="AN912" s="33" t="s">
        <v>2441</v>
      </c>
    </row>
    <row r="913" spans="1:40" ht="102">
      <c r="A913" s="100" t="s">
        <v>1551</v>
      </c>
      <c r="B913" s="33" t="s">
        <v>2447</v>
      </c>
      <c r="C913" s="33" t="s">
        <v>1237</v>
      </c>
      <c r="D913" s="33" t="s">
        <v>2438</v>
      </c>
      <c r="E913" s="35"/>
      <c r="F913" s="35" t="s">
        <v>1533</v>
      </c>
      <c r="G913" s="129">
        <v>1</v>
      </c>
      <c r="H913" s="33" t="s">
        <v>46</v>
      </c>
      <c r="I913" s="33" t="s">
        <v>47</v>
      </c>
      <c r="J913" s="59">
        <v>43346</v>
      </c>
      <c r="K913" s="37">
        <v>230</v>
      </c>
      <c r="L913" s="16">
        <f t="shared" si="246"/>
        <v>276</v>
      </c>
      <c r="M913" s="16">
        <v>0.108</v>
      </c>
      <c r="N913" s="8">
        <f t="shared" si="242"/>
        <v>0.1210762331838565</v>
      </c>
      <c r="O913" s="17">
        <f t="shared" si="250"/>
        <v>258</v>
      </c>
      <c r="P913" s="17">
        <f t="shared" si="251"/>
        <v>309.59999999999997</v>
      </c>
      <c r="Q913" s="18">
        <f t="shared" si="243"/>
        <v>27.864000000000001</v>
      </c>
      <c r="R913" s="8">
        <v>12</v>
      </c>
      <c r="S913" s="8">
        <v>6</v>
      </c>
      <c r="T913" s="18">
        <f t="shared" si="240"/>
        <v>330.12765957446811</v>
      </c>
      <c r="U913" s="78">
        <v>7.0000000000000007E-2</v>
      </c>
      <c r="V913" s="18">
        <f t="shared" si="248"/>
        <v>331.27199999999999</v>
      </c>
      <c r="W913" s="44">
        <f t="shared" si="249"/>
        <v>306.38297872340428</v>
      </c>
      <c r="X913" s="8">
        <v>8.4</v>
      </c>
      <c r="Y913" s="17">
        <v>0</v>
      </c>
      <c r="Z913" s="18">
        <f t="shared" si="241"/>
        <v>339.09170305676849</v>
      </c>
      <c r="AA913" s="17">
        <f t="shared" si="245"/>
        <v>314.41048034934499</v>
      </c>
      <c r="AB913" s="35"/>
      <c r="AC913" s="35"/>
      <c r="AD913" s="35"/>
      <c r="AE913" s="35"/>
      <c r="AF913" s="35"/>
      <c r="AG913" s="36"/>
      <c r="AH913" s="36"/>
      <c r="AI913" s="36"/>
      <c r="AJ913" s="38"/>
      <c r="AK913" s="33" t="s">
        <v>2448</v>
      </c>
      <c r="AL913" s="33" t="s">
        <v>2448</v>
      </c>
      <c r="AM913" s="33" t="s">
        <v>2440</v>
      </c>
      <c r="AN913" s="33" t="s">
        <v>2441</v>
      </c>
    </row>
    <row r="914" spans="1:40" ht="127.5">
      <c r="A914" s="100" t="s">
        <v>1551</v>
      </c>
      <c r="B914" s="33" t="s">
        <v>2449</v>
      </c>
      <c r="C914" s="33" t="s">
        <v>1237</v>
      </c>
      <c r="D914" s="33" t="s">
        <v>2450</v>
      </c>
      <c r="E914" s="35"/>
      <c r="F914" s="35" t="s">
        <v>1175</v>
      </c>
      <c r="G914" s="129">
        <v>1</v>
      </c>
      <c r="H914" s="33" t="s">
        <v>46</v>
      </c>
      <c r="I914" s="33" t="s">
        <v>47</v>
      </c>
      <c r="J914" s="33" t="s">
        <v>1279</v>
      </c>
      <c r="K914" s="37">
        <v>185</v>
      </c>
      <c r="L914" s="16">
        <f t="shared" si="246"/>
        <v>222</v>
      </c>
      <c r="M914" s="16">
        <v>0.156</v>
      </c>
      <c r="N914" s="8">
        <f t="shared" si="242"/>
        <v>0.18483412322274881</v>
      </c>
      <c r="O914" s="17">
        <f t="shared" si="250"/>
        <v>220</v>
      </c>
      <c r="P914" s="17">
        <f t="shared" si="251"/>
        <v>264</v>
      </c>
      <c r="Q914" s="18">
        <f t="shared" si="243"/>
        <v>34.32</v>
      </c>
      <c r="R914" s="8">
        <v>12</v>
      </c>
      <c r="S914" s="8">
        <v>8.4</v>
      </c>
      <c r="T914" s="18">
        <f t="shared" si="240"/>
        <v>289.31004366812226</v>
      </c>
      <c r="U914" s="78">
        <v>0.1</v>
      </c>
      <c r="V914" s="18">
        <f t="shared" si="248"/>
        <v>290.40000000000003</v>
      </c>
      <c r="W914" s="44">
        <f t="shared" si="249"/>
        <v>255.45851528384279</v>
      </c>
      <c r="X914" s="8">
        <v>8.4</v>
      </c>
      <c r="Y914" s="17">
        <v>0</v>
      </c>
      <c r="Z914" s="18">
        <f t="shared" si="241"/>
        <v>289.31004366812226</v>
      </c>
      <c r="AA914" s="17">
        <f t="shared" si="245"/>
        <v>255.45851528384279</v>
      </c>
      <c r="AB914" s="35" t="s">
        <v>2451</v>
      </c>
      <c r="AC914" s="35" t="s">
        <v>46</v>
      </c>
      <c r="AD914" s="35"/>
      <c r="AE914" s="35"/>
      <c r="AF914" s="35"/>
      <c r="AG914" s="36"/>
      <c r="AH914" s="36"/>
      <c r="AI914" s="36"/>
      <c r="AJ914" s="38"/>
      <c r="AK914" s="33" t="s">
        <v>2452</v>
      </c>
      <c r="AL914" s="33" t="s">
        <v>2452</v>
      </c>
      <c r="AM914" s="33" t="s">
        <v>2453</v>
      </c>
      <c r="AN914" s="33" t="s">
        <v>2454</v>
      </c>
    </row>
    <row r="915" spans="1:40" ht="140.25">
      <c r="A915" s="100" t="s">
        <v>1551</v>
      </c>
      <c r="B915" s="33" t="s">
        <v>2455</v>
      </c>
      <c r="C915" s="33" t="s">
        <v>1237</v>
      </c>
      <c r="D915" s="33" t="s">
        <v>2456</v>
      </c>
      <c r="E915" s="35"/>
      <c r="F915" s="35" t="s">
        <v>1175</v>
      </c>
      <c r="G915" s="129">
        <v>1</v>
      </c>
      <c r="H915" s="33" t="s">
        <v>46</v>
      </c>
      <c r="I915" s="33" t="s">
        <v>47</v>
      </c>
      <c r="J915" s="33" t="s">
        <v>1279</v>
      </c>
      <c r="K915" s="37">
        <v>255</v>
      </c>
      <c r="L915" s="16">
        <f t="shared" si="246"/>
        <v>306</v>
      </c>
      <c r="M915" s="16">
        <v>0.13600000000000001</v>
      </c>
      <c r="N915" s="8">
        <f t="shared" si="242"/>
        <v>0.15740740740740741</v>
      </c>
      <c r="O915" s="17">
        <f t="shared" si="250"/>
        <v>296</v>
      </c>
      <c r="P915" s="17">
        <f t="shared" si="251"/>
        <v>355.2</v>
      </c>
      <c r="Q915" s="18">
        <f t="shared" si="243"/>
        <v>40.256</v>
      </c>
      <c r="R915" s="8">
        <v>12</v>
      </c>
      <c r="S915" s="8">
        <v>8.4</v>
      </c>
      <c r="T915" s="18">
        <f t="shared" si="240"/>
        <v>388.87336244541478</v>
      </c>
      <c r="U915" s="78">
        <v>0.1</v>
      </c>
      <c r="V915" s="18">
        <f t="shared" si="248"/>
        <v>390.72</v>
      </c>
      <c r="W915" s="44">
        <f t="shared" si="249"/>
        <v>347.16157205240171</v>
      </c>
      <c r="X915" s="8">
        <v>8.4</v>
      </c>
      <c r="Y915" s="17">
        <v>0</v>
      </c>
      <c r="Z915" s="18">
        <f t="shared" si="241"/>
        <v>388.87336244541478</v>
      </c>
      <c r="AA915" s="17">
        <f t="shared" si="245"/>
        <v>347.16157205240171</v>
      </c>
      <c r="AB915" s="35" t="s">
        <v>2457</v>
      </c>
      <c r="AC915" s="35" t="s">
        <v>46</v>
      </c>
      <c r="AD915" s="35"/>
      <c r="AE915" s="35"/>
      <c r="AF915" s="35"/>
      <c r="AG915" s="36"/>
      <c r="AH915" s="36"/>
      <c r="AI915" s="36"/>
      <c r="AJ915" s="38"/>
      <c r="AK915" s="33" t="s">
        <v>2458</v>
      </c>
      <c r="AL915" s="33" t="s">
        <v>2458</v>
      </c>
      <c r="AM915" s="33" t="s">
        <v>2459</v>
      </c>
      <c r="AN915" s="33" t="s">
        <v>2460</v>
      </c>
    </row>
    <row r="916" spans="1:40" ht="102">
      <c r="A916" s="100" t="s">
        <v>1551</v>
      </c>
      <c r="B916" s="33" t="s">
        <v>2461</v>
      </c>
      <c r="C916" s="33" t="s">
        <v>1237</v>
      </c>
      <c r="D916" s="33" t="s">
        <v>2462</v>
      </c>
      <c r="E916" s="35" t="s">
        <v>2463</v>
      </c>
      <c r="F916" s="35" t="s">
        <v>1175</v>
      </c>
      <c r="G916" s="129">
        <v>1</v>
      </c>
      <c r="H916" s="33" t="s">
        <v>46</v>
      </c>
      <c r="I916" s="33" t="s">
        <v>47</v>
      </c>
      <c r="J916" s="33" t="s">
        <v>1279</v>
      </c>
      <c r="K916" s="37">
        <v>340</v>
      </c>
      <c r="L916" s="16">
        <f t="shared" si="246"/>
        <v>408</v>
      </c>
      <c r="M916" s="16">
        <v>8.7999999999999995E-2</v>
      </c>
      <c r="N916" s="8">
        <f t="shared" si="242"/>
        <v>9.6491228070175433E-2</v>
      </c>
      <c r="O916" s="17">
        <f t="shared" si="250"/>
        <v>373</v>
      </c>
      <c r="P916" s="17">
        <f t="shared" si="251"/>
        <v>447.59999999999997</v>
      </c>
      <c r="Q916" s="18">
        <f t="shared" si="243"/>
        <v>32.823999999999998</v>
      </c>
      <c r="R916" s="8">
        <v>12</v>
      </c>
      <c r="S916" s="8">
        <v>8.4</v>
      </c>
      <c r="T916" s="18">
        <f t="shared" si="240"/>
        <v>489.74672489082963</v>
      </c>
      <c r="U916" s="78">
        <v>0.1</v>
      </c>
      <c r="V916" s="18">
        <f t="shared" si="248"/>
        <v>492.36</v>
      </c>
      <c r="W916" s="44">
        <f t="shared" si="249"/>
        <v>458.51528384279476</v>
      </c>
      <c r="X916" s="8">
        <v>8.4</v>
      </c>
      <c r="Y916" s="17">
        <v>0</v>
      </c>
      <c r="Z916" s="18">
        <f t="shared" si="241"/>
        <v>489.74672489082963</v>
      </c>
      <c r="AA916" s="17">
        <f t="shared" si="245"/>
        <v>458.51528384279476</v>
      </c>
      <c r="AB916" s="40">
        <v>43375</v>
      </c>
      <c r="AC916" s="35" t="s">
        <v>394</v>
      </c>
      <c r="AD916" s="35" t="s">
        <v>2464</v>
      </c>
      <c r="AE916" s="35" t="s">
        <v>2286</v>
      </c>
      <c r="AF916" s="35">
        <v>6.46</v>
      </c>
      <c r="AG916" s="36"/>
      <c r="AH916" s="36"/>
      <c r="AI916" s="36"/>
      <c r="AJ916" s="38"/>
      <c r="AK916" s="33" t="s">
        <v>2465</v>
      </c>
      <c r="AL916" s="33" t="s">
        <v>2465</v>
      </c>
      <c r="AM916" s="33" t="s">
        <v>2466</v>
      </c>
      <c r="AN916" s="33" t="s">
        <v>2467</v>
      </c>
    </row>
    <row r="917" spans="1:40" ht="102">
      <c r="A917" s="100" t="s">
        <v>1551</v>
      </c>
      <c r="B917" s="33" t="s">
        <v>2468</v>
      </c>
      <c r="C917" s="33" t="s">
        <v>1237</v>
      </c>
      <c r="D917" s="33" t="s">
        <v>2462</v>
      </c>
      <c r="E917" s="35" t="s">
        <v>2469</v>
      </c>
      <c r="F917" s="35" t="s">
        <v>1175</v>
      </c>
      <c r="G917" s="129">
        <v>1</v>
      </c>
      <c r="H917" s="33" t="s">
        <v>46</v>
      </c>
      <c r="I917" s="33" t="s">
        <v>47</v>
      </c>
      <c r="J917" s="59">
        <v>43102</v>
      </c>
      <c r="K917" s="37">
        <v>335</v>
      </c>
      <c r="L917" s="16">
        <f t="shared" si="246"/>
        <v>402</v>
      </c>
      <c r="M917" s="16">
        <v>0.1</v>
      </c>
      <c r="N917" s="8">
        <f t="shared" si="242"/>
        <v>0.11111111111111112</v>
      </c>
      <c r="O917" s="17">
        <f t="shared" si="250"/>
        <v>373</v>
      </c>
      <c r="P917" s="17">
        <f t="shared" si="251"/>
        <v>447.59999999999997</v>
      </c>
      <c r="Q917" s="18">
        <f t="shared" si="243"/>
        <v>37.300000000000004</v>
      </c>
      <c r="R917" s="8">
        <v>12</v>
      </c>
      <c r="S917" s="8">
        <v>8.4</v>
      </c>
      <c r="T917" s="18">
        <f t="shared" si="240"/>
        <v>489.74672489082963</v>
      </c>
      <c r="U917" s="78">
        <v>0.1</v>
      </c>
      <c r="V917" s="18">
        <f t="shared" si="248"/>
        <v>492.36</v>
      </c>
      <c r="W917" s="44">
        <f t="shared" si="249"/>
        <v>451.96506550218339</v>
      </c>
      <c r="X917" s="8">
        <v>8.4</v>
      </c>
      <c r="Y917" s="17">
        <v>0</v>
      </c>
      <c r="Z917" s="18">
        <f t="shared" si="241"/>
        <v>489.74672489082963</v>
      </c>
      <c r="AA917" s="17">
        <f t="shared" si="245"/>
        <v>451.96506550218339</v>
      </c>
      <c r="AB917" s="35" t="s">
        <v>875</v>
      </c>
      <c r="AC917" s="35" t="s">
        <v>394</v>
      </c>
      <c r="AD917" s="35" t="s">
        <v>2470</v>
      </c>
      <c r="AE917" s="35" t="s">
        <v>2471</v>
      </c>
      <c r="AF917" s="35">
        <v>11.08</v>
      </c>
      <c r="AG917" s="36"/>
      <c r="AH917" s="36"/>
      <c r="AI917" s="36"/>
      <c r="AJ917" s="38"/>
      <c r="AK917" s="33" t="s">
        <v>2465</v>
      </c>
      <c r="AL917" s="33" t="s">
        <v>2465</v>
      </c>
      <c r="AM917" s="33" t="s">
        <v>2466</v>
      </c>
      <c r="AN917" s="33" t="s">
        <v>2467</v>
      </c>
    </row>
    <row r="918" spans="1:40" ht="102">
      <c r="A918" s="100" t="s">
        <v>1551</v>
      </c>
      <c r="B918" s="33" t="s">
        <v>2472</v>
      </c>
      <c r="C918" s="33" t="s">
        <v>1237</v>
      </c>
      <c r="D918" s="33" t="s">
        <v>2473</v>
      </c>
      <c r="E918" s="35"/>
      <c r="F918" s="35" t="s">
        <v>1175</v>
      </c>
      <c r="G918" s="129">
        <v>1</v>
      </c>
      <c r="H918" s="33" t="s">
        <v>46</v>
      </c>
      <c r="I918" s="33" t="s">
        <v>47</v>
      </c>
      <c r="J918" s="33" t="s">
        <v>1279</v>
      </c>
      <c r="K918" s="37">
        <v>285</v>
      </c>
      <c r="L918" s="16">
        <f t="shared" si="246"/>
        <v>342</v>
      </c>
      <c r="M918" s="16">
        <v>5.6000000000000001E-2</v>
      </c>
      <c r="N918" s="8">
        <f t="shared" si="242"/>
        <v>5.9322033898305086E-2</v>
      </c>
      <c r="O918" s="17">
        <f t="shared" si="250"/>
        <v>302</v>
      </c>
      <c r="P918" s="17">
        <f t="shared" si="251"/>
        <v>362.4</v>
      </c>
      <c r="Q918" s="18">
        <f t="shared" si="243"/>
        <v>16.911999999999999</v>
      </c>
      <c r="R918" s="8">
        <v>12</v>
      </c>
      <c r="S918" s="8">
        <v>8.4</v>
      </c>
      <c r="T918" s="18">
        <f t="shared" si="240"/>
        <v>396.73362445414841</v>
      </c>
      <c r="U918" s="78">
        <v>0.1</v>
      </c>
      <c r="V918" s="18">
        <f t="shared" si="248"/>
        <v>398.64</v>
      </c>
      <c r="W918" s="44">
        <f t="shared" si="249"/>
        <v>386.46288209606985</v>
      </c>
      <c r="X918" s="8">
        <v>8.4</v>
      </c>
      <c r="Y918" s="17">
        <v>0</v>
      </c>
      <c r="Z918" s="18">
        <f t="shared" si="241"/>
        <v>396.73362445414841</v>
      </c>
      <c r="AA918" s="17">
        <f t="shared" si="245"/>
        <v>386.46288209606985</v>
      </c>
      <c r="AB918" s="35"/>
      <c r="AC918" s="35"/>
      <c r="AD918" s="35"/>
      <c r="AE918" s="35"/>
      <c r="AF918" s="35"/>
      <c r="AG918" s="36"/>
      <c r="AH918" s="36"/>
      <c r="AI918" s="36"/>
      <c r="AJ918" s="38"/>
      <c r="AK918" s="33" t="s">
        <v>2474</v>
      </c>
      <c r="AL918" s="33" t="s">
        <v>2474</v>
      </c>
      <c r="AM918" s="33" t="s">
        <v>2475</v>
      </c>
      <c r="AN918" s="33" t="s">
        <v>2476</v>
      </c>
    </row>
    <row r="919" spans="1:40" ht="102">
      <c r="A919" s="100" t="s">
        <v>1551</v>
      </c>
      <c r="B919" s="33" t="s">
        <v>2477</v>
      </c>
      <c r="C919" s="33" t="s">
        <v>1237</v>
      </c>
      <c r="D919" s="33" t="s">
        <v>2478</v>
      </c>
      <c r="E919" s="35"/>
      <c r="F919" s="35" t="s">
        <v>1175</v>
      </c>
      <c r="G919" s="129">
        <v>1</v>
      </c>
      <c r="H919" s="33" t="s">
        <v>46</v>
      </c>
      <c r="I919" s="33" t="s">
        <v>47</v>
      </c>
      <c r="J919" s="33" t="s">
        <v>1279</v>
      </c>
      <c r="K919" s="37">
        <v>305</v>
      </c>
      <c r="L919" s="16">
        <f t="shared" si="246"/>
        <v>366</v>
      </c>
      <c r="M919" s="16">
        <v>0.06</v>
      </c>
      <c r="N919" s="8">
        <f t="shared" si="242"/>
        <v>6.3829787234042548E-2</v>
      </c>
      <c r="O919" s="17">
        <f t="shared" si="250"/>
        <v>325</v>
      </c>
      <c r="P919" s="17">
        <f t="shared" si="251"/>
        <v>390</v>
      </c>
      <c r="Q919" s="18">
        <f t="shared" si="243"/>
        <v>19.5</v>
      </c>
      <c r="R919" s="8">
        <v>12</v>
      </c>
      <c r="S919" s="8">
        <v>8.4</v>
      </c>
      <c r="T919" s="18">
        <f t="shared" si="240"/>
        <v>426.86462882096066</v>
      </c>
      <c r="U919" s="78">
        <v>0.1</v>
      </c>
      <c r="V919" s="18">
        <f t="shared" si="248"/>
        <v>429.00000000000006</v>
      </c>
      <c r="W919" s="44">
        <f t="shared" si="249"/>
        <v>412.66375545851525</v>
      </c>
      <c r="X919" s="8">
        <v>8.4</v>
      </c>
      <c r="Y919" s="17">
        <v>0</v>
      </c>
      <c r="Z919" s="18">
        <f t="shared" si="241"/>
        <v>426.86462882096066</v>
      </c>
      <c r="AA919" s="17">
        <f t="shared" si="245"/>
        <v>412.66375545851525</v>
      </c>
      <c r="AB919" s="35"/>
      <c r="AC919" s="35"/>
      <c r="AD919" s="35"/>
      <c r="AE919" s="35"/>
      <c r="AF919" s="35"/>
      <c r="AG919" s="36"/>
      <c r="AH919" s="36"/>
      <c r="AI919" s="36"/>
      <c r="AJ919" s="38"/>
      <c r="AK919" s="33" t="s">
        <v>2479</v>
      </c>
      <c r="AL919" s="33" t="s">
        <v>2479</v>
      </c>
      <c r="AM919" s="33" t="s">
        <v>2480</v>
      </c>
      <c r="AN919" s="33" t="s">
        <v>2481</v>
      </c>
    </row>
    <row r="920" spans="1:40" ht="102">
      <c r="A920" s="100" t="s">
        <v>1551</v>
      </c>
      <c r="B920" s="33" t="s">
        <v>2477</v>
      </c>
      <c r="C920" s="33" t="s">
        <v>1237</v>
      </c>
      <c r="D920" s="33" t="s">
        <v>2478</v>
      </c>
      <c r="E920" s="35"/>
      <c r="F920" s="35" t="s">
        <v>1175</v>
      </c>
      <c r="G920" s="129">
        <v>1</v>
      </c>
      <c r="H920" s="33" t="s">
        <v>46</v>
      </c>
      <c r="I920" s="33" t="s">
        <v>47</v>
      </c>
      <c r="J920" s="33" t="s">
        <v>2304</v>
      </c>
      <c r="K920" s="37">
        <v>290</v>
      </c>
      <c r="L920" s="16">
        <f t="shared" si="246"/>
        <v>348</v>
      </c>
      <c r="M920" s="16">
        <v>0.106</v>
      </c>
      <c r="N920" s="8">
        <f t="shared" si="242"/>
        <v>0.11856823266219239</v>
      </c>
      <c r="O920" s="17">
        <f t="shared" si="250"/>
        <v>325</v>
      </c>
      <c r="P920" s="17">
        <f t="shared" si="251"/>
        <v>390</v>
      </c>
      <c r="Q920" s="18">
        <f t="shared" si="243"/>
        <v>34.449999999999996</v>
      </c>
      <c r="R920" s="8">
        <v>12</v>
      </c>
      <c r="S920" s="8">
        <v>8.4</v>
      </c>
      <c r="T920" s="18">
        <f t="shared" si="240"/>
        <v>426.86462882096066</v>
      </c>
      <c r="U920" s="78">
        <v>0.1</v>
      </c>
      <c r="V920" s="18">
        <f t="shared" si="248"/>
        <v>429.00000000000006</v>
      </c>
      <c r="W920" s="44">
        <f t="shared" si="249"/>
        <v>393.01310043668121</v>
      </c>
      <c r="X920" s="8">
        <v>8.4</v>
      </c>
      <c r="Y920" s="17">
        <v>0</v>
      </c>
      <c r="Z920" s="18">
        <f t="shared" si="241"/>
        <v>426.86462882096066</v>
      </c>
      <c r="AA920" s="17">
        <f t="shared" si="245"/>
        <v>393.01310043668121</v>
      </c>
      <c r="AB920" s="35"/>
      <c r="AC920" s="35"/>
      <c r="AD920" s="35"/>
      <c r="AE920" s="35"/>
      <c r="AF920" s="35"/>
      <c r="AG920" s="36"/>
      <c r="AH920" s="36"/>
      <c r="AI920" s="36"/>
      <c r="AJ920" s="38"/>
      <c r="AK920" s="33" t="s">
        <v>2479</v>
      </c>
      <c r="AL920" s="33" t="s">
        <v>2479</v>
      </c>
      <c r="AM920" s="33" t="s">
        <v>2480</v>
      </c>
      <c r="AN920" s="33" t="s">
        <v>2481</v>
      </c>
    </row>
    <row r="921" spans="1:40" ht="178.5">
      <c r="A921" s="100" t="s">
        <v>1551</v>
      </c>
      <c r="B921" s="33" t="s">
        <v>2482</v>
      </c>
      <c r="C921" s="33" t="s">
        <v>1237</v>
      </c>
      <c r="D921" s="33" t="s">
        <v>2483</v>
      </c>
      <c r="E921" s="35"/>
      <c r="F921" s="35" t="s">
        <v>1175</v>
      </c>
      <c r="G921" s="129">
        <v>1</v>
      </c>
      <c r="H921" s="33" t="s">
        <v>46</v>
      </c>
      <c r="I921" s="33" t="s">
        <v>47</v>
      </c>
      <c r="J921" s="33" t="s">
        <v>1279</v>
      </c>
      <c r="K921" s="37">
        <v>340</v>
      </c>
      <c r="L921" s="16">
        <f t="shared" si="246"/>
        <v>408</v>
      </c>
      <c r="M921" s="16">
        <v>0.10299999999999999</v>
      </c>
      <c r="N921" s="8">
        <f t="shared" si="242"/>
        <v>0.11482720178372352</v>
      </c>
      <c r="O921" s="17">
        <f t="shared" si="250"/>
        <v>380</v>
      </c>
      <c r="P921" s="17">
        <f t="shared" si="251"/>
        <v>456</v>
      </c>
      <c r="Q921" s="18">
        <f t="shared" si="243"/>
        <v>39.14</v>
      </c>
      <c r="R921" s="8">
        <v>12</v>
      </c>
      <c r="S921" s="8">
        <v>8.4</v>
      </c>
      <c r="T921" s="18">
        <f t="shared" si="240"/>
        <v>498.91703056768557</v>
      </c>
      <c r="U921" s="78">
        <v>0.1</v>
      </c>
      <c r="V921" s="18">
        <f t="shared" si="248"/>
        <v>501.6</v>
      </c>
      <c r="W921" s="44">
        <f t="shared" si="249"/>
        <v>458.51528384279476</v>
      </c>
      <c r="X921" s="8">
        <v>8.4</v>
      </c>
      <c r="Y921" s="17">
        <v>0</v>
      </c>
      <c r="Z921" s="18">
        <f t="shared" si="241"/>
        <v>498.91703056768557</v>
      </c>
      <c r="AA921" s="17">
        <f t="shared" si="245"/>
        <v>458.51528384279476</v>
      </c>
      <c r="AB921" s="35" t="s">
        <v>2315</v>
      </c>
      <c r="AC921" s="35" t="s">
        <v>46</v>
      </c>
      <c r="AD921" s="35"/>
      <c r="AE921" s="35"/>
      <c r="AF921" s="35"/>
      <c r="AG921" s="36"/>
      <c r="AH921" s="36"/>
      <c r="AI921" s="36"/>
      <c r="AJ921" s="38"/>
      <c r="AK921" s="33" t="s">
        <v>2484</v>
      </c>
      <c r="AL921" s="33" t="s">
        <v>2484</v>
      </c>
      <c r="AM921" s="33" t="s">
        <v>2485</v>
      </c>
      <c r="AN921" s="33" t="s">
        <v>2486</v>
      </c>
    </row>
    <row r="922" spans="1:40" ht="140.25">
      <c r="A922" s="100" t="s">
        <v>1551</v>
      </c>
      <c r="B922" s="33" t="s">
        <v>2487</v>
      </c>
      <c r="C922" s="33" t="s">
        <v>1237</v>
      </c>
      <c r="D922" s="33" t="s">
        <v>2488</v>
      </c>
      <c r="E922" s="35"/>
      <c r="F922" s="35" t="s">
        <v>1175</v>
      </c>
      <c r="G922" s="129">
        <v>1</v>
      </c>
      <c r="H922" s="33" t="s">
        <v>46</v>
      </c>
      <c r="I922" s="33" t="s">
        <v>47</v>
      </c>
      <c r="J922" s="33" t="s">
        <v>1279</v>
      </c>
      <c r="K922" s="37">
        <v>365</v>
      </c>
      <c r="L922" s="16">
        <f t="shared" si="246"/>
        <v>438</v>
      </c>
      <c r="M922" s="16">
        <v>9.4E-2</v>
      </c>
      <c r="N922" s="8">
        <f t="shared" si="242"/>
        <v>0.10375275938189846</v>
      </c>
      <c r="O922" s="17">
        <f t="shared" si="250"/>
        <v>403</v>
      </c>
      <c r="P922" s="17">
        <f t="shared" si="251"/>
        <v>483.59999999999997</v>
      </c>
      <c r="Q922" s="18">
        <f t="shared" si="243"/>
        <v>37.881999999999998</v>
      </c>
      <c r="R922" s="8">
        <v>12</v>
      </c>
      <c r="S922" s="8">
        <v>8.4</v>
      </c>
      <c r="T922" s="18">
        <f t="shared" si="240"/>
        <v>529.04803493449776</v>
      </c>
      <c r="U922" s="78">
        <v>0.1</v>
      </c>
      <c r="V922" s="18">
        <f t="shared" si="248"/>
        <v>531.96</v>
      </c>
      <c r="W922" s="44">
        <f t="shared" si="249"/>
        <v>491.26637554585153</v>
      </c>
      <c r="X922" s="8">
        <v>8.4</v>
      </c>
      <c r="Y922" s="17">
        <v>0</v>
      </c>
      <c r="Z922" s="18">
        <f t="shared" si="241"/>
        <v>529.04803493449776</v>
      </c>
      <c r="AA922" s="17">
        <f t="shared" si="245"/>
        <v>491.26637554585153</v>
      </c>
      <c r="AB922" s="35" t="s">
        <v>898</v>
      </c>
      <c r="AC922" s="35" t="s">
        <v>46</v>
      </c>
      <c r="AD922" s="35"/>
      <c r="AE922" s="35"/>
      <c r="AF922" s="35"/>
      <c r="AG922" s="36"/>
      <c r="AH922" s="36"/>
      <c r="AI922" s="36"/>
      <c r="AJ922" s="38"/>
      <c r="AK922" s="33" t="s">
        <v>2489</v>
      </c>
      <c r="AL922" s="33" t="s">
        <v>2489</v>
      </c>
      <c r="AM922" s="33" t="s">
        <v>2490</v>
      </c>
      <c r="AN922" s="33" t="s">
        <v>2491</v>
      </c>
    </row>
    <row r="923" spans="1:40" ht="153">
      <c r="A923" s="100" t="s">
        <v>1551</v>
      </c>
      <c r="B923" s="33" t="s">
        <v>2492</v>
      </c>
      <c r="C923" s="33" t="s">
        <v>1237</v>
      </c>
      <c r="D923" s="33" t="s">
        <v>2493</v>
      </c>
      <c r="E923" s="35" t="s">
        <v>2494</v>
      </c>
      <c r="F923" s="35" t="s">
        <v>1175</v>
      </c>
      <c r="G923" s="129">
        <v>1</v>
      </c>
      <c r="H923" s="33" t="s">
        <v>46</v>
      </c>
      <c r="I923" s="33" t="s">
        <v>47</v>
      </c>
      <c r="J923" s="33" t="s">
        <v>1279</v>
      </c>
      <c r="K923" s="37">
        <v>280</v>
      </c>
      <c r="L923" s="16">
        <f t="shared" si="246"/>
        <v>336</v>
      </c>
      <c r="M923" s="16">
        <v>9.8000000000000004E-2</v>
      </c>
      <c r="N923" s="8">
        <f t="shared" si="242"/>
        <v>0.10864745011086474</v>
      </c>
      <c r="O923" s="17">
        <f t="shared" si="250"/>
        <v>311</v>
      </c>
      <c r="P923" s="17">
        <f t="shared" si="251"/>
        <v>373.2</v>
      </c>
      <c r="Q923" s="18">
        <f t="shared" si="243"/>
        <v>30.478000000000002</v>
      </c>
      <c r="R923" s="8">
        <v>12</v>
      </c>
      <c r="S923" s="8">
        <v>8.4</v>
      </c>
      <c r="T923" s="18">
        <f t="shared" si="240"/>
        <v>408.52401746724888</v>
      </c>
      <c r="U923" s="78">
        <v>0.1</v>
      </c>
      <c r="V923" s="18">
        <f t="shared" si="248"/>
        <v>410.52000000000004</v>
      </c>
      <c r="W923" s="44">
        <f t="shared" si="249"/>
        <v>379.91266375545848</v>
      </c>
      <c r="X923" s="8">
        <v>8.4</v>
      </c>
      <c r="Y923" s="17">
        <v>0</v>
      </c>
      <c r="Z923" s="18">
        <f t="shared" si="241"/>
        <v>408.52401746724888</v>
      </c>
      <c r="AA923" s="17">
        <f t="shared" si="245"/>
        <v>379.91266375545848</v>
      </c>
      <c r="AB923" s="35" t="s">
        <v>2495</v>
      </c>
      <c r="AC923" s="35" t="s">
        <v>482</v>
      </c>
      <c r="AD923" s="35" t="s">
        <v>2496</v>
      </c>
      <c r="AE923" s="35" t="s">
        <v>2497</v>
      </c>
      <c r="AF923" s="35">
        <v>12.06</v>
      </c>
      <c r="AG923" s="36"/>
      <c r="AH923" s="36"/>
      <c r="AI923" s="36"/>
      <c r="AJ923" s="38"/>
      <c r="AK923" s="33" t="s">
        <v>2498</v>
      </c>
      <c r="AL923" s="33" t="s">
        <v>2498</v>
      </c>
      <c r="AM923" s="33" t="s">
        <v>2499</v>
      </c>
      <c r="AN923" s="33" t="s">
        <v>2500</v>
      </c>
    </row>
    <row r="924" spans="1:40" ht="102">
      <c r="A924" s="100" t="s">
        <v>1551</v>
      </c>
      <c r="B924" s="33" t="s">
        <v>2501</v>
      </c>
      <c r="C924" s="33" t="s">
        <v>1237</v>
      </c>
      <c r="D924" s="33" t="s">
        <v>2502</v>
      </c>
      <c r="E924" s="35"/>
      <c r="F924" s="35" t="s">
        <v>1175</v>
      </c>
      <c r="G924" s="129">
        <v>1</v>
      </c>
      <c r="H924" s="33" t="s">
        <v>46</v>
      </c>
      <c r="I924" s="33" t="s">
        <v>47</v>
      </c>
      <c r="J924" s="33" t="s">
        <v>1279</v>
      </c>
      <c r="K924" s="37">
        <v>210</v>
      </c>
      <c r="L924" s="16">
        <f t="shared" si="246"/>
        <v>252</v>
      </c>
      <c r="M924" s="16">
        <v>0.13400000000000001</v>
      </c>
      <c r="N924" s="8">
        <f t="shared" si="242"/>
        <v>0.15473441108545036</v>
      </c>
      <c r="O924" s="17">
        <f t="shared" si="250"/>
        <v>243</v>
      </c>
      <c r="P924" s="17">
        <f t="shared" si="251"/>
        <v>291.59999999999997</v>
      </c>
      <c r="Q924" s="18">
        <f t="shared" si="243"/>
        <v>32.562000000000005</v>
      </c>
      <c r="R924" s="8">
        <v>12</v>
      </c>
      <c r="S924" s="8">
        <v>8.4</v>
      </c>
      <c r="T924" s="18">
        <f t="shared" si="240"/>
        <v>319.44104803493445</v>
      </c>
      <c r="U924" s="78">
        <v>0.1</v>
      </c>
      <c r="V924" s="18">
        <f t="shared" si="248"/>
        <v>320.76</v>
      </c>
      <c r="W924" s="44">
        <f t="shared" si="249"/>
        <v>288.20960698689953</v>
      </c>
      <c r="X924" s="8">
        <v>8.4</v>
      </c>
      <c r="Y924" s="17">
        <v>6</v>
      </c>
      <c r="Z924" s="18">
        <f t="shared" si="241"/>
        <v>325.99126637554576</v>
      </c>
      <c r="AA924" s="17">
        <f t="shared" si="245"/>
        <v>294.7598253275109</v>
      </c>
      <c r="AB924" s="35" t="s">
        <v>2189</v>
      </c>
      <c r="AC924" s="35" t="s">
        <v>46</v>
      </c>
      <c r="AD924" s="35"/>
      <c r="AE924" s="35"/>
      <c r="AF924" s="35"/>
      <c r="AG924" s="36"/>
      <c r="AH924" s="36"/>
      <c r="AI924" s="36"/>
      <c r="AJ924" s="38"/>
      <c r="AK924" s="33" t="s">
        <v>2503</v>
      </c>
      <c r="AL924" s="33" t="s">
        <v>2503</v>
      </c>
      <c r="AM924" s="33" t="s">
        <v>2504</v>
      </c>
      <c r="AN924" s="33" t="s">
        <v>2505</v>
      </c>
    </row>
    <row r="925" spans="1:40" ht="89.25">
      <c r="A925" s="100" t="s">
        <v>1551</v>
      </c>
      <c r="B925" s="33" t="s">
        <v>2506</v>
      </c>
      <c r="C925" s="33" t="s">
        <v>1237</v>
      </c>
      <c r="D925" s="33" t="s">
        <v>2507</v>
      </c>
      <c r="E925" s="35"/>
      <c r="F925" s="35" t="s">
        <v>1175</v>
      </c>
      <c r="G925" s="129">
        <v>1</v>
      </c>
      <c r="H925" s="33" t="s">
        <v>46</v>
      </c>
      <c r="I925" s="33" t="s">
        <v>47</v>
      </c>
      <c r="J925" s="33" t="s">
        <v>1279</v>
      </c>
      <c r="K925" s="37">
        <v>115</v>
      </c>
      <c r="L925" s="16">
        <f t="shared" si="246"/>
        <v>138</v>
      </c>
      <c r="M925" s="16">
        <v>0.2</v>
      </c>
      <c r="N925" s="8">
        <f t="shared" si="242"/>
        <v>0.25</v>
      </c>
      <c r="O925" s="17">
        <f t="shared" si="250"/>
        <v>144</v>
      </c>
      <c r="P925" s="17">
        <f t="shared" si="251"/>
        <v>172.79999999999998</v>
      </c>
      <c r="Q925" s="18">
        <f t="shared" si="243"/>
        <v>28.8</v>
      </c>
      <c r="R925" s="8">
        <v>12</v>
      </c>
      <c r="S925" s="8">
        <v>8.4</v>
      </c>
      <c r="T925" s="18">
        <f t="shared" si="240"/>
        <v>189.74672489082968</v>
      </c>
      <c r="U925" s="78">
        <v>0.1</v>
      </c>
      <c r="V925" s="18">
        <f t="shared" si="248"/>
        <v>190.07999999999998</v>
      </c>
      <c r="W925" s="44">
        <f t="shared" si="249"/>
        <v>163.75545851528383</v>
      </c>
      <c r="X925" s="8">
        <v>8.4</v>
      </c>
      <c r="Y925" s="17">
        <v>6</v>
      </c>
      <c r="Z925" s="18">
        <f t="shared" si="241"/>
        <v>196.29694323144102</v>
      </c>
      <c r="AA925" s="17">
        <f t="shared" si="245"/>
        <v>170.3056768558952</v>
      </c>
      <c r="AB925" s="35" t="s">
        <v>1097</v>
      </c>
      <c r="AC925" s="35" t="s">
        <v>46</v>
      </c>
      <c r="AD925" s="35"/>
      <c r="AE925" s="35"/>
      <c r="AF925" s="35"/>
      <c r="AG925" s="36"/>
      <c r="AH925" s="36"/>
      <c r="AI925" s="36"/>
      <c r="AJ925" s="38"/>
      <c r="AK925" s="33" t="s">
        <v>2508</v>
      </c>
      <c r="AL925" s="33" t="s">
        <v>2508</v>
      </c>
      <c r="AM925" s="33" t="s">
        <v>2509</v>
      </c>
      <c r="AN925" s="33" t="s">
        <v>2510</v>
      </c>
    </row>
    <row r="926" spans="1:40" ht="153">
      <c r="A926" s="100" t="s">
        <v>1551</v>
      </c>
      <c r="B926" s="33" t="s">
        <v>2511</v>
      </c>
      <c r="C926" s="33" t="s">
        <v>1237</v>
      </c>
      <c r="D926" s="33" t="s">
        <v>2512</v>
      </c>
      <c r="E926" s="35" t="s">
        <v>2513</v>
      </c>
      <c r="F926" s="35" t="s">
        <v>1175</v>
      </c>
      <c r="G926" s="129">
        <v>1</v>
      </c>
      <c r="H926" s="33" t="s">
        <v>46</v>
      </c>
      <c r="I926" s="33" t="s">
        <v>47</v>
      </c>
      <c r="J926" s="33" t="s">
        <v>1279</v>
      </c>
      <c r="K926" s="37">
        <v>289</v>
      </c>
      <c r="L926" s="16">
        <f t="shared" si="246"/>
        <v>346.8</v>
      </c>
      <c r="M926" s="16">
        <v>0.11600000000000001</v>
      </c>
      <c r="N926" s="8">
        <f t="shared" si="242"/>
        <v>0.13122171945701358</v>
      </c>
      <c r="O926" s="17">
        <f t="shared" si="250"/>
        <v>327</v>
      </c>
      <c r="P926" s="17">
        <f t="shared" si="251"/>
        <v>392.4</v>
      </c>
      <c r="Q926" s="18">
        <f t="shared" si="243"/>
        <v>37.932000000000002</v>
      </c>
      <c r="R926" s="8">
        <v>12</v>
      </c>
      <c r="S926" s="8">
        <v>8.4</v>
      </c>
      <c r="T926" s="18">
        <f t="shared" si="240"/>
        <v>429.48471615720518</v>
      </c>
      <c r="U926" s="78">
        <v>0.1</v>
      </c>
      <c r="V926" s="18">
        <f t="shared" si="248"/>
        <v>431.64</v>
      </c>
      <c r="W926" s="44">
        <f t="shared" si="249"/>
        <v>391.70305676855895</v>
      </c>
      <c r="X926" s="8">
        <v>8.4</v>
      </c>
      <c r="Y926" s="17">
        <v>6</v>
      </c>
      <c r="Z926" s="18">
        <f t="shared" si="241"/>
        <v>436.03493449781655</v>
      </c>
      <c r="AA926" s="17">
        <f t="shared" si="245"/>
        <v>398.25327510917032</v>
      </c>
      <c r="AB926" s="35" t="s">
        <v>2514</v>
      </c>
      <c r="AC926" s="35" t="s">
        <v>394</v>
      </c>
      <c r="AD926" s="35" t="s">
        <v>2515</v>
      </c>
      <c r="AE926" s="35" t="s">
        <v>2516</v>
      </c>
      <c r="AF926" s="35">
        <v>7.6</v>
      </c>
      <c r="AG926" s="36"/>
      <c r="AH926" s="36"/>
      <c r="AI926" s="36"/>
      <c r="AJ926" s="38"/>
      <c r="AK926" s="33" t="s">
        <v>2517</v>
      </c>
      <c r="AL926" s="33" t="s">
        <v>2517</v>
      </c>
      <c r="AM926" s="33" t="s">
        <v>2518</v>
      </c>
      <c r="AN926" s="33" t="s">
        <v>2519</v>
      </c>
    </row>
    <row r="927" spans="1:40" ht="153">
      <c r="A927" s="100" t="s">
        <v>1551</v>
      </c>
      <c r="B927" s="33" t="s">
        <v>2511</v>
      </c>
      <c r="C927" s="33" t="s">
        <v>1237</v>
      </c>
      <c r="D927" s="33" t="s">
        <v>2512</v>
      </c>
      <c r="E927" s="35"/>
      <c r="F927" s="35" t="s">
        <v>1175</v>
      </c>
      <c r="G927" s="129">
        <v>1</v>
      </c>
      <c r="H927" s="33" t="s">
        <v>46</v>
      </c>
      <c r="I927" s="33" t="s">
        <v>47</v>
      </c>
      <c r="J927" s="33" t="s">
        <v>2304</v>
      </c>
      <c r="K927" s="37">
        <v>285</v>
      </c>
      <c r="L927" s="16">
        <f t="shared" si="246"/>
        <v>342</v>
      </c>
      <c r="M927" s="16">
        <v>0.10100000000000001</v>
      </c>
      <c r="N927" s="8">
        <f t="shared" si="242"/>
        <v>0.11234705228031146</v>
      </c>
      <c r="O927" s="17">
        <f t="shared" si="250"/>
        <v>318</v>
      </c>
      <c r="P927" s="17">
        <f t="shared" si="251"/>
        <v>381.59999999999997</v>
      </c>
      <c r="Q927" s="18">
        <f t="shared" si="243"/>
        <v>32.118000000000002</v>
      </c>
      <c r="R927" s="8">
        <v>12</v>
      </c>
      <c r="S927" s="8">
        <v>8.4</v>
      </c>
      <c r="T927" s="18">
        <f t="shared" si="240"/>
        <v>417.69432314410471</v>
      </c>
      <c r="U927" s="78">
        <v>0.1</v>
      </c>
      <c r="V927" s="18">
        <f t="shared" si="248"/>
        <v>419.76</v>
      </c>
      <c r="W927" s="44">
        <f t="shared" si="249"/>
        <v>386.46288209606985</v>
      </c>
      <c r="X927" s="8">
        <v>8.4</v>
      </c>
      <c r="Y927" s="17">
        <v>0</v>
      </c>
      <c r="Z927" s="18">
        <f t="shared" si="241"/>
        <v>417.69432314410471</v>
      </c>
      <c r="AA927" s="17">
        <f t="shared" si="245"/>
        <v>386.46288209606985</v>
      </c>
      <c r="AB927" s="35"/>
      <c r="AC927" s="35"/>
      <c r="AD927" s="35"/>
      <c r="AE927" s="35"/>
      <c r="AF927" s="35"/>
      <c r="AG927" s="36"/>
      <c r="AH927" s="36"/>
      <c r="AI927" s="36"/>
      <c r="AJ927" s="38"/>
      <c r="AK927" s="33" t="s">
        <v>2520</v>
      </c>
      <c r="AL927" s="33" t="s">
        <v>2517</v>
      </c>
      <c r="AM927" s="33" t="s">
        <v>2518</v>
      </c>
      <c r="AN927" s="33" t="s">
        <v>2519</v>
      </c>
    </row>
    <row r="928" spans="1:40" ht="153">
      <c r="A928" s="100" t="s">
        <v>1551</v>
      </c>
      <c r="B928" s="33" t="s">
        <v>2511</v>
      </c>
      <c r="C928" s="33" t="s">
        <v>1237</v>
      </c>
      <c r="D928" s="33" t="s">
        <v>2512</v>
      </c>
      <c r="E928" s="35"/>
      <c r="F928" s="35" t="s">
        <v>1175</v>
      </c>
      <c r="G928" s="129">
        <v>1</v>
      </c>
      <c r="H928" s="33" t="s">
        <v>46</v>
      </c>
      <c r="I928" s="33" t="s">
        <v>47</v>
      </c>
      <c r="J928" s="33" t="s">
        <v>2304</v>
      </c>
      <c r="K928" s="37">
        <v>285</v>
      </c>
      <c r="L928" s="16">
        <f t="shared" si="246"/>
        <v>342</v>
      </c>
      <c r="M928" s="16">
        <v>0.10100000000000001</v>
      </c>
      <c r="N928" s="8">
        <f t="shared" si="242"/>
        <v>0.11234705228031146</v>
      </c>
      <c r="O928" s="17">
        <f t="shared" si="250"/>
        <v>318</v>
      </c>
      <c r="P928" s="17">
        <f t="shared" si="251"/>
        <v>381.59999999999997</v>
      </c>
      <c r="Q928" s="18">
        <f t="shared" si="243"/>
        <v>32.118000000000002</v>
      </c>
      <c r="R928" s="8">
        <v>12</v>
      </c>
      <c r="S928" s="8">
        <v>8.4</v>
      </c>
      <c r="T928" s="18">
        <f t="shared" si="240"/>
        <v>417.69432314410471</v>
      </c>
      <c r="U928" s="78">
        <v>0.1</v>
      </c>
      <c r="V928" s="18">
        <f t="shared" si="248"/>
        <v>419.76</v>
      </c>
      <c r="W928" s="44">
        <f t="shared" si="249"/>
        <v>386.46288209606985</v>
      </c>
      <c r="X928" s="8">
        <v>8.4</v>
      </c>
      <c r="Y928" s="17">
        <v>0</v>
      </c>
      <c r="Z928" s="18">
        <f t="shared" si="241"/>
        <v>417.69432314410471</v>
      </c>
      <c r="AA928" s="17">
        <f t="shared" si="245"/>
        <v>386.46288209606985</v>
      </c>
      <c r="AB928" s="35"/>
      <c r="AC928" s="35"/>
      <c r="AD928" s="35"/>
      <c r="AE928" s="35"/>
      <c r="AF928" s="35"/>
      <c r="AG928" s="36"/>
      <c r="AH928" s="36"/>
      <c r="AI928" s="36"/>
      <c r="AJ928" s="38"/>
      <c r="AK928" s="33" t="s">
        <v>2520</v>
      </c>
      <c r="AL928" s="33" t="s">
        <v>2517</v>
      </c>
      <c r="AM928" s="33" t="s">
        <v>2518</v>
      </c>
      <c r="AN928" s="33" t="s">
        <v>2519</v>
      </c>
    </row>
    <row r="929" spans="1:40" ht="153">
      <c r="A929" s="100" t="s">
        <v>1551</v>
      </c>
      <c r="B929" s="33" t="s">
        <v>2511</v>
      </c>
      <c r="C929" s="33" t="s">
        <v>1237</v>
      </c>
      <c r="D929" s="33" t="s">
        <v>2512</v>
      </c>
      <c r="E929" s="35"/>
      <c r="F929" s="35" t="s">
        <v>1175</v>
      </c>
      <c r="G929" s="129">
        <v>1</v>
      </c>
      <c r="H929" s="33" t="s">
        <v>46</v>
      </c>
      <c r="I929" s="33" t="s">
        <v>47</v>
      </c>
      <c r="J929" s="33" t="s">
        <v>2304</v>
      </c>
      <c r="K929" s="37">
        <v>285</v>
      </c>
      <c r="L929" s="16">
        <f t="shared" si="246"/>
        <v>342</v>
      </c>
      <c r="M929" s="16">
        <v>0.10100000000000001</v>
      </c>
      <c r="N929" s="8">
        <f t="shared" si="242"/>
        <v>0.11234705228031146</v>
      </c>
      <c r="O929" s="17">
        <f t="shared" si="250"/>
        <v>318</v>
      </c>
      <c r="P929" s="17">
        <f t="shared" si="251"/>
        <v>381.59999999999997</v>
      </c>
      <c r="Q929" s="18">
        <f t="shared" si="243"/>
        <v>32.118000000000002</v>
      </c>
      <c r="R929" s="8">
        <v>12</v>
      </c>
      <c r="S929" s="8">
        <v>8.4</v>
      </c>
      <c r="T929" s="18">
        <f t="shared" si="240"/>
        <v>417.69432314410471</v>
      </c>
      <c r="U929" s="78">
        <v>0.1</v>
      </c>
      <c r="V929" s="18">
        <f t="shared" si="248"/>
        <v>419.76</v>
      </c>
      <c r="W929" s="44">
        <f t="shared" si="249"/>
        <v>386.46288209606985</v>
      </c>
      <c r="X929" s="8">
        <v>8.4</v>
      </c>
      <c r="Y929" s="17">
        <v>0</v>
      </c>
      <c r="Z929" s="18">
        <f t="shared" si="241"/>
        <v>417.69432314410471</v>
      </c>
      <c r="AA929" s="17">
        <f t="shared" si="245"/>
        <v>386.46288209606985</v>
      </c>
      <c r="AB929" s="35"/>
      <c r="AC929" s="35"/>
      <c r="AD929" s="35"/>
      <c r="AE929" s="35"/>
      <c r="AF929" s="35"/>
      <c r="AG929" s="36"/>
      <c r="AH929" s="36"/>
      <c r="AI929" s="36"/>
      <c r="AJ929" s="38"/>
      <c r="AK929" s="33" t="s">
        <v>2520</v>
      </c>
      <c r="AL929" s="33" t="s">
        <v>2517</v>
      </c>
      <c r="AM929" s="33" t="s">
        <v>2518</v>
      </c>
      <c r="AN929" s="33" t="s">
        <v>2519</v>
      </c>
    </row>
    <row r="930" spans="1:40" ht="153">
      <c r="A930" s="100" t="s">
        <v>1551</v>
      </c>
      <c r="B930" s="33" t="s">
        <v>2521</v>
      </c>
      <c r="C930" s="33" t="s">
        <v>1237</v>
      </c>
      <c r="D930" s="33" t="s">
        <v>2512</v>
      </c>
      <c r="E930" s="35"/>
      <c r="F930" s="35" t="s">
        <v>1175</v>
      </c>
      <c r="G930" s="129">
        <v>1</v>
      </c>
      <c r="H930" s="33" t="s">
        <v>46</v>
      </c>
      <c r="I930" s="33" t="s">
        <v>47</v>
      </c>
      <c r="J930" s="33" t="s">
        <v>2304</v>
      </c>
      <c r="K930" s="37">
        <v>295</v>
      </c>
      <c r="L930" s="16">
        <f t="shared" si="246"/>
        <v>354</v>
      </c>
      <c r="M930" s="16">
        <v>7.0000000000000007E-2</v>
      </c>
      <c r="N930" s="8">
        <f t="shared" si="242"/>
        <v>7.5268817204301092E-2</v>
      </c>
      <c r="O930" s="17">
        <f t="shared" si="250"/>
        <v>318</v>
      </c>
      <c r="P930" s="17">
        <f t="shared" si="251"/>
        <v>381.59999999999997</v>
      </c>
      <c r="Q930" s="18">
        <f t="shared" si="243"/>
        <v>22.26</v>
      </c>
      <c r="R930" s="8">
        <v>12</v>
      </c>
      <c r="S930" s="8">
        <v>8.4</v>
      </c>
      <c r="T930" s="18">
        <f t="shared" si="240"/>
        <v>417.69432314410471</v>
      </c>
      <c r="U930" s="78">
        <v>0.1</v>
      </c>
      <c r="V930" s="18">
        <f t="shared" si="248"/>
        <v>419.76</v>
      </c>
      <c r="W930" s="44">
        <f t="shared" si="249"/>
        <v>399.56331877729258</v>
      </c>
      <c r="X930" s="8">
        <v>8.4</v>
      </c>
      <c r="Y930" s="17">
        <v>0</v>
      </c>
      <c r="Z930" s="18">
        <f t="shared" si="241"/>
        <v>417.69432314410471</v>
      </c>
      <c r="AA930" s="17">
        <f t="shared" si="245"/>
        <v>399.56331877729258</v>
      </c>
      <c r="AB930" s="35"/>
      <c r="AC930" s="35"/>
      <c r="AD930" s="35"/>
      <c r="AE930" s="35"/>
      <c r="AF930" s="35"/>
      <c r="AG930" s="36"/>
      <c r="AH930" s="36"/>
      <c r="AI930" s="36"/>
      <c r="AJ930" s="38"/>
      <c r="AK930" s="33" t="s">
        <v>2517</v>
      </c>
      <c r="AL930" s="33" t="s">
        <v>2517</v>
      </c>
      <c r="AM930" s="33" t="s">
        <v>2518</v>
      </c>
      <c r="AN930" s="33" t="s">
        <v>2519</v>
      </c>
    </row>
    <row r="931" spans="1:40" ht="140.25">
      <c r="A931" s="100" t="s">
        <v>1551</v>
      </c>
      <c r="B931" s="33" t="s">
        <v>2522</v>
      </c>
      <c r="C931" s="33" t="s">
        <v>1237</v>
      </c>
      <c r="D931" s="33" t="s">
        <v>2523</v>
      </c>
      <c r="E931" s="35" t="s">
        <v>2524</v>
      </c>
      <c r="F931" s="35" t="s">
        <v>1175</v>
      </c>
      <c r="G931" s="129">
        <v>1</v>
      </c>
      <c r="H931" s="33" t="s">
        <v>46</v>
      </c>
      <c r="I931" s="33" t="s">
        <v>47</v>
      </c>
      <c r="J931" s="33" t="s">
        <v>1279</v>
      </c>
      <c r="K931" s="37">
        <v>425</v>
      </c>
      <c r="L931" s="16">
        <f t="shared" si="246"/>
        <v>510</v>
      </c>
      <c r="M931" s="16">
        <v>9.8000000000000004E-2</v>
      </c>
      <c r="N931" s="8">
        <f t="shared" si="242"/>
        <v>0.10864745011086474</v>
      </c>
      <c r="O931" s="17">
        <f t="shared" si="250"/>
        <v>472</v>
      </c>
      <c r="P931" s="17">
        <f t="shared" si="251"/>
        <v>566.4</v>
      </c>
      <c r="Q931" s="18">
        <f t="shared" si="243"/>
        <v>46.256</v>
      </c>
      <c r="R931" s="8">
        <v>12</v>
      </c>
      <c r="S931" s="8">
        <v>8.4</v>
      </c>
      <c r="T931" s="18">
        <f t="shared" si="240"/>
        <v>619.44104803493451</v>
      </c>
      <c r="U931" s="78">
        <v>0.1</v>
      </c>
      <c r="V931" s="18">
        <f t="shared" si="248"/>
        <v>623.04000000000008</v>
      </c>
      <c r="W931" s="44">
        <f t="shared" si="249"/>
        <v>569.86899563318775</v>
      </c>
      <c r="X931" s="8">
        <v>8.4</v>
      </c>
      <c r="Y931" s="17">
        <v>6</v>
      </c>
      <c r="Z931" s="18">
        <f t="shared" si="241"/>
        <v>625.99126637554582</v>
      </c>
      <c r="AA931" s="17">
        <f t="shared" si="245"/>
        <v>576.41921397379906</v>
      </c>
      <c r="AB931" s="35" t="s">
        <v>2189</v>
      </c>
      <c r="AC931" s="35" t="s">
        <v>482</v>
      </c>
      <c r="AD931" s="35" t="s">
        <v>2525</v>
      </c>
      <c r="AE931" s="35" t="s">
        <v>1994</v>
      </c>
      <c r="AF931" s="35">
        <v>12.04</v>
      </c>
      <c r="AG931" s="36"/>
      <c r="AH931" s="36"/>
      <c r="AI931" s="36"/>
      <c r="AJ931" s="38"/>
      <c r="AK931" s="33" t="s">
        <v>2526</v>
      </c>
      <c r="AL931" s="33" t="s">
        <v>2526</v>
      </c>
      <c r="AM931" s="33" t="s">
        <v>2527</v>
      </c>
      <c r="AN931" s="33" t="s">
        <v>2528</v>
      </c>
    </row>
    <row r="932" spans="1:40" ht="140.25">
      <c r="A932" s="100" t="s">
        <v>1551</v>
      </c>
      <c r="B932" s="33" t="s">
        <v>2529</v>
      </c>
      <c r="C932" s="33" t="s">
        <v>1237</v>
      </c>
      <c r="D932" s="33" t="s">
        <v>2530</v>
      </c>
      <c r="E932" s="35"/>
      <c r="F932" s="35" t="s">
        <v>1533</v>
      </c>
      <c r="G932" s="129">
        <v>1</v>
      </c>
      <c r="H932" s="33" t="s">
        <v>46</v>
      </c>
      <c r="I932" s="33" t="s">
        <v>47</v>
      </c>
      <c r="J932" s="33" t="s">
        <v>1097</v>
      </c>
      <c r="K932" s="37">
        <v>169</v>
      </c>
      <c r="L932" s="16">
        <f t="shared" si="246"/>
        <v>202.79999999999998</v>
      </c>
      <c r="M932" s="16">
        <v>0.13</v>
      </c>
      <c r="N932" s="8">
        <f t="shared" si="242"/>
        <v>0.14942528735632185</v>
      </c>
      <c r="O932" s="17">
        <f t="shared" si="250"/>
        <v>195</v>
      </c>
      <c r="P932" s="17">
        <f t="shared" si="251"/>
        <v>234</v>
      </c>
      <c r="Q932" s="18">
        <f t="shared" si="243"/>
        <v>25.35</v>
      </c>
      <c r="R932" s="8">
        <v>12</v>
      </c>
      <c r="S932" s="8">
        <v>6</v>
      </c>
      <c r="T932" s="18">
        <f t="shared" si="240"/>
        <v>249.70212765957447</v>
      </c>
      <c r="U932" s="78">
        <v>7.0000000000000007E-2</v>
      </c>
      <c r="V932" s="18">
        <f t="shared" si="248"/>
        <v>250.38000000000002</v>
      </c>
      <c r="W932" s="44">
        <f t="shared" si="249"/>
        <v>228.51063829787233</v>
      </c>
      <c r="X932" s="8">
        <v>8.4</v>
      </c>
      <c r="Y932" s="17">
        <v>8</v>
      </c>
      <c r="Z932" s="18">
        <f t="shared" si="241"/>
        <v>265.29257641921396</v>
      </c>
      <c r="AA932" s="17">
        <f t="shared" si="245"/>
        <v>243.2314410480349</v>
      </c>
      <c r="AB932" s="35"/>
      <c r="AC932" s="35"/>
      <c r="AD932" s="35"/>
      <c r="AE932" s="35"/>
      <c r="AF932" s="35"/>
      <c r="AG932" s="36"/>
      <c r="AH932" s="36"/>
      <c r="AI932" s="36"/>
      <c r="AJ932" s="38"/>
      <c r="AK932" s="33" t="s">
        <v>2531</v>
      </c>
      <c r="AL932" s="33" t="s">
        <v>2531</v>
      </c>
      <c r="AM932" s="33" t="s">
        <v>2532</v>
      </c>
      <c r="AN932" s="33" t="s">
        <v>2533</v>
      </c>
    </row>
    <row r="933" spans="1:40" ht="171">
      <c r="A933" s="100" t="s">
        <v>1551</v>
      </c>
      <c r="B933" s="33" t="s">
        <v>2534</v>
      </c>
      <c r="C933" s="33" t="s">
        <v>1237</v>
      </c>
      <c r="D933" s="33" t="s">
        <v>2535</v>
      </c>
      <c r="E933" s="35" t="s">
        <v>2536</v>
      </c>
      <c r="F933" s="35" t="s">
        <v>1175</v>
      </c>
      <c r="G933" s="129">
        <v>1</v>
      </c>
      <c r="H933" s="33" t="s">
        <v>46</v>
      </c>
      <c r="I933" s="33" t="s">
        <v>47</v>
      </c>
      <c r="J933" s="33" t="s">
        <v>1279</v>
      </c>
      <c r="K933" s="37">
        <v>170</v>
      </c>
      <c r="L933" s="16">
        <f t="shared" si="246"/>
        <v>204</v>
      </c>
      <c r="M933" s="16">
        <v>0.17</v>
      </c>
      <c r="N933" s="8">
        <f t="shared" si="242"/>
        <v>0.20481927710843376</v>
      </c>
      <c r="O933" s="17">
        <f t="shared" si="250"/>
        <v>205</v>
      </c>
      <c r="P933" s="17">
        <f t="shared" si="251"/>
        <v>246</v>
      </c>
      <c r="Q933" s="18">
        <f t="shared" si="243"/>
        <v>34.85</v>
      </c>
      <c r="R933" s="8">
        <v>12</v>
      </c>
      <c r="S933" s="8">
        <v>8.4</v>
      </c>
      <c r="T933" s="18">
        <f t="shared" si="240"/>
        <v>269.65938864628822</v>
      </c>
      <c r="U933" s="78">
        <v>0.1</v>
      </c>
      <c r="V933" s="18">
        <f t="shared" si="248"/>
        <v>270.60000000000002</v>
      </c>
      <c r="W933" s="44">
        <f t="shared" si="249"/>
        <v>235.80786026200872</v>
      </c>
      <c r="X933" s="8">
        <v>8.4</v>
      </c>
      <c r="Y933" s="17">
        <v>6</v>
      </c>
      <c r="Z933" s="18">
        <f t="shared" si="241"/>
        <v>276.20960698689959</v>
      </c>
      <c r="AA933" s="17">
        <f t="shared" si="245"/>
        <v>242.35807860262008</v>
      </c>
      <c r="AB933" s="35" t="s">
        <v>2537</v>
      </c>
      <c r="AC933" s="35" t="s">
        <v>394</v>
      </c>
      <c r="AD933" s="35" t="s">
        <v>2538</v>
      </c>
      <c r="AE933" s="35" t="s">
        <v>2539</v>
      </c>
      <c r="AF933" s="35">
        <v>11.08</v>
      </c>
      <c r="AG933" s="36"/>
      <c r="AH933" s="36"/>
      <c r="AI933" s="36"/>
      <c r="AJ933" s="38"/>
      <c r="AK933" s="33" t="s">
        <v>2540</v>
      </c>
      <c r="AL933" s="33" t="s">
        <v>2540</v>
      </c>
      <c r="AM933" s="33" t="s">
        <v>2541</v>
      </c>
      <c r="AN933" s="33" t="s">
        <v>2542</v>
      </c>
    </row>
    <row r="934" spans="1:40" ht="153">
      <c r="A934" s="100" t="s">
        <v>1551</v>
      </c>
      <c r="B934" s="33" t="s">
        <v>2543</v>
      </c>
      <c r="C934" s="33" t="s">
        <v>1237</v>
      </c>
      <c r="D934" s="33" t="s">
        <v>2544</v>
      </c>
      <c r="E934" s="35" t="s">
        <v>2545</v>
      </c>
      <c r="F934" s="35" t="s">
        <v>1175</v>
      </c>
      <c r="G934" s="129">
        <v>1</v>
      </c>
      <c r="H934" s="33" t="s">
        <v>46</v>
      </c>
      <c r="I934" s="33" t="s">
        <v>47</v>
      </c>
      <c r="J934" s="33" t="s">
        <v>1279</v>
      </c>
      <c r="K934" s="37">
        <v>259</v>
      </c>
      <c r="L934" s="16">
        <f t="shared" si="246"/>
        <v>310.8</v>
      </c>
      <c r="M934" s="16">
        <v>0.10199999999999999</v>
      </c>
      <c r="N934" s="8">
        <f t="shared" si="242"/>
        <v>0.11358574610244988</v>
      </c>
      <c r="O934" s="17">
        <f t="shared" si="250"/>
        <v>289</v>
      </c>
      <c r="P934" s="17">
        <f t="shared" si="251"/>
        <v>346.8</v>
      </c>
      <c r="Q934" s="18">
        <f t="shared" si="243"/>
        <v>29.477999999999998</v>
      </c>
      <c r="R934" s="8">
        <v>12</v>
      </c>
      <c r="S934" s="8">
        <v>8.4</v>
      </c>
      <c r="T934" s="18">
        <f t="shared" si="240"/>
        <v>379.70305676855895</v>
      </c>
      <c r="U934" s="78">
        <v>0.1</v>
      </c>
      <c r="V934" s="18">
        <f t="shared" si="248"/>
        <v>381.48</v>
      </c>
      <c r="W934" s="44">
        <f t="shared" si="249"/>
        <v>352.40174672489081</v>
      </c>
      <c r="X934" s="8">
        <v>8.4</v>
      </c>
      <c r="Y934" s="17">
        <v>4</v>
      </c>
      <c r="Z934" s="18">
        <f t="shared" si="241"/>
        <v>384.06986899563316</v>
      </c>
      <c r="AA934" s="17">
        <f t="shared" si="245"/>
        <v>356.76855895196508</v>
      </c>
      <c r="AB934" s="40">
        <v>43102</v>
      </c>
      <c r="AC934" s="35" t="s">
        <v>394</v>
      </c>
      <c r="AD934" s="35" t="s">
        <v>2546</v>
      </c>
      <c r="AE934" s="35" t="s">
        <v>2286</v>
      </c>
      <c r="AF934" s="35">
        <v>7.6</v>
      </c>
      <c r="AG934" s="36"/>
      <c r="AH934" s="36"/>
      <c r="AI934" s="36"/>
      <c r="AJ934" s="38"/>
      <c r="AK934" s="33" t="s">
        <v>2547</v>
      </c>
      <c r="AL934" s="33" t="s">
        <v>2547</v>
      </c>
      <c r="AM934" s="33" t="s">
        <v>2548</v>
      </c>
      <c r="AN934" s="33" t="s">
        <v>2549</v>
      </c>
    </row>
    <row r="935" spans="1:40" ht="165.75">
      <c r="A935" s="100" t="s">
        <v>1551</v>
      </c>
      <c r="B935" s="33" t="s">
        <v>2550</v>
      </c>
      <c r="C935" s="33" t="s">
        <v>1237</v>
      </c>
      <c r="D935" s="33" t="s">
        <v>2551</v>
      </c>
      <c r="E935" s="35" t="s">
        <v>2552</v>
      </c>
      <c r="F935" s="35" t="s">
        <v>1533</v>
      </c>
      <c r="G935" s="129">
        <v>1</v>
      </c>
      <c r="H935" s="33" t="s">
        <v>46</v>
      </c>
      <c r="I935" s="33" t="s">
        <v>47</v>
      </c>
      <c r="J935" s="33" t="s">
        <v>1279</v>
      </c>
      <c r="K935" s="37">
        <v>349</v>
      </c>
      <c r="L935" s="16">
        <f t="shared" si="246"/>
        <v>418.8</v>
      </c>
      <c r="M935" s="16">
        <v>0.104</v>
      </c>
      <c r="N935" s="8">
        <f t="shared" si="242"/>
        <v>0.11607142857142856</v>
      </c>
      <c r="O935" s="17">
        <f t="shared" si="250"/>
        <v>390</v>
      </c>
      <c r="P935" s="17">
        <f t="shared" si="251"/>
        <v>468</v>
      </c>
      <c r="Q935" s="18">
        <f t="shared" si="243"/>
        <v>40.559999999999995</v>
      </c>
      <c r="R935" s="8">
        <v>12</v>
      </c>
      <c r="S935" s="8">
        <v>6</v>
      </c>
      <c r="T935" s="18">
        <f t="shared" si="240"/>
        <v>498.6382978723405</v>
      </c>
      <c r="U935" s="78">
        <v>7.0000000000000007E-2</v>
      </c>
      <c r="V935" s="18">
        <f t="shared" si="248"/>
        <v>500.76000000000005</v>
      </c>
      <c r="W935" s="44">
        <f t="shared" si="249"/>
        <v>458.29787234042556</v>
      </c>
      <c r="X935" s="8">
        <v>8.4</v>
      </c>
      <c r="Y935" s="17">
        <v>5</v>
      </c>
      <c r="Z935" s="18">
        <f t="shared" si="241"/>
        <v>517.475982532751</v>
      </c>
      <c r="AA935" s="17">
        <f t="shared" si="245"/>
        <v>475.76419213973799</v>
      </c>
      <c r="AB935" s="35" t="s">
        <v>1062</v>
      </c>
      <c r="AC935" s="35" t="s">
        <v>394</v>
      </c>
      <c r="AD935" s="35" t="s">
        <v>2553</v>
      </c>
      <c r="AE935" s="35" t="s">
        <v>2286</v>
      </c>
      <c r="AF935" s="35">
        <v>5.65</v>
      </c>
      <c r="AG935" s="36"/>
      <c r="AH935" s="36"/>
      <c r="AI935" s="36"/>
      <c r="AJ935" s="38"/>
      <c r="AK935" s="33" t="s">
        <v>2554</v>
      </c>
      <c r="AL935" s="33" t="s">
        <v>2554</v>
      </c>
      <c r="AM935" s="33" t="s">
        <v>2555</v>
      </c>
      <c r="AN935" s="33" t="s">
        <v>2556</v>
      </c>
    </row>
    <row r="936" spans="1:40" ht="127.5">
      <c r="A936" s="100" t="s">
        <v>1551</v>
      </c>
      <c r="B936" s="33" t="s">
        <v>2557</v>
      </c>
      <c r="C936" s="33" t="s">
        <v>1237</v>
      </c>
      <c r="D936" s="33" t="s">
        <v>2558</v>
      </c>
      <c r="E936" s="35" t="s">
        <v>2559</v>
      </c>
      <c r="F936" s="35" t="s">
        <v>1533</v>
      </c>
      <c r="G936" s="129">
        <v>1</v>
      </c>
      <c r="H936" s="33" t="s">
        <v>46</v>
      </c>
      <c r="I936" s="33" t="s">
        <v>47</v>
      </c>
      <c r="J936" s="33" t="s">
        <v>1279</v>
      </c>
      <c r="K936" s="37">
        <v>270</v>
      </c>
      <c r="L936" s="16">
        <f t="shared" si="246"/>
        <v>324</v>
      </c>
      <c r="M936" s="16">
        <v>0.06</v>
      </c>
      <c r="N936" s="8">
        <f t="shared" si="242"/>
        <v>6.3829787234042548E-2</v>
      </c>
      <c r="O936" s="17">
        <f t="shared" si="250"/>
        <v>288</v>
      </c>
      <c r="P936" s="17">
        <f t="shared" si="251"/>
        <v>345.59999999999997</v>
      </c>
      <c r="Q936" s="18">
        <f t="shared" si="243"/>
        <v>17.28</v>
      </c>
      <c r="R936" s="8">
        <v>12</v>
      </c>
      <c r="S936" s="8">
        <v>6</v>
      </c>
      <c r="T936" s="18">
        <f t="shared" ref="T936:T1061" si="252">(P936+(S936/100)*R936)/(1-S936/100)</f>
        <v>368.42553191489361</v>
      </c>
      <c r="U936" s="78">
        <v>7.0000000000000007E-2</v>
      </c>
      <c r="V936" s="18">
        <f t="shared" si="248"/>
        <v>369.79199999999997</v>
      </c>
      <c r="W936" s="44">
        <f t="shared" si="249"/>
        <v>357.44680851063833</v>
      </c>
      <c r="X936" s="8">
        <v>8.4</v>
      </c>
      <c r="Y936" s="17">
        <v>0</v>
      </c>
      <c r="Z936" s="18">
        <f t="shared" ref="Z936:Z1061" si="253">(P936+(X936/100)*R936+Y936)/(1-X936/100)</f>
        <v>378.39301310043663</v>
      </c>
      <c r="AA936" s="17">
        <f t="shared" si="245"/>
        <v>366.81222707423581</v>
      </c>
      <c r="AB936" s="35" t="s">
        <v>2560</v>
      </c>
      <c r="AC936" s="35" t="s">
        <v>394</v>
      </c>
      <c r="AD936" s="35" t="s">
        <v>2561</v>
      </c>
      <c r="AE936" s="35" t="s">
        <v>2562</v>
      </c>
      <c r="AF936" s="35">
        <v>13.92</v>
      </c>
      <c r="AG936" s="36"/>
      <c r="AH936" s="36"/>
      <c r="AI936" s="36"/>
      <c r="AJ936" s="38"/>
      <c r="AK936" s="33" t="s">
        <v>2563</v>
      </c>
      <c r="AL936" s="33" t="s">
        <v>2563</v>
      </c>
      <c r="AM936" s="33" t="s">
        <v>2564</v>
      </c>
      <c r="AN936" s="33"/>
    </row>
    <row r="937" spans="1:40" ht="204">
      <c r="A937" s="100" t="s">
        <v>1551</v>
      </c>
      <c r="B937" s="33" t="s">
        <v>2565</v>
      </c>
      <c r="C937" s="33" t="s">
        <v>1237</v>
      </c>
      <c r="D937" s="33" t="s">
        <v>2566</v>
      </c>
      <c r="E937" s="35" t="s">
        <v>2567</v>
      </c>
      <c r="F937" s="35" t="s">
        <v>1533</v>
      </c>
      <c r="G937" s="129">
        <v>1</v>
      </c>
      <c r="H937" s="33" t="s">
        <v>46</v>
      </c>
      <c r="I937" s="33" t="s">
        <v>47</v>
      </c>
      <c r="J937" s="33" t="s">
        <v>1279</v>
      </c>
      <c r="K937" s="37">
        <v>550</v>
      </c>
      <c r="L937" s="16">
        <f t="shared" si="246"/>
        <v>660</v>
      </c>
      <c r="M937" s="16">
        <v>0.11899999999999999</v>
      </c>
      <c r="N937" s="8">
        <f t="shared" si="242"/>
        <v>0.13507377979568672</v>
      </c>
      <c r="O937" s="17">
        <f t="shared" si="250"/>
        <v>625</v>
      </c>
      <c r="P937" s="17">
        <f t="shared" si="251"/>
        <v>750</v>
      </c>
      <c r="Q937" s="18">
        <f t="shared" si="243"/>
        <v>74.375</v>
      </c>
      <c r="R937" s="8">
        <v>12</v>
      </c>
      <c r="S937" s="8">
        <v>6</v>
      </c>
      <c r="T937" s="18">
        <f t="shared" si="252"/>
        <v>798.63829787234044</v>
      </c>
      <c r="U937" s="78">
        <v>7.0000000000000007E-2</v>
      </c>
      <c r="V937" s="18">
        <f t="shared" si="248"/>
        <v>802.5</v>
      </c>
      <c r="W937" s="44">
        <f t="shared" si="249"/>
        <v>714.89361702127667</v>
      </c>
      <c r="X937" s="8">
        <v>8.4</v>
      </c>
      <c r="Y937" s="17">
        <v>10</v>
      </c>
      <c r="Z937" s="18">
        <f t="shared" si="253"/>
        <v>830.79475982532756</v>
      </c>
      <c r="AA937" s="17">
        <f t="shared" si="245"/>
        <v>744.54148471615713</v>
      </c>
      <c r="AB937" s="35" t="s">
        <v>2568</v>
      </c>
      <c r="AC937" s="35" t="s">
        <v>394</v>
      </c>
      <c r="AD937" s="35" t="s">
        <v>2569</v>
      </c>
      <c r="AE937" s="35" t="s">
        <v>2570</v>
      </c>
      <c r="AF937" s="35">
        <v>11.09</v>
      </c>
      <c r="AG937" s="36"/>
      <c r="AH937" s="36"/>
      <c r="AI937" s="51" t="s">
        <v>2571</v>
      </c>
      <c r="AJ937" s="38"/>
      <c r="AK937" s="33" t="s">
        <v>2572</v>
      </c>
      <c r="AL937" s="33" t="s">
        <v>2572</v>
      </c>
      <c r="AM937" s="33" t="s">
        <v>2573</v>
      </c>
      <c r="AN937" s="33" t="s">
        <v>2574</v>
      </c>
    </row>
    <row r="938" spans="1:40" ht="191.25">
      <c r="A938" s="100" t="s">
        <v>1551</v>
      </c>
      <c r="B938" s="33" t="s">
        <v>2575</v>
      </c>
      <c r="C938" s="33" t="s">
        <v>1237</v>
      </c>
      <c r="D938" s="33" t="s">
        <v>2576</v>
      </c>
      <c r="E938" s="35"/>
      <c r="F938" s="35" t="s">
        <v>1533</v>
      </c>
      <c r="G938" s="129">
        <v>1</v>
      </c>
      <c r="H938" s="33" t="s">
        <v>46</v>
      </c>
      <c r="I938" s="33" t="s">
        <v>47</v>
      </c>
      <c r="J938" s="33" t="s">
        <v>1279</v>
      </c>
      <c r="K938" s="37">
        <v>550</v>
      </c>
      <c r="L938" s="16">
        <f t="shared" si="246"/>
        <v>660</v>
      </c>
      <c r="M938" s="16">
        <v>7.0000000000000007E-2</v>
      </c>
      <c r="N938" s="8">
        <f t="shared" si="242"/>
        <v>7.5268817204301092E-2</v>
      </c>
      <c r="O938" s="17">
        <f t="shared" si="250"/>
        <v>592</v>
      </c>
      <c r="P938" s="17">
        <f t="shared" si="251"/>
        <v>710.4</v>
      </c>
      <c r="Q938" s="18">
        <f t="shared" si="243"/>
        <v>41.440000000000005</v>
      </c>
      <c r="R938" s="8">
        <v>12</v>
      </c>
      <c r="S938" s="8">
        <v>6</v>
      </c>
      <c r="T938" s="18">
        <f t="shared" si="252"/>
        <v>756.51063829787233</v>
      </c>
      <c r="U938" s="78">
        <v>7.0000000000000007E-2</v>
      </c>
      <c r="V938" s="18">
        <f t="shared" si="248"/>
        <v>760.12800000000004</v>
      </c>
      <c r="W938" s="44">
        <f t="shared" si="249"/>
        <v>714.89361702127667</v>
      </c>
      <c r="X938" s="8">
        <v>8.4</v>
      </c>
      <c r="Y938" s="17">
        <v>10</v>
      </c>
      <c r="Z938" s="18">
        <f t="shared" si="253"/>
        <v>787.56331877729258</v>
      </c>
      <c r="AA938" s="17">
        <f t="shared" si="245"/>
        <v>744.54148471615713</v>
      </c>
      <c r="AB938" s="40">
        <v>43350</v>
      </c>
      <c r="AC938" s="35" t="s">
        <v>46</v>
      </c>
      <c r="AD938" s="35"/>
      <c r="AE938" s="35"/>
      <c r="AF938" s="35"/>
      <c r="AG938" s="36"/>
      <c r="AH938" s="36"/>
      <c r="AI938" s="36"/>
      <c r="AJ938" s="38"/>
      <c r="AK938" s="33" t="s">
        <v>2577</v>
      </c>
      <c r="AL938" s="33" t="s">
        <v>2577</v>
      </c>
      <c r="AM938" s="33" t="s">
        <v>2578</v>
      </c>
      <c r="AN938" s="33"/>
    </row>
    <row r="939" spans="1:40" ht="165.75">
      <c r="A939" s="100" t="s">
        <v>1551</v>
      </c>
      <c r="B939" s="33" t="s">
        <v>2579</v>
      </c>
      <c r="C939" s="33" t="s">
        <v>1237</v>
      </c>
      <c r="D939" s="33" t="s">
        <v>2580</v>
      </c>
      <c r="E939" s="35" t="s">
        <v>2581</v>
      </c>
      <c r="F939" s="35" t="s">
        <v>1175</v>
      </c>
      <c r="G939" s="129">
        <v>1</v>
      </c>
      <c r="H939" s="33" t="s">
        <v>46</v>
      </c>
      <c r="I939" s="33" t="s">
        <v>47</v>
      </c>
      <c r="J939" s="33" t="s">
        <v>1279</v>
      </c>
      <c r="K939" s="37">
        <v>259</v>
      </c>
      <c r="L939" s="16">
        <f t="shared" si="246"/>
        <v>310.8</v>
      </c>
      <c r="M939" s="16">
        <v>0.1</v>
      </c>
      <c r="N939" s="8">
        <f t="shared" si="242"/>
        <v>0.11111111111111112</v>
      </c>
      <c r="O939" s="17">
        <f t="shared" si="250"/>
        <v>288</v>
      </c>
      <c r="P939" s="17">
        <f t="shared" si="251"/>
        <v>345.59999999999997</v>
      </c>
      <c r="Q939" s="18">
        <f t="shared" si="243"/>
        <v>28.8</v>
      </c>
      <c r="R939" s="8">
        <v>12</v>
      </c>
      <c r="S939" s="8">
        <v>8.4</v>
      </c>
      <c r="T939" s="18">
        <f t="shared" si="252"/>
        <v>378.39301310043663</v>
      </c>
      <c r="U939" s="78">
        <v>0.1</v>
      </c>
      <c r="V939" s="18">
        <f t="shared" si="248"/>
        <v>380.15999999999997</v>
      </c>
      <c r="W939" s="44">
        <f t="shared" si="249"/>
        <v>352.40174672489081</v>
      </c>
      <c r="X939" s="8">
        <v>8.4</v>
      </c>
      <c r="Y939" s="17">
        <v>0</v>
      </c>
      <c r="Z939" s="18">
        <f t="shared" si="253"/>
        <v>378.39301310043663</v>
      </c>
      <c r="AA939" s="17">
        <f t="shared" si="245"/>
        <v>352.40174672489081</v>
      </c>
      <c r="AB939" s="40">
        <v>43133</v>
      </c>
      <c r="AC939" s="35" t="s">
        <v>394</v>
      </c>
      <c r="AD939" s="35" t="s">
        <v>2582</v>
      </c>
      <c r="AE939" s="35" t="s">
        <v>2286</v>
      </c>
      <c r="AF939" s="35">
        <v>7.6</v>
      </c>
      <c r="AG939" s="36"/>
      <c r="AH939" s="36"/>
      <c r="AI939" s="36"/>
      <c r="AJ939" s="38"/>
      <c r="AK939" s="33" t="s">
        <v>2583</v>
      </c>
      <c r="AL939" s="33" t="s">
        <v>2583</v>
      </c>
      <c r="AM939" s="33" t="s">
        <v>2584</v>
      </c>
      <c r="AN939" s="33"/>
    </row>
    <row r="940" spans="1:40" ht="153">
      <c r="A940" s="100" t="s">
        <v>1551</v>
      </c>
      <c r="B940" s="33" t="s">
        <v>2585</v>
      </c>
      <c r="C940" s="33" t="s">
        <v>1237</v>
      </c>
      <c r="D940" s="33" t="s">
        <v>2586</v>
      </c>
      <c r="E940" s="35"/>
      <c r="F940" s="35" t="s">
        <v>1175</v>
      </c>
      <c r="G940" s="129">
        <v>1</v>
      </c>
      <c r="H940" s="33" t="s">
        <v>46</v>
      </c>
      <c r="I940" s="33" t="s">
        <v>47</v>
      </c>
      <c r="J940" s="33" t="s">
        <v>1279</v>
      </c>
      <c r="K940" s="37">
        <v>345</v>
      </c>
      <c r="L940" s="16">
        <f t="shared" si="246"/>
        <v>414</v>
      </c>
      <c r="M940" s="16">
        <v>0.09</v>
      </c>
      <c r="N940" s="8">
        <f t="shared" si="242"/>
        <v>9.8901098901098897E-2</v>
      </c>
      <c r="O940" s="17">
        <f t="shared" si="250"/>
        <v>380</v>
      </c>
      <c r="P940" s="17">
        <f t="shared" si="251"/>
        <v>456</v>
      </c>
      <c r="Q940" s="18">
        <f t="shared" si="243"/>
        <v>34.199999999999996</v>
      </c>
      <c r="R940" s="8">
        <v>12</v>
      </c>
      <c r="S940" s="8">
        <v>8.4</v>
      </c>
      <c r="T940" s="18">
        <f t="shared" si="252"/>
        <v>498.91703056768557</v>
      </c>
      <c r="U940" s="78">
        <v>0.1</v>
      </c>
      <c r="V940" s="18">
        <f t="shared" si="248"/>
        <v>501.6</v>
      </c>
      <c r="W940" s="44">
        <f t="shared" si="249"/>
        <v>465.06550218340607</v>
      </c>
      <c r="X940" s="8">
        <v>8.4</v>
      </c>
      <c r="Y940" s="17">
        <v>7</v>
      </c>
      <c r="Z940" s="18">
        <f t="shared" si="253"/>
        <v>506.55895196506549</v>
      </c>
      <c r="AA940" s="17">
        <f t="shared" si="245"/>
        <v>472.70742358078598</v>
      </c>
      <c r="AB940" s="40">
        <v>43222</v>
      </c>
      <c r="AC940" s="35" t="s">
        <v>46</v>
      </c>
      <c r="AD940" s="35"/>
      <c r="AE940" s="35"/>
      <c r="AF940" s="35"/>
      <c r="AG940" s="36"/>
      <c r="AH940" s="36"/>
      <c r="AI940" s="36"/>
      <c r="AJ940" s="38"/>
      <c r="AK940" s="33" t="s">
        <v>2587</v>
      </c>
      <c r="AL940" s="33" t="s">
        <v>2587</v>
      </c>
      <c r="AM940" s="33" t="s">
        <v>2588</v>
      </c>
      <c r="AN940" s="33"/>
    </row>
    <row r="941" spans="1:40" ht="114.75">
      <c r="A941" s="100" t="s">
        <v>1551</v>
      </c>
      <c r="B941" s="33" t="s">
        <v>2589</v>
      </c>
      <c r="C941" s="33" t="s">
        <v>1237</v>
      </c>
      <c r="D941" s="33" t="s">
        <v>2590</v>
      </c>
      <c r="E941" s="35"/>
      <c r="F941" s="35" t="s">
        <v>1175</v>
      </c>
      <c r="G941" s="129">
        <v>1</v>
      </c>
      <c r="H941" s="33" t="s">
        <v>46</v>
      </c>
      <c r="I941" s="33" t="s">
        <v>47</v>
      </c>
      <c r="J941" s="33" t="s">
        <v>1279</v>
      </c>
      <c r="K941" s="37">
        <v>330</v>
      </c>
      <c r="L941" s="16">
        <f t="shared" si="246"/>
        <v>396</v>
      </c>
      <c r="M941" s="16">
        <v>7.3999999999999996E-2</v>
      </c>
      <c r="N941" s="8">
        <f t="shared" si="242"/>
        <v>7.9913606911447083E-2</v>
      </c>
      <c r="O941" s="17">
        <f t="shared" si="250"/>
        <v>357</v>
      </c>
      <c r="P941" s="17">
        <f t="shared" si="251"/>
        <v>428.4</v>
      </c>
      <c r="Q941" s="18">
        <f t="shared" si="243"/>
        <v>26.417999999999999</v>
      </c>
      <c r="R941" s="8">
        <v>12</v>
      </c>
      <c r="S941" s="8">
        <v>8.4</v>
      </c>
      <c r="T941" s="18">
        <f t="shared" si="252"/>
        <v>468.78602620087332</v>
      </c>
      <c r="U941" s="78">
        <v>0.1</v>
      </c>
      <c r="V941" s="18">
        <f t="shared" si="248"/>
        <v>471.24</v>
      </c>
      <c r="W941" s="44">
        <f t="shared" si="249"/>
        <v>445.41484716157203</v>
      </c>
      <c r="X941" s="8">
        <v>8.4</v>
      </c>
      <c r="Y941" s="17">
        <v>0</v>
      </c>
      <c r="Z941" s="18">
        <f t="shared" si="253"/>
        <v>468.78602620087332</v>
      </c>
      <c r="AA941" s="17">
        <f t="shared" si="245"/>
        <v>445.41484716157203</v>
      </c>
      <c r="AB941" s="35" t="s">
        <v>779</v>
      </c>
      <c r="AC941" s="35" t="s">
        <v>46</v>
      </c>
      <c r="AD941" s="35"/>
      <c r="AE941" s="35"/>
      <c r="AF941" s="35"/>
      <c r="AG941" s="36"/>
      <c r="AH941" s="36"/>
      <c r="AI941" s="36"/>
      <c r="AJ941" s="38"/>
      <c r="AK941" s="33" t="s">
        <v>2591</v>
      </c>
      <c r="AL941" s="33" t="s">
        <v>2591</v>
      </c>
      <c r="AM941" s="33" t="s">
        <v>2592</v>
      </c>
      <c r="AN941" s="33" t="s">
        <v>2593</v>
      </c>
    </row>
    <row r="942" spans="1:40" ht="114.75">
      <c r="A942" s="100" t="s">
        <v>1551</v>
      </c>
      <c r="B942" s="33" t="s">
        <v>2594</v>
      </c>
      <c r="C942" s="33" t="s">
        <v>1237</v>
      </c>
      <c r="D942" s="33" t="s">
        <v>2590</v>
      </c>
      <c r="E942" s="35"/>
      <c r="F942" s="35" t="s">
        <v>1175</v>
      </c>
      <c r="G942" s="129">
        <v>1</v>
      </c>
      <c r="H942" s="33" t="s">
        <v>46</v>
      </c>
      <c r="I942" s="33" t="s">
        <v>47</v>
      </c>
      <c r="J942" s="59">
        <v>43102</v>
      </c>
      <c r="K942" s="37">
        <v>300</v>
      </c>
      <c r="L942" s="16">
        <f t="shared" si="246"/>
        <v>360</v>
      </c>
      <c r="M942" s="16">
        <v>0.158</v>
      </c>
      <c r="N942" s="8">
        <f t="shared" si="242"/>
        <v>0.18764845605700714</v>
      </c>
      <c r="O942" s="17">
        <f t="shared" si="250"/>
        <v>357</v>
      </c>
      <c r="P942" s="17">
        <f t="shared" si="251"/>
        <v>428.4</v>
      </c>
      <c r="Q942" s="18">
        <f t="shared" si="243"/>
        <v>56.405999999999999</v>
      </c>
      <c r="R942" s="8">
        <v>12</v>
      </c>
      <c r="S942" s="8">
        <v>8.4</v>
      </c>
      <c r="T942" s="18">
        <f t="shared" si="252"/>
        <v>468.78602620087332</v>
      </c>
      <c r="U942" s="78">
        <v>0.1</v>
      </c>
      <c r="V942" s="18">
        <f t="shared" si="248"/>
        <v>471.24</v>
      </c>
      <c r="W942" s="44">
        <f t="shared" si="249"/>
        <v>406.11353711790389</v>
      </c>
      <c r="X942" s="8">
        <v>8.4</v>
      </c>
      <c r="Y942" s="17">
        <v>0</v>
      </c>
      <c r="Z942" s="18">
        <f t="shared" si="253"/>
        <v>468.78602620087332</v>
      </c>
      <c r="AA942" s="17">
        <f t="shared" si="245"/>
        <v>406.11353711790389</v>
      </c>
      <c r="AB942" s="35" t="s">
        <v>779</v>
      </c>
      <c r="AC942" s="35" t="s">
        <v>46</v>
      </c>
      <c r="AD942" s="35"/>
      <c r="AE942" s="35"/>
      <c r="AF942" s="35"/>
      <c r="AG942" s="36"/>
      <c r="AH942" s="36"/>
      <c r="AI942" s="36"/>
      <c r="AJ942" s="38"/>
      <c r="AK942" s="33" t="s">
        <v>2591</v>
      </c>
      <c r="AL942" s="33" t="s">
        <v>2591</v>
      </c>
      <c r="AM942" s="33" t="s">
        <v>2592</v>
      </c>
      <c r="AN942" s="33" t="s">
        <v>2593</v>
      </c>
    </row>
    <row r="943" spans="1:40" ht="114.75">
      <c r="A943" s="100" t="s">
        <v>1551</v>
      </c>
      <c r="B943" s="33" t="s">
        <v>2594</v>
      </c>
      <c r="C943" s="33" t="s">
        <v>1237</v>
      </c>
      <c r="D943" s="33" t="s">
        <v>2590</v>
      </c>
      <c r="E943" s="35"/>
      <c r="F943" s="35" t="s">
        <v>1175</v>
      </c>
      <c r="G943" s="129">
        <v>1</v>
      </c>
      <c r="H943" s="33" t="s">
        <v>46</v>
      </c>
      <c r="I943" s="33" t="s">
        <v>47</v>
      </c>
      <c r="J943" s="33" t="s">
        <v>2595</v>
      </c>
      <c r="K943" s="37">
        <v>300</v>
      </c>
      <c r="L943" s="16">
        <f t="shared" si="246"/>
        <v>360</v>
      </c>
      <c r="M943" s="16">
        <v>0.158</v>
      </c>
      <c r="N943" s="8">
        <f t="shared" si="242"/>
        <v>0.18764845605700714</v>
      </c>
      <c r="O943" s="17">
        <f t="shared" si="250"/>
        <v>357</v>
      </c>
      <c r="P943" s="17">
        <f t="shared" si="251"/>
        <v>428.4</v>
      </c>
      <c r="Q943" s="18">
        <f t="shared" si="243"/>
        <v>56.405999999999999</v>
      </c>
      <c r="R943" s="8">
        <v>12</v>
      </c>
      <c r="S943" s="8">
        <v>8.4</v>
      </c>
      <c r="T943" s="18">
        <f t="shared" si="252"/>
        <v>468.78602620087332</v>
      </c>
      <c r="U943" s="78">
        <v>0.1</v>
      </c>
      <c r="V943" s="18">
        <f t="shared" si="248"/>
        <v>471.24</v>
      </c>
      <c r="W943" s="44">
        <f t="shared" si="249"/>
        <v>406.11353711790389</v>
      </c>
      <c r="X943" s="8">
        <v>8.4</v>
      </c>
      <c r="Y943" s="17">
        <v>0</v>
      </c>
      <c r="Z943" s="18">
        <f t="shared" si="253"/>
        <v>468.78602620087332</v>
      </c>
      <c r="AA943" s="17">
        <f t="shared" si="245"/>
        <v>406.11353711790389</v>
      </c>
      <c r="AB943" s="35"/>
      <c r="AC943" s="35"/>
      <c r="AD943" s="35"/>
      <c r="AE943" s="35"/>
      <c r="AF943" s="35"/>
      <c r="AG943" s="36"/>
      <c r="AH943" s="36"/>
      <c r="AI943" s="36"/>
      <c r="AJ943" s="38"/>
      <c r="AK943" s="33" t="s">
        <v>2591</v>
      </c>
      <c r="AL943" s="33" t="s">
        <v>2591</v>
      </c>
      <c r="AM943" s="33" t="s">
        <v>2592</v>
      </c>
      <c r="AN943" s="33" t="s">
        <v>2593</v>
      </c>
    </row>
    <row r="944" spans="1:40" ht="102">
      <c r="A944" s="100" t="s">
        <v>1551</v>
      </c>
      <c r="B944" s="33" t="s">
        <v>2596</v>
      </c>
      <c r="C944" s="33" t="s">
        <v>1237</v>
      </c>
      <c r="D944" s="33" t="s">
        <v>2597</v>
      </c>
      <c r="E944" s="35"/>
      <c r="F944" s="35" t="s">
        <v>1175</v>
      </c>
      <c r="G944" s="129">
        <v>1</v>
      </c>
      <c r="H944" s="33" t="s">
        <v>46</v>
      </c>
      <c r="I944" s="33" t="s">
        <v>47</v>
      </c>
      <c r="J944" s="33" t="s">
        <v>1279</v>
      </c>
      <c r="K944" s="37">
        <v>125</v>
      </c>
      <c r="L944" s="16">
        <f t="shared" si="246"/>
        <v>150</v>
      </c>
      <c r="M944" s="16">
        <v>0.17</v>
      </c>
      <c r="N944" s="8">
        <f t="shared" si="242"/>
        <v>0.20481927710843376</v>
      </c>
      <c r="O944" s="17">
        <f t="shared" si="250"/>
        <v>151</v>
      </c>
      <c r="P944" s="17">
        <f t="shared" si="251"/>
        <v>181.2</v>
      </c>
      <c r="Q944" s="18">
        <f t="shared" si="243"/>
        <v>25.67</v>
      </c>
      <c r="R944" s="8">
        <v>12</v>
      </c>
      <c r="S944" s="8">
        <v>8.4</v>
      </c>
      <c r="T944" s="18">
        <f t="shared" si="252"/>
        <v>198.91703056768557</v>
      </c>
      <c r="U944" s="78">
        <v>0.1</v>
      </c>
      <c r="V944" s="18">
        <f t="shared" si="248"/>
        <v>199.32</v>
      </c>
      <c r="W944" s="44">
        <f t="shared" si="249"/>
        <v>176.85589519650654</v>
      </c>
      <c r="X944" s="8">
        <v>8.4</v>
      </c>
      <c r="Y944" s="17">
        <v>10</v>
      </c>
      <c r="Z944" s="18">
        <f t="shared" si="253"/>
        <v>209.83406113537117</v>
      </c>
      <c r="AA944" s="17">
        <f t="shared" si="245"/>
        <v>187.77292576419214</v>
      </c>
      <c r="AB944" s="40">
        <v>43103</v>
      </c>
      <c r="AC944" s="35" t="s">
        <v>2182</v>
      </c>
      <c r="AD944" s="35"/>
      <c r="AE944" s="35"/>
      <c r="AF944" s="35"/>
      <c r="AG944" s="36"/>
      <c r="AH944" s="36"/>
      <c r="AI944" s="36"/>
      <c r="AJ944" s="38"/>
      <c r="AK944" s="33" t="s">
        <v>2598</v>
      </c>
      <c r="AL944" s="33" t="s">
        <v>2598</v>
      </c>
      <c r="AM944" s="33" t="s">
        <v>2599</v>
      </c>
      <c r="AN944" s="33"/>
    </row>
    <row r="945" spans="1:40" ht="102">
      <c r="A945" s="100" t="s">
        <v>1551</v>
      </c>
      <c r="B945" s="33" t="s">
        <v>2596</v>
      </c>
      <c r="C945" s="33" t="s">
        <v>1237</v>
      </c>
      <c r="D945" s="33" t="s">
        <v>2597</v>
      </c>
      <c r="E945" s="35" t="s">
        <v>2600</v>
      </c>
      <c r="F945" s="35" t="s">
        <v>1175</v>
      </c>
      <c r="G945" s="129">
        <v>1</v>
      </c>
      <c r="H945" s="33" t="s">
        <v>46</v>
      </c>
      <c r="I945" s="33" t="s">
        <v>47</v>
      </c>
      <c r="J945" s="59">
        <v>43346</v>
      </c>
      <c r="K945" s="37">
        <v>118</v>
      </c>
      <c r="L945" s="16">
        <f t="shared" si="246"/>
        <v>141.6</v>
      </c>
      <c r="M945" s="16">
        <v>0.17599999999999999</v>
      </c>
      <c r="N945" s="8">
        <f t="shared" si="242"/>
        <v>0.2135922330097087</v>
      </c>
      <c r="O945" s="17">
        <f t="shared" si="250"/>
        <v>144</v>
      </c>
      <c r="P945" s="17">
        <f t="shared" si="251"/>
        <v>172.79999999999998</v>
      </c>
      <c r="Q945" s="18">
        <f t="shared" si="243"/>
        <v>25.343999999999998</v>
      </c>
      <c r="R945" s="8">
        <v>12</v>
      </c>
      <c r="S945" s="8">
        <v>8.4</v>
      </c>
      <c r="T945" s="18">
        <f t="shared" si="252"/>
        <v>189.74672489082968</v>
      </c>
      <c r="U945" s="78">
        <v>0.1</v>
      </c>
      <c r="V945" s="18">
        <f t="shared" si="248"/>
        <v>190.07999999999998</v>
      </c>
      <c r="W945" s="44">
        <f t="shared" si="249"/>
        <v>167.68558951965065</v>
      </c>
      <c r="X945" s="8">
        <v>8.4</v>
      </c>
      <c r="Y945" s="17">
        <v>0</v>
      </c>
      <c r="Z945" s="18">
        <f t="shared" si="253"/>
        <v>189.74672489082968</v>
      </c>
      <c r="AA945" s="17">
        <f t="shared" si="245"/>
        <v>167.68558951965065</v>
      </c>
      <c r="AB945" s="40">
        <v>43316</v>
      </c>
      <c r="AC945" s="35" t="s">
        <v>394</v>
      </c>
      <c r="AD945" s="35" t="s">
        <v>2601</v>
      </c>
      <c r="AE945" s="35" t="s">
        <v>2602</v>
      </c>
      <c r="AF945" s="35">
        <v>5.65</v>
      </c>
      <c r="AG945" s="36"/>
      <c r="AH945" s="36"/>
      <c r="AI945" s="36"/>
      <c r="AJ945" s="38"/>
      <c r="AK945" s="33" t="s">
        <v>2598</v>
      </c>
      <c r="AL945" s="33" t="s">
        <v>2598</v>
      </c>
      <c r="AM945" s="33" t="s">
        <v>2599</v>
      </c>
      <c r="AN945" s="33"/>
    </row>
    <row r="946" spans="1:40" ht="76.5">
      <c r="A946" s="100" t="s">
        <v>1551</v>
      </c>
      <c r="B946" s="33" t="s">
        <v>1903</v>
      </c>
      <c r="C946" s="33" t="s">
        <v>1237</v>
      </c>
      <c r="D946" s="33" t="s">
        <v>1898</v>
      </c>
      <c r="E946" s="35"/>
      <c r="F946" s="35" t="s">
        <v>1175</v>
      </c>
      <c r="G946" s="129">
        <v>1</v>
      </c>
      <c r="H946" s="33" t="s">
        <v>46</v>
      </c>
      <c r="I946" s="33" t="s">
        <v>47</v>
      </c>
      <c r="J946" s="59">
        <v>43102</v>
      </c>
      <c r="K946" s="165">
        <v>275</v>
      </c>
      <c r="L946" s="16">
        <f t="shared" si="246"/>
        <v>330</v>
      </c>
      <c r="M946" s="16">
        <v>9.4E-2</v>
      </c>
      <c r="N946" s="8">
        <f t="shared" si="242"/>
        <v>0.10375275938189846</v>
      </c>
      <c r="O946" s="17">
        <f t="shared" si="250"/>
        <v>304</v>
      </c>
      <c r="P946" s="17">
        <f t="shared" si="251"/>
        <v>364.8</v>
      </c>
      <c r="Q946" s="18">
        <f t="shared" si="243"/>
        <v>28.576000000000001</v>
      </c>
      <c r="R946" s="8">
        <v>12</v>
      </c>
      <c r="S946" s="8">
        <v>8.4</v>
      </c>
      <c r="T946" s="18">
        <f t="shared" si="252"/>
        <v>399.35371179039299</v>
      </c>
      <c r="U946" s="78">
        <v>0.1</v>
      </c>
      <c r="V946" s="18">
        <f t="shared" si="248"/>
        <v>401.28000000000003</v>
      </c>
      <c r="W946" s="44">
        <f t="shared" si="249"/>
        <v>373.36244541484717</v>
      </c>
      <c r="X946" s="8">
        <v>8.4</v>
      </c>
      <c r="Y946" s="17">
        <v>0</v>
      </c>
      <c r="Z946" s="18">
        <f t="shared" si="253"/>
        <v>399.35371179039299</v>
      </c>
      <c r="AA946" s="17">
        <f t="shared" si="245"/>
        <v>373.36244541484717</v>
      </c>
      <c r="AB946" s="35" t="s">
        <v>2603</v>
      </c>
      <c r="AC946" s="35" t="s">
        <v>46</v>
      </c>
      <c r="AD946" s="35"/>
      <c r="AE946" s="35"/>
      <c r="AF946" s="35"/>
      <c r="AG946" s="36"/>
      <c r="AH946" s="36"/>
      <c r="AI946" s="36"/>
      <c r="AJ946" s="38"/>
      <c r="AK946" s="33" t="s">
        <v>1900</v>
      </c>
      <c r="AL946" s="33" t="s">
        <v>1900</v>
      </c>
      <c r="AM946" s="33" t="s">
        <v>1901</v>
      </c>
      <c r="AN946" s="33" t="s">
        <v>1902</v>
      </c>
    </row>
    <row r="947" spans="1:40" ht="76.5">
      <c r="A947" s="100" t="s">
        <v>1551</v>
      </c>
      <c r="B947" s="163" t="s">
        <v>2604</v>
      </c>
      <c r="C947" s="33" t="s">
        <v>1237</v>
      </c>
      <c r="D947" s="33" t="s">
        <v>1898</v>
      </c>
      <c r="E947" s="35" t="s">
        <v>2605</v>
      </c>
      <c r="F947" s="35" t="s">
        <v>2606</v>
      </c>
      <c r="G947" s="129">
        <v>1</v>
      </c>
      <c r="H947" s="33" t="s">
        <v>46</v>
      </c>
      <c r="I947" s="33" t="s">
        <v>1278</v>
      </c>
      <c r="J947" s="59">
        <v>43102</v>
      </c>
      <c r="K947" s="165">
        <v>225</v>
      </c>
      <c r="L947" s="16">
        <f t="shared" si="246"/>
        <v>270</v>
      </c>
      <c r="M947" s="16">
        <v>0.126</v>
      </c>
      <c r="N947" s="8">
        <f t="shared" si="242"/>
        <v>0.14416475972540047</v>
      </c>
      <c r="O947" s="17">
        <f t="shared" si="250"/>
        <v>258</v>
      </c>
      <c r="P947" s="17">
        <f t="shared" si="251"/>
        <v>309.59999999999997</v>
      </c>
      <c r="Q947" s="18">
        <f t="shared" si="243"/>
        <v>32.508000000000003</v>
      </c>
      <c r="R947" s="8">
        <v>12</v>
      </c>
      <c r="S947" s="8">
        <v>8.4</v>
      </c>
      <c r="T947" s="18">
        <f t="shared" si="252"/>
        <v>339.09170305676849</v>
      </c>
      <c r="U947" s="78">
        <v>0.1</v>
      </c>
      <c r="V947" s="18">
        <f t="shared" si="248"/>
        <v>340.56</v>
      </c>
      <c r="W947" s="44">
        <f t="shared" si="249"/>
        <v>307.86026200873363</v>
      </c>
      <c r="X947" s="8">
        <v>8.4</v>
      </c>
      <c r="Y947" s="17">
        <v>0</v>
      </c>
      <c r="Z947" s="18">
        <f t="shared" si="253"/>
        <v>339.09170305676849</v>
      </c>
      <c r="AA947" s="17">
        <f t="shared" si="245"/>
        <v>307.86026200873363</v>
      </c>
      <c r="AB947" s="40">
        <v>43375</v>
      </c>
      <c r="AC947" s="35" t="s">
        <v>482</v>
      </c>
      <c r="AD947" s="35" t="s">
        <v>2607</v>
      </c>
      <c r="AE947" s="35" t="s">
        <v>1994</v>
      </c>
      <c r="AF947" s="35">
        <v>12.02</v>
      </c>
      <c r="AG947" s="36"/>
      <c r="AH947" s="36"/>
      <c r="AI947" s="36"/>
      <c r="AJ947" s="38"/>
      <c r="AK947" s="33" t="s">
        <v>2608</v>
      </c>
      <c r="AL947" s="33" t="s">
        <v>2608</v>
      </c>
      <c r="AM947" s="33" t="s">
        <v>1901</v>
      </c>
      <c r="AN947" s="33" t="s">
        <v>1902</v>
      </c>
    </row>
    <row r="948" spans="1:40" ht="76.5">
      <c r="A948" s="100" t="s">
        <v>1551</v>
      </c>
      <c r="B948" s="163" t="s">
        <v>2604</v>
      </c>
      <c r="C948" s="33" t="s">
        <v>1237</v>
      </c>
      <c r="D948" s="33" t="s">
        <v>1898</v>
      </c>
      <c r="E948" s="35" t="s">
        <v>2609</v>
      </c>
      <c r="F948" s="35" t="s">
        <v>2606</v>
      </c>
      <c r="G948" s="129">
        <v>1</v>
      </c>
      <c r="H948" s="33" t="s">
        <v>46</v>
      </c>
      <c r="I948" s="33" t="s">
        <v>1278</v>
      </c>
      <c r="J948" s="33" t="s">
        <v>2224</v>
      </c>
      <c r="K948" s="165">
        <v>240</v>
      </c>
      <c r="L948" s="16">
        <f t="shared" si="246"/>
        <v>288</v>
      </c>
      <c r="M948" s="16">
        <v>0.1</v>
      </c>
      <c r="N948" s="8">
        <f t="shared" si="242"/>
        <v>0.11111111111111112</v>
      </c>
      <c r="O948" s="17">
        <f t="shared" si="250"/>
        <v>267</v>
      </c>
      <c r="P948" s="17">
        <f t="shared" si="251"/>
        <v>320.39999999999998</v>
      </c>
      <c r="Q948" s="18">
        <f t="shared" si="243"/>
        <v>26.700000000000003</v>
      </c>
      <c r="R948" s="8">
        <v>12</v>
      </c>
      <c r="S948" s="8">
        <v>8.4</v>
      </c>
      <c r="T948" s="18">
        <f t="shared" si="252"/>
        <v>350.88209606986896</v>
      </c>
      <c r="U948" s="78">
        <v>0.1</v>
      </c>
      <c r="V948" s="18">
        <f t="shared" si="248"/>
        <v>352.44</v>
      </c>
      <c r="W948" s="44">
        <f t="shared" si="249"/>
        <v>327.51091703056767</v>
      </c>
      <c r="X948" s="8">
        <v>8.4</v>
      </c>
      <c r="Y948" s="17">
        <v>0</v>
      </c>
      <c r="Z948" s="18">
        <f t="shared" si="253"/>
        <v>350.88209606986896</v>
      </c>
      <c r="AA948" s="17">
        <f t="shared" si="245"/>
        <v>327.51091703056767</v>
      </c>
      <c r="AB948" s="40" t="s">
        <v>2335</v>
      </c>
      <c r="AC948" s="35" t="s">
        <v>482</v>
      </c>
      <c r="AD948" s="35" t="s">
        <v>2610</v>
      </c>
      <c r="AE948" s="35" t="s">
        <v>2611</v>
      </c>
      <c r="AF948" s="35">
        <v>12.06</v>
      </c>
      <c r="AG948" s="36"/>
      <c r="AH948" s="36"/>
      <c r="AI948" s="36"/>
      <c r="AJ948" s="38"/>
      <c r="AK948" s="33" t="s">
        <v>2608</v>
      </c>
      <c r="AL948" s="33" t="s">
        <v>2608</v>
      </c>
      <c r="AM948" s="33" t="s">
        <v>1901</v>
      </c>
      <c r="AN948" s="33" t="s">
        <v>1902</v>
      </c>
    </row>
    <row r="949" spans="1:40" ht="140.25">
      <c r="A949" s="100" t="s">
        <v>1551</v>
      </c>
      <c r="B949" s="33" t="s">
        <v>2612</v>
      </c>
      <c r="C949" s="33" t="s">
        <v>1237</v>
      </c>
      <c r="D949" s="33" t="s">
        <v>2613</v>
      </c>
      <c r="E949" s="35" t="s">
        <v>2614</v>
      </c>
      <c r="F949" s="35" t="s">
        <v>1533</v>
      </c>
      <c r="G949" s="129">
        <v>1</v>
      </c>
      <c r="H949" s="33" t="s">
        <v>46</v>
      </c>
      <c r="I949" s="33" t="s">
        <v>47</v>
      </c>
      <c r="J949" s="59">
        <v>43102</v>
      </c>
      <c r="K949" s="37">
        <v>470</v>
      </c>
      <c r="L949" s="16">
        <f t="shared" si="246"/>
        <v>564</v>
      </c>
      <c r="M949" s="16">
        <v>0.1</v>
      </c>
      <c r="N949" s="8">
        <f t="shared" si="242"/>
        <v>0.11111111111111112</v>
      </c>
      <c r="O949" s="17">
        <f t="shared" si="250"/>
        <v>523</v>
      </c>
      <c r="P949" s="17">
        <f t="shared" si="251"/>
        <v>627.6</v>
      </c>
      <c r="Q949" s="18">
        <f t="shared" si="243"/>
        <v>52.300000000000004</v>
      </c>
      <c r="R949" s="8">
        <v>12</v>
      </c>
      <c r="S949" s="8">
        <v>6</v>
      </c>
      <c r="T949" s="18">
        <f t="shared" si="252"/>
        <v>668.42553191489367</v>
      </c>
      <c r="U949" s="78">
        <v>7.0000000000000007E-2</v>
      </c>
      <c r="V949" s="18">
        <f t="shared" si="248"/>
        <v>671.53200000000004</v>
      </c>
      <c r="W949" s="44">
        <f t="shared" si="249"/>
        <v>612.76595744680856</v>
      </c>
      <c r="X949" s="8">
        <v>8.4</v>
      </c>
      <c r="Y949" s="17">
        <v>0</v>
      </c>
      <c r="Z949" s="18">
        <f t="shared" si="253"/>
        <v>686.25327510917032</v>
      </c>
      <c r="AA949" s="17">
        <f t="shared" si="245"/>
        <v>628.82096069868999</v>
      </c>
      <c r="AB949" s="35" t="s">
        <v>2298</v>
      </c>
      <c r="AC949" s="35" t="s">
        <v>394</v>
      </c>
      <c r="AD949" s="35" t="s">
        <v>2615</v>
      </c>
      <c r="AE949" s="35" t="s">
        <v>2286</v>
      </c>
      <c r="AF949" s="35">
        <v>7.6</v>
      </c>
      <c r="AG949" s="36"/>
      <c r="AH949" s="36"/>
      <c r="AI949" s="36"/>
      <c r="AJ949" s="38"/>
      <c r="AK949" s="33" t="s">
        <v>2616</v>
      </c>
      <c r="AL949" s="33" t="s">
        <v>2616</v>
      </c>
      <c r="AM949" s="33" t="s">
        <v>2617</v>
      </c>
      <c r="AN949" s="33" t="s">
        <v>2618</v>
      </c>
    </row>
    <row r="950" spans="1:40" ht="140.25">
      <c r="A950" s="100" t="s">
        <v>1551</v>
      </c>
      <c r="B950" s="33" t="s">
        <v>2619</v>
      </c>
      <c r="C950" s="33" t="s">
        <v>1237</v>
      </c>
      <c r="D950" s="33" t="s">
        <v>2613</v>
      </c>
      <c r="E950" s="35"/>
      <c r="F950" s="35" t="s">
        <v>1175</v>
      </c>
      <c r="G950" s="129">
        <v>1</v>
      </c>
      <c r="H950" s="33" t="s">
        <v>46</v>
      </c>
      <c r="I950" s="33" t="s">
        <v>47</v>
      </c>
      <c r="J950" s="33" t="s">
        <v>1305</v>
      </c>
      <c r="K950" s="37">
        <v>390</v>
      </c>
      <c r="L950" s="16">
        <f t="shared" si="246"/>
        <v>468</v>
      </c>
      <c r="M950" s="16">
        <v>9.6000000000000002E-2</v>
      </c>
      <c r="N950" s="8">
        <f t="shared" si="242"/>
        <v>0.10619469026548672</v>
      </c>
      <c r="O950" s="17">
        <f t="shared" si="250"/>
        <v>432</v>
      </c>
      <c r="P950" s="17">
        <f t="shared" si="251"/>
        <v>518.4</v>
      </c>
      <c r="Q950" s="18">
        <f t="shared" si="243"/>
        <v>41.472000000000001</v>
      </c>
      <c r="R950" s="8">
        <v>12</v>
      </c>
      <c r="S950" s="8">
        <v>8.4</v>
      </c>
      <c r="T950" s="18">
        <f t="shared" si="252"/>
        <v>567.0393013100437</v>
      </c>
      <c r="U950" s="78">
        <v>0.1</v>
      </c>
      <c r="V950" s="18">
        <f t="shared" si="248"/>
        <v>570.24</v>
      </c>
      <c r="W950" s="44">
        <f t="shared" si="249"/>
        <v>524.01746724890825</v>
      </c>
      <c r="X950" s="8">
        <v>8.4</v>
      </c>
      <c r="Y950" s="17">
        <v>0</v>
      </c>
      <c r="Z950" s="18">
        <f t="shared" si="253"/>
        <v>567.0393013100437</v>
      </c>
      <c r="AA950" s="17">
        <f t="shared" si="245"/>
        <v>524.01746724890825</v>
      </c>
      <c r="AB950" s="35" t="s">
        <v>2086</v>
      </c>
      <c r="AC950" s="35" t="s">
        <v>46</v>
      </c>
      <c r="AD950" s="35"/>
      <c r="AE950" s="35"/>
      <c r="AF950" s="35"/>
      <c r="AG950" s="36"/>
      <c r="AH950" s="36"/>
      <c r="AI950" s="36"/>
      <c r="AJ950" s="38"/>
      <c r="AK950" s="33" t="s">
        <v>2620</v>
      </c>
      <c r="AL950" s="33" t="s">
        <v>2620</v>
      </c>
      <c r="AM950" s="33" t="s">
        <v>2617</v>
      </c>
      <c r="AN950" s="33" t="s">
        <v>2618</v>
      </c>
    </row>
    <row r="951" spans="1:40" ht="165.75">
      <c r="A951" s="100" t="s">
        <v>1551</v>
      </c>
      <c r="B951" s="163" t="s">
        <v>2621</v>
      </c>
      <c r="C951" s="33" t="s">
        <v>1237</v>
      </c>
      <c r="D951" s="33" t="s">
        <v>2622</v>
      </c>
      <c r="E951" s="35"/>
      <c r="F951" s="35" t="s">
        <v>1175</v>
      </c>
      <c r="G951" s="129">
        <v>1</v>
      </c>
      <c r="H951" s="33" t="s">
        <v>46</v>
      </c>
      <c r="I951" s="33" t="s">
        <v>47</v>
      </c>
      <c r="J951" s="59">
        <v>43102</v>
      </c>
      <c r="K951" s="165">
        <v>135</v>
      </c>
      <c r="L951" s="16">
        <f t="shared" si="246"/>
        <v>162</v>
      </c>
      <c r="M951" s="16">
        <v>0.186</v>
      </c>
      <c r="N951" s="8">
        <f t="shared" si="242"/>
        <v>0.22850122850122848</v>
      </c>
      <c r="O951" s="17">
        <f t="shared" si="250"/>
        <v>166</v>
      </c>
      <c r="P951" s="17">
        <f t="shared" si="251"/>
        <v>199.2</v>
      </c>
      <c r="Q951" s="18">
        <f t="shared" si="243"/>
        <v>30.876000000000001</v>
      </c>
      <c r="R951" s="8">
        <v>12</v>
      </c>
      <c r="S951" s="8">
        <v>8.4</v>
      </c>
      <c r="T951" s="18">
        <f t="shared" si="252"/>
        <v>218.56768558951964</v>
      </c>
      <c r="U951" s="78">
        <v>0.1</v>
      </c>
      <c r="V951" s="18">
        <f t="shared" si="248"/>
        <v>219.12</v>
      </c>
      <c r="W951" s="44">
        <f t="shared" si="249"/>
        <v>189.95633187772924</v>
      </c>
      <c r="X951" s="8">
        <v>8.4</v>
      </c>
      <c r="Y951" s="17">
        <v>0</v>
      </c>
      <c r="Z951" s="18">
        <f t="shared" si="253"/>
        <v>218.56768558951964</v>
      </c>
      <c r="AA951" s="17">
        <f t="shared" si="245"/>
        <v>189.95633187772924</v>
      </c>
      <c r="AB951" s="35"/>
      <c r="AC951" s="35"/>
      <c r="AD951" s="35"/>
      <c r="AE951" s="35"/>
      <c r="AF951" s="35"/>
      <c r="AG951" s="36"/>
      <c r="AH951" s="36"/>
      <c r="AI951" s="36"/>
      <c r="AJ951" s="38"/>
      <c r="AK951" s="33" t="s">
        <v>2623</v>
      </c>
      <c r="AL951" s="33" t="s">
        <v>2624</v>
      </c>
      <c r="AM951" s="33" t="s">
        <v>2625</v>
      </c>
      <c r="AN951" s="33"/>
    </row>
    <row r="952" spans="1:40" ht="165.75">
      <c r="A952" s="100" t="s">
        <v>1551</v>
      </c>
      <c r="B952" s="163" t="s">
        <v>2621</v>
      </c>
      <c r="C952" s="33" t="s">
        <v>1237</v>
      </c>
      <c r="D952" s="33" t="s">
        <v>2622</v>
      </c>
      <c r="E952" s="35"/>
      <c r="F952" s="35" t="s">
        <v>1175</v>
      </c>
      <c r="G952" s="129">
        <v>1</v>
      </c>
      <c r="H952" s="33" t="s">
        <v>46</v>
      </c>
      <c r="I952" s="33" t="s">
        <v>1278</v>
      </c>
      <c r="J952" s="59">
        <v>43102</v>
      </c>
      <c r="K952" s="165">
        <v>135</v>
      </c>
      <c r="L952" s="16">
        <f t="shared" si="246"/>
        <v>162</v>
      </c>
      <c r="M952" s="16">
        <v>0.186</v>
      </c>
      <c r="N952" s="8">
        <f t="shared" ref="N952:N1071" si="254">M952/(1-M952)</f>
        <v>0.22850122850122848</v>
      </c>
      <c r="O952" s="17">
        <f t="shared" si="250"/>
        <v>166</v>
      </c>
      <c r="P952" s="17">
        <f t="shared" si="251"/>
        <v>199.2</v>
      </c>
      <c r="Q952" s="18">
        <f t="shared" si="243"/>
        <v>30.876000000000001</v>
      </c>
      <c r="R952" s="8">
        <v>12</v>
      </c>
      <c r="S952" s="8">
        <v>8.4</v>
      </c>
      <c r="T952" s="18">
        <f t="shared" si="252"/>
        <v>218.56768558951964</v>
      </c>
      <c r="U952" s="78">
        <v>0.1</v>
      </c>
      <c r="V952" s="18">
        <f t="shared" si="248"/>
        <v>219.12</v>
      </c>
      <c r="W952" s="44">
        <f t="shared" si="249"/>
        <v>189.95633187772924</v>
      </c>
      <c r="X952" s="8">
        <v>8.4</v>
      </c>
      <c r="Y952" s="17">
        <v>0</v>
      </c>
      <c r="Z952" s="18">
        <f t="shared" si="253"/>
        <v>218.56768558951964</v>
      </c>
      <c r="AA952" s="17">
        <f t="shared" si="245"/>
        <v>189.95633187772924</v>
      </c>
      <c r="AB952" s="35"/>
      <c r="AC952" s="35"/>
      <c r="AD952" s="35"/>
      <c r="AE952" s="35"/>
      <c r="AF952" s="35"/>
      <c r="AG952" s="36"/>
      <c r="AH952" s="36"/>
      <c r="AI952" s="36"/>
      <c r="AJ952" s="38"/>
      <c r="AK952" s="33" t="s">
        <v>2623</v>
      </c>
      <c r="AL952" s="33" t="s">
        <v>2624</v>
      </c>
      <c r="AM952" s="33" t="s">
        <v>2625</v>
      </c>
      <c r="AN952" s="33"/>
    </row>
    <row r="953" spans="1:40" ht="140.25">
      <c r="A953" s="100" t="s">
        <v>1551</v>
      </c>
      <c r="B953" s="33" t="s">
        <v>2626</v>
      </c>
      <c r="C953" s="33" t="s">
        <v>1237</v>
      </c>
      <c r="D953" s="33" t="s">
        <v>2627</v>
      </c>
      <c r="E953" s="35"/>
      <c r="F953" s="35" t="s">
        <v>1175</v>
      </c>
      <c r="G953" s="129">
        <v>1</v>
      </c>
      <c r="H953" s="33" t="s">
        <v>46</v>
      </c>
      <c r="I953" s="33" t="s">
        <v>47</v>
      </c>
      <c r="J953" s="59">
        <v>43102</v>
      </c>
      <c r="K953" s="165">
        <v>140</v>
      </c>
      <c r="L953" s="16">
        <f t="shared" si="246"/>
        <v>168</v>
      </c>
      <c r="M953" s="16">
        <v>0.16</v>
      </c>
      <c r="N953" s="8">
        <f t="shared" si="254"/>
        <v>0.19047619047619049</v>
      </c>
      <c r="O953" s="17">
        <f t="shared" si="250"/>
        <v>167</v>
      </c>
      <c r="P953" s="17">
        <f t="shared" si="251"/>
        <v>200.4</v>
      </c>
      <c r="Q953" s="18">
        <f t="shared" si="243"/>
        <v>26.72</v>
      </c>
      <c r="R953" s="8">
        <v>12</v>
      </c>
      <c r="S953" s="8">
        <v>8.4</v>
      </c>
      <c r="T953" s="18">
        <f t="shared" si="252"/>
        <v>219.87772925764193</v>
      </c>
      <c r="U953" s="78">
        <v>0.1</v>
      </c>
      <c r="V953" s="18">
        <f t="shared" si="248"/>
        <v>220.44000000000003</v>
      </c>
      <c r="W953" s="44">
        <f t="shared" si="249"/>
        <v>196.50655021834061</v>
      </c>
      <c r="X953" s="8">
        <v>8.4</v>
      </c>
      <c r="Y953" s="17">
        <v>0</v>
      </c>
      <c r="Z953" s="18">
        <f t="shared" si="253"/>
        <v>219.87772925764193</v>
      </c>
      <c r="AA953" s="17">
        <f t="shared" si="245"/>
        <v>196.50655021834061</v>
      </c>
      <c r="AB953" s="35"/>
      <c r="AC953" s="35"/>
      <c r="AD953" s="35"/>
      <c r="AE953" s="35"/>
      <c r="AF953" s="35"/>
      <c r="AG953" s="36"/>
      <c r="AH953" s="36"/>
      <c r="AI953" s="36"/>
      <c r="AJ953" s="38"/>
      <c r="AK953" s="33" t="s">
        <v>2628</v>
      </c>
      <c r="AL953" s="33" t="s">
        <v>2628</v>
      </c>
      <c r="AM953" s="33" t="s">
        <v>2629</v>
      </c>
      <c r="AN953" s="33" t="s">
        <v>2630</v>
      </c>
    </row>
    <row r="954" spans="1:40" ht="140.25">
      <c r="A954" s="100" t="s">
        <v>1551</v>
      </c>
      <c r="B954" s="163" t="s">
        <v>2631</v>
      </c>
      <c r="C954" s="33" t="s">
        <v>1237</v>
      </c>
      <c r="D954" s="33" t="s">
        <v>2627</v>
      </c>
      <c r="E954" s="35"/>
      <c r="F954" s="35" t="s">
        <v>1175</v>
      </c>
      <c r="G954" s="129">
        <v>1</v>
      </c>
      <c r="H954" s="33" t="s">
        <v>46</v>
      </c>
      <c r="I954" s="33" t="s">
        <v>47</v>
      </c>
      <c r="J954" s="33" t="s">
        <v>2224</v>
      </c>
      <c r="K954" s="165">
        <v>127</v>
      </c>
      <c r="L954" s="16">
        <f t="shared" si="246"/>
        <v>152.4</v>
      </c>
      <c r="M954" s="16">
        <v>0.23599999999999999</v>
      </c>
      <c r="N954" s="8">
        <f t="shared" si="254"/>
        <v>0.30890052356020942</v>
      </c>
      <c r="O954" s="17">
        <f t="shared" si="250"/>
        <v>167</v>
      </c>
      <c r="P954" s="17">
        <f t="shared" si="251"/>
        <v>200.4</v>
      </c>
      <c r="Q954" s="18">
        <f t="shared" si="243"/>
        <v>39.411999999999999</v>
      </c>
      <c r="R954" s="8">
        <v>12</v>
      </c>
      <c r="S954" s="8">
        <v>8.4</v>
      </c>
      <c r="T954" s="18">
        <f t="shared" si="252"/>
        <v>219.87772925764193</v>
      </c>
      <c r="U954" s="78">
        <v>0.1</v>
      </c>
      <c r="V954" s="18">
        <f t="shared" si="248"/>
        <v>220.44000000000003</v>
      </c>
      <c r="W954" s="44">
        <f t="shared" si="249"/>
        <v>179.47598253275109</v>
      </c>
      <c r="X954" s="8">
        <v>8.4</v>
      </c>
      <c r="Y954" s="17">
        <v>0</v>
      </c>
      <c r="Z954" s="18">
        <f t="shared" si="253"/>
        <v>219.87772925764193</v>
      </c>
      <c r="AA954" s="17">
        <f t="shared" si="245"/>
        <v>179.47598253275109</v>
      </c>
      <c r="AB954" s="35"/>
      <c r="AC954" s="35"/>
      <c r="AD954" s="35"/>
      <c r="AE954" s="35"/>
      <c r="AF954" s="35"/>
      <c r="AG954" s="36"/>
      <c r="AH954" s="36"/>
      <c r="AI954" s="36"/>
      <c r="AJ954" s="38"/>
      <c r="AK954" s="33" t="s">
        <v>2632</v>
      </c>
      <c r="AL954" s="33" t="s">
        <v>2628</v>
      </c>
      <c r="AM954" s="33" t="s">
        <v>2629</v>
      </c>
      <c r="AN954" s="33" t="s">
        <v>2630</v>
      </c>
    </row>
    <row r="955" spans="1:40" ht="165.75">
      <c r="A955" s="100" t="s">
        <v>1551</v>
      </c>
      <c r="B955" s="33" t="s">
        <v>2633</v>
      </c>
      <c r="C955" s="33" t="s">
        <v>1237</v>
      </c>
      <c r="D955" s="33" t="s">
        <v>2634</v>
      </c>
      <c r="E955" s="35" t="s">
        <v>2635</v>
      </c>
      <c r="F955" s="35" t="s">
        <v>1175</v>
      </c>
      <c r="G955" s="129">
        <v>1</v>
      </c>
      <c r="H955" s="33" t="s">
        <v>46</v>
      </c>
      <c r="I955" s="33" t="s">
        <v>47</v>
      </c>
      <c r="J955" s="59">
        <v>43102</v>
      </c>
      <c r="K955" s="165">
        <v>145</v>
      </c>
      <c r="L955" s="16">
        <f t="shared" si="246"/>
        <v>174</v>
      </c>
      <c r="M955" s="16">
        <v>0.126</v>
      </c>
      <c r="N955" s="8">
        <f t="shared" si="254"/>
        <v>0.14416475972540047</v>
      </c>
      <c r="O955" s="17">
        <f t="shared" si="250"/>
        <v>166</v>
      </c>
      <c r="P955" s="17">
        <f t="shared" si="251"/>
        <v>199.2</v>
      </c>
      <c r="Q955" s="18">
        <f t="shared" si="243"/>
        <v>20.916</v>
      </c>
      <c r="R955" s="8">
        <v>12</v>
      </c>
      <c r="S955" s="8">
        <v>8.4</v>
      </c>
      <c r="T955" s="18">
        <f t="shared" si="252"/>
        <v>218.56768558951964</v>
      </c>
      <c r="U955" s="78">
        <v>0.1</v>
      </c>
      <c r="V955" s="18">
        <f t="shared" si="248"/>
        <v>219.12</v>
      </c>
      <c r="W955" s="44">
        <f t="shared" si="249"/>
        <v>203.05676855895194</v>
      </c>
      <c r="X955" s="8">
        <v>8.4</v>
      </c>
      <c r="Y955" s="17">
        <v>0</v>
      </c>
      <c r="Z955" s="18">
        <f t="shared" si="253"/>
        <v>218.56768558951964</v>
      </c>
      <c r="AA955" s="17">
        <f t="shared" si="245"/>
        <v>203.05676855895194</v>
      </c>
      <c r="AB955" s="35" t="s">
        <v>2636</v>
      </c>
      <c r="AC955" s="35" t="s">
        <v>394</v>
      </c>
      <c r="AD955" s="35" t="s">
        <v>2637</v>
      </c>
      <c r="AE955" s="35" t="s">
        <v>2638</v>
      </c>
      <c r="AF955" s="35">
        <v>5.65</v>
      </c>
      <c r="AG955" s="36"/>
      <c r="AH955" s="36"/>
      <c r="AI955" s="21"/>
      <c r="AJ955" s="51" t="s">
        <v>2639</v>
      </c>
      <c r="AK955" s="33" t="s">
        <v>2640</v>
      </c>
      <c r="AL955" s="33" t="s">
        <v>2640</v>
      </c>
      <c r="AM955" s="33" t="s">
        <v>2641</v>
      </c>
      <c r="AN955" s="33"/>
    </row>
    <row r="956" spans="1:40" ht="191.25">
      <c r="A956" s="100" t="s">
        <v>1551</v>
      </c>
      <c r="B956" s="33" t="s">
        <v>2642</v>
      </c>
      <c r="C956" s="33" t="s">
        <v>1237</v>
      </c>
      <c r="D956" s="33" t="s">
        <v>2643</v>
      </c>
      <c r="E956" s="35" t="s">
        <v>2644</v>
      </c>
      <c r="F956" s="35" t="s">
        <v>1175</v>
      </c>
      <c r="G956" s="129">
        <v>1</v>
      </c>
      <c r="H956" s="33" t="s">
        <v>46</v>
      </c>
      <c r="I956" s="33" t="s">
        <v>1278</v>
      </c>
      <c r="J956" s="59">
        <v>43102</v>
      </c>
      <c r="K956" s="165">
        <v>159</v>
      </c>
      <c r="L956" s="16">
        <f t="shared" si="246"/>
        <v>190.79999999999998</v>
      </c>
      <c r="M956" s="16">
        <v>0.158</v>
      </c>
      <c r="N956" s="8">
        <f t="shared" si="254"/>
        <v>0.18764845605700714</v>
      </c>
      <c r="O956" s="17">
        <f t="shared" si="250"/>
        <v>189</v>
      </c>
      <c r="P956" s="17">
        <f t="shared" si="251"/>
        <v>226.79999999999998</v>
      </c>
      <c r="Q956" s="18">
        <f t="shared" si="243"/>
        <v>29.862000000000002</v>
      </c>
      <c r="R956" s="8">
        <v>12</v>
      </c>
      <c r="S956" s="8">
        <v>8.4</v>
      </c>
      <c r="T956" s="18">
        <f t="shared" si="252"/>
        <v>248.69868995633186</v>
      </c>
      <c r="U956" s="78">
        <v>0.1</v>
      </c>
      <c r="V956" s="18">
        <f t="shared" si="248"/>
        <v>249.48</v>
      </c>
      <c r="W956" s="44">
        <f t="shared" si="249"/>
        <v>221.39737991266372</v>
      </c>
      <c r="X956" s="8">
        <v>8.4</v>
      </c>
      <c r="Y956" s="17">
        <v>0</v>
      </c>
      <c r="Z956" s="18">
        <f t="shared" si="253"/>
        <v>248.69868995633186</v>
      </c>
      <c r="AA956" s="17">
        <f t="shared" si="245"/>
        <v>221.39737991266372</v>
      </c>
      <c r="AB956" s="40">
        <v>43314</v>
      </c>
      <c r="AC956" s="35" t="s">
        <v>394</v>
      </c>
      <c r="AD956" s="35" t="s">
        <v>2645</v>
      </c>
      <c r="AE956" s="35" t="s">
        <v>2646</v>
      </c>
      <c r="AF956" s="35">
        <v>13.92</v>
      </c>
      <c r="AG956" s="36"/>
      <c r="AH956" s="36"/>
      <c r="AI956" s="36"/>
      <c r="AJ956" s="38"/>
      <c r="AK956" s="33" t="s">
        <v>2647</v>
      </c>
      <c r="AL956" s="33" t="s">
        <v>2647</v>
      </c>
      <c r="AM956" s="33" t="s">
        <v>2648</v>
      </c>
      <c r="AN956" s="33" t="s">
        <v>2649</v>
      </c>
    </row>
    <row r="957" spans="1:40" ht="165.75">
      <c r="A957" s="100" t="s">
        <v>1551</v>
      </c>
      <c r="B957" s="33" t="s">
        <v>2650</v>
      </c>
      <c r="C957" s="33" t="s">
        <v>1237</v>
      </c>
      <c r="D957" s="33" t="s">
        <v>2651</v>
      </c>
      <c r="E957" s="35" t="s">
        <v>2652</v>
      </c>
      <c r="F957" s="35" t="s">
        <v>1175</v>
      </c>
      <c r="G957" s="129">
        <v>1</v>
      </c>
      <c r="H957" s="33" t="s">
        <v>46</v>
      </c>
      <c r="I957" s="33" t="s">
        <v>47</v>
      </c>
      <c r="J957" s="59">
        <v>43102</v>
      </c>
      <c r="K957" s="165">
        <v>325</v>
      </c>
      <c r="L957" s="16">
        <f t="shared" si="246"/>
        <v>390</v>
      </c>
      <c r="M957" s="16">
        <v>0.108</v>
      </c>
      <c r="N957" s="8">
        <f t="shared" si="254"/>
        <v>0.1210762331838565</v>
      </c>
      <c r="O957" s="17">
        <f t="shared" si="250"/>
        <v>365</v>
      </c>
      <c r="P957" s="17">
        <f t="shared" si="251"/>
        <v>438</v>
      </c>
      <c r="Q957" s="18">
        <f t="shared" si="243"/>
        <v>39.42</v>
      </c>
      <c r="R957" s="8">
        <v>12</v>
      </c>
      <c r="S957" s="8">
        <v>8.4</v>
      </c>
      <c r="T957" s="18">
        <f t="shared" si="252"/>
        <v>479.26637554585147</v>
      </c>
      <c r="U957" s="78">
        <v>0.1</v>
      </c>
      <c r="V957" s="18">
        <f t="shared" si="248"/>
        <v>481.8</v>
      </c>
      <c r="W957" s="44">
        <f t="shared" si="249"/>
        <v>438.86462882096066</v>
      </c>
      <c r="X957" s="8">
        <v>8.4</v>
      </c>
      <c r="Y957" s="17">
        <v>0</v>
      </c>
      <c r="Z957" s="18">
        <f t="shared" si="253"/>
        <v>479.26637554585147</v>
      </c>
      <c r="AA957" s="17">
        <f t="shared" si="245"/>
        <v>438.86462882096066</v>
      </c>
      <c r="AB957" s="35" t="s">
        <v>898</v>
      </c>
      <c r="AC957" s="35" t="s">
        <v>482</v>
      </c>
      <c r="AD957" s="35" t="s">
        <v>2653</v>
      </c>
      <c r="AE957" s="35" t="s">
        <v>1994</v>
      </c>
      <c r="AF957" s="35">
        <v>12.02</v>
      </c>
      <c r="AG957" s="36"/>
      <c r="AH957" s="36"/>
      <c r="AI957" s="36"/>
      <c r="AJ957" s="38"/>
      <c r="AK957" s="33" t="s">
        <v>2654</v>
      </c>
      <c r="AL957" s="33" t="s">
        <v>2654</v>
      </c>
      <c r="AM957" s="33" t="s">
        <v>2655</v>
      </c>
      <c r="AN957" s="33" t="s">
        <v>2656</v>
      </c>
    </row>
    <row r="958" spans="1:40" ht="165.75">
      <c r="A958" s="100" t="s">
        <v>1551</v>
      </c>
      <c r="B958" s="163" t="s">
        <v>2657</v>
      </c>
      <c r="C958" s="33" t="s">
        <v>1237</v>
      </c>
      <c r="D958" s="33" t="s">
        <v>2651</v>
      </c>
      <c r="E958" s="35" t="s">
        <v>2658</v>
      </c>
      <c r="F958" s="35" t="s">
        <v>1175</v>
      </c>
      <c r="G958" s="129">
        <v>1</v>
      </c>
      <c r="H958" s="33" t="s">
        <v>46</v>
      </c>
      <c r="I958" s="33" t="s">
        <v>1278</v>
      </c>
      <c r="J958" s="59">
        <v>43102</v>
      </c>
      <c r="K958" s="165">
        <v>305</v>
      </c>
      <c r="L958" s="16">
        <f t="shared" si="246"/>
        <v>366</v>
      </c>
      <c r="M958" s="16">
        <v>0.16300000000000001</v>
      </c>
      <c r="N958" s="8">
        <f t="shared" si="254"/>
        <v>0.19474313022700121</v>
      </c>
      <c r="O958" s="17">
        <f t="shared" si="250"/>
        <v>365</v>
      </c>
      <c r="P958" s="17">
        <f t="shared" si="251"/>
        <v>438</v>
      </c>
      <c r="Q958" s="18">
        <f t="shared" si="243"/>
        <v>59.495000000000005</v>
      </c>
      <c r="R958" s="8">
        <v>12</v>
      </c>
      <c r="S958" s="8">
        <v>8.4</v>
      </c>
      <c r="T958" s="18">
        <f t="shared" si="252"/>
        <v>479.26637554585147</v>
      </c>
      <c r="U958" s="78">
        <v>0.1</v>
      </c>
      <c r="V958" s="18">
        <f t="shared" si="248"/>
        <v>481.8</v>
      </c>
      <c r="W958" s="44">
        <f t="shared" si="249"/>
        <v>412.66375545851525</v>
      </c>
      <c r="X958" s="8">
        <v>8.4</v>
      </c>
      <c r="Y958" s="17">
        <v>0</v>
      </c>
      <c r="Z958" s="18">
        <f t="shared" si="253"/>
        <v>479.26637554585147</v>
      </c>
      <c r="AA958" s="17">
        <f t="shared" si="245"/>
        <v>412.66375545851525</v>
      </c>
      <c r="AB958" s="40">
        <v>43436</v>
      </c>
      <c r="AC958" s="35" t="s">
        <v>482</v>
      </c>
      <c r="AD958" s="35" t="s">
        <v>2659</v>
      </c>
      <c r="AE958" s="35" t="s">
        <v>1994</v>
      </c>
      <c r="AF958" s="35">
        <v>12.02</v>
      </c>
      <c r="AG958" s="36"/>
      <c r="AH958" s="36"/>
      <c r="AI958" s="36"/>
      <c r="AJ958" s="38"/>
      <c r="AK958" s="33" t="s">
        <v>2654</v>
      </c>
      <c r="AL958" s="33" t="s">
        <v>2654</v>
      </c>
      <c r="AM958" s="33" t="s">
        <v>2655</v>
      </c>
      <c r="AN958" s="33" t="s">
        <v>2656</v>
      </c>
    </row>
    <row r="959" spans="1:40" ht="198.75">
      <c r="A959" s="100" t="s">
        <v>1551</v>
      </c>
      <c r="B959" s="163" t="s">
        <v>2660</v>
      </c>
      <c r="C959" s="33" t="s">
        <v>1237</v>
      </c>
      <c r="D959" s="33" t="s">
        <v>2661</v>
      </c>
      <c r="E959" s="35" t="s">
        <v>2660</v>
      </c>
      <c r="F959" s="35" t="s">
        <v>1175</v>
      </c>
      <c r="G959" s="129">
        <v>1</v>
      </c>
      <c r="H959" s="33" t="s">
        <v>46</v>
      </c>
      <c r="I959" s="33" t="s">
        <v>1278</v>
      </c>
      <c r="J959" s="59">
        <v>43102</v>
      </c>
      <c r="K959" s="166">
        <v>345</v>
      </c>
      <c r="L959" s="16">
        <f t="shared" si="246"/>
        <v>414</v>
      </c>
      <c r="M959" s="16">
        <v>0.16300000000000001</v>
      </c>
      <c r="N959" s="8">
        <f t="shared" si="254"/>
        <v>0.19474313022700121</v>
      </c>
      <c r="O959" s="17">
        <f t="shared" si="250"/>
        <v>413</v>
      </c>
      <c r="P959" s="17">
        <f t="shared" si="251"/>
        <v>495.59999999999997</v>
      </c>
      <c r="Q959" s="18">
        <f t="shared" si="243"/>
        <v>67.319000000000003</v>
      </c>
      <c r="R959" s="8">
        <v>12</v>
      </c>
      <c r="S959" s="8">
        <v>8.4</v>
      </c>
      <c r="T959" s="18">
        <f t="shared" si="252"/>
        <v>542.1484716157205</v>
      </c>
      <c r="U959" s="78">
        <v>0.1</v>
      </c>
      <c r="V959" s="18">
        <f t="shared" si="248"/>
        <v>545.16</v>
      </c>
      <c r="W959" s="44">
        <f t="shared" si="249"/>
        <v>465.06550218340607</v>
      </c>
      <c r="X959" s="8">
        <v>8.4</v>
      </c>
      <c r="Y959" s="17">
        <v>0</v>
      </c>
      <c r="Z959" s="18">
        <f t="shared" si="253"/>
        <v>542.1484716157205</v>
      </c>
      <c r="AA959" s="17">
        <f t="shared" si="245"/>
        <v>465.06550218340607</v>
      </c>
      <c r="AB959" s="35" t="s">
        <v>898</v>
      </c>
      <c r="AC959" s="35" t="s">
        <v>394</v>
      </c>
      <c r="AD959" s="35" t="s">
        <v>2662</v>
      </c>
      <c r="AE959" s="35" t="s">
        <v>2286</v>
      </c>
      <c r="AF959" s="35">
        <v>7.6</v>
      </c>
      <c r="AG959" s="36"/>
      <c r="AH959" s="36"/>
      <c r="AI959" s="36"/>
      <c r="AJ959" s="51" t="s">
        <v>2663</v>
      </c>
      <c r="AK959" s="33"/>
      <c r="AL959" s="33"/>
      <c r="AM959" s="33"/>
      <c r="AN959" s="33"/>
    </row>
    <row r="960" spans="1:40" ht="140.25">
      <c r="A960" s="100" t="s">
        <v>1551</v>
      </c>
      <c r="B960" s="33" t="s">
        <v>2664</v>
      </c>
      <c r="C960" s="33" t="s">
        <v>1237</v>
      </c>
      <c r="D960" s="33" t="s">
        <v>2665</v>
      </c>
      <c r="E960" s="35"/>
      <c r="F960" s="35" t="s">
        <v>1175</v>
      </c>
      <c r="G960" s="129">
        <v>1</v>
      </c>
      <c r="H960" s="33" t="s">
        <v>46</v>
      </c>
      <c r="I960" s="33" t="s">
        <v>47</v>
      </c>
      <c r="J960" s="59">
        <v>43102</v>
      </c>
      <c r="K960" s="165">
        <v>285</v>
      </c>
      <c r="L960" s="16">
        <f t="shared" si="246"/>
        <v>342</v>
      </c>
      <c r="M960" s="16">
        <v>0.106</v>
      </c>
      <c r="N960" s="8">
        <f t="shared" si="254"/>
        <v>0.11856823266219239</v>
      </c>
      <c r="O960" s="17">
        <f t="shared" si="250"/>
        <v>319</v>
      </c>
      <c r="P960" s="17">
        <f t="shared" si="251"/>
        <v>382.8</v>
      </c>
      <c r="Q960" s="18">
        <f t="shared" si="243"/>
        <v>33.814</v>
      </c>
      <c r="R960" s="8">
        <v>12</v>
      </c>
      <c r="S960" s="8">
        <v>8.4</v>
      </c>
      <c r="T960" s="18">
        <f t="shared" si="252"/>
        <v>419.00436681222703</v>
      </c>
      <c r="U960" s="78">
        <v>0.1</v>
      </c>
      <c r="V960" s="18">
        <f t="shared" si="248"/>
        <v>421.08000000000004</v>
      </c>
      <c r="W960" s="44">
        <f t="shared" si="249"/>
        <v>386.46288209606985</v>
      </c>
      <c r="X960" s="8">
        <v>8.4</v>
      </c>
      <c r="Y960" s="17">
        <v>0</v>
      </c>
      <c r="Z960" s="18">
        <f t="shared" si="253"/>
        <v>419.00436681222703</v>
      </c>
      <c r="AA960" s="17">
        <f t="shared" si="245"/>
        <v>386.46288209606985</v>
      </c>
      <c r="AB960" s="35" t="s">
        <v>2666</v>
      </c>
      <c r="AC960" s="35" t="s">
        <v>46</v>
      </c>
      <c r="AD960" s="35"/>
      <c r="AE960" s="35"/>
      <c r="AF960" s="35"/>
      <c r="AG960" s="36"/>
      <c r="AH960" s="36"/>
      <c r="AI960" s="36"/>
      <c r="AJ960" s="38"/>
      <c r="AK960" s="33" t="s">
        <v>2667</v>
      </c>
      <c r="AL960" s="33" t="s">
        <v>2667</v>
      </c>
      <c r="AM960" s="33" t="s">
        <v>2668</v>
      </c>
      <c r="AN960" s="33" t="s">
        <v>2669</v>
      </c>
    </row>
    <row r="961" spans="1:40" ht="140.25">
      <c r="A961" s="100" t="s">
        <v>1551</v>
      </c>
      <c r="B961" s="163" t="s">
        <v>2670</v>
      </c>
      <c r="C961" s="33" t="s">
        <v>1237</v>
      </c>
      <c r="D961" s="33" t="s">
        <v>2671</v>
      </c>
      <c r="E961" s="35"/>
      <c r="F961" s="35" t="s">
        <v>1175</v>
      </c>
      <c r="G961" s="129">
        <v>1</v>
      </c>
      <c r="H961" s="33" t="s">
        <v>46</v>
      </c>
      <c r="I961" s="33" t="s">
        <v>1278</v>
      </c>
      <c r="J961" s="59">
        <v>43102</v>
      </c>
      <c r="K961" s="165">
        <v>190</v>
      </c>
      <c r="L961" s="16">
        <f t="shared" si="246"/>
        <v>228</v>
      </c>
      <c r="M961" s="16">
        <v>0.1</v>
      </c>
      <c r="N961" s="8">
        <f t="shared" si="254"/>
        <v>0.11111111111111112</v>
      </c>
      <c r="O961" s="17">
        <f t="shared" si="250"/>
        <v>212</v>
      </c>
      <c r="P961" s="17">
        <f t="shared" si="251"/>
        <v>254.39999999999998</v>
      </c>
      <c r="Q961" s="18">
        <f t="shared" si="243"/>
        <v>21.200000000000003</v>
      </c>
      <c r="R961" s="8">
        <v>12</v>
      </c>
      <c r="S961" s="8">
        <v>8.4</v>
      </c>
      <c r="T961" s="18">
        <f t="shared" si="252"/>
        <v>278.82969432314405</v>
      </c>
      <c r="U961" s="78">
        <v>0.1</v>
      </c>
      <c r="V961" s="18">
        <f t="shared" si="248"/>
        <v>279.83999999999997</v>
      </c>
      <c r="W961" s="44">
        <f t="shared" si="249"/>
        <v>262.00873362445412</v>
      </c>
      <c r="X961" s="8">
        <v>8.4</v>
      </c>
      <c r="Y961" s="17">
        <v>0</v>
      </c>
      <c r="Z961" s="18">
        <f t="shared" si="253"/>
        <v>278.82969432314405</v>
      </c>
      <c r="AA961" s="17">
        <f t="shared" si="245"/>
        <v>262.00873362445412</v>
      </c>
      <c r="AB961" s="35"/>
      <c r="AC961" s="35"/>
      <c r="AD961" s="35"/>
      <c r="AE961" s="35"/>
      <c r="AF961" s="35"/>
      <c r="AG961" s="36"/>
      <c r="AH961" s="36"/>
      <c r="AI961" s="36"/>
      <c r="AJ961" s="38"/>
      <c r="AK961" s="33" t="s">
        <v>2672</v>
      </c>
      <c r="AL961" s="33" t="s">
        <v>2673</v>
      </c>
      <c r="AM961" s="33" t="s">
        <v>2674</v>
      </c>
      <c r="AN961" s="33" t="s">
        <v>2675</v>
      </c>
    </row>
    <row r="962" spans="1:40" ht="191.25">
      <c r="A962" s="100" t="s">
        <v>1551</v>
      </c>
      <c r="B962" s="163" t="s">
        <v>2676</v>
      </c>
      <c r="C962" s="33" t="s">
        <v>1237</v>
      </c>
      <c r="D962" s="33" t="s">
        <v>2677</v>
      </c>
      <c r="E962" s="35" t="s">
        <v>2678</v>
      </c>
      <c r="F962" s="35" t="s">
        <v>1175</v>
      </c>
      <c r="G962" s="129">
        <v>1</v>
      </c>
      <c r="H962" s="33" t="s">
        <v>46</v>
      </c>
      <c r="I962" s="33" t="s">
        <v>1278</v>
      </c>
      <c r="J962" s="59">
        <v>43102</v>
      </c>
      <c r="K962" s="165">
        <v>329</v>
      </c>
      <c r="L962" s="16">
        <f t="shared" si="246"/>
        <v>394.8</v>
      </c>
      <c r="M962" s="16">
        <v>9.7000000000000003E-2</v>
      </c>
      <c r="N962" s="8">
        <f t="shared" si="254"/>
        <v>0.10741971207087486</v>
      </c>
      <c r="O962" s="17">
        <f t="shared" si="250"/>
        <v>365</v>
      </c>
      <c r="P962" s="17">
        <f t="shared" si="251"/>
        <v>438</v>
      </c>
      <c r="Q962" s="18">
        <f t="shared" si="243"/>
        <v>35.405000000000001</v>
      </c>
      <c r="R962" s="8">
        <v>12</v>
      </c>
      <c r="S962" s="8">
        <v>8.4</v>
      </c>
      <c r="T962" s="18">
        <f t="shared" si="252"/>
        <v>479.26637554585147</v>
      </c>
      <c r="U962" s="78">
        <v>0.1</v>
      </c>
      <c r="V962" s="18">
        <f t="shared" si="248"/>
        <v>481.8</v>
      </c>
      <c r="W962" s="44">
        <f t="shared" si="249"/>
        <v>444.10480349344977</v>
      </c>
      <c r="X962" s="8">
        <v>8.4</v>
      </c>
      <c r="Y962" s="17">
        <v>0</v>
      </c>
      <c r="Z962" s="18">
        <f t="shared" si="253"/>
        <v>479.26637554585147</v>
      </c>
      <c r="AA962" s="17">
        <f t="shared" si="245"/>
        <v>444.10480349344977</v>
      </c>
      <c r="AB962" s="40">
        <v>43314</v>
      </c>
      <c r="AC962" s="35" t="s">
        <v>482</v>
      </c>
      <c r="AD962" s="35" t="s">
        <v>2679</v>
      </c>
      <c r="AE962" s="35" t="s">
        <v>1994</v>
      </c>
      <c r="AF962" s="35">
        <v>12.02</v>
      </c>
      <c r="AG962" s="36"/>
      <c r="AH962" s="36"/>
      <c r="AI962" s="36"/>
      <c r="AJ962" s="38"/>
      <c r="AK962" s="33" t="s">
        <v>2680</v>
      </c>
      <c r="AL962" s="33" t="s">
        <v>2680</v>
      </c>
      <c r="AM962" s="33" t="s">
        <v>2681</v>
      </c>
      <c r="AN962" s="33" t="s">
        <v>2682</v>
      </c>
    </row>
    <row r="963" spans="1:40" ht="102">
      <c r="A963" s="100" t="s">
        <v>1551</v>
      </c>
      <c r="B963" s="163" t="s">
        <v>2683</v>
      </c>
      <c r="C963" s="33" t="s">
        <v>1237</v>
      </c>
      <c r="D963" s="33" t="s">
        <v>2684</v>
      </c>
      <c r="E963" s="35"/>
      <c r="F963" s="35" t="s">
        <v>1175</v>
      </c>
      <c r="G963" s="129">
        <v>1</v>
      </c>
      <c r="H963" s="33" t="s">
        <v>46</v>
      </c>
      <c r="I963" s="33" t="s">
        <v>1278</v>
      </c>
      <c r="J963" s="59">
        <v>43102</v>
      </c>
      <c r="K963" s="165">
        <v>280</v>
      </c>
      <c r="L963" s="16">
        <f t="shared" si="246"/>
        <v>336</v>
      </c>
      <c r="M963" s="16">
        <v>9.9000000000000005E-2</v>
      </c>
      <c r="N963" s="8">
        <f t="shared" si="254"/>
        <v>0.10987791342952276</v>
      </c>
      <c r="O963" s="17">
        <f t="shared" si="250"/>
        <v>311</v>
      </c>
      <c r="P963" s="17">
        <f t="shared" si="251"/>
        <v>373.2</v>
      </c>
      <c r="Q963" s="18">
        <f t="shared" si="243"/>
        <v>30.789000000000001</v>
      </c>
      <c r="R963" s="8">
        <v>12</v>
      </c>
      <c r="S963" s="8">
        <v>8.4</v>
      </c>
      <c r="T963" s="18">
        <f t="shared" si="252"/>
        <v>408.52401746724888</v>
      </c>
      <c r="U963" s="78">
        <v>0.1</v>
      </c>
      <c r="V963" s="18">
        <f t="shared" si="248"/>
        <v>410.52000000000004</v>
      </c>
      <c r="W963" s="44">
        <f t="shared" si="249"/>
        <v>379.91266375545848</v>
      </c>
      <c r="X963" s="8">
        <v>8.4</v>
      </c>
      <c r="Y963" s="17">
        <v>0</v>
      </c>
      <c r="Z963" s="18">
        <f t="shared" si="253"/>
        <v>408.52401746724888</v>
      </c>
      <c r="AA963" s="17">
        <f t="shared" si="245"/>
        <v>379.91266375545848</v>
      </c>
      <c r="AB963" s="40">
        <v>43255</v>
      </c>
      <c r="AC963" s="35" t="s">
        <v>46</v>
      </c>
      <c r="AD963" s="35"/>
      <c r="AE963" s="35"/>
      <c r="AF963" s="35"/>
      <c r="AG963" s="36"/>
      <c r="AH963" s="36"/>
      <c r="AI963" s="36"/>
      <c r="AJ963" s="38"/>
      <c r="AK963" s="33" t="s">
        <v>2685</v>
      </c>
      <c r="AL963" s="33" t="s">
        <v>2685</v>
      </c>
      <c r="AM963" s="33" t="s">
        <v>2686</v>
      </c>
      <c r="AN963" s="33"/>
    </row>
    <row r="964" spans="1:40" ht="127.5">
      <c r="A964" s="100" t="s">
        <v>1551</v>
      </c>
      <c r="B964" s="33" t="s">
        <v>2687</v>
      </c>
      <c r="C964" s="33" t="s">
        <v>1237</v>
      </c>
      <c r="D964" s="33" t="s">
        <v>2688</v>
      </c>
      <c r="E964" s="35"/>
      <c r="F964" s="35" t="s">
        <v>1175</v>
      </c>
      <c r="G964" s="129">
        <v>1</v>
      </c>
      <c r="H964" s="33" t="s">
        <v>46</v>
      </c>
      <c r="I964" s="33" t="s">
        <v>47</v>
      </c>
      <c r="J964" s="59">
        <v>43102</v>
      </c>
      <c r="K964" s="165">
        <v>255</v>
      </c>
      <c r="L964" s="16">
        <f t="shared" si="246"/>
        <v>306</v>
      </c>
      <c r="M964" s="16">
        <v>0.114</v>
      </c>
      <c r="N964" s="8">
        <f t="shared" si="254"/>
        <v>0.12866817155756208</v>
      </c>
      <c r="O964" s="17">
        <f t="shared" si="250"/>
        <v>288</v>
      </c>
      <c r="P964" s="17">
        <f t="shared" si="251"/>
        <v>345.59999999999997</v>
      </c>
      <c r="Q964" s="18">
        <f t="shared" si="243"/>
        <v>32.832000000000001</v>
      </c>
      <c r="R964" s="8">
        <v>12</v>
      </c>
      <c r="S964" s="8">
        <v>8.4</v>
      </c>
      <c r="T964" s="18">
        <f t="shared" si="252"/>
        <v>378.39301310043663</v>
      </c>
      <c r="U964" s="78">
        <v>0.1</v>
      </c>
      <c r="V964" s="18">
        <f t="shared" si="248"/>
        <v>380.15999999999997</v>
      </c>
      <c r="W964" s="44">
        <f t="shared" si="249"/>
        <v>347.16157205240171</v>
      </c>
      <c r="X964" s="8">
        <v>8.4</v>
      </c>
      <c r="Y964" s="17">
        <v>0</v>
      </c>
      <c r="Z964" s="18">
        <f t="shared" si="253"/>
        <v>378.39301310043663</v>
      </c>
      <c r="AA964" s="17">
        <f t="shared" si="245"/>
        <v>347.16157205240171</v>
      </c>
      <c r="AB964" s="40">
        <v>43255</v>
      </c>
      <c r="AC964" s="35" t="s">
        <v>46</v>
      </c>
      <c r="AD964" s="35"/>
      <c r="AE964" s="35"/>
      <c r="AF964" s="35"/>
      <c r="AG964" s="36"/>
      <c r="AH964" s="36"/>
      <c r="AI964" s="36"/>
      <c r="AJ964" s="38"/>
      <c r="AK964" s="33" t="s">
        <v>2689</v>
      </c>
      <c r="AL964" s="33" t="s">
        <v>2689</v>
      </c>
      <c r="AM964" s="33" t="s">
        <v>2690</v>
      </c>
      <c r="AN964" s="33" t="s">
        <v>2691</v>
      </c>
    </row>
    <row r="965" spans="1:40" ht="127.5">
      <c r="A965" s="100" t="s">
        <v>1551</v>
      </c>
      <c r="B965" s="33" t="s">
        <v>2687</v>
      </c>
      <c r="C965" s="33" t="s">
        <v>1237</v>
      </c>
      <c r="D965" s="33" t="s">
        <v>2688</v>
      </c>
      <c r="E965" s="35"/>
      <c r="F965" s="35" t="s">
        <v>1175</v>
      </c>
      <c r="G965" s="129">
        <v>1</v>
      </c>
      <c r="H965" s="33" t="s">
        <v>46</v>
      </c>
      <c r="I965" s="33" t="s">
        <v>47</v>
      </c>
      <c r="J965" s="59">
        <v>43102</v>
      </c>
      <c r="K965" s="165">
        <v>255</v>
      </c>
      <c r="L965" s="16">
        <f t="shared" si="246"/>
        <v>306</v>
      </c>
      <c r="M965" s="16">
        <v>0.114</v>
      </c>
      <c r="N965" s="8">
        <f t="shared" si="254"/>
        <v>0.12866817155756208</v>
      </c>
      <c r="O965" s="17">
        <f t="shared" si="250"/>
        <v>288</v>
      </c>
      <c r="P965" s="17">
        <f t="shared" si="251"/>
        <v>345.59999999999997</v>
      </c>
      <c r="Q965" s="18">
        <f t="shared" si="243"/>
        <v>32.832000000000001</v>
      </c>
      <c r="R965" s="8">
        <v>12</v>
      </c>
      <c r="S965" s="8">
        <v>8.4</v>
      </c>
      <c r="T965" s="18">
        <f t="shared" si="252"/>
        <v>378.39301310043663</v>
      </c>
      <c r="U965" s="78">
        <v>0.1</v>
      </c>
      <c r="V965" s="18">
        <f t="shared" si="248"/>
        <v>380.15999999999997</v>
      </c>
      <c r="W965" s="44">
        <f t="shared" si="249"/>
        <v>347.16157205240171</v>
      </c>
      <c r="X965" s="8">
        <v>8.4</v>
      </c>
      <c r="Y965" s="17">
        <v>0</v>
      </c>
      <c r="Z965" s="18">
        <f t="shared" si="253"/>
        <v>378.39301310043663</v>
      </c>
      <c r="AA965" s="17">
        <f t="shared" si="245"/>
        <v>347.16157205240171</v>
      </c>
      <c r="AB965" s="40">
        <v>43255</v>
      </c>
      <c r="AC965" s="35" t="s">
        <v>46</v>
      </c>
      <c r="AD965" s="35"/>
      <c r="AE965" s="35"/>
      <c r="AF965" s="35"/>
      <c r="AG965" s="36"/>
      <c r="AH965" s="36"/>
      <c r="AI965" s="36"/>
      <c r="AJ965" s="38"/>
      <c r="AK965" s="33" t="s">
        <v>2689</v>
      </c>
      <c r="AL965" s="33" t="s">
        <v>2689</v>
      </c>
      <c r="AM965" s="33" t="s">
        <v>2690</v>
      </c>
      <c r="AN965" s="33" t="s">
        <v>2691</v>
      </c>
    </row>
    <row r="966" spans="1:40" ht="178.5">
      <c r="A966" s="100" t="s">
        <v>1551</v>
      </c>
      <c r="B966" s="163" t="s">
        <v>2692</v>
      </c>
      <c r="C966" s="33" t="s">
        <v>1237</v>
      </c>
      <c r="D966" s="33" t="s">
        <v>2693</v>
      </c>
      <c r="E966" s="35"/>
      <c r="F966" s="35" t="s">
        <v>1175</v>
      </c>
      <c r="G966" s="129">
        <v>1</v>
      </c>
      <c r="H966" s="33" t="s">
        <v>46</v>
      </c>
      <c r="I966" s="33" t="s">
        <v>1278</v>
      </c>
      <c r="J966" s="59">
        <v>43102</v>
      </c>
      <c r="K966" s="165">
        <v>135</v>
      </c>
      <c r="L966" s="16">
        <f t="shared" si="246"/>
        <v>162</v>
      </c>
      <c r="M966" s="16">
        <v>0.186</v>
      </c>
      <c r="N966" s="8">
        <f t="shared" si="254"/>
        <v>0.22850122850122848</v>
      </c>
      <c r="O966" s="17">
        <f t="shared" si="250"/>
        <v>166</v>
      </c>
      <c r="P966" s="17">
        <f t="shared" si="251"/>
        <v>199.2</v>
      </c>
      <c r="Q966" s="18">
        <f t="shared" si="243"/>
        <v>30.876000000000001</v>
      </c>
      <c r="R966" s="8">
        <v>12</v>
      </c>
      <c r="S966" s="8">
        <v>8.4</v>
      </c>
      <c r="T966" s="18">
        <f t="shared" si="252"/>
        <v>218.56768558951964</v>
      </c>
      <c r="U966" s="78">
        <v>0.1</v>
      </c>
      <c r="V966" s="18">
        <f t="shared" si="248"/>
        <v>219.12</v>
      </c>
      <c r="W966" s="44">
        <f t="shared" si="249"/>
        <v>189.95633187772924</v>
      </c>
      <c r="X966" s="8">
        <v>8.4</v>
      </c>
      <c r="Y966" s="17">
        <v>0</v>
      </c>
      <c r="Z966" s="18">
        <f t="shared" si="253"/>
        <v>218.56768558951964</v>
      </c>
      <c r="AA966" s="17">
        <f t="shared" si="245"/>
        <v>189.95633187772924</v>
      </c>
      <c r="AB966" s="35"/>
      <c r="AC966" s="35"/>
      <c r="AD966" s="35"/>
      <c r="AE966" s="35"/>
      <c r="AF966" s="35"/>
      <c r="AG966" s="36"/>
      <c r="AH966" s="36"/>
      <c r="AI966" s="36"/>
      <c r="AJ966" s="38"/>
      <c r="AK966" s="33" t="s">
        <v>2694</v>
      </c>
      <c r="AL966" s="33" t="s">
        <v>2695</v>
      </c>
      <c r="AM966" s="33" t="s">
        <v>2696</v>
      </c>
      <c r="AN966" s="33" t="s">
        <v>2697</v>
      </c>
    </row>
    <row r="967" spans="1:40" ht="178.5">
      <c r="A967" s="100" t="s">
        <v>1551</v>
      </c>
      <c r="B967" s="33" t="s">
        <v>2698</v>
      </c>
      <c r="C967" s="33" t="s">
        <v>1237</v>
      </c>
      <c r="D967" s="33" t="s">
        <v>2699</v>
      </c>
      <c r="E967" s="35"/>
      <c r="F967" s="35" t="s">
        <v>1175</v>
      </c>
      <c r="G967" s="129">
        <v>1</v>
      </c>
      <c r="H967" s="33" t="s">
        <v>46</v>
      </c>
      <c r="I967" s="33" t="s">
        <v>47</v>
      </c>
      <c r="J967" s="59">
        <v>43102</v>
      </c>
      <c r="K967" s="165">
        <v>495</v>
      </c>
      <c r="L967" s="16">
        <f t="shared" si="246"/>
        <v>594</v>
      </c>
      <c r="M967" s="16">
        <v>7.0000000000000007E-2</v>
      </c>
      <c r="N967" s="8">
        <f t="shared" si="254"/>
        <v>7.5268817204301092E-2</v>
      </c>
      <c r="O967" s="17">
        <f t="shared" si="250"/>
        <v>533</v>
      </c>
      <c r="P967" s="17">
        <f t="shared" si="251"/>
        <v>639.6</v>
      </c>
      <c r="Q967" s="18">
        <f t="shared" si="243"/>
        <v>37.31</v>
      </c>
      <c r="R967" s="8">
        <v>12</v>
      </c>
      <c r="S967" s="8">
        <v>8.4</v>
      </c>
      <c r="T967" s="18">
        <f t="shared" si="252"/>
        <v>699.35371179039305</v>
      </c>
      <c r="U967" s="78">
        <v>0.1</v>
      </c>
      <c r="V967" s="18">
        <f t="shared" si="248"/>
        <v>703.56000000000006</v>
      </c>
      <c r="W967" s="44">
        <f t="shared" si="249"/>
        <v>661.57205240174665</v>
      </c>
      <c r="X967" s="8">
        <v>8.4</v>
      </c>
      <c r="Y967" s="17">
        <v>0</v>
      </c>
      <c r="Z967" s="18">
        <f t="shared" si="253"/>
        <v>699.35371179039305</v>
      </c>
      <c r="AA967" s="17">
        <f t="shared" si="245"/>
        <v>661.57205240174665</v>
      </c>
      <c r="AB967" s="35" t="s">
        <v>2700</v>
      </c>
      <c r="AC967" s="35" t="s">
        <v>46</v>
      </c>
      <c r="AD967" s="35"/>
      <c r="AE967" s="35"/>
      <c r="AF967" s="35"/>
      <c r="AG967" s="36"/>
      <c r="AH967" s="36"/>
      <c r="AI967" s="36"/>
      <c r="AJ967" s="38"/>
      <c r="AK967" s="33" t="s">
        <v>2701</v>
      </c>
      <c r="AL967" s="33" t="s">
        <v>2701</v>
      </c>
      <c r="AM967" s="33" t="s">
        <v>2702</v>
      </c>
      <c r="AN967" s="33" t="s">
        <v>2703</v>
      </c>
    </row>
    <row r="968" spans="1:40" ht="165.75">
      <c r="A968" s="100" t="s">
        <v>1551</v>
      </c>
      <c r="B968" s="33" t="s">
        <v>2704</v>
      </c>
      <c r="C968" s="33" t="s">
        <v>1237</v>
      </c>
      <c r="D968" s="33" t="s">
        <v>2705</v>
      </c>
      <c r="E968" s="35" t="s">
        <v>2706</v>
      </c>
      <c r="F968" s="35" t="s">
        <v>1175</v>
      </c>
      <c r="G968" s="129">
        <v>1</v>
      </c>
      <c r="H968" s="33" t="s">
        <v>46</v>
      </c>
      <c r="I968" s="33" t="s">
        <v>47</v>
      </c>
      <c r="J968" s="59">
        <v>43102</v>
      </c>
      <c r="K968" s="165">
        <v>330</v>
      </c>
      <c r="L968" s="16">
        <f t="shared" si="246"/>
        <v>396</v>
      </c>
      <c r="M968" s="16">
        <v>7.0000000000000007E-2</v>
      </c>
      <c r="N968" s="8">
        <f t="shared" si="254"/>
        <v>7.5268817204301092E-2</v>
      </c>
      <c r="O968" s="17">
        <f t="shared" si="250"/>
        <v>355</v>
      </c>
      <c r="P968" s="17">
        <f t="shared" si="251"/>
        <v>426</v>
      </c>
      <c r="Q968" s="18">
        <f t="shared" si="243"/>
        <v>24.85</v>
      </c>
      <c r="R968" s="8">
        <v>12</v>
      </c>
      <c r="S968" s="8">
        <v>8.4</v>
      </c>
      <c r="T968" s="18">
        <f t="shared" si="252"/>
        <v>466.1659388646288</v>
      </c>
      <c r="U968" s="78">
        <v>0.1</v>
      </c>
      <c r="V968" s="18">
        <f t="shared" si="248"/>
        <v>468.6</v>
      </c>
      <c r="W968" s="44">
        <f t="shared" si="249"/>
        <v>445.41484716157203</v>
      </c>
      <c r="X968" s="8">
        <v>8.4</v>
      </c>
      <c r="Y968" s="17">
        <v>0</v>
      </c>
      <c r="Z968" s="18">
        <f t="shared" si="253"/>
        <v>466.1659388646288</v>
      </c>
      <c r="AA968" s="17">
        <f t="shared" si="245"/>
        <v>445.41484716157203</v>
      </c>
      <c r="AB968" s="35" t="s">
        <v>2707</v>
      </c>
      <c r="AC968" s="35" t="s">
        <v>394</v>
      </c>
      <c r="AD968" s="35" t="s">
        <v>2708</v>
      </c>
      <c r="AE968" s="35" t="s">
        <v>2709</v>
      </c>
      <c r="AF968" s="35">
        <v>7.6</v>
      </c>
      <c r="AG968" s="36"/>
      <c r="AH968" s="36"/>
      <c r="AI968" s="36"/>
      <c r="AJ968" s="38"/>
      <c r="AK968" s="33" t="s">
        <v>2710</v>
      </c>
      <c r="AL968" s="33" t="s">
        <v>2710</v>
      </c>
      <c r="AM968" s="33" t="s">
        <v>2711</v>
      </c>
      <c r="AN968" s="33"/>
    </row>
    <row r="969" spans="1:40" ht="127.5">
      <c r="A969" s="100" t="s">
        <v>1551</v>
      </c>
      <c r="B969" s="33" t="s">
        <v>2712</v>
      </c>
      <c r="C969" s="33" t="s">
        <v>1237</v>
      </c>
      <c r="D969" s="33" t="s">
        <v>2713</v>
      </c>
      <c r="E969" s="35"/>
      <c r="F969" s="35" t="s">
        <v>1175</v>
      </c>
      <c r="G969" s="129">
        <v>1</v>
      </c>
      <c r="H969" s="33" t="s">
        <v>46</v>
      </c>
      <c r="I969" s="33" t="s">
        <v>47</v>
      </c>
      <c r="J969" s="59">
        <v>43103</v>
      </c>
      <c r="K969" s="37">
        <v>370</v>
      </c>
      <c r="L969" s="16">
        <f t="shared" si="246"/>
        <v>444</v>
      </c>
      <c r="M969" s="16">
        <v>9.0999999999999998E-2</v>
      </c>
      <c r="N969" s="8">
        <f t="shared" si="254"/>
        <v>0.1001100110011001</v>
      </c>
      <c r="O969" s="17">
        <f t="shared" si="250"/>
        <v>408</v>
      </c>
      <c r="P969" s="17">
        <f t="shared" si="251"/>
        <v>489.59999999999997</v>
      </c>
      <c r="Q969" s="18">
        <f t="shared" si="243"/>
        <v>37.128</v>
      </c>
      <c r="R969" s="8">
        <v>12</v>
      </c>
      <c r="S969" s="8">
        <v>8.4</v>
      </c>
      <c r="T969" s="18">
        <f t="shared" si="252"/>
        <v>535.59825327510907</v>
      </c>
      <c r="U969" s="78">
        <v>0.1</v>
      </c>
      <c r="V969" s="18">
        <f t="shared" si="248"/>
        <v>538.56000000000006</v>
      </c>
      <c r="W969" s="44">
        <f t="shared" si="249"/>
        <v>497.81659388646284</v>
      </c>
      <c r="X969" s="8">
        <v>8.4</v>
      </c>
      <c r="Y969" s="17">
        <v>0</v>
      </c>
      <c r="Z969" s="18">
        <f t="shared" si="253"/>
        <v>535.59825327510907</v>
      </c>
      <c r="AA969" s="17">
        <f t="shared" si="245"/>
        <v>497.81659388646284</v>
      </c>
      <c r="AB969" s="35" t="s">
        <v>2714</v>
      </c>
      <c r="AC969" s="35" t="s">
        <v>46</v>
      </c>
      <c r="AD969" s="35"/>
      <c r="AE969" s="35"/>
      <c r="AF969" s="35"/>
      <c r="AG969" s="36"/>
      <c r="AH969" s="36"/>
      <c r="AI969" s="36"/>
      <c r="AJ969" s="38"/>
      <c r="AK969" s="33" t="s">
        <v>2715</v>
      </c>
      <c r="AL969" s="33" t="s">
        <v>2715</v>
      </c>
      <c r="AM969" s="33" t="s">
        <v>2716</v>
      </c>
      <c r="AN969" s="33" t="s">
        <v>2717</v>
      </c>
    </row>
    <row r="970" spans="1:40" ht="140.25">
      <c r="A970" s="100" t="s">
        <v>1551</v>
      </c>
      <c r="B970" s="33" t="s">
        <v>2718</v>
      </c>
      <c r="C970" s="33" t="s">
        <v>1237</v>
      </c>
      <c r="D970" s="33" t="s">
        <v>2719</v>
      </c>
      <c r="E970" s="35"/>
      <c r="F970" s="35" t="s">
        <v>1175</v>
      </c>
      <c r="G970" s="129">
        <v>1</v>
      </c>
      <c r="H970" s="33" t="s">
        <v>46</v>
      </c>
      <c r="I970" s="33" t="s">
        <v>47</v>
      </c>
      <c r="J970" s="59">
        <v>43103</v>
      </c>
      <c r="K970" s="37">
        <v>305</v>
      </c>
      <c r="L970" s="16">
        <f t="shared" si="246"/>
        <v>366</v>
      </c>
      <c r="M970" s="16">
        <v>0.06</v>
      </c>
      <c r="N970" s="8">
        <f t="shared" si="254"/>
        <v>6.3829787234042548E-2</v>
      </c>
      <c r="O970" s="17">
        <f t="shared" si="250"/>
        <v>325</v>
      </c>
      <c r="P970" s="17">
        <f t="shared" si="251"/>
        <v>390</v>
      </c>
      <c r="Q970" s="18">
        <f t="shared" si="243"/>
        <v>19.5</v>
      </c>
      <c r="R970" s="8">
        <v>12</v>
      </c>
      <c r="S970" s="8">
        <v>8.4</v>
      </c>
      <c r="T970" s="18">
        <f t="shared" si="252"/>
        <v>426.86462882096066</v>
      </c>
      <c r="U970" s="78">
        <v>0.1</v>
      </c>
      <c r="V970" s="18">
        <f t="shared" si="248"/>
        <v>429.00000000000006</v>
      </c>
      <c r="W970" s="44">
        <f t="shared" si="249"/>
        <v>412.66375545851525</v>
      </c>
      <c r="X970" s="8">
        <v>8.4</v>
      </c>
      <c r="Y970" s="17">
        <v>0</v>
      </c>
      <c r="Z970" s="18">
        <f t="shared" si="253"/>
        <v>426.86462882096066</v>
      </c>
      <c r="AA970" s="17">
        <f t="shared" si="245"/>
        <v>412.66375545851525</v>
      </c>
      <c r="AB970" s="35"/>
      <c r="AC970" s="35"/>
      <c r="AD970" s="35"/>
      <c r="AE970" s="35"/>
      <c r="AF970" s="35"/>
      <c r="AG970" s="36"/>
      <c r="AH970" s="36"/>
      <c r="AI970" s="36"/>
      <c r="AJ970" s="38"/>
      <c r="AK970" s="33" t="s">
        <v>2720</v>
      </c>
      <c r="AL970" s="33" t="s">
        <v>2720</v>
      </c>
      <c r="AM970" s="33" t="s">
        <v>2721</v>
      </c>
      <c r="AN970" s="33" t="s">
        <v>2722</v>
      </c>
    </row>
    <row r="971" spans="1:40" ht="140.25">
      <c r="A971" s="100" t="s">
        <v>1551</v>
      </c>
      <c r="B971" s="33" t="s">
        <v>2718</v>
      </c>
      <c r="C971" s="33" t="s">
        <v>1237</v>
      </c>
      <c r="D971" s="33" t="s">
        <v>2719</v>
      </c>
      <c r="E971" s="35"/>
      <c r="F971" s="35" t="s">
        <v>1175</v>
      </c>
      <c r="G971" s="129">
        <v>1</v>
      </c>
      <c r="H971" s="33" t="s">
        <v>46</v>
      </c>
      <c r="I971" s="33" t="s">
        <v>47</v>
      </c>
      <c r="J971" s="59">
        <v>43103</v>
      </c>
      <c r="K971" s="37">
        <v>305</v>
      </c>
      <c r="L971" s="16">
        <f t="shared" si="246"/>
        <v>366</v>
      </c>
      <c r="M971" s="16">
        <v>0.06</v>
      </c>
      <c r="N971" s="8">
        <f t="shared" si="254"/>
        <v>6.3829787234042548E-2</v>
      </c>
      <c r="O971" s="17">
        <f t="shared" si="250"/>
        <v>325</v>
      </c>
      <c r="P971" s="17">
        <f t="shared" si="251"/>
        <v>390</v>
      </c>
      <c r="Q971" s="18">
        <f t="shared" si="243"/>
        <v>19.5</v>
      </c>
      <c r="R971" s="8">
        <v>12</v>
      </c>
      <c r="S971" s="8">
        <v>8.4</v>
      </c>
      <c r="T971" s="18">
        <f t="shared" si="252"/>
        <v>426.86462882096066</v>
      </c>
      <c r="U971" s="78">
        <v>0.1</v>
      </c>
      <c r="V971" s="18">
        <f t="shared" si="248"/>
        <v>429.00000000000006</v>
      </c>
      <c r="W971" s="44">
        <f t="shared" si="249"/>
        <v>412.66375545851525</v>
      </c>
      <c r="X971" s="8">
        <v>8.4</v>
      </c>
      <c r="Y971" s="17">
        <v>0</v>
      </c>
      <c r="Z971" s="18">
        <f t="shared" si="253"/>
        <v>426.86462882096066</v>
      </c>
      <c r="AA971" s="17">
        <f t="shared" si="245"/>
        <v>412.66375545851525</v>
      </c>
      <c r="AB971" s="35"/>
      <c r="AC971" s="35"/>
      <c r="AD971" s="35"/>
      <c r="AE971" s="35"/>
      <c r="AF971" s="35"/>
      <c r="AG971" s="36"/>
      <c r="AH971" s="36"/>
      <c r="AI971" s="36"/>
      <c r="AJ971" s="38"/>
      <c r="AK971" s="33" t="s">
        <v>2720</v>
      </c>
      <c r="AL971" s="33" t="s">
        <v>2720</v>
      </c>
      <c r="AM971" s="33" t="s">
        <v>2721</v>
      </c>
      <c r="AN971" s="33" t="s">
        <v>2722</v>
      </c>
    </row>
    <row r="972" spans="1:40" ht="102">
      <c r="A972" s="100" t="s">
        <v>1551</v>
      </c>
      <c r="B972" s="33" t="s">
        <v>2723</v>
      </c>
      <c r="C972" s="33" t="s">
        <v>1237</v>
      </c>
      <c r="D972" s="33" t="s">
        <v>2724</v>
      </c>
      <c r="E972" s="35"/>
      <c r="F972" s="35" t="s">
        <v>1175</v>
      </c>
      <c r="G972" s="129">
        <v>1</v>
      </c>
      <c r="H972" s="33" t="s">
        <v>46</v>
      </c>
      <c r="I972" s="33" t="s">
        <v>47</v>
      </c>
      <c r="J972" s="59">
        <v>43103</v>
      </c>
      <c r="K972" s="37">
        <v>250</v>
      </c>
      <c r="L972" s="16">
        <f t="shared" si="246"/>
        <v>300</v>
      </c>
      <c r="M972" s="16">
        <v>0.115</v>
      </c>
      <c r="N972" s="8">
        <f t="shared" si="254"/>
        <v>0.12994350282485875</v>
      </c>
      <c r="O972" s="17">
        <f t="shared" si="250"/>
        <v>283</v>
      </c>
      <c r="P972" s="17">
        <f t="shared" si="251"/>
        <v>339.59999999999997</v>
      </c>
      <c r="Q972" s="18">
        <f t="shared" si="243"/>
        <v>32.545000000000002</v>
      </c>
      <c r="R972" s="8">
        <v>12</v>
      </c>
      <c r="S972" s="8">
        <v>8.4</v>
      </c>
      <c r="T972" s="18">
        <f t="shared" si="252"/>
        <v>371.84279475982527</v>
      </c>
      <c r="U972" s="78">
        <v>0.1</v>
      </c>
      <c r="V972" s="18">
        <f t="shared" si="248"/>
        <v>373.56</v>
      </c>
      <c r="W972" s="44">
        <f t="shared" si="249"/>
        <v>340.6113537117904</v>
      </c>
      <c r="X972" s="8">
        <v>8.4</v>
      </c>
      <c r="Y972" s="17">
        <v>0</v>
      </c>
      <c r="Z972" s="18">
        <f t="shared" si="253"/>
        <v>371.84279475982527</v>
      </c>
      <c r="AA972" s="17">
        <f t="shared" si="245"/>
        <v>340.6113537117904</v>
      </c>
      <c r="AB972" s="35"/>
      <c r="AC972" s="35"/>
      <c r="AD972" s="35"/>
      <c r="AE972" s="35"/>
      <c r="AF972" s="35"/>
      <c r="AG972" s="36"/>
      <c r="AH972" s="36"/>
      <c r="AI972" s="36"/>
      <c r="AJ972" s="38"/>
      <c r="AK972" s="33" t="s">
        <v>2725</v>
      </c>
      <c r="AL972" s="33" t="s">
        <v>2725</v>
      </c>
      <c r="AM972" s="33" t="s">
        <v>2726</v>
      </c>
      <c r="AN972" s="33" t="s">
        <v>2727</v>
      </c>
    </row>
    <row r="973" spans="1:40" ht="140.25">
      <c r="A973" s="100" t="s">
        <v>1551</v>
      </c>
      <c r="B973" s="33" t="s">
        <v>2728</v>
      </c>
      <c r="C973" s="33" t="s">
        <v>1237</v>
      </c>
      <c r="D973" s="33" t="s">
        <v>2729</v>
      </c>
      <c r="E973" s="35"/>
      <c r="F973" s="35" t="s">
        <v>1175</v>
      </c>
      <c r="G973" s="129">
        <v>1</v>
      </c>
      <c r="H973" s="33" t="s">
        <v>46</v>
      </c>
      <c r="I973" s="33" t="s">
        <v>47</v>
      </c>
      <c r="J973" s="59">
        <v>43103</v>
      </c>
      <c r="K973" s="37">
        <v>310</v>
      </c>
      <c r="L973" s="16">
        <f t="shared" si="246"/>
        <v>372</v>
      </c>
      <c r="M973" s="16">
        <v>9.0999999999999998E-2</v>
      </c>
      <c r="N973" s="8">
        <f t="shared" si="254"/>
        <v>0.1001100110011001</v>
      </c>
      <c r="O973" s="17">
        <f t="shared" si="250"/>
        <v>342</v>
      </c>
      <c r="P973" s="17">
        <f t="shared" si="251"/>
        <v>410.4</v>
      </c>
      <c r="Q973" s="18">
        <f t="shared" si="243"/>
        <v>31.122</v>
      </c>
      <c r="R973" s="8">
        <v>12</v>
      </c>
      <c r="S973" s="8">
        <v>8.4</v>
      </c>
      <c r="T973" s="18">
        <f t="shared" si="252"/>
        <v>449.13537117903923</v>
      </c>
      <c r="U973" s="78">
        <v>0.1</v>
      </c>
      <c r="V973" s="18">
        <f t="shared" si="248"/>
        <v>451.44</v>
      </c>
      <c r="W973" s="44">
        <f t="shared" si="249"/>
        <v>419.21397379912662</v>
      </c>
      <c r="X973" s="8">
        <v>8.4</v>
      </c>
      <c r="Y973" s="17">
        <v>0</v>
      </c>
      <c r="Z973" s="18">
        <f t="shared" si="253"/>
        <v>449.13537117903923</v>
      </c>
      <c r="AA973" s="17">
        <f t="shared" si="245"/>
        <v>419.21397379912662</v>
      </c>
      <c r="AB973" s="40">
        <v>43284</v>
      </c>
      <c r="AC973" s="35" t="s">
        <v>46</v>
      </c>
      <c r="AD973" s="35"/>
      <c r="AE973" s="35"/>
      <c r="AF973" s="35"/>
      <c r="AG973" s="36"/>
      <c r="AH973" s="36"/>
      <c r="AI973" s="36"/>
      <c r="AJ973" s="38"/>
      <c r="AK973" s="33" t="s">
        <v>2730</v>
      </c>
      <c r="AL973" s="33" t="s">
        <v>2730</v>
      </c>
      <c r="AM973" s="33" t="s">
        <v>2731</v>
      </c>
      <c r="AN973" s="33" t="s">
        <v>2732</v>
      </c>
    </row>
    <row r="974" spans="1:40" ht="165.75">
      <c r="A974" s="100" t="s">
        <v>1551</v>
      </c>
      <c r="B974" s="33" t="s">
        <v>2733</v>
      </c>
      <c r="C974" s="33" t="s">
        <v>1237</v>
      </c>
      <c r="D974" s="33" t="s">
        <v>2551</v>
      </c>
      <c r="E974" s="35"/>
      <c r="F974" s="35" t="s">
        <v>1175</v>
      </c>
      <c r="G974" s="129">
        <v>1</v>
      </c>
      <c r="H974" s="33" t="s">
        <v>46</v>
      </c>
      <c r="I974" s="33" t="s">
        <v>47</v>
      </c>
      <c r="J974" s="59">
        <v>43284</v>
      </c>
      <c r="K974" s="37">
        <v>320</v>
      </c>
      <c r="L974" s="16">
        <f t="shared" si="246"/>
        <v>384</v>
      </c>
      <c r="M974" s="16">
        <v>0.1</v>
      </c>
      <c r="N974" s="8">
        <f t="shared" si="254"/>
        <v>0.11111111111111112</v>
      </c>
      <c r="O974" s="17">
        <f t="shared" si="250"/>
        <v>356</v>
      </c>
      <c r="P974" s="17">
        <f t="shared" si="251"/>
        <v>427.2</v>
      </c>
      <c r="Q974" s="18">
        <f t="shared" si="243"/>
        <v>35.6</v>
      </c>
      <c r="R974" s="8">
        <v>12</v>
      </c>
      <c r="S974" s="8">
        <v>8.4</v>
      </c>
      <c r="T974" s="18">
        <f t="shared" si="252"/>
        <v>467.47598253275106</v>
      </c>
      <c r="U974" s="78">
        <v>0.1</v>
      </c>
      <c r="V974" s="18">
        <f t="shared" si="248"/>
        <v>469.92</v>
      </c>
      <c r="W974" s="44">
        <f t="shared" si="249"/>
        <v>432.31441048034935</v>
      </c>
      <c r="X974" s="8">
        <v>8.4</v>
      </c>
      <c r="Y974" s="17">
        <v>0</v>
      </c>
      <c r="Z974" s="18">
        <f t="shared" si="253"/>
        <v>467.47598253275106</v>
      </c>
      <c r="AA974" s="17">
        <f t="shared" si="245"/>
        <v>432.31441048034935</v>
      </c>
      <c r="AB974" s="35"/>
      <c r="AC974" s="35"/>
      <c r="AD974" s="35"/>
      <c r="AE974" s="35"/>
      <c r="AF974" s="35"/>
      <c r="AG974" s="36"/>
      <c r="AH974" s="36"/>
      <c r="AI974" s="36"/>
      <c r="AJ974" s="38"/>
      <c r="AK974" s="33" t="s">
        <v>2734</v>
      </c>
      <c r="AL974" s="33" t="s">
        <v>2734</v>
      </c>
      <c r="AM974" s="33" t="s">
        <v>2555</v>
      </c>
      <c r="AN974" s="33" t="s">
        <v>2556</v>
      </c>
    </row>
    <row r="975" spans="1:40" ht="165.75">
      <c r="A975" s="100" t="s">
        <v>1551</v>
      </c>
      <c r="B975" s="163" t="s">
        <v>2338</v>
      </c>
      <c r="C975" s="33" t="s">
        <v>1237</v>
      </c>
      <c r="D975" s="33" t="s">
        <v>2551</v>
      </c>
      <c r="E975" s="35"/>
      <c r="F975" s="35" t="s">
        <v>1175</v>
      </c>
      <c r="G975" s="129">
        <v>1</v>
      </c>
      <c r="H975" s="33" t="s">
        <v>46</v>
      </c>
      <c r="I975" s="33" t="s">
        <v>1278</v>
      </c>
      <c r="J975" s="59">
        <v>43284</v>
      </c>
      <c r="K975" s="37">
        <v>290</v>
      </c>
      <c r="L975" s="16">
        <f t="shared" si="246"/>
        <v>348</v>
      </c>
      <c r="M975" s="16">
        <v>0.105</v>
      </c>
      <c r="N975" s="8">
        <f t="shared" si="254"/>
        <v>0.11731843575418993</v>
      </c>
      <c r="O975" s="17">
        <f t="shared" si="250"/>
        <v>325</v>
      </c>
      <c r="P975" s="17">
        <f t="shared" si="251"/>
        <v>390</v>
      </c>
      <c r="Q975" s="18">
        <f t="shared" si="243"/>
        <v>34.125</v>
      </c>
      <c r="R975" s="8">
        <v>12</v>
      </c>
      <c r="S975" s="8">
        <v>8.4</v>
      </c>
      <c r="T975" s="18">
        <f t="shared" si="252"/>
        <v>426.86462882096066</v>
      </c>
      <c r="U975" s="78">
        <v>0.1</v>
      </c>
      <c r="V975" s="18">
        <f t="shared" si="248"/>
        <v>429.00000000000006</v>
      </c>
      <c r="W975" s="44">
        <f t="shared" si="249"/>
        <v>393.01310043668121</v>
      </c>
      <c r="X975" s="8">
        <v>8.4</v>
      </c>
      <c r="Y975" s="17">
        <v>0</v>
      </c>
      <c r="Z975" s="18">
        <f t="shared" si="253"/>
        <v>426.86462882096066</v>
      </c>
      <c r="AA975" s="17">
        <f t="shared" si="245"/>
        <v>393.01310043668121</v>
      </c>
      <c r="AB975" s="35" t="s">
        <v>797</v>
      </c>
      <c r="AC975" s="35" t="s">
        <v>46</v>
      </c>
      <c r="AD975" s="35"/>
      <c r="AE975" s="35"/>
      <c r="AF975" s="35"/>
      <c r="AG975" s="36"/>
      <c r="AH975" s="36"/>
      <c r="AI975" s="36"/>
      <c r="AJ975" s="38"/>
      <c r="AK975" s="33" t="s">
        <v>2735</v>
      </c>
      <c r="AL975" s="33" t="s">
        <v>2735</v>
      </c>
      <c r="AM975" s="33" t="s">
        <v>2555</v>
      </c>
      <c r="AN975" s="33" t="s">
        <v>2556</v>
      </c>
    </row>
    <row r="976" spans="1:40" ht="114.75">
      <c r="A976" s="100" t="s">
        <v>1551</v>
      </c>
      <c r="B976" s="33" t="s">
        <v>2736</v>
      </c>
      <c r="C976" s="33" t="s">
        <v>1237</v>
      </c>
      <c r="D976" s="33" t="s">
        <v>2737</v>
      </c>
      <c r="E976" s="35"/>
      <c r="F976" s="35" t="s">
        <v>1175</v>
      </c>
      <c r="G976" s="129">
        <v>1</v>
      </c>
      <c r="H976" s="33" t="s">
        <v>46</v>
      </c>
      <c r="I976" s="33" t="s">
        <v>47</v>
      </c>
      <c r="J976" s="59">
        <v>43284</v>
      </c>
      <c r="K976" s="37">
        <v>290</v>
      </c>
      <c r="L976" s="16">
        <f t="shared" si="246"/>
        <v>348</v>
      </c>
      <c r="M976" s="16">
        <v>8.3000000000000004E-2</v>
      </c>
      <c r="N976" s="8">
        <f t="shared" si="254"/>
        <v>9.0512540894220284E-2</v>
      </c>
      <c r="O976" s="17">
        <f t="shared" si="250"/>
        <v>317</v>
      </c>
      <c r="P976" s="17">
        <f t="shared" si="251"/>
        <v>380.4</v>
      </c>
      <c r="Q976" s="18">
        <f t="shared" si="243"/>
        <v>26.311</v>
      </c>
      <c r="R976" s="8">
        <v>12</v>
      </c>
      <c r="S976" s="8">
        <v>8.4</v>
      </c>
      <c r="T976" s="18">
        <f t="shared" si="252"/>
        <v>416.38427947598245</v>
      </c>
      <c r="U976" s="78">
        <v>0.1</v>
      </c>
      <c r="V976" s="18">
        <f t="shared" si="248"/>
        <v>418.44</v>
      </c>
      <c r="W976" s="44">
        <f t="shared" si="249"/>
        <v>393.01310043668121</v>
      </c>
      <c r="X976" s="8">
        <v>8.4</v>
      </c>
      <c r="Y976" s="17">
        <v>0</v>
      </c>
      <c r="Z976" s="18">
        <f t="shared" si="253"/>
        <v>416.38427947598245</v>
      </c>
      <c r="AA976" s="17">
        <f t="shared" si="245"/>
        <v>393.01310043668121</v>
      </c>
      <c r="AB976" s="40">
        <v>43255</v>
      </c>
      <c r="AC976" s="35" t="s">
        <v>46</v>
      </c>
      <c r="AD976" s="35"/>
      <c r="AE976" s="35"/>
      <c r="AF976" s="35"/>
      <c r="AG976" s="36"/>
      <c r="AH976" s="36"/>
      <c r="AI976" s="36"/>
      <c r="AJ976" s="38"/>
      <c r="AK976" s="33" t="s">
        <v>2738</v>
      </c>
      <c r="AL976" s="33" t="s">
        <v>2738</v>
      </c>
      <c r="AM976" s="33" t="s">
        <v>2739</v>
      </c>
      <c r="AN976" s="33" t="s">
        <v>2740</v>
      </c>
    </row>
    <row r="977" spans="1:40" ht="140.25">
      <c r="A977" s="100" t="s">
        <v>1551</v>
      </c>
      <c r="B977" s="33" t="s">
        <v>2741</v>
      </c>
      <c r="C977" s="33" t="s">
        <v>1237</v>
      </c>
      <c r="D977" s="33" t="s">
        <v>2742</v>
      </c>
      <c r="E977" s="35"/>
      <c r="F977" s="35" t="s">
        <v>1175</v>
      </c>
      <c r="G977" s="129">
        <v>1</v>
      </c>
      <c r="H977" s="33" t="s">
        <v>46</v>
      </c>
      <c r="I977" s="33" t="s">
        <v>47</v>
      </c>
      <c r="J977" s="59">
        <v>43284</v>
      </c>
      <c r="K977" s="37">
        <v>290</v>
      </c>
      <c r="L977" s="16">
        <f t="shared" si="246"/>
        <v>348</v>
      </c>
      <c r="M977" s="16">
        <v>8.3000000000000004E-2</v>
      </c>
      <c r="N977" s="8">
        <f t="shared" si="254"/>
        <v>9.0512540894220284E-2</v>
      </c>
      <c r="O977" s="17">
        <f t="shared" si="250"/>
        <v>317</v>
      </c>
      <c r="P977" s="17">
        <f t="shared" si="251"/>
        <v>380.4</v>
      </c>
      <c r="Q977" s="18">
        <f t="shared" si="243"/>
        <v>26.311</v>
      </c>
      <c r="R977" s="8">
        <v>12</v>
      </c>
      <c r="S977" s="8">
        <v>8.4</v>
      </c>
      <c r="T977" s="18">
        <f t="shared" si="252"/>
        <v>416.38427947598245</v>
      </c>
      <c r="U977" s="78">
        <v>0.1</v>
      </c>
      <c r="V977" s="18">
        <f t="shared" si="248"/>
        <v>418.44</v>
      </c>
      <c r="W977" s="44">
        <f t="shared" si="249"/>
        <v>393.01310043668121</v>
      </c>
      <c r="X977" s="8">
        <v>8.4</v>
      </c>
      <c r="Y977" s="17">
        <v>0</v>
      </c>
      <c r="Z977" s="18">
        <f t="shared" si="253"/>
        <v>416.38427947598245</v>
      </c>
      <c r="AA977" s="17">
        <f t="shared" si="245"/>
        <v>393.01310043668121</v>
      </c>
      <c r="AB977" s="35" t="s">
        <v>2743</v>
      </c>
      <c r="AC977" s="35" t="s">
        <v>46</v>
      </c>
      <c r="AD977" s="35"/>
      <c r="AE977" s="35"/>
      <c r="AF977" s="35"/>
      <c r="AG977" s="36"/>
      <c r="AH977" s="36"/>
      <c r="AI977" s="36"/>
      <c r="AJ977" s="38"/>
      <c r="AK977" s="33" t="s">
        <v>2744</v>
      </c>
      <c r="AL977" s="33" t="s">
        <v>2744</v>
      </c>
      <c r="AM977" s="33" t="s">
        <v>2745</v>
      </c>
      <c r="AN977" s="33" t="s">
        <v>2746</v>
      </c>
    </row>
    <row r="978" spans="1:40" ht="140.25">
      <c r="A978" s="100" t="s">
        <v>1551</v>
      </c>
      <c r="B978" s="33" t="s">
        <v>2747</v>
      </c>
      <c r="C978" s="33" t="s">
        <v>471</v>
      </c>
      <c r="D978" s="33" t="s">
        <v>2748</v>
      </c>
      <c r="E978" s="35" t="s">
        <v>2749</v>
      </c>
      <c r="F978" s="35" t="s">
        <v>45</v>
      </c>
      <c r="G978" s="121">
        <v>1</v>
      </c>
      <c r="H978" s="33" t="s">
        <v>46</v>
      </c>
      <c r="I978" s="33" t="s">
        <v>47</v>
      </c>
      <c r="J978" s="59">
        <v>43346</v>
      </c>
      <c r="K978" s="37">
        <v>580</v>
      </c>
      <c r="L978" s="16">
        <f t="shared" si="246"/>
        <v>696</v>
      </c>
      <c r="M978" s="16">
        <v>3.2000000000000001E-2</v>
      </c>
      <c r="N978" s="8">
        <f t="shared" si="254"/>
        <v>3.3057851239669422E-2</v>
      </c>
      <c r="O978" s="17">
        <f t="shared" si="250"/>
        <v>600</v>
      </c>
      <c r="P978" s="17">
        <f t="shared" si="251"/>
        <v>720</v>
      </c>
      <c r="Q978" s="18">
        <f t="shared" si="243"/>
        <v>19.2</v>
      </c>
      <c r="R978" s="8">
        <v>12</v>
      </c>
      <c r="S978" s="8">
        <v>6</v>
      </c>
      <c r="T978" s="18">
        <f t="shared" si="252"/>
        <v>766.72340425531922</v>
      </c>
      <c r="U978" s="78">
        <v>7.0000000000000007E-2</v>
      </c>
      <c r="V978" s="18">
        <f t="shared" si="248"/>
        <v>770.40000000000009</v>
      </c>
      <c r="W978" s="44">
        <f t="shared" si="249"/>
        <v>753.19148936170222</v>
      </c>
      <c r="X978" s="8">
        <v>8.4</v>
      </c>
      <c r="Y978" s="17">
        <v>0</v>
      </c>
      <c r="Z978" s="18">
        <f t="shared" si="253"/>
        <v>787.12663755458516</v>
      </c>
      <c r="AA978" s="17">
        <f t="shared" si="245"/>
        <v>772.9257641921397</v>
      </c>
      <c r="AB978" s="35" t="s">
        <v>2750</v>
      </c>
      <c r="AC978" s="35" t="s">
        <v>394</v>
      </c>
      <c r="AD978" s="35" t="s">
        <v>2751</v>
      </c>
      <c r="AE978" s="35" t="s">
        <v>2752</v>
      </c>
      <c r="AF978" s="35">
        <v>7.6</v>
      </c>
      <c r="AG978" s="36"/>
      <c r="AH978" s="36"/>
      <c r="AI978" s="36"/>
      <c r="AJ978" s="38"/>
      <c r="AK978" s="33" t="s">
        <v>2753</v>
      </c>
      <c r="AL978" s="33" t="s">
        <v>2753</v>
      </c>
      <c r="AM978" s="33" t="s">
        <v>2754</v>
      </c>
      <c r="AN978" s="33" t="s">
        <v>2755</v>
      </c>
    </row>
    <row r="979" spans="1:40" ht="140.25">
      <c r="A979" s="100" t="s">
        <v>1551</v>
      </c>
      <c r="B979" s="33" t="s">
        <v>2747</v>
      </c>
      <c r="C979" s="33" t="s">
        <v>471</v>
      </c>
      <c r="D979" s="33" t="s">
        <v>2748</v>
      </c>
      <c r="E979" s="35" t="s">
        <v>2756</v>
      </c>
      <c r="F979" s="35" t="s">
        <v>45</v>
      </c>
      <c r="G979" s="121">
        <v>1</v>
      </c>
      <c r="H979" s="33" t="s">
        <v>46</v>
      </c>
      <c r="I979" s="33" t="s">
        <v>47</v>
      </c>
      <c r="J979" s="59">
        <v>43346</v>
      </c>
      <c r="K979" s="37">
        <v>580</v>
      </c>
      <c r="L979" s="16">
        <f t="shared" si="246"/>
        <v>696</v>
      </c>
      <c r="M979" s="16">
        <v>3.2000000000000001E-2</v>
      </c>
      <c r="N979" s="8">
        <f t="shared" si="254"/>
        <v>3.3057851239669422E-2</v>
      </c>
      <c r="O979" s="17">
        <f t="shared" si="250"/>
        <v>600</v>
      </c>
      <c r="P979" s="17">
        <f t="shared" si="251"/>
        <v>720</v>
      </c>
      <c r="Q979" s="18">
        <f t="shared" si="243"/>
        <v>19.2</v>
      </c>
      <c r="R979" s="8">
        <v>12</v>
      </c>
      <c r="S979" s="8">
        <v>6</v>
      </c>
      <c r="T979" s="18">
        <f t="shared" si="252"/>
        <v>766.72340425531922</v>
      </c>
      <c r="U979" s="78">
        <v>7.0000000000000007E-2</v>
      </c>
      <c r="V979" s="18">
        <f t="shared" si="248"/>
        <v>770.40000000000009</v>
      </c>
      <c r="W979" s="44">
        <f t="shared" si="249"/>
        <v>753.19148936170222</v>
      </c>
      <c r="X979" s="8">
        <v>8.4</v>
      </c>
      <c r="Y979" s="17">
        <v>0</v>
      </c>
      <c r="Z979" s="18">
        <f t="shared" si="253"/>
        <v>787.12663755458516</v>
      </c>
      <c r="AA979" s="17">
        <f t="shared" si="245"/>
        <v>772.9257641921397</v>
      </c>
      <c r="AB979" s="35" t="s">
        <v>2335</v>
      </c>
      <c r="AC979" s="35" t="s">
        <v>394</v>
      </c>
      <c r="AD979" s="35" t="s">
        <v>2757</v>
      </c>
      <c r="AE979" s="35" t="s">
        <v>2758</v>
      </c>
      <c r="AF979" s="35">
        <v>12.06</v>
      </c>
      <c r="AG979" s="36"/>
      <c r="AH979" s="36"/>
      <c r="AI979" s="36"/>
      <c r="AJ979" s="38"/>
      <c r="AK979" s="33" t="s">
        <v>2753</v>
      </c>
      <c r="AL979" s="33" t="s">
        <v>2753</v>
      </c>
      <c r="AM979" s="33" t="s">
        <v>2754</v>
      </c>
      <c r="AN979" s="33" t="s">
        <v>2755</v>
      </c>
    </row>
    <row r="980" spans="1:40" ht="140.25">
      <c r="A980" s="100" t="s">
        <v>1551</v>
      </c>
      <c r="B980" s="33" t="s">
        <v>2747</v>
      </c>
      <c r="C980" s="33" t="s">
        <v>471</v>
      </c>
      <c r="D980" s="33" t="s">
        <v>2748</v>
      </c>
      <c r="E980" s="35" t="s">
        <v>2759</v>
      </c>
      <c r="F980" s="35" t="s">
        <v>45</v>
      </c>
      <c r="G980" s="121">
        <v>1</v>
      </c>
      <c r="H980" s="33" t="s">
        <v>46</v>
      </c>
      <c r="I980" s="33" t="s">
        <v>47</v>
      </c>
      <c r="J980" s="59">
        <v>43346</v>
      </c>
      <c r="K980" s="37">
        <v>580</v>
      </c>
      <c r="L980" s="16">
        <f t="shared" si="246"/>
        <v>696</v>
      </c>
      <c r="M980" s="16">
        <v>3.2000000000000001E-2</v>
      </c>
      <c r="N980" s="8">
        <f t="shared" si="254"/>
        <v>3.3057851239669422E-2</v>
      </c>
      <c r="O980" s="17">
        <f t="shared" si="250"/>
        <v>600</v>
      </c>
      <c r="P980" s="17">
        <f t="shared" si="251"/>
        <v>720</v>
      </c>
      <c r="Q980" s="18">
        <f t="shared" si="243"/>
        <v>19.2</v>
      </c>
      <c r="R980" s="8">
        <v>12</v>
      </c>
      <c r="S980" s="8">
        <v>6</v>
      </c>
      <c r="T980" s="18">
        <f t="shared" si="252"/>
        <v>766.72340425531922</v>
      </c>
      <c r="U980" s="78">
        <v>7.0000000000000007E-2</v>
      </c>
      <c r="V980" s="18">
        <f t="shared" si="248"/>
        <v>770.40000000000009</v>
      </c>
      <c r="W980" s="44">
        <f t="shared" si="249"/>
        <v>753.19148936170222</v>
      </c>
      <c r="X980" s="8">
        <v>8.4</v>
      </c>
      <c r="Y980" s="17">
        <v>0</v>
      </c>
      <c r="Z980" s="18">
        <f t="shared" si="253"/>
        <v>787.12663755458516</v>
      </c>
      <c r="AA980" s="17">
        <f t="shared" si="245"/>
        <v>772.9257641921397</v>
      </c>
      <c r="AB980" s="35" t="s">
        <v>2335</v>
      </c>
      <c r="AC980" s="35" t="s">
        <v>394</v>
      </c>
      <c r="AD980" s="35" t="s">
        <v>2760</v>
      </c>
      <c r="AE980" s="35" t="s">
        <v>2761</v>
      </c>
      <c r="AF980" s="35">
        <v>7.6</v>
      </c>
      <c r="AG980" s="36"/>
      <c r="AH980" s="36"/>
      <c r="AI980" s="36"/>
      <c r="AJ980" s="38"/>
      <c r="AK980" s="33" t="s">
        <v>2753</v>
      </c>
      <c r="AL980" s="33" t="s">
        <v>2753</v>
      </c>
      <c r="AM980" s="33" t="s">
        <v>2754</v>
      </c>
      <c r="AN980" s="33" t="s">
        <v>2755</v>
      </c>
    </row>
    <row r="981" spans="1:40" ht="140.25">
      <c r="A981" s="100" t="s">
        <v>1551</v>
      </c>
      <c r="B981" s="33" t="s">
        <v>2747</v>
      </c>
      <c r="C981" s="33" t="s">
        <v>471</v>
      </c>
      <c r="D981" s="33" t="s">
        <v>2748</v>
      </c>
      <c r="E981" s="35" t="s">
        <v>2762</v>
      </c>
      <c r="F981" s="35" t="s">
        <v>45</v>
      </c>
      <c r="G981" s="121">
        <v>1</v>
      </c>
      <c r="H981" s="33" t="s">
        <v>46</v>
      </c>
      <c r="I981" s="33" t="s">
        <v>47</v>
      </c>
      <c r="J981" s="59">
        <v>43346</v>
      </c>
      <c r="K981" s="37">
        <v>580</v>
      </c>
      <c r="L981" s="16">
        <f t="shared" si="246"/>
        <v>696</v>
      </c>
      <c r="M981" s="16">
        <v>3.2000000000000001E-2</v>
      </c>
      <c r="N981" s="8">
        <f t="shared" si="254"/>
        <v>3.3057851239669422E-2</v>
      </c>
      <c r="O981" s="17">
        <f t="shared" si="250"/>
        <v>600</v>
      </c>
      <c r="P981" s="17">
        <f t="shared" si="251"/>
        <v>720</v>
      </c>
      <c r="Q981" s="18">
        <f t="shared" ref="Q981:Q1063" si="255">O981*M981</f>
        <v>19.2</v>
      </c>
      <c r="R981" s="8">
        <v>12</v>
      </c>
      <c r="S981" s="8">
        <v>6</v>
      </c>
      <c r="T981" s="18">
        <f t="shared" si="252"/>
        <v>766.72340425531922</v>
      </c>
      <c r="U981" s="78">
        <v>7.0000000000000007E-2</v>
      </c>
      <c r="V981" s="18">
        <f t="shared" si="248"/>
        <v>770.40000000000009</v>
      </c>
      <c r="W981" s="44">
        <f t="shared" si="249"/>
        <v>753.19148936170222</v>
      </c>
      <c r="X981" s="8">
        <v>8.4</v>
      </c>
      <c r="Y981" s="17">
        <v>0</v>
      </c>
      <c r="Z981" s="18">
        <f t="shared" si="253"/>
        <v>787.12663755458516</v>
      </c>
      <c r="AA981" s="17">
        <f t="shared" si="245"/>
        <v>772.9257641921397</v>
      </c>
      <c r="AB981" s="35" t="s">
        <v>881</v>
      </c>
      <c r="AC981" s="35" t="s">
        <v>394</v>
      </c>
      <c r="AD981" s="35" t="s">
        <v>2763</v>
      </c>
      <c r="AE981" s="35" t="s">
        <v>2764</v>
      </c>
      <c r="AF981" s="35">
        <v>12.06</v>
      </c>
      <c r="AG981" s="36"/>
      <c r="AH981" s="36"/>
      <c r="AI981" s="36"/>
      <c r="AJ981" s="38"/>
      <c r="AK981" s="33" t="s">
        <v>2753</v>
      </c>
      <c r="AL981" s="33" t="s">
        <v>2753</v>
      </c>
      <c r="AM981" s="33" t="s">
        <v>2754</v>
      </c>
      <c r="AN981" s="33" t="s">
        <v>2755</v>
      </c>
    </row>
    <row r="982" spans="1:40" ht="140.25">
      <c r="A982" s="100" t="s">
        <v>1551</v>
      </c>
      <c r="B982" s="33" t="s">
        <v>2747</v>
      </c>
      <c r="C982" s="33" t="s">
        <v>471</v>
      </c>
      <c r="D982" s="33" t="s">
        <v>2748</v>
      </c>
      <c r="E982" s="35" t="s">
        <v>2765</v>
      </c>
      <c r="F982" s="35" t="s">
        <v>45</v>
      </c>
      <c r="G982" s="121">
        <v>1</v>
      </c>
      <c r="H982" s="33" t="s">
        <v>46</v>
      </c>
      <c r="I982" s="33" t="s">
        <v>47</v>
      </c>
      <c r="J982" s="59">
        <v>43346</v>
      </c>
      <c r="K982" s="37">
        <v>580</v>
      </c>
      <c r="L982" s="16">
        <f t="shared" si="246"/>
        <v>696</v>
      </c>
      <c r="M982" s="16">
        <v>3.2000000000000001E-2</v>
      </c>
      <c r="N982" s="8">
        <f t="shared" si="254"/>
        <v>3.3057851239669422E-2</v>
      </c>
      <c r="O982" s="17">
        <f t="shared" si="250"/>
        <v>600</v>
      </c>
      <c r="P982" s="17">
        <f t="shared" si="251"/>
        <v>720</v>
      </c>
      <c r="Q982" s="18">
        <f t="shared" si="255"/>
        <v>19.2</v>
      </c>
      <c r="R982" s="8">
        <v>12</v>
      </c>
      <c r="S982" s="8">
        <v>6</v>
      </c>
      <c r="T982" s="18">
        <f t="shared" si="252"/>
        <v>766.72340425531922</v>
      </c>
      <c r="U982" s="78">
        <v>7.0000000000000007E-2</v>
      </c>
      <c r="V982" s="18">
        <f t="shared" si="248"/>
        <v>770.40000000000009</v>
      </c>
      <c r="W982" s="44">
        <f t="shared" si="249"/>
        <v>753.19148936170222</v>
      </c>
      <c r="X982" s="8">
        <v>8.4</v>
      </c>
      <c r="Y982" s="17">
        <v>0</v>
      </c>
      <c r="Z982" s="18">
        <f t="shared" si="253"/>
        <v>787.12663755458516</v>
      </c>
      <c r="AA982" s="17">
        <f t="shared" si="245"/>
        <v>772.9257641921397</v>
      </c>
      <c r="AB982" s="35" t="s">
        <v>881</v>
      </c>
      <c r="AC982" s="35" t="s">
        <v>394</v>
      </c>
      <c r="AD982" s="35" t="s">
        <v>2766</v>
      </c>
      <c r="AE982" s="35" t="s">
        <v>2767</v>
      </c>
      <c r="AF982" s="35">
        <v>7.6</v>
      </c>
      <c r="AG982" s="36"/>
      <c r="AH982" s="36"/>
      <c r="AI982" s="36"/>
      <c r="AJ982" s="38"/>
      <c r="AK982" s="33" t="s">
        <v>2753</v>
      </c>
      <c r="AL982" s="33" t="s">
        <v>2753</v>
      </c>
      <c r="AM982" s="33" t="s">
        <v>2754</v>
      </c>
      <c r="AN982" s="33" t="s">
        <v>2755</v>
      </c>
    </row>
    <row r="983" spans="1:40" ht="140.25">
      <c r="A983" s="100" t="s">
        <v>1551</v>
      </c>
      <c r="B983" s="33" t="s">
        <v>2747</v>
      </c>
      <c r="C983" s="33" t="s">
        <v>471</v>
      </c>
      <c r="D983" s="33" t="s">
        <v>2748</v>
      </c>
      <c r="E983" s="35" t="s">
        <v>2768</v>
      </c>
      <c r="F983" s="35" t="s">
        <v>45</v>
      </c>
      <c r="G983" s="121">
        <v>1</v>
      </c>
      <c r="H983" s="33" t="s">
        <v>46</v>
      </c>
      <c r="I983" s="33" t="s">
        <v>47</v>
      </c>
      <c r="J983" s="59">
        <v>43346</v>
      </c>
      <c r="K983" s="37">
        <v>580</v>
      </c>
      <c r="L983" s="16">
        <f t="shared" si="246"/>
        <v>696</v>
      </c>
      <c r="M983" s="16">
        <v>3.2000000000000001E-2</v>
      </c>
      <c r="N983" s="8">
        <f t="shared" si="254"/>
        <v>3.3057851239669422E-2</v>
      </c>
      <c r="O983" s="17">
        <f t="shared" si="250"/>
        <v>600</v>
      </c>
      <c r="P983" s="17">
        <f t="shared" si="251"/>
        <v>720</v>
      </c>
      <c r="Q983" s="18">
        <f t="shared" si="255"/>
        <v>19.2</v>
      </c>
      <c r="R983" s="8">
        <v>12</v>
      </c>
      <c r="S983" s="8">
        <v>6</v>
      </c>
      <c r="T983" s="18">
        <f t="shared" si="252"/>
        <v>766.72340425531922</v>
      </c>
      <c r="U983" s="78">
        <v>7.0000000000000007E-2</v>
      </c>
      <c r="V983" s="18">
        <f t="shared" si="248"/>
        <v>770.40000000000009</v>
      </c>
      <c r="W983" s="44">
        <f t="shared" si="249"/>
        <v>753.19148936170222</v>
      </c>
      <c r="X983" s="8">
        <v>8.4</v>
      </c>
      <c r="Y983" s="17">
        <v>0</v>
      </c>
      <c r="Z983" s="18">
        <f t="shared" si="253"/>
        <v>787.12663755458516</v>
      </c>
      <c r="AA983" s="17">
        <f t="shared" si="245"/>
        <v>772.9257641921397</v>
      </c>
      <c r="AB983" s="35" t="s">
        <v>881</v>
      </c>
      <c r="AC983" s="35" t="s">
        <v>394</v>
      </c>
      <c r="AD983" s="35" t="s">
        <v>2769</v>
      </c>
      <c r="AE983" s="35" t="s">
        <v>2770</v>
      </c>
      <c r="AF983" s="35">
        <v>12.06</v>
      </c>
      <c r="AG983" s="36"/>
      <c r="AH983" s="36"/>
      <c r="AI983" s="36"/>
      <c r="AJ983" s="38"/>
      <c r="AK983" s="33" t="s">
        <v>2753</v>
      </c>
      <c r="AL983" s="33" t="s">
        <v>2753</v>
      </c>
      <c r="AM983" s="33" t="s">
        <v>2754</v>
      </c>
      <c r="AN983" s="33" t="s">
        <v>2755</v>
      </c>
    </row>
    <row r="984" spans="1:40" ht="140.25">
      <c r="A984" s="100" t="s">
        <v>1551</v>
      </c>
      <c r="B984" s="33" t="s">
        <v>2747</v>
      </c>
      <c r="C984" s="33" t="s">
        <v>471</v>
      </c>
      <c r="D984" s="33" t="s">
        <v>2748</v>
      </c>
      <c r="E984" s="35" t="s">
        <v>2771</v>
      </c>
      <c r="F984" s="35" t="s">
        <v>45</v>
      </c>
      <c r="G984" s="121">
        <v>1</v>
      </c>
      <c r="H984" s="33" t="s">
        <v>46</v>
      </c>
      <c r="I984" s="33" t="s">
        <v>47</v>
      </c>
      <c r="J984" s="59">
        <v>43346</v>
      </c>
      <c r="K984" s="37">
        <v>580</v>
      </c>
      <c r="L984" s="16">
        <f t="shared" si="246"/>
        <v>696</v>
      </c>
      <c r="M984" s="16">
        <v>3.2000000000000001E-2</v>
      </c>
      <c r="N984" s="8">
        <f t="shared" si="254"/>
        <v>3.3057851239669422E-2</v>
      </c>
      <c r="O984" s="17">
        <f t="shared" si="250"/>
        <v>600</v>
      </c>
      <c r="P984" s="17">
        <f t="shared" si="251"/>
        <v>720</v>
      </c>
      <c r="Q984" s="18">
        <f t="shared" si="255"/>
        <v>19.2</v>
      </c>
      <c r="R984" s="8">
        <v>12</v>
      </c>
      <c r="S984" s="8">
        <v>6</v>
      </c>
      <c r="T984" s="18">
        <f t="shared" si="252"/>
        <v>766.72340425531922</v>
      </c>
      <c r="U984" s="78">
        <v>7.0000000000000007E-2</v>
      </c>
      <c r="V984" s="18">
        <f t="shared" si="248"/>
        <v>770.40000000000009</v>
      </c>
      <c r="W984" s="44">
        <f t="shared" si="249"/>
        <v>753.19148936170222</v>
      </c>
      <c r="X984" s="8">
        <v>8.4</v>
      </c>
      <c r="Y984" s="17">
        <v>0</v>
      </c>
      <c r="Z984" s="18">
        <f t="shared" si="253"/>
        <v>787.12663755458516</v>
      </c>
      <c r="AA984" s="17">
        <f t="shared" si="245"/>
        <v>772.9257641921397</v>
      </c>
      <c r="AB984" s="35" t="s">
        <v>881</v>
      </c>
      <c r="AC984" s="35" t="s">
        <v>394</v>
      </c>
      <c r="AD984" s="35" t="s">
        <v>2772</v>
      </c>
      <c r="AE984" s="35" t="s">
        <v>2773</v>
      </c>
      <c r="AF984" s="35">
        <v>7.6</v>
      </c>
      <c r="AG984" s="36"/>
      <c r="AH984" s="36"/>
      <c r="AI984" s="36"/>
      <c r="AJ984" s="38"/>
      <c r="AK984" s="33" t="s">
        <v>2753</v>
      </c>
      <c r="AL984" s="33" t="s">
        <v>2753</v>
      </c>
      <c r="AM984" s="33" t="s">
        <v>2754</v>
      </c>
      <c r="AN984" s="33" t="s">
        <v>2755</v>
      </c>
    </row>
    <row r="985" spans="1:40" ht="140.25">
      <c r="A985" s="100" t="s">
        <v>1551</v>
      </c>
      <c r="B985" s="33" t="s">
        <v>2747</v>
      </c>
      <c r="C985" s="33" t="s">
        <v>471</v>
      </c>
      <c r="D985" s="33" t="s">
        <v>2748</v>
      </c>
      <c r="E985" s="35" t="s">
        <v>2774</v>
      </c>
      <c r="F985" s="35" t="s">
        <v>45</v>
      </c>
      <c r="G985" s="121">
        <v>1</v>
      </c>
      <c r="H985" s="33" t="s">
        <v>46</v>
      </c>
      <c r="I985" s="33" t="s">
        <v>47</v>
      </c>
      <c r="J985" s="59">
        <v>43346</v>
      </c>
      <c r="K985" s="37">
        <v>580</v>
      </c>
      <c r="L985" s="16">
        <f t="shared" si="246"/>
        <v>696</v>
      </c>
      <c r="M985" s="16">
        <v>3.2000000000000001E-2</v>
      </c>
      <c r="N985" s="8">
        <f t="shared" si="254"/>
        <v>3.3057851239669422E-2</v>
      </c>
      <c r="O985" s="17">
        <f t="shared" si="250"/>
        <v>600</v>
      </c>
      <c r="P985" s="17">
        <f t="shared" si="251"/>
        <v>720</v>
      </c>
      <c r="Q985" s="18">
        <f t="shared" si="255"/>
        <v>19.2</v>
      </c>
      <c r="R985" s="8">
        <v>12</v>
      </c>
      <c r="S985" s="8">
        <v>6</v>
      </c>
      <c r="T985" s="18">
        <f t="shared" si="252"/>
        <v>766.72340425531922</v>
      </c>
      <c r="U985" s="78">
        <v>7.0000000000000007E-2</v>
      </c>
      <c r="V985" s="18">
        <f t="shared" si="248"/>
        <v>770.40000000000009</v>
      </c>
      <c r="W985" s="44">
        <f t="shared" si="249"/>
        <v>753.19148936170222</v>
      </c>
      <c r="X985" s="8">
        <v>8.4</v>
      </c>
      <c r="Y985" s="17">
        <v>0</v>
      </c>
      <c r="Z985" s="18">
        <f t="shared" si="253"/>
        <v>787.12663755458516</v>
      </c>
      <c r="AA985" s="17">
        <f t="shared" si="245"/>
        <v>772.9257641921397</v>
      </c>
      <c r="AB985" s="35" t="s">
        <v>2775</v>
      </c>
      <c r="AC985" s="35" t="s">
        <v>394</v>
      </c>
      <c r="AD985" s="35" t="s">
        <v>2776</v>
      </c>
      <c r="AE985" s="35" t="s">
        <v>2777</v>
      </c>
      <c r="AF985" s="35">
        <v>12.06</v>
      </c>
      <c r="AG985" s="36"/>
      <c r="AH985" s="36"/>
      <c r="AI985" s="36"/>
      <c r="AJ985" s="38"/>
      <c r="AK985" s="33" t="s">
        <v>2753</v>
      </c>
      <c r="AL985" s="33" t="s">
        <v>2753</v>
      </c>
      <c r="AM985" s="33" t="s">
        <v>2754</v>
      </c>
      <c r="AN985" s="33" t="s">
        <v>2755</v>
      </c>
    </row>
    <row r="986" spans="1:40" ht="140.25">
      <c r="A986" s="100" t="s">
        <v>1551</v>
      </c>
      <c r="B986" s="33" t="s">
        <v>2747</v>
      </c>
      <c r="C986" s="33" t="s">
        <v>471</v>
      </c>
      <c r="D986" s="33" t="s">
        <v>2748</v>
      </c>
      <c r="E986" s="35" t="s">
        <v>2778</v>
      </c>
      <c r="F986" s="35" t="s">
        <v>45</v>
      </c>
      <c r="G986" s="121">
        <v>1</v>
      </c>
      <c r="H986" s="33" t="s">
        <v>46</v>
      </c>
      <c r="I986" s="33" t="s">
        <v>47</v>
      </c>
      <c r="J986" s="59">
        <v>43346</v>
      </c>
      <c r="K986" s="37">
        <v>580</v>
      </c>
      <c r="L986" s="16">
        <f t="shared" si="246"/>
        <v>696</v>
      </c>
      <c r="M986" s="16">
        <v>3.2000000000000001E-2</v>
      </c>
      <c r="N986" s="8">
        <f t="shared" si="254"/>
        <v>3.3057851239669422E-2</v>
      </c>
      <c r="O986" s="17">
        <f t="shared" si="250"/>
        <v>600</v>
      </c>
      <c r="P986" s="17">
        <f t="shared" si="251"/>
        <v>720</v>
      </c>
      <c r="Q986" s="18">
        <f t="shared" si="255"/>
        <v>19.2</v>
      </c>
      <c r="R986" s="8">
        <v>12</v>
      </c>
      <c r="S986" s="8">
        <v>6</v>
      </c>
      <c r="T986" s="18">
        <f t="shared" si="252"/>
        <v>766.72340425531922</v>
      </c>
      <c r="U986" s="78">
        <v>7.0000000000000007E-2</v>
      </c>
      <c r="V986" s="18">
        <f t="shared" si="248"/>
        <v>770.40000000000009</v>
      </c>
      <c r="W986" s="44">
        <f t="shared" si="249"/>
        <v>753.19148936170222</v>
      </c>
      <c r="X986" s="8">
        <v>8.4</v>
      </c>
      <c r="Y986" s="17">
        <v>0</v>
      </c>
      <c r="Z986" s="18">
        <f t="shared" si="253"/>
        <v>787.12663755458516</v>
      </c>
      <c r="AA986" s="17">
        <f t="shared" si="245"/>
        <v>772.9257641921397</v>
      </c>
      <c r="AB986" s="35" t="s">
        <v>2201</v>
      </c>
      <c r="AC986" s="35" t="s">
        <v>394</v>
      </c>
      <c r="AD986" s="35" t="s">
        <v>2779</v>
      </c>
      <c r="AE986" s="35" t="s">
        <v>2780</v>
      </c>
      <c r="AF986" s="35">
        <v>9.9700000000000006</v>
      </c>
      <c r="AG986" s="36"/>
      <c r="AH986" s="36"/>
      <c r="AI986" s="36"/>
      <c r="AJ986" s="38"/>
      <c r="AK986" s="33" t="s">
        <v>2753</v>
      </c>
      <c r="AL986" s="33" t="s">
        <v>2753</v>
      </c>
      <c r="AM986" s="33" t="s">
        <v>2754</v>
      </c>
      <c r="AN986" s="33" t="s">
        <v>2755</v>
      </c>
    </row>
    <row r="987" spans="1:40" ht="140.25">
      <c r="A987" s="100" t="s">
        <v>1551</v>
      </c>
      <c r="B987" s="33" t="s">
        <v>2747</v>
      </c>
      <c r="C987" s="33" t="s">
        <v>471</v>
      </c>
      <c r="D987" s="33" t="s">
        <v>2748</v>
      </c>
      <c r="E987" s="35" t="s">
        <v>2781</v>
      </c>
      <c r="F987" s="35" t="s">
        <v>45</v>
      </c>
      <c r="G987" s="121">
        <v>1</v>
      </c>
      <c r="H987" s="33" t="s">
        <v>46</v>
      </c>
      <c r="I987" s="33" t="s">
        <v>47</v>
      </c>
      <c r="J987" s="59">
        <v>43346</v>
      </c>
      <c r="K987" s="37">
        <v>580</v>
      </c>
      <c r="L987" s="16">
        <f t="shared" si="246"/>
        <v>696</v>
      </c>
      <c r="M987" s="16">
        <v>3.2000000000000001E-2</v>
      </c>
      <c r="N987" s="8">
        <f t="shared" si="254"/>
        <v>3.3057851239669422E-2</v>
      </c>
      <c r="O987" s="17">
        <f t="shared" si="250"/>
        <v>600</v>
      </c>
      <c r="P987" s="17">
        <f t="shared" si="251"/>
        <v>720</v>
      </c>
      <c r="Q987" s="18">
        <f t="shared" si="255"/>
        <v>19.2</v>
      </c>
      <c r="R987" s="8">
        <v>12</v>
      </c>
      <c r="S987" s="8">
        <v>6</v>
      </c>
      <c r="T987" s="18">
        <f t="shared" si="252"/>
        <v>766.72340425531922</v>
      </c>
      <c r="U987" s="78">
        <v>7.0000000000000007E-2</v>
      </c>
      <c r="V987" s="18">
        <f t="shared" si="248"/>
        <v>770.40000000000009</v>
      </c>
      <c r="W987" s="44">
        <f t="shared" si="249"/>
        <v>753.19148936170222</v>
      </c>
      <c r="X987" s="8">
        <v>8.4</v>
      </c>
      <c r="Y987" s="17">
        <v>0</v>
      </c>
      <c r="Z987" s="18">
        <f t="shared" si="253"/>
        <v>787.12663755458516</v>
      </c>
      <c r="AA987" s="17">
        <f t="shared" si="245"/>
        <v>772.9257641921397</v>
      </c>
      <c r="AB987" s="35" t="s">
        <v>2201</v>
      </c>
      <c r="AC987" s="35" t="s">
        <v>394</v>
      </c>
      <c r="AD987" s="35" t="s">
        <v>2779</v>
      </c>
      <c r="AE987" s="35" t="s">
        <v>2780</v>
      </c>
      <c r="AF987" s="35" t="s">
        <v>359</v>
      </c>
      <c r="AG987" s="36"/>
      <c r="AH987" s="36"/>
      <c r="AI987" s="36"/>
      <c r="AJ987" s="38"/>
      <c r="AK987" s="33" t="s">
        <v>2753</v>
      </c>
      <c r="AL987" s="33" t="s">
        <v>2753</v>
      </c>
      <c r="AM987" s="33" t="s">
        <v>2754</v>
      </c>
      <c r="AN987" s="33" t="s">
        <v>2755</v>
      </c>
    </row>
    <row r="988" spans="1:40" ht="178.5">
      <c r="A988" s="100" t="s">
        <v>1551</v>
      </c>
      <c r="B988" s="33" t="s">
        <v>2747</v>
      </c>
      <c r="C988" s="33" t="s">
        <v>471</v>
      </c>
      <c r="D988" s="33" t="s">
        <v>2748</v>
      </c>
      <c r="E988" s="167" t="s">
        <v>2782</v>
      </c>
      <c r="F988" s="35" t="s">
        <v>45</v>
      </c>
      <c r="G988" s="121">
        <v>1</v>
      </c>
      <c r="H988" s="33" t="s">
        <v>46</v>
      </c>
      <c r="I988" s="33" t="s">
        <v>47</v>
      </c>
      <c r="J988" s="59">
        <v>43346</v>
      </c>
      <c r="K988" s="37">
        <v>580</v>
      </c>
      <c r="L988" s="16">
        <f t="shared" si="246"/>
        <v>696</v>
      </c>
      <c r="M988" s="16">
        <v>6.7000000000000004E-2</v>
      </c>
      <c r="N988" s="8">
        <f t="shared" si="254"/>
        <v>7.1811361200428719E-2</v>
      </c>
      <c r="O988" s="17">
        <f t="shared" si="250"/>
        <v>622</v>
      </c>
      <c r="P988" s="17">
        <f t="shared" si="251"/>
        <v>746.4</v>
      </c>
      <c r="Q988" s="18">
        <f t="shared" si="255"/>
        <v>41.673999999999999</v>
      </c>
      <c r="R988" s="8">
        <v>12</v>
      </c>
      <c r="S988" s="8">
        <v>6</v>
      </c>
      <c r="T988" s="18">
        <f t="shared" si="252"/>
        <v>794.80851063829789</v>
      </c>
      <c r="U988" s="78">
        <v>7.0000000000000007E-2</v>
      </c>
      <c r="V988" s="18">
        <f t="shared" si="248"/>
        <v>798.64800000000002</v>
      </c>
      <c r="W988" s="44">
        <f t="shared" si="249"/>
        <v>753.19148936170222</v>
      </c>
      <c r="X988" s="8">
        <v>8.4</v>
      </c>
      <c r="Y988" s="17">
        <v>0</v>
      </c>
      <c r="Z988" s="18">
        <f t="shared" si="253"/>
        <v>815.94759825327515</v>
      </c>
      <c r="AA988" s="17">
        <f t="shared" si="245"/>
        <v>772.9257641921397</v>
      </c>
      <c r="AB988" s="35" t="s">
        <v>797</v>
      </c>
      <c r="AC988" s="35" t="s">
        <v>789</v>
      </c>
      <c r="AD988" s="35" t="s">
        <v>2783</v>
      </c>
      <c r="AE988" s="35" t="s">
        <v>2784</v>
      </c>
      <c r="AF988" s="35">
        <v>16.09</v>
      </c>
      <c r="AG988" s="36"/>
      <c r="AH988" s="36"/>
      <c r="AI988" s="51" t="s">
        <v>2785</v>
      </c>
      <c r="AJ988" s="38"/>
      <c r="AK988" s="33" t="s">
        <v>2753</v>
      </c>
      <c r="AL988" s="33" t="s">
        <v>2753</v>
      </c>
      <c r="AM988" s="33" t="s">
        <v>2754</v>
      </c>
      <c r="AN988" s="33" t="s">
        <v>2755</v>
      </c>
    </row>
    <row r="989" spans="1:40" ht="140.25">
      <c r="A989" s="100" t="s">
        <v>1551</v>
      </c>
      <c r="B989" s="33" t="s">
        <v>2747</v>
      </c>
      <c r="C989" s="33" t="s">
        <v>471</v>
      </c>
      <c r="D989" s="33" t="s">
        <v>2748</v>
      </c>
      <c r="E989" s="35" t="s">
        <v>2786</v>
      </c>
      <c r="F989" s="35" t="s">
        <v>45</v>
      </c>
      <c r="G989" s="121">
        <v>1</v>
      </c>
      <c r="H989" s="33" t="s">
        <v>46</v>
      </c>
      <c r="I989" s="33" t="s">
        <v>47</v>
      </c>
      <c r="J989" s="59">
        <v>43346</v>
      </c>
      <c r="K989" s="37">
        <v>580</v>
      </c>
      <c r="L989" s="16">
        <f t="shared" si="246"/>
        <v>696</v>
      </c>
      <c r="M989" s="16">
        <v>6.7000000000000004E-2</v>
      </c>
      <c r="N989" s="8">
        <f t="shared" si="254"/>
        <v>7.1811361200428719E-2</v>
      </c>
      <c r="O989" s="17">
        <f t="shared" si="250"/>
        <v>622</v>
      </c>
      <c r="P989" s="17">
        <f t="shared" si="251"/>
        <v>746.4</v>
      </c>
      <c r="Q989" s="18">
        <f t="shared" si="255"/>
        <v>41.673999999999999</v>
      </c>
      <c r="R989" s="8">
        <v>12</v>
      </c>
      <c r="S989" s="8">
        <v>6</v>
      </c>
      <c r="T989" s="18">
        <f t="shared" si="252"/>
        <v>794.80851063829789</v>
      </c>
      <c r="U989" s="78">
        <v>7.0000000000000007E-2</v>
      </c>
      <c r="V989" s="18">
        <f t="shared" si="248"/>
        <v>798.64800000000002</v>
      </c>
      <c r="W989" s="44">
        <f t="shared" si="249"/>
        <v>753.19148936170222</v>
      </c>
      <c r="X989" s="8">
        <v>8.4</v>
      </c>
      <c r="Y989" s="17">
        <v>0</v>
      </c>
      <c r="Z989" s="18">
        <f t="shared" si="253"/>
        <v>815.94759825327515</v>
      </c>
      <c r="AA989" s="17">
        <f t="shared" si="245"/>
        <v>772.9257641921397</v>
      </c>
      <c r="AB989" s="35" t="s">
        <v>2714</v>
      </c>
      <c r="AC989" s="35" t="s">
        <v>394</v>
      </c>
      <c r="AD989" s="35" t="s">
        <v>2787</v>
      </c>
      <c r="AE989" s="35" t="s">
        <v>2788</v>
      </c>
      <c r="AF989" s="35">
        <v>7.6</v>
      </c>
      <c r="AG989" s="36"/>
      <c r="AH989" s="36"/>
      <c r="AI989" s="36"/>
      <c r="AJ989" s="38"/>
      <c r="AK989" s="33" t="s">
        <v>2753</v>
      </c>
      <c r="AL989" s="33" t="s">
        <v>2753</v>
      </c>
      <c r="AM989" s="33" t="s">
        <v>2754</v>
      </c>
      <c r="AN989" s="33" t="s">
        <v>2755</v>
      </c>
    </row>
    <row r="990" spans="1:40" ht="140.25">
      <c r="A990" s="100" t="s">
        <v>1551</v>
      </c>
      <c r="B990" s="33" t="s">
        <v>2747</v>
      </c>
      <c r="C990" s="33" t="s">
        <v>471</v>
      </c>
      <c r="D990" s="33" t="s">
        <v>2748</v>
      </c>
      <c r="E990" s="35" t="s">
        <v>2789</v>
      </c>
      <c r="F990" s="35" t="s">
        <v>45</v>
      </c>
      <c r="G990" s="121">
        <v>1</v>
      </c>
      <c r="H990" s="33" t="s">
        <v>46</v>
      </c>
      <c r="I990" s="33" t="s">
        <v>47</v>
      </c>
      <c r="J990" s="59">
        <v>43346</v>
      </c>
      <c r="K990" s="37">
        <v>580</v>
      </c>
      <c r="L990" s="16">
        <f t="shared" si="246"/>
        <v>696</v>
      </c>
      <c r="M990" s="16">
        <v>6.7000000000000004E-2</v>
      </c>
      <c r="N990" s="8">
        <f t="shared" si="254"/>
        <v>7.1811361200428719E-2</v>
      </c>
      <c r="O990" s="17">
        <f t="shared" si="250"/>
        <v>622</v>
      </c>
      <c r="P990" s="17">
        <f t="shared" si="251"/>
        <v>746.4</v>
      </c>
      <c r="Q990" s="18">
        <f t="shared" si="255"/>
        <v>41.673999999999999</v>
      </c>
      <c r="R990" s="8">
        <v>12</v>
      </c>
      <c r="S990" s="8">
        <v>6</v>
      </c>
      <c r="T990" s="18">
        <f t="shared" si="252"/>
        <v>794.80851063829789</v>
      </c>
      <c r="U990" s="78">
        <v>7.0000000000000007E-2</v>
      </c>
      <c r="V990" s="18">
        <f t="shared" si="248"/>
        <v>798.64800000000002</v>
      </c>
      <c r="W990" s="44">
        <f t="shared" si="249"/>
        <v>753.19148936170222</v>
      </c>
      <c r="X990" s="8">
        <v>8.4</v>
      </c>
      <c r="Y990" s="17">
        <v>0</v>
      </c>
      <c r="Z990" s="18">
        <f t="shared" si="253"/>
        <v>815.94759825327515</v>
      </c>
      <c r="AA990" s="17">
        <f t="shared" si="245"/>
        <v>772.9257641921397</v>
      </c>
      <c r="AB990" s="40">
        <v>43163</v>
      </c>
      <c r="AC990" s="35" t="s">
        <v>394</v>
      </c>
      <c r="AD990" s="35" t="s">
        <v>2790</v>
      </c>
      <c r="AE990" s="35" t="s">
        <v>2791</v>
      </c>
      <c r="AF990" s="35">
        <v>12.06</v>
      </c>
      <c r="AG990" s="36"/>
      <c r="AH990" s="36"/>
      <c r="AI990" s="36"/>
      <c r="AJ990" s="38"/>
      <c r="AK990" s="33" t="s">
        <v>2753</v>
      </c>
      <c r="AL990" s="33" t="s">
        <v>2753</v>
      </c>
      <c r="AM990" s="33" t="s">
        <v>2754</v>
      </c>
      <c r="AN990" s="33" t="s">
        <v>2755</v>
      </c>
    </row>
    <row r="991" spans="1:40" ht="140.25">
      <c r="A991" s="100" t="s">
        <v>1551</v>
      </c>
      <c r="B991" s="33" t="s">
        <v>2747</v>
      </c>
      <c r="C991" s="33" t="s">
        <v>471</v>
      </c>
      <c r="D991" s="33" t="s">
        <v>2748</v>
      </c>
      <c r="E991" s="35" t="s">
        <v>2792</v>
      </c>
      <c r="F991" s="35" t="s">
        <v>45</v>
      </c>
      <c r="G991" s="121">
        <v>1</v>
      </c>
      <c r="H991" s="33" t="s">
        <v>46</v>
      </c>
      <c r="I991" s="33" t="s">
        <v>47</v>
      </c>
      <c r="J991" s="59">
        <v>43346</v>
      </c>
      <c r="K991" s="37">
        <v>580</v>
      </c>
      <c r="L991" s="16">
        <f t="shared" si="246"/>
        <v>696</v>
      </c>
      <c r="M991" s="16">
        <v>6.7000000000000004E-2</v>
      </c>
      <c r="N991" s="8">
        <f t="shared" si="254"/>
        <v>7.1811361200428719E-2</v>
      </c>
      <c r="O991" s="17">
        <f t="shared" si="250"/>
        <v>622</v>
      </c>
      <c r="P991" s="17">
        <f t="shared" si="251"/>
        <v>746.4</v>
      </c>
      <c r="Q991" s="18">
        <f t="shared" si="255"/>
        <v>41.673999999999999</v>
      </c>
      <c r="R991" s="8">
        <v>12</v>
      </c>
      <c r="S991" s="8">
        <v>6</v>
      </c>
      <c r="T991" s="18">
        <f t="shared" si="252"/>
        <v>794.80851063829789</v>
      </c>
      <c r="U991" s="78">
        <v>7.0000000000000007E-2</v>
      </c>
      <c r="V991" s="18">
        <f t="shared" si="248"/>
        <v>798.64800000000002</v>
      </c>
      <c r="W991" s="44">
        <f t="shared" si="249"/>
        <v>753.19148936170222</v>
      </c>
      <c r="X991" s="8">
        <v>8.4</v>
      </c>
      <c r="Y991" s="17">
        <v>0</v>
      </c>
      <c r="Z991" s="18">
        <f t="shared" si="253"/>
        <v>815.94759825327515</v>
      </c>
      <c r="AA991" s="17">
        <f t="shared" si="245"/>
        <v>772.9257641921397</v>
      </c>
      <c r="AB991" s="40">
        <v>43135</v>
      </c>
      <c r="AC991" s="35" t="s">
        <v>394</v>
      </c>
      <c r="AD991" s="35" t="s">
        <v>2793</v>
      </c>
      <c r="AE991" s="35" t="s">
        <v>2794</v>
      </c>
      <c r="AF991" s="35">
        <v>12.06</v>
      </c>
      <c r="AG991" s="36"/>
      <c r="AH991" s="36"/>
      <c r="AI991" s="36"/>
      <c r="AJ991" s="38"/>
      <c r="AK991" s="33" t="s">
        <v>2753</v>
      </c>
      <c r="AL991" s="33" t="s">
        <v>2753</v>
      </c>
      <c r="AM991" s="33" t="s">
        <v>2754</v>
      </c>
      <c r="AN991" s="33" t="s">
        <v>2755</v>
      </c>
    </row>
    <row r="992" spans="1:40" ht="140.25">
      <c r="A992" s="100" t="s">
        <v>1551</v>
      </c>
      <c r="B992" s="33" t="s">
        <v>2747</v>
      </c>
      <c r="C992" s="33" t="s">
        <v>471</v>
      </c>
      <c r="D992" s="33" t="s">
        <v>2748</v>
      </c>
      <c r="E992" s="167" t="s">
        <v>2795</v>
      </c>
      <c r="F992" s="35" t="s">
        <v>45</v>
      </c>
      <c r="G992" s="121">
        <v>1</v>
      </c>
      <c r="H992" s="33" t="s">
        <v>46</v>
      </c>
      <c r="I992" s="33" t="s">
        <v>47</v>
      </c>
      <c r="J992" s="59">
        <v>43346</v>
      </c>
      <c r="K992" s="37">
        <v>580</v>
      </c>
      <c r="L992" s="16">
        <f t="shared" si="246"/>
        <v>696</v>
      </c>
      <c r="M992" s="16">
        <v>6.7000000000000004E-2</v>
      </c>
      <c r="N992" s="8">
        <f t="shared" si="254"/>
        <v>7.1811361200428719E-2</v>
      </c>
      <c r="O992" s="17">
        <f t="shared" si="250"/>
        <v>622</v>
      </c>
      <c r="P992" s="17">
        <f t="shared" si="251"/>
        <v>746.4</v>
      </c>
      <c r="Q992" s="18">
        <f t="shared" si="255"/>
        <v>41.673999999999999</v>
      </c>
      <c r="R992" s="8">
        <v>12</v>
      </c>
      <c r="S992" s="8">
        <v>6</v>
      </c>
      <c r="T992" s="18">
        <f t="shared" si="252"/>
        <v>794.80851063829789</v>
      </c>
      <c r="U992" s="78">
        <v>7.0000000000000007E-2</v>
      </c>
      <c r="V992" s="18">
        <f t="shared" si="248"/>
        <v>798.64800000000002</v>
      </c>
      <c r="W992" s="44">
        <f t="shared" si="249"/>
        <v>753.19148936170222</v>
      </c>
      <c r="X992" s="8">
        <v>8.4</v>
      </c>
      <c r="Y992" s="17">
        <v>0</v>
      </c>
      <c r="Z992" s="18">
        <f t="shared" si="253"/>
        <v>815.94759825327515</v>
      </c>
      <c r="AA992" s="17">
        <f t="shared" si="245"/>
        <v>772.9257641921397</v>
      </c>
      <c r="AB992" s="35" t="s">
        <v>797</v>
      </c>
      <c r="AC992" s="35" t="s">
        <v>789</v>
      </c>
      <c r="AD992" s="35" t="s">
        <v>2783</v>
      </c>
      <c r="AE992" s="35" t="s">
        <v>2784</v>
      </c>
      <c r="AF992" s="35">
        <v>16.09</v>
      </c>
      <c r="AG992" s="36"/>
      <c r="AH992" s="36"/>
      <c r="AI992" s="36"/>
      <c r="AJ992" s="38"/>
      <c r="AK992" s="33" t="s">
        <v>2753</v>
      </c>
      <c r="AL992" s="33" t="s">
        <v>2753</v>
      </c>
      <c r="AM992" s="33" t="s">
        <v>2754</v>
      </c>
      <c r="AN992" s="33" t="s">
        <v>2755</v>
      </c>
    </row>
    <row r="993" spans="1:40" ht="140.25">
      <c r="A993" s="100" t="s">
        <v>1551</v>
      </c>
      <c r="B993" s="33" t="s">
        <v>2747</v>
      </c>
      <c r="C993" s="33" t="s">
        <v>471</v>
      </c>
      <c r="D993" s="33" t="s">
        <v>2748</v>
      </c>
      <c r="E993" s="167" t="s">
        <v>2796</v>
      </c>
      <c r="F993" s="35" t="s">
        <v>45</v>
      </c>
      <c r="G993" s="121">
        <v>1</v>
      </c>
      <c r="H993" s="33" t="s">
        <v>46</v>
      </c>
      <c r="I993" s="33" t="s">
        <v>47</v>
      </c>
      <c r="J993" s="59">
        <v>43346</v>
      </c>
      <c r="K993" s="37">
        <v>580</v>
      </c>
      <c r="L993" s="16">
        <f t="shared" si="246"/>
        <v>696</v>
      </c>
      <c r="M993" s="16">
        <v>6.7000000000000004E-2</v>
      </c>
      <c r="N993" s="8">
        <f t="shared" si="254"/>
        <v>7.1811361200428719E-2</v>
      </c>
      <c r="O993" s="17">
        <f t="shared" si="250"/>
        <v>622</v>
      </c>
      <c r="P993" s="17">
        <f t="shared" si="251"/>
        <v>746.4</v>
      </c>
      <c r="Q993" s="18">
        <f t="shared" si="255"/>
        <v>41.673999999999999</v>
      </c>
      <c r="R993" s="8">
        <v>12</v>
      </c>
      <c r="S993" s="8">
        <v>6</v>
      </c>
      <c r="T993" s="18">
        <f t="shared" si="252"/>
        <v>794.80851063829789</v>
      </c>
      <c r="U993" s="78">
        <v>7.0000000000000007E-2</v>
      </c>
      <c r="V993" s="18">
        <f t="shared" si="248"/>
        <v>798.64800000000002</v>
      </c>
      <c r="W993" s="44">
        <f t="shared" si="249"/>
        <v>753.19148936170222</v>
      </c>
      <c r="X993" s="8">
        <v>8.4</v>
      </c>
      <c r="Y993" s="17">
        <v>0</v>
      </c>
      <c r="Z993" s="18">
        <f t="shared" si="253"/>
        <v>815.94759825327515</v>
      </c>
      <c r="AA993" s="17">
        <f t="shared" si="245"/>
        <v>772.9257641921397</v>
      </c>
      <c r="AB993" s="35" t="s">
        <v>797</v>
      </c>
      <c r="AC993" s="35" t="s">
        <v>789</v>
      </c>
      <c r="AD993" s="35" t="s">
        <v>2783</v>
      </c>
      <c r="AE993" s="35" t="s">
        <v>2784</v>
      </c>
      <c r="AF993" s="35">
        <v>16.09</v>
      </c>
      <c r="AG993" s="36"/>
      <c r="AH993" s="36"/>
      <c r="AI993" s="36"/>
      <c r="AJ993" s="38"/>
      <c r="AK993" s="33" t="s">
        <v>2753</v>
      </c>
      <c r="AL993" s="33" t="s">
        <v>2753</v>
      </c>
      <c r="AM993" s="33" t="s">
        <v>2754</v>
      </c>
      <c r="AN993" s="33" t="s">
        <v>2755</v>
      </c>
    </row>
    <row r="994" spans="1:40" ht="140.25">
      <c r="A994" s="100" t="s">
        <v>1551</v>
      </c>
      <c r="B994" s="33" t="s">
        <v>2747</v>
      </c>
      <c r="C994" s="33" t="s">
        <v>471</v>
      </c>
      <c r="D994" s="33" t="s">
        <v>2748</v>
      </c>
      <c r="E994" s="168"/>
      <c r="F994" s="35" t="s">
        <v>45</v>
      </c>
      <c r="G994" s="121">
        <v>1</v>
      </c>
      <c r="H994" s="33" t="s">
        <v>46</v>
      </c>
      <c r="I994" s="33" t="s">
        <v>47</v>
      </c>
      <c r="J994" s="59">
        <v>43346</v>
      </c>
      <c r="K994" s="37">
        <v>580</v>
      </c>
      <c r="L994" s="16">
        <f t="shared" si="246"/>
        <v>696</v>
      </c>
      <c r="M994" s="16">
        <v>6.7000000000000004E-2</v>
      </c>
      <c r="N994" s="8">
        <f t="shared" si="254"/>
        <v>7.1811361200428719E-2</v>
      </c>
      <c r="O994" s="17">
        <f t="shared" si="250"/>
        <v>622</v>
      </c>
      <c r="P994" s="17">
        <f t="shared" si="251"/>
        <v>746.4</v>
      </c>
      <c r="Q994" s="18">
        <f t="shared" si="255"/>
        <v>41.673999999999999</v>
      </c>
      <c r="R994" s="8">
        <v>12</v>
      </c>
      <c r="S994" s="8">
        <v>6</v>
      </c>
      <c r="T994" s="18">
        <f t="shared" si="252"/>
        <v>794.80851063829789</v>
      </c>
      <c r="U994" s="78">
        <v>7.0000000000000007E-2</v>
      </c>
      <c r="V994" s="18">
        <f t="shared" si="248"/>
        <v>798.64800000000002</v>
      </c>
      <c r="W994" s="44">
        <f t="shared" si="249"/>
        <v>753.19148936170222</v>
      </c>
      <c r="X994" s="8">
        <v>8.4</v>
      </c>
      <c r="Y994" s="17">
        <v>0</v>
      </c>
      <c r="Z994" s="18">
        <f t="shared" si="253"/>
        <v>815.94759825327515</v>
      </c>
      <c r="AA994" s="17">
        <f t="shared" si="245"/>
        <v>772.9257641921397</v>
      </c>
      <c r="AB994" s="160" t="s">
        <v>2797</v>
      </c>
      <c r="AC994" s="35" t="s">
        <v>394</v>
      </c>
      <c r="AD994" s="35" t="s">
        <v>2798</v>
      </c>
      <c r="AE994" s="35" t="s">
        <v>2799</v>
      </c>
      <c r="AF994" s="35">
        <v>7.6</v>
      </c>
      <c r="AG994" s="36"/>
      <c r="AH994" s="36"/>
      <c r="AI994" s="36"/>
      <c r="AJ994" s="38"/>
      <c r="AK994" s="33" t="s">
        <v>2753</v>
      </c>
      <c r="AL994" s="33" t="s">
        <v>2753</v>
      </c>
      <c r="AM994" s="33" t="s">
        <v>2754</v>
      </c>
      <c r="AN994" s="33" t="s">
        <v>2755</v>
      </c>
    </row>
    <row r="995" spans="1:40" ht="140.25">
      <c r="A995" s="100" t="s">
        <v>1551</v>
      </c>
      <c r="B995" s="33" t="s">
        <v>2747</v>
      </c>
      <c r="C995" s="33" t="s">
        <v>471</v>
      </c>
      <c r="D995" s="33" t="s">
        <v>2748</v>
      </c>
      <c r="E995" s="160"/>
      <c r="F995" s="35" t="s">
        <v>45</v>
      </c>
      <c r="G995" s="121">
        <v>1</v>
      </c>
      <c r="H995" s="33" t="s">
        <v>46</v>
      </c>
      <c r="I995" s="33" t="s">
        <v>47</v>
      </c>
      <c r="J995" s="59">
        <v>43346</v>
      </c>
      <c r="K995" s="37">
        <v>580</v>
      </c>
      <c r="L995" s="16">
        <f t="shared" si="246"/>
        <v>696</v>
      </c>
      <c r="M995" s="16">
        <v>6.7000000000000004E-2</v>
      </c>
      <c r="N995" s="8">
        <f t="shared" si="254"/>
        <v>7.1811361200428719E-2</v>
      </c>
      <c r="O995" s="17">
        <f t="shared" si="250"/>
        <v>622</v>
      </c>
      <c r="P995" s="17">
        <f t="shared" si="251"/>
        <v>746.4</v>
      </c>
      <c r="Q995" s="18">
        <f t="shared" si="255"/>
        <v>41.673999999999999</v>
      </c>
      <c r="R995" s="8">
        <v>12</v>
      </c>
      <c r="S995" s="8">
        <v>6</v>
      </c>
      <c r="T995" s="18">
        <f t="shared" si="252"/>
        <v>794.80851063829789</v>
      </c>
      <c r="U995" s="78">
        <v>7.0000000000000007E-2</v>
      </c>
      <c r="V995" s="18">
        <f t="shared" si="248"/>
        <v>798.64800000000002</v>
      </c>
      <c r="W995" s="44">
        <f t="shared" si="249"/>
        <v>753.19148936170222</v>
      </c>
      <c r="X995" s="8">
        <v>8.4</v>
      </c>
      <c r="Y995" s="17">
        <v>0</v>
      </c>
      <c r="Z995" s="18">
        <f t="shared" si="253"/>
        <v>815.94759825327515</v>
      </c>
      <c r="AA995" s="17">
        <f t="shared" si="245"/>
        <v>772.9257641921397</v>
      </c>
      <c r="AB995" s="160" t="s">
        <v>2797</v>
      </c>
      <c r="AC995" s="35" t="s">
        <v>394</v>
      </c>
      <c r="AD995" s="35" t="s">
        <v>2800</v>
      </c>
      <c r="AE995" s="35" t="s">
        <v>2801</v>
      </c>
      <c r="AF995" s="35">
        <v>12.06</v>
      </c>
      <c r="AG995" s="36"/>
      <c r="AH995" s="36"/>
      <c r="AI995" s="36"/>
      <c r="AJ995" s="38"/>
      <c r="AK995" s="33" t="s">
        <v>2753</v>
      </c>
      <c r="AL995" s="33" t="s">
        <v>2753</v>
      </c>
      <c r="AM995" s="33" t="s">
        <v>2754</v>
      </c>
      <c r="AN995" s="33" t="s">
        <v>2755</v>
      </c>
    </row>
    <row r="996" spans="1:40" ht="140.25">
      <c r="A996" s="100" t="s">
        <v>1551</v>
      </c>
      <c r="B996" s="33" t="s">
        <v>2747</v>
      </c>
      <c r="C996" s="33" t="s">
        <v>471</v>
      </c>
      <c r="D996" s="33" t="s">
        <v>2748</v>
      </c>
      <c r="E996" s="160"/>
      <c r="F996" s="35" t="s">
        <v>45</v>
      </c>
      <c r="G996" s="121">
        <v>1</v>
      </c>
      <c r="H996" s="33" t="s">
        <v>46</v>
      </c>
      <c r="I996" s="33" t="s">
        <v>47</v>
      </c>
      <c r="J996" s="59">
        <v>43346</v>
      </c>
      <c r="K996" s="37">
        <v>580</v>
      </c>
      <c r="L996" s="16">
        <f t="shared" si="246"/>
        <v>696</v>
      </c>
      <c r="M996" s="16">
        <v>6.7000000000000004E-2</v>
      </c>
      <c r="N996" s="8">
        <f t="shared" si="254"/>
        <v>7.1811361200428719E-2</v>
      </c>
      <c r="O996" s="17">
        <f t="shared" si="250"/>
        <v>622</v>
      </c>
      <c r="P996" s="17">
        <f t="shared" si="251"/>
        <v>746.4</v>
      </c>
      <c r="Q996" s="18">
        <f t="shared" si="255"/>
        <v>41.673999999999999</v>
      </c>
      <c r="R996" s="8">
        <v>12</v>
      </c>
      <c r="S996" s="8">
        <v>6</v>
      </c>
      <c r="T996" s="18">
        <f t="shared" si="252"/>
        <v>794.80851063829789</v>
      </c>
      <c r="U996" s="78">
        <v>7.0000000000000007E-2</v>
      </c>
      <c r="V996" s="18">
        <f t="shared" si="248"/>
        <v>798.64800000000002</v>
      </c>
      <c r="W996" s="44">
        <f t="shared" si="249"/>
        <v>753.19148936170222</v>
      </c>
      <c r="X996" s="8">
        <v>8.4</v>
      </c>
      <c r="Y996" s="17">
        <v>0</v>
      </c>
      <c r="Z996" s="18">
        <f t="shared" si="253"/>
        <v>815.94759825327515</v>
      </c>
      <c r="AA996" s="17">
        <f t="shared" si="245"/>
        <v>772.9257641921397</v>
      </c>
      <c r="AB996" s="160" t="s">
        <v>2802</v>
      </c>
      <c r="AC996" s="35" t="s">
        <v>482</v>
      </c>
      <c r="AD996" s="35" t="s">
        <v>2803</v>
      </c>
      <c r="AE996" s="35" t="s">
        <v>2804</v>
      </c>
      <c r="AF996" s="35">
        <v>12.06</v>
      </c>
      <c r="AG996" s="36"/>
      <c r="AH996" s="36"/>
      <c r="AI996" s="36"/>
      <c r="AJ996" s="38"/>
      <c r="AK996" s="33" t="s">
        <v>2753</v>
      </c>
      <c r="AL996" s="33" t="s">
        <v>2753</v>
      </c>
      <c r="AM996" s="33" t="s">
        <v>2754</v>
      </c>
      <c r="AN996" s="33" t="s">
        <v>2755</v>
      </c>
    </row>
    <row r="997" spans="1:40" ht="140.25">
      <c r="A997" s="100" t="s">
        <v>1551</v>
      </c>
      <c r="B997" s="33" t="s">
        <v>2747</v>
      </c>
      <c r="C997" s="33" t="s">
        <v>471</v>
      </c>
      <c r="D997" s="33" t="s">
        <v>2748</v>
      </c>
      <c r="E997" s="160"/>
      <c r="F997" s="35" t="s">
        <v>45</v>
      </c>
      <c r="G997" s="121">
        <v>1</v>
      </c>
      <c r="H997" s="33" t="s">
        <v>46</v>
      </c>
      <c r="I997" s="33" t="s">
        <v>47</v>
      </c>
      <c r="J997" s="59">
        <v>43346</v>
      </c>
      <c r="K997" s="37">
        <v>580</v>
      </c>
      <c r="L997" s="16">
        <f t="shared" si="246"/>
        <v>696</v>
      </c>
      <c r="M997" s="16">
        <v>6.7000000000000004E-2</v>
      </c>
      <c r="N997" s="8">
        <f t="shared" si="254"/>
        <v>7.1811361200428719E-2</v>
      </c>
      <c r="O997" s="17">
        <f t="shared" si="250"/>
        <v>622</v>
      </c>
      <c r="P997" s="17">
        <f t="shared" si="251"/>
        <v>746.4</v>
      </c>
      <c r="Q997" s="18">
        <f t="shared" si="255"/>
        <v>41.673999999999999</v>
      </c>
      <c r="R997" s="8">
        <v>12</v>
      </c>
      <c r="S997" s="8">
        <v>6</v>
      </c>
      <c r="T997" s="18">
        <f t="shared" si="252"/>
        <v>794.80851063829789</v>
      </c>
      <c r="U997" s="78">
        <v>7.0000000000000007E-2</v>
      </c>
      <c r="V997" s="18">
        <f t="shared" si="248"/>
        <v>798.64800000000002</v>
      </c>
      <c r="W997" s="44">
        <f t="shared" si="249"/>
        <v>753.19148936170222</v>
      </c>
      <c r="X997" s="8">
        <v>8.4</v>
      </c>
      <c r="Y997" s="17">
        <v>0</v>
      </c>
      <c r="Z997" s="18">
        <f t="shared" si="253"/>
        <v>815.94759825327515</v>
      </c>
      <c r="AA997" s="17">
        <f t="shared" si="245"/>
        <v>772.9257641921397</v>
      </c>
      <c r="AB997" s="160" t="s">
        <v>2805</v>
      </c>
      <c r="AC997" s="35" t="s">
        <v>394</v>
      </c>
      <c r="AD997" s="35" t="s">
        <v>2806</v>
      </c>
      <c r="AE997" s="35" t="s">
        <v>2807</v>
      </c>
      <c r="AF997" s="35">
        <v>11.08</v>
      </c>
      <c r="AG997" s="36"/>
      <c r="AH997" s="36"/>
      <c r="AI997" s="36"/>
      <c r="AJ997" s="38"/>
      <c r="AK997" s="33" t="s">
        <v>2753</v>
      </c>
      <c r="AL997" s="33" t="s">
        <v>2753</v>
      </c>
      <c r="AM997" s="33" t="s">
        <v>2754</v>
      </c>
      <c r="AN997" s="33" t="s">
        <v>2755</v>
      </c>
    </row>
    <row r="998" spans="1:40" ht="140.25">
      <c r="A998" s="100" t="s">
        <v>1551</v>
      </c>
      <c r="B998" s="33" t="s">
        <v>2747</v>
      </c>
      <c r="C998" s="33" t="s">
        <v>471</v>
      </c>
      <c r="D998" s="33" t="s">
        <v>2748</v>
      </c>
      <c r="E998" s="35" t="s">
        <v>2808</v>
      </c>
      <c r="F998" s="35" t="s">
        <v>45</v>
      </c>
      <c r="G998" s="121">
        <v>1</v>
      </c>
      <c r="H998" s="33" t="s">
        <v>46</v>
      </c>
      <c r="I998" s="33" t="s">
        <v>47</v>
      </c>
      <c r="J998" s="59">
        <v>43346</v>
      </c>
      <c r="K998" s="37">
        <v>580</v>
      </c>
      <c r="L998" s="16">
        <f t="shared" si="246"/>
        <v>696</v>
      </c>
      <c r="M998" s="16">
        <v>6.7000000000000004E-2</v>
      </c>
      <c r="N998" s="8">
        <f t="shared" si="254"/>
        <v>7.1811361200428719E-2</v>
      </c>
      <c r="O998" s="17">
        <f t="shared" si="250"/>
        <v>622</v>
      </c>
      <c r="P998" s="17">
        <f t="shared" si="251"/>
        <v>746.4</v>
      </c>
      <c r="Q998" s="18">
        <f t="shared" si="255"/>
        <v>41.673999999999999</v>
      </c>
      <c r="R998" s="8">
        <v>12</v>
      </c>
      <c r="S998" s="8">
        <v>6</v>
      </c>
      <c r="T998" s="18">
        <f t="shared" si="252"/>
        <v>794.80851063829789</v>
      </c>
      <c r="U998" s="78">
        <v>7.0000000000000007E-2</v>
      </c>
      <c r="V998" s="18">
        <f t="shared" si="248"/>
        <v>798.64800000000002</v>
      </c>
      <c r="W998" s="44">
        <f t="shared" si="249"/>
        <v>753.19148936170222</v>
      </c>
      <c r="X998" s="8">
        <v>8.4</v>
      </c>
      <c r="Y998" s="17">
        <v>0</v>
      </c>
      <c r="Z998" s="18">
        <f t="shared" si="253"/>
        <v>815.94759825327515</v>
      </c>
      <c r="AA998" s="17">
        <f t="shared" si="245"/>
        <v>772.9257641921397</v>
      </c>
      <c r="AB998" s="40">
        <v>43105</v>
      </c>
      <c r="AC998" s="35" t="s">
        <v>482</v>
      </c>
      <c r="AD998" s="35" t="s">
        <v>2809</v>
      </c>
      <c r="AE998" s="35" t="s">
        <v>2810</v>
      </c>
      <c r="AF998" s="35">
        <v>12.04</v>
      </c>
      <c r="AG998" s="36"/>
      <c r="AH998" s="36"/>
      <c r="AI998" s="36"/>
      <c r="AJ998" s="38"/>
      <c r="AK998" s="33" t="s">
        <v>2753</v>
      </c>
      <c r="AL998" s="33" t="s">
        <v>2753</v>
      </c>
      <c r="AM998" s="33" t="s">
        <v>2754</v>
      </c>
      <c r="AN998" s="33" t="s">
        <v>2755</v>
      </c>
    </row>
    <row r="999" spans="1:40" ht="140.25">
      <c r="A999" s="100" t="s">
        <v>1551</v>
      </c>
      <c r="B999" s="33" t="s">
        <v>2747</v>
      </c>
      <c r="C999" s="33" t="s">
        <v>471</v>
      </c>
      <c r="D999" s="33" t="s">
        <v>2748</v>
      </c>
      <c r="E999" s="35" t="s">
        <v>2811</v>
      </c>
      <c r="F999" s="35" t="s">
        <v>45</v>
      </c>
      <c r="G999" s="121">
        <v>1</v>
      </c>
      <c r="H999" s="33" t="s">
        <v>46</v>
      </c>
      <c r="I999" s="33" t="s">
        <v>47</v>
      </c>
      <c r="J999" s="59">
        <v>43346</v>
      </c>
      <c r="K999" s="37">
        <v>580</v>
      </c>
      <c r="L999" s="16">
        <f t="shared" si="246"/>
        <v>696</v>
      </c>
      <c r="M999" s="16">
        <v>6.7000000000000004E-2</v>
      </c>
      <c r="N999" s="8">
        <f t="shared" si="254"/>
        <v>7.1811361200428719E-2</v>
      </c>
      <c r="O999" s="17">
        <f t="shared" si="250"/>
        <v>622</v>
      </c>
      <c r="P999" s="17">
        <f t="shared" si="251"/>
        <v>746.4</v>
      </c>
      <c r="Q999" s="18">
        <f t="shared" si="255"/>
        <v>41.673999999999999</v>
      </c>
      <c r="R999" s="8">
        <v>12</v>
      </c>
      <c r="S999" s="8">
        <v>6</v>
      </c>
      <c r="T999" s="18">
        <f t="shared" si="252"/>
        <v>794.80851063829789</v>
      </c>
      <c r="U999" s="78">
        <v>7.0000000000000007E-2</v>
      </c>
      <c r="V999" s="18">
        <f t="shared" si="248"/>
        <v>798.64800000000002</v>
      </c>
      <c r="W999" s="44">
        <f t="shared" si="249"/>
        <v>753.19148936170222</v>
      </c>
      <c r="X999" s="8">
        <v>8.4</v>
      </c>
      <c r="Y999" s="17">
        <v>0</v>
      </c>
      <c r="Z999" s="18">
        <f t="shared" si="253"/>
        <v>815.94759825327515</v>
      </c>
      <c r="AA999" s="17">
        <f t="shared" si="245"/>
        <v>772.9257641921397</v>
      </c>
      <c r="AB999" s="40">
        <v>43195</v>
      </c>
      <c r="AC999" s="35" t="s">
        <v>394</v>
      </c>
      <c r="AD999" s="35" t="s">
        <v>2812</v>
      </c>
      <c r="AE999" s="35" t="s">
        <v>2813</v>
      </c>
      <c r="AF999" s="35">
        <v>12.04</v>
      </c>
      <c r="AG999" s="36"/>
      <c r="AH999" s="36"/>
      <c r="AI999" s="36"/>
      <c r="AJ999" s="38"/>
      <c r="AK999" s="33" t="s">
        <v>2753</v>
      </c>
      <c r="AL999" s="33" t="s">
        <v>2753</v>
      </c>
      <c r="AM999" s="33" t="s">
        <v>2754</v>
      </c>
      <c r="AN999" s="33" t="s">
        <v>2755</v>
      </c>
    </row>
    <row r="1000" spans="1:40" ht="140.25">
      <c r="A1000" s="100" t="s">
        <v>1551</v>
      </c>
      <c r="B1000" s="33" t="s">
        <v>2747</v>
      </c>
      <c r="C1000" s="33" t="s">
        <v>471</v>
      </c>
      <c r="D1000" s="33" t="s">
        <v>2748</v>
      </c>
      <c r="E1000" s="35" t="s">
        <v>2814</v>
      </c>
      <c r="F1000" s="35" t="s">
        <v>45</v>
      </c>
      <c r="G1000" s="121">
        <v>1</v>
      </c>
      <c r="H1000" s="33" t="s">
        <v>46</v>
      </c>
      <c r="I1000" s="33" t="s">
        <v>47</v>
      </c>
      <c r="J1000" s="59">
        <v>43346</v>
      </c>
      <c r="K1000" s="37">
        <v>580</v>
      </c>
      <c r="L1000" s="16">
        <f t="shared" si="246"/>
        <v>696</v>
      </c>
      <c r="M1000" s="16">
        <v>6.7000000000000004E-2</v>
      </c>
      <c r="N1000" s="8">
        <f t="shared" si="254"/>
        <v>7.1811361200428719E-2</v>
      </c>
      <c r="O1000" s="17">
        <f t="shared" si="250"/>
        <v>622</v>
      </c>
      <c r="P1000" s="17">
        <f t="shared" si="251"/>
        <v>746.4</v>
      </c>
      <c r="Q1000" s="18">
        <f t="shared" si="255"/>
        <v>41.673999999999999</v>
      </c>
      <c r="R1000" s="8">
        <v>12</v>
      </c>
      <c r="S1000" s="8">
        <v>6</v>
      </c>
      <c r="T1000" s="18">
        <f t="shared" si="252"/>
        <v>794.80851063829789</v>
      </c>
      <c r="U1000" s="78">
        <v>7.0000000000000007E-2</v>
      </c>
      <c r="V1000" s="18">
        <f t="shared" si="248"/>
        <v>798.64800000000002</v>
      </c>
      <c r="W1000" s="44">
        <f t="shared" si="249"/>
        <v>753.19148936170222</v>
      </c>
      <c r="X1000" s="8">
        <v>8.4</v>
      </c>
      <c r="Y1000" s="17">
        <v>0</v>
      </c>
      <c r="Z1000" s="18">
        <f t="shared" si="253"/>
        <v>815.94759825327515</v>
      </c>
      <c r="AA1000" s="17">
        <f t="shared" si="245"/>
        <v>772.9257641921397</v>
      </c>
      <c r="AB1000" s="35" t="s">
        <v>2815</v>
      </c>
      <c r="AC1000" s="35" t="s">
        <v>394</v>
      </c>
      <c r="AD1000" s="35" t="s">
        <v>2816</v>
      </c>
      <c r="AE1000" s="35" t="s">
        <v>2817</v>
      </c>
      <c r="AF1000" s="35">
        <v>7.6</v>
      </c>
      <c r="AG1000" s="36"/>
      <c r="AH1000" s="36"/>
      <c r="AI1000" s="36"/>
      <c r="AJ1000" s="38"/>
      <c r="AK1000" s="33" t="s">
        <v>2753</v>
      </c>
      <c r="AL1000" s="33" t="s">
        <v>2753</v>
      </c>
      <c r="AM1000" s="33" t="s">
        <v>2754</v>
      </c>
      <c r="AN1000" s="33" t="s">
        <v>2755</v>
      </c>
    </row>
    <row r="1001" spans="1:40" ht="140.25">
      <c r="A1001" s="100" t="s">
        <v>1551</v>
      </c>
      <c r="B1001" s="33" t="s">
        <v>2747</v>
      </c>
      <c r="C1001" s="33" t="s">
        <v>471</v>
      </c>
      <c r="D1001" s="33" t="s">
        <v>2748</v>
      </c>
      <c r="E1001" s="35"/>
      <c r="F1001" s="35" t="s">
        <v>45</v>
      </c>
      <c r="G1001" s="121">
        <v>1</v>
      </c>
      <c r="H1001" s="33" t="s">
        <v>46</v>
      </c>
      <c r="I1001" s="33" t="s">
        <v>47</v>
      </c>
      <c r="J1001" s="59">
        <v>43346</v>
      </c>
      <c r="K1001" s="37">
        <v>580</v>
      </c>
      <c r="L1001" s="16">
        <f t="shared" si="246"/>
        <v>696</v>
      </c>
      <c r="M1001" s="16">
        <v>6.7000000000000004E-2</v>
      </c>
      <c r="N1001" s="8">
        <f t="shared" si="254"/>
        <v>7.1811361200428719E-2</v>
      </c>
      <c r="O1001" s="17">
        <f t="shared" si="250"/>
        <v>622</v>
      </c>
      <c r="P1001" s="17">
        <f t="shared" si="251"/>
        <v>746.4</v>
      </c>
      <c r="Q1001" s="18">
        <f t="shared" si="255"/>
        <v>41.673999999999999</v>
      </c>
      <c r="R1001" s="8">
        <v>12</v>
      </c>
      <c r="S1001" s="8">
        <v>6</v>
      </c>
      <c r="T1001" s="18">
        <f t="shared" si="252"/>
        <v>794.80851063829789</v>
      </c>
      <c r="U1001" s="78">
        <v>7.0000000000000007E-2</v>
      </c>
      <c r="V1001" s="18">
        <f t="shared" si="248"/>
        <v>798.64800000000002</v>
      </c>
      <c r="W1001" s="44">
        <f t="shared" si="249"/>
        <v>753.19148936170222</v>
      </c>
      <c r="X1001" s="8">
        <v>8.4</v>
      </c>
      <c r="Y1001" s="17">
        <v>0</v>
      </c>
      <c r="Z1001" s="18">
        <f t="shared" si="253"/>
        <v>815.94759825327515</v>
      </c>
      <c r="AA1001" s="17">
        <f t="shared" si="245"/>
        <v>772.9257641921397</v>
      </c>
      <c r="AB1001" s="40">
        <v>43196</v>
      </c>
      <c r="AC1001" s="35" t="s">
        <v>46</v>
      </c>
      <c r="AD1001" s="35"/>
      <c r="AE1001" s="35"/>
      <c r="AF1001" s="35"/>
      <c r="AG1001" s="36"/>
      <c r="AH1001" s="36"/>
      <c r="AI1001" s="36"/>
      <c r="AJ1001" s="38"/>
      <c r="AK1001" s="33" t="s">
        <v>2753</v>
      </c>
      <c r="AL1001" s="33" t="s">
        <v>2753</v>
      </c>
      <c r="AM1001" s="33" t="s">
        <v>2754</v>
      </c>
      <c r="AN1001" s="33" t="s">
        <v>2755</v>
      </c>
    </row>
    <row r="1002" spans="1:40" ht="140.25">
      <c r="A1002" s="100" t="s">
        <v>1551</v>
      </c>
      <c r="B1002" s="33" t="s">
        <v>2747</v>
      </c>
      <c r="C1002" s="33" t="s">
        <v>471</v>
      </c>
      <c r="D1002" s="33" t="s">
        <v>2748</v>
      </c>
      <c r="E1002" s="35"/>
      <c r="F1002" s="35" t="s">
        <v>45</v>
      </c>
      <c r="G1002" s="121">
        <v>1</v>
      </c>
      <c r="H1002" s="33" t="s">
        <v>46</v>
      </c>
      <c r="I1002" s="33" t="s">
        <v>47</v>
      </c>
      <c r="J1002" s="59">
        <v>43346</v>
      </c>
      <c r="K1002" s="37">
        <v>580</v>
      </c>
      <c r="L1002" s="16">
        <f t="shared" si="246"/>
        <v>696</v>
      </c>
      <c r="M1002" s="16">
        <v>6.7000000000000004E-2</v>
      </c>
      <c r="N1002" s="8">
        <f t="shared" si="254"/>
        <v>7.1811361200428719E-2</v>
      </c>
      <c r="O1002" s="17">
        <f t="shared" si="250"/>
        <v>622</v>
      </c>
      <c r="P1002" s="17">
        <f t="shared" si="251"/>
        <v>746.4</v>
      </c>
      <c r="Q1002" s="18">
        <f t="shared" si="255"/>
        <v>41.673999999999999</v>
      </c>
      <c r="R1002" s="8">
        <v>12</v>
      </c>
      <c r="S1002" s="8">
        <v>6</v>
      </c>
      <c r="T1002" s="18">
        <f t="shared" si="252"/>
        <v>794.80851063829789</v>
      </c>
      <c r="U1002" s="78">
        <v>7.0000000000000007E-2</v>
      </c>
      <c r="V1002" s="18">
        <f t="shared" si="248"/>
        <v>798.64800000000002</v>
      </c>
      <c r="W1002" s="44">
        <f t="shared" si="249"/>
        <v>753.19148936170222</v>
      </c>
      <c r="X1002" s="8">
        <v>8.4</v>
      </c>
      <c r="Y1002" s="17">
        <v>0</v>
      </c>
      <c r="Z1002" s="18">
        <f t="shared" si="253"/>
        <v>815.94759825327515</v>
      </c>
      <c r="AA1002" s="17">
        <f t="shared" si="245"/>
        <v>772.9257641921397</v>
      </c>
      <c r="AB1002" s="40">
        <v>43196</v>
      </c>
      <c r="AC1002" s="35" t="s">
        <v>46</v>
      </c>
      <c r="AD1002" s="35"/>
      <c r="AE1002" s="35"/>
      <c r="AF1002" s="35"/>
      <c r="AG1002" s="36"/>
      <c r="AH1002" s="36"/>
      <c r="AI1002" s="36"/>
      <c r="AJ1002" s="38"/>
      <c r="AK1002" s="33" t="s">
        <v>2753</v>
      </c>
      <c r="AL1002" s="33" t="s">
        <v>2753</v>
      </c>
      <c r="AM1002" s="33" t="s">
        <v>2754</v>
      </c>
      <c r="AN1002" s="33" t="s">
        <v>2755</v>
      </c>
    </row>
    <row r="1003" spans="1:40" ht="140.25">
      <c r="A1003" s="100" t="s">
        <v>1551</v>
      </c>
      <c r="B1003" s="33" t="s">
        <v>2747</v>
      </c>
      <c r="C1003" s="33" t="s">
        <v>471</v>
      </c>
      <c r="D1003" s="33" t="s">
        <v>2748</v>
      </c>
      <c r="E1003" s="35"/>
      <c r="F1003" s="35" t="s">
        <v>45</v>
      </c>
      <c r="G1003" s="121">
        <v>1</v>
      </c>
      <c r="H1003" s="33" t="s">
        <v>46</v>
      </c>
      <c r="I1003" s="33" t="s">
        <v>47</v>
      </c>
      <c r="J1003" s="59">
        <v>43346</v>
      </c>
      <c r="K1003" s="37">
        <v>580</v>
      </c>
      <c r="L1003" s="16">
        <f t="shared" si="246"/>
        <v>696</v>
      </c>
      <c r="M1003" s="16">
        <v>6.7000000000000004E-2</v>
      </c>
      <c r="N1003" s="8">
        <f t="shared" si="254"/>
        <v>7.1811361200428719E-2</v>
      </c>
      <c r="O1003" s="17">
        <f t="shared" si="250"/>
        <v>622</v>
      </c>
      <c r="P1003" s="17">
        <f t="shared" si="251"/>
        <v>746.4</v>
      </c>
      <c r="Q1003" s="18">
        <f t="shared" si="255"/>
        <v>41.673999999999999</v>
      </c>
      <c r="R1003" s="8">
        <v>12</v>
      </c>
      <c r="S1003" s="8">
        <v>6</v>
      </c>
      <c r="T1003" s="18">
        <f t="shared" si="252"/>
        <v>794.80851063829789</v>
      </c>
      <c r="U1003" s="78">
        <v>7.0000000000000007E-2</v>
      </c>
      <c r="V1003" s="18">
        <f t="shared" si="248"/>
        <v>798.64800000000002</v>
      </c>
      <c r="W1003" s="44">
        <f t="shared" si="249"/>
        <v>753.19148936170222</v>
      </c>
      <c r="X1003" s="8">
        <v>8.4</v>
      </c>
      <c r="Y1003" s="17">
        <v>0</v>
      </c>
      <c r="Z1003" s="18">
        <f t="shared" si="253"/>
        <v>815.94759825327515</v>
      </c>
      <c r="AA1003" s="17">
        <f t="shared" si="245"/>
        <v>772.9257641921397</v>
      </c>
      <c r="AB1003" s="40">
        <v>43196</v>
      </c>
      <c r="AC1003" s="35" t="s">
        <v>46</v>
      </c>
      <c r="AD1003" s="35"/>
      <c r="AE1003" s="35"/>
      <c r="AF1003" s="35"/>
      <c r="AG1003" s="36"/>
      <c r="AH1003" s="36"/>
      <c r="AI1003" s="36"/>
      <c r="AJ1003" s="38"/>
      <c r="AK1003" s="33" t="s">
        <v>2753</v>
      </c>
      <c r="AL1003" s="33" t="s">
        <v>2753</v>
      </c>
      <c r="AM1003" s="33" t="s">
        <v>2754</v>
      </c>
      <c r="AN1003" s="33" t="s">
        <v>2755</v>
      </c>
    </row>
    <row r="1004" spans="1:40" ht="140.25">
      <c r="A1004" s="100" t="s">
        <v>1551</v>
      </c>
      <c r="B1004" s="33" t="s">
        <v>2747</v>
      </c>
      <c r="C1004" s="33" t="s">
        <v>471</v>
      </c>
      <c r="D1004" s="33" t="s">
        <v>2748</v>
      </c>
      <c r="E1004" s="35"/>
      <c r="F1004" s="35" t="s">
        <v>45</v>
      </c>
      <c r="G1004" s="121">
        <v>1</v>
      </c>
      <c r="H1004" s="33" t="s">
        <v>46</v>
      </c>
      <c r="I1004" s="33" t="s">
        <v>47</v>
      </c>
      <c r="J1004" s="59">
        <v>43346</v>
      </c>
      <c r="K1004" s="37">
        <v>580</v>
      </c>
      <c r="L1004" s="16">
        <f t="shared" si="246"/>
        <v>696</v>
      </c>
      <c r="M1004" s="16">
        <v>6.7000000000000004E-2</v>
      </c>
      <c r="N1004" s="8">
        <f t="shared" si="254"/>
        <v>7.1811361200428719E-2</v>
      </c>
      <c r="O1004" s="17">
        <f t="shared" si="250"/>
        <v>622</v>
      </c>
      <c r="P1004" s="17">
        <f t="shared" si="251"/>
        <v>746.4</v>
      </c>
      <c r="Q1004" s="18">
        <f t="shared" si="255"/>
        <v>41.673999999999999</v>
      </c>
      <c r="R1004" s="8">
        <v>12</v>
      </c>
      <c r="S1004" s="8">
        <v>6</v>
      </c>
      <c r="T1004" s="18">
        <f t="shared" si="252"/>
        <v>794.80851063829789</v>
      </c>
      <c r="U1004" s="78">
        <v>7.0000000000000007E-2</v>
      </c>
      <c r="V1004" s="18">
        <f t="shared" si="248"/>
        <v>798.64800000000002</v>
      </c>
      <c r="W1004" s="44">
        <f t="shared" si="249"/>
        <v>753.19148936170222</v>
      </c>
      <c r="X1004" s="8">
        <v>8.4</v>
      </c>
      <c r="Y1004" s="17">
        <v>0</v>
      </c>
      <c r="Z1004" s="18">
        <f t="shared" si="253"/>
        <v>815.94759825327515</v>
      </c>
      <c r="AA1004" s="17">
        <f t="shared" si="245"/>
        <v>772.9257641921397</v>
      </c>
      <c r="AB1004" s="40">
        <v>43196</v>
      </c>
      <c r="AC1004" s="35" t="s">
        <v>46</v>
      </c>
      <c r="AD1004" s="35"/>
      <c r="AE1004" s="35"/>
      <c r="AF1004" s="35"/>
      <c r="AG1004" s="36"/>
      <c r="AH1004" s="36"/>
      <c r="AI1004" s="36"/>
      <c r="AJ1004" s="38"/>
      <c r="AK1004" s="33" t="s">
        <v>2753</v>
      </c>
      <c r="AL1004" s="33" t="s">
        <v>2753</v>
      </c>
      <c r="AM1004" s="33" t="s">
        <v>2754</v>
      </c>
      <c r="AN1004" s="33" t="s">
        <v>2755</v>
      </c>
    </row>
    <row r="1005" spans="1:40" ht="140.25">
      <c r="A1005" s="100" t="s">
        <v>1551</v>
      </c>
      <c r="B1005" s="33" t="s">
        <v>2747</v>
      </c>
      <c r="C1005" s="33" t="s">
        <v>471</v>
      </c>
      <c r="D1005" s="33" t="s">
        <v>2748</v>
      </c>
      <c r="E1005" s="35"/>
      <c r="F1005" s="35" t="s">
        <v>45</v>
      </c>
      <c r="G1005" s="121">
        <v>1</v>
      </c>
      <c r="H1005" s="33" t="s">
        <v>46</v>
      </c>
      <c r="I1005" s="33" t="s">
        <v>47</v>
      </c>
      <c r="J1005" s="59">
        <v>43346</v>
      </c>
      <c r="K1005" s="37">
        <v>580</v>
      </c>
      <c r="L1005" s="16">
        <f t="shared" si="246"/>
        <v>696</v>
      </c>
      <c r="M1005" s="16">
        <v>6.7000000000000004E-2</v>
      </c>
      <c r="N1005" s="8">
        <f t="shared" si="254"/>
        <v>7.1811361200428719E-2</v>
      </c>
      <c r="O1005" s="17">
        <f t="shared" si="250"/>
        <v>622</v>
      </c>
      <c r="P1005" s="17">
        <f t="shared" si="251"/>
        <v>746.4</v>
      </c>
      <c r="Q1005" s="18">
        <f t="shared" si="255"/>
        <v>41.673999999999999</v>
      </c>
      <c r="R1005" s="8">
        <v>12</v>
      </c>
      <c r="S1005" s="8">
        <v>6</v>
      </c>
      <c r="T1005" s="18">
        <f t="shared" si="252"/>
        <v>794.80851063829789</v>
      </c>
      <c r="U1005" s="78">
        <v>7.0000000000000007E-2</v>
      </c>
      <c r="V1005" s="18">
        <f t="shared" si="248"/>
        <v>798.64800000000002</v>
      </c>
      <c r="W1005" s="44">
        <f t="shared" si="249"/>
        <v>753.19148936170222</v>
      </c>
      <c r="X1005" s="8">
        <v>8.4</v>
      </c>
      <c r="Y1005" s="17">
        <v>0</v>
      </c>
      <c r="Z1005" s="18">
        <f t="shared" si="253"/>
        <v>815.94759825327515</v>
      </c>
      <c r="AA1005" s="17">
        <f t="shared" si="245"/>
        <v>772.9257641921397</v>
      </c>
      <c r="AB1005" s="40">
        <v>43196</v>
      </c>
      <c r="AC1005" s="35" t="s">
        <v>46</v>
      </c>
      <c r="AD1005" s="35"/>
      <c r="AE1005" s="35"/>
      <c r="AF1005" s="35"/>
      <c r="AG1005" s="36"/>
      <c r="AH1005" s="36"/>
      <c r="AI1005" s="36"/>
      <c r="AJ1005" s="38"/>
      <c r="AK1005" s="33" t="s">
        <v>2753</v>
      </c>
      <c r="AL1005" s="33" t="s">
        <v>2753</v>
      </c>
      <c r="AM1005" s="33" t="s">
        <v>2754</v>
      </c>
      <c r="AN1005" s="33" t="s">
        <v>2755</v>
      </c>
    </row>
    <row r="1006" spans="1:40" ht="140.25">
      <c r="A1006" s="100" t="s">
        <v>1551</v>
      </c>
      <c r="B1006" s="33" t="s">
        <v>2747</v>
      </c>
      <c r="C1006" s="33" t="s">
        <v>471</v>
      </c>
      <c r="D1006" s="33" t="s">
        <v>2748</v>
      </c>
      <c r="E1006" s="35"/>
      <c r="F1006" s="35" t="s">
        <v>45</v>
      </c>
      <c r="G1006" s="121">
        <v>1</v>
      </c>
      <c r="H1006" s="33" t="s">
        <v>46</v>
      </c>
      <c r="I1006" s="33" t="s">
        <v>47</v>
      </c>
      <c r="J1006" s="59">
        <v>43346</v>
      </c>
      <c r="K1006" s="37">
        <v>580</v>
      </c>
      <c r="L1006" s="16">
        <f t="shared" si="246"/>
        <v>696</v>
      </c>
      <c r="M1006" s="16">
        <v>6.7000000000000004E-2</v>
      </c>
      <c r="N1006" s="8">
        <f t="shared" si="254"/>
        <v>7.1811361200428719E-2</v>
      </c>
      <c r="O1006" s="17">
        <f t="shared" si="250"/>
        <v>622</v>
      </c>
      <c r="P1006" s="17">
        <f t="shared" si="251"/>
        <v>746.4</v>
      </c>
      <c r="Q1006" s="18">
        <f t="shared" si="255"/>
        <v>41.673999999999999</v>
      </c>
      <c r="R1006" s="8">
        <v>12</v>
      </c>
      <c r="S1006" s="8">
        <v>6</v>
      </c>
      <c r="T1006" s="18">
        <f t="shared" si="252"/>
        <v>794.80851063829789</v>
      </c>
      <c r="U1006" s="78">
        <v>7.0000000000000007E-2</v>
      </c>
      <c r="V1006" s="18">
        <f t="shared" si="248"/>
        <v>798.64800000000002</v>
      </c>
      <c r="W1006" s="44">
        <f t="shared" si="249"/>
        <v>753.19148936170222</v>
      </c>
      <c r="X1006" s="8">
        <v>8.4</v>
      </c>
      <c r="Y1006" s="17">
        <v>0</v>
      </c>
      <c r="Z1006" s="18">
        <f t="shared" si="253"/>
        <v>815.94759825327515</v>
      </c>
      <c r="AA1006" s="17">
        <f t="shared" si="245"/>
        <v>772.9257641921397</v>
      </c>
      <c r="AB1006" s="40">
        <v>43196</v>
      </c>
      <c r="AC1006" s="35" t="s">
        <v>46</v>
      </c>
      <c r="AD1006" s="21"/>
      <c r="AE1006" s="21"/>
      <c r="AF1006" s="21"/>
      <c r="AG1006" s="36"/>
      <c r="AH1006" s="36"/>
      <c r="AI1006" s="36"/>
      <c r="AJ1006" s="38"/>
      <c r="AK1006" s="33" t="s">
        <v>2753</v>
      </c>
      <c r="AL1006" s="33" t="s">
        <v>2753</v>
      </c>
      <c r="AM1006" s="33" t="s">
        <v>2754</v>
      </c>
      <c r="AN1006" s="33" t="s">
        <v>2755</v>
      </c>
    </row>
    <row r="1007" spans="1:40" ht="140.25">
      <c r="A1007" s="100" t="s">
        <v>1551</v>
      </c>
      <c r="B1007" s="33" t="s">
        <v>2818</v>
      </c>
      <c r="C1007" s="33" t="s">
        <v>471</v>
      </c>
      <c r="D1007" s="33" t="s">
        <v>2819</v>
      </c>
      <c r="E1007" s="160"/>
      <c r="F1007" s="35" t="s">
        <v>45</v>
      </c>
      <c r="G1007" s="121">
        <v>1</v>
      </c>
      <c r="H1007" s="33" t="s">
        <v>46</v>
      </c>
      <c r="I1007" s="33" t="s">
        <v>47</v>
      </c>
      <c r="J1007" s="59">
        <v>43346</v>
      </c>
      <c r="K1007" s="37">
        <v>580</v>
      </c>
      <c r="L1007" s="16">
        <f t="shared" si="246"/>
        <v>696</v>
      </c>
      <c r="M1007" s="16">
        <v>6.7000000000000004E-2</v>
      </c>
      <c r="N1007" s="8">
        <f t="shared" si="254"/>
        <v>7.1811361200428719E-2</v>
      </c>
      <c r="O1007" s="17">
        <f t="shared" si="250"/>
        <v>622</v>
      </c>
      <c r="P1007" s="17">
        <f t="shared" si="251"/>
        <v>746.4</v>
      </c>
      <c r="Q1007" s="18">
        <f t="shared" si="255"/>
        <v>41.673999999999999</v>
      </c>
      <c r="R1007" s="8">
        <v>12</v>
      </c>
      <c r="S1007" s="8">
        <v>6</v>
      </c>
      <c r="T1007" s="18">
        <f t="shared" si="252"/>
        <v>794.80851063829789</v>
      </c>
      <c r="U1007" s="78">
        <v>7.0000000000000007E-2</v>
      </c>
      <c r="V1007" s="18">
        <f t="shared" si="248"/>
        <v>798.64800000000002</v>
      </c>
      <c r="W1007" s="44">
        <f t="shared" si="249"/>
        <v>753.19148936170222</v>
      </c>
      <c r="X1007" s="8">
        <v>8.4</v>
      </c>
      <c r="Y1007" s="17">
        <v>0</v>
      </c>
      <c r="Z1007" s="18">
        <f t="shared" si="253"/>
        <v>815.94759825327515</v>
      </c>
      <c r="AA1007" s="17">
        <f t="shared" si="245"/>
        <v>772.9257641921397</v>
      </c>
      <c r="AB1007" s="160" t="s">
        <v>2805</v>
      </c>
      <c r="AC1007" s="35" t="s">
        <v>394</v>
      </c>
      <c r="AD1007" s="35" t="s">
        <v>2820</v>
      </c>
      <c r="AE1007" s="35" t="s">
        <v>2821</v>
      </c>
      <c r="AF1007" s="35">
        <v>7.6</v>
      </c>
      <c r="AG1007" s="36"/>
      <c r="AH1007" s="36"/>
      <c r="AI1007" s="36"/>
      <c r="AJ1007" s="38"/>
      <c r="AK1007" s="33" t="s">
        <v>2822</v>
      </c>
      <c r="AL1007" s="33" t="s">
        <v>2822</v>
      </c>
      <c r="AM1007" s="33" t="s">
        <v>2823</v>
      </c>
      <c r="AN1007" s="33" t="s">
        <v>2824</v>
      </c>
    </row>
    <row r="1008" spans="1:40" ht="140.25">
      <c r="A1008" s="100" t="s">
        <v>1551</v>
      </c>
      <c r="B1008" s="33" t="s">
        <v>2818</v>
      </c>
      <c r="C1008" s="33" t="s">
        <v>471</v>
      </c>
      <c r="D1008" s="33" t="s">
        <v>2819</v>
      </c>
      <c r="E1008" s="35" t="s">
        <v>2825</v>
      </c>
      <c r="F1008" s="35" t="s">
        <v>45</v>
      </c>
      <c r="G1008" s="121">
        <v>1</v>
      </c>
      <c r="H1008" s="33" t="s">
        <v>46</v>
      </c>
      <c r="I1008" s="33" t="s">
        <v>47</v>
      </c>
      <c r="J1008" s="59">
        <v>43346</v>
      </c>
      <c r="K1008" s="37">
        <v>580</v>
      </c>
      <c r="L1008" s="16">
        <f t="shared" si="246"/>
        <v>696</v>
      </c>
      <c r="M1008" s="16">
        <v>6.7000000000000004E-2</v>
      </c>
      <c r="N1008" s="8">
        <f t="shared" si="254"/>
        <v>7.1811361200428719E-2</v>
      </c>
      <c r="O1008" s="17">
        <f t="shared" si="250"/>
        <v>622</v>
      </c>
      <c r="P1008" s="17">
        <f t="shared" si="251"/>
        <v>746.4</v>
      </c>
      <c r="Q1008" s="18">
        <f t="shared" si="255"/>
        <v>41.673999999999999</v>
      </c>
      <c r="R1008" s="8">
        <v>12</v>
      </c>
      <c r="S1008" s="8">
        <v>6</v>
      </c>
      <c r="T1008" s="18">
        <f t="shared" si="252"/>
        <v>794.80851063829789</v>
      </c>
      <c r="U1008" s="78">
        <v>7.0000000000000007E-2</v>
      </c>
      <c r="V1008" s="18">
        <f t="shared" si="248"/>
        <v>798.64800000000002</v>
      </c>
      <c r="W1008" s="44">
        <f t="shared" si="249"/>
        <v>753.19148936170222</v>
      </c>
      <c r="X1008" s="8">
        <v>8.4</v>
      </c>
      <c r="Y1008" s="17">
        <v>0</v>
      </c>
      <c r="Z1008" s="18">
        <f t="shared" si="253"/>
        <v>815.94759825327515</v>
      </c>
      <c r="AA1008" s="17">
        <f t="shared" si="245"/>
        <v>772.9257641921397</v>
      </c>
      <c r="AB1008" s="40">
        <v>43136</v>
      </c>
      <c r="AC1008" s="35" t="s">
        <v>394</v>
      </c>
      <c r="AD1008" s="35" t="s">
        <v>2826</v>
      </c>
      <c r="AE1008" s="35" t="s">
        <v>2827</v>
      </c>
      <c r="AF1008" s="35">
        <v>11.05</v>
      </c>
      <c r="AG1008" s="36"/>
      <c r="AH1008" s="36"/>
      <c r="AI1008" s="36"/>
      <c r="AJ1008" s="38"/>
      <c r="AK1008" s="33" t="s">
        <v>2822</v>
      </c>
      <c r="AL1008" s="33" t="s">
        <v>2822</v>
      </c>
      <c r="AM1008" s="33" t="s">
        <v>2823</v>
      </c>
      <c r="AN1008" s="33" t="s">
        <v>2824</v>
      </c>
    </row>
    <row r="1009" spans="1:40" ht="140.25">
      <c r="A1009" s="100" t="s">
        <v>1551</v>
      </c>
      <c r="B1009" s="33" t="s">
        <v>2818</v>
      </c>
      <c r="C1009" s="33" t="s">
        <v>471</v>
      </c>
      <c r="D1009" s="33" t="s">
        <v>2819</v>
      </c>
      <c r="E1009" s="35" t="s">
        <v>2828</v>
      </c>
      <c r="F1009" s="35" t="s">
        <v>45</v>
      </c>
      <c r="G1009" s="121">
        <v>1</v>
      </c>
      <c r="H1009" s="33" t="s">
        <v>46</v>
      </c>
      <c r="I1009" s="33" t="s">
        <v>47</v>
      </c>
      <c r="J1009" s="59">
        <v>43346</v>
      </c>
      <c r="K1009" s="37">
        <v>580</v>
      </c>
      <c r="L1009" s="16">
        <f t="shared" si="246"/>
        <v>696</v>
      </c>
      <c r="M1009" s="16">
        <v>6.7000000000000004E-2</v>
      </c>
      <c r="N1009" s="8">
        <f t="shared" si="254"/>
        <v>7.1811361200428719E-2</v>
      </c>
      <c r="O1009" s="17">
        <f t="shared" si="250"/>
        <v>622</v>
      </c>
      <c r="P1009" s="17">
        <f t="shared" si="251"/>
        <v>746.4</v>
      </c>
      <c r="Q1009" s="18">
        <f t="shared" si="255"/>
        <v>41.673999999999999</v>
      </c>
      <c r="R1009" s="8">
        <v>12</v>
      </c>
      <c r="S1009" s="8">
        <v>6</v>
      </c>
      <c r="T1009" s="18">
        <f t="shared" si="252"/>
        <v>794.80851063829789</v>
      </c>
      <c r="U1009" s="78">
        <v>7.0000000000000007E-2</v>
      </c>
      <c r="V1009" s="18">
        <f t="shared" si="248"/>
        <v>798.64800000000002</v>
      </c>
      <c r="W1009" s="44">
        <f t="shared" si="249"/>
        <v>753.19148936170222</v>
      </c>
      <c r="X1009" s="8">
        <v>8.4</v>
      </c>
      <c r="Y1009" s="17">
        <v>0</v>
      </c>
      <c r="Z1009" s="18">
        <f t="shared" si="253"/>
        <v>815.94759825327515</v>
      </c>
      <c r="AA1009" s="17">
        <f t="shared" si="245"/>
        <v>772.9257641921397</v>
      </c>
      <c r="AB1009" s="35" t="s">
        <v>2815</v>
      </c>
      <c r="AC1009" s="35" t="s">
        <v>394</v>
      </c>
      <c r="AD1009" s="35" t="s">
        <v>2829</v>
      </c>
      <c r="AE1009" s="35" t="s">
        <v>2830</v>
      </c>
      <c r="AF1009" s="35">
        <v>6.46</v>
      </c>
      <c r="AG1009" s="36"/>
      <c r="AH1009" s="36"/>
      <c r="AI1009" s="36"/>
      <c r="AJ1009" s="38"/>
      <c r="AK1009" s="33" t="s">
        <v>2822</v>
      </c>
      <c r="AL1009" s="33" t="s">
        <v>2822</v>
      </c>
      <c r="AM1009" s="33" t="s">
        <v>2823</v>
      </c>
      <c r="AN1009" s="33" t="s">
        <v>2824</v>
      </c>
    </row>
    <row r="1010" spans="1:40" ht="140.25">
      <c r="A1010" s="100" t="s">
        <v>1551</v>
      </c>
      <c r="B1010" s="33" t="s">
        <v>2818</v>
      </c>
      <c r="C1010" s="33" t="s">
        <v>471</v>
      </c>
      <c r="D1010" s="33" t="s">
        <v>2819</v>
      </c>
      <c r="E1010" s="35"/>
      <c r="F1010" s="35" t="s">
        <v>45</v>
      </c>
      <c r="G1010" s="121">
        <v>1</v>
      </c>
      <c r="H1010" s="33" t="s">
        <v>46</v>
      </c>
      <c r="I1010" s="33" t="s">
        <v>47</v>
      </c>
      <c r="J1010" s="59">
        <v>43346</v>
      </c>
      <c r="K1010" s="37">
        <v>580</v>
      </c>
      <c r="L1010" s="16">
        <f t="shared" si="246"/>
        <v>696</v>
      </c>
      <c r="M1010" s="16">
        <v>6.7000000000000004E-2</v>
      </c>
      <c r="N1010" s="8">
        <f t="shared" si="254"/>
        <v>7.1811361200428719E-2</v>
      </c>
      <c r="O1010" s="17">
        <f t="shared" si="250"/>
        <v>622</v>
      </c>
      <c r="P1010" s="17">
        <f t="shared" si="251"/>
        <v>746.4</v>
      </c>
      <c r="Q1010" s="18">
        <f t="shared" si="255"/>
        <v>41.673999999999999</v>
      </c>
      <c r="R1010" s="8">
        <v>12</v>
      </c>
      <c r="S1010" s="8">
        <v>6</v>
      </c>
      <c r="T1010" s="18">
        <f t="shared" si="252"/>
        <v>794.80851063829789</v>
      </c>
      <c r="U1010" s="78">
        <v>7.0000000000000007E-2</v>
      </c>
      <c r="V1010" s="18">
        <f t="shared" si="248"/>
        <v>798.64800000000002</v>
      </c>
      <c r="W1010" s="44">
        <f t="shared" si="249"/>
        <v>753.19148936170222</v>
      </c>
      <c r="X1010" s="8">
        <v>8.4</v>
      </c>
      <c r="Y1010" s="17">
        <v>0</v>
      </c>
      <c r="Z1010" s="18">
        <f t="shared" si="253"/>
        <v>815.94759825327515</v>
      </c>
      <c r="AA1010" s="17">
        <f t="shared" si="245"/>
        <v>772.9257641921397</v>
      </c>
      <c r="AB1010" s="40">
        <v>43196</v>
      </c>
      <c r="AC1010" s="35" t="s">
        <v>46</v>
      </c>
      <c r="AD1010" s="35"/>
      <c r="AE1010" s="35"/>
      <c r="AF1010" s="35"/>
      <c r="AG1010" s="36"/>
      <c r="AH1010" s="36"/>
      <c r="AI1010" s="36"/>
      <c r="AJ1010" s="38"/>
      <c r="AK1010" s="33" t="s">
        <v>2822</v>
      </c>
      <c r="AL1010" s="33" t="s">
        <v>2822</v>
      </c>
      <c r="AM1010" s="33" t="s">
        <v>2823</v>
      </c>
      <c r="AN1010" s="33" t="s">
        <v>2824</v>
      </c>
    </row>
    <row r="1011" spans="1:40" ht="140.25">
      <c r="A1011" s="100" t="s">
        <v>1551</v>
      </c>
      <c r="B1011" s="33" t="s">
        <v>2818</v>
      </c>
      <c r="C1011" s="33" t="s">
        <v>471</v>
      </c>
      <c r="D1011" s="33" t="s">
        <v>2819</v>
      </c>
      <c r="E1011" s="35"/>
      <c r="F1011" s="35" t="s">
        <v>45</v>
      </c>
      <c r="G1011" s="121">
        <v>1</v>
      </c>
      <c r="H1011" s="33" t="s">
        <v>46</v>
      </c>
      <c r="I1011" s="33" t="s">
        <v>47</v>
      </c>
      <c r="J1011" s="59">
        <v>43346</v>
      </c>
      <c r="K1011" s="37">
        <v>580</v>
      </c>
      <c r="L1011" s="16">
        <f t="shared" si="246"/>
        <v>696</v>
      </c>
      <c r="M1011" s="16">
        <v>6.7000000000000004E-2</v>
      </c>
      <c r="N1011" s="8">
        <f t="shared" si="254"/>
        <v>7.1811361200428719E-2</v>
      </c>
      <c r="O1011" s="17">
        <f t="shared" si="250"/>
        <v>622</v>
      </c>
      <c r="P1011" s="17">
        <f t="shared" si="251"/>
        <v>746.4</v>
      </c>
      <c r="Q1011" s="18">
        <f t="shared" si="255"/>
        <v>41.673999999999999</v>
      </c>
      <c r="R1011" s="8">
        <v>12</v>
      </c>
      <c r="S1011" s="8">
        <v>6</v>
      </c>
      <c r="T1011" s="18">
        <f t="shared" si="252"/>
        <v>794.80851063829789</v>
      </c>
      <c r="U1011" s="78">
        <v>7.0000000000000007E-2</v>
      </c>
      <c r="V1011" s="18">
        <f t="shared" si="248"/>
        <v>798.64800000000002</v>
      </c>
      <c r="W1011" s="44">
        <f t="shared" si="249"/>
        <v>753.19148936170222</v>
      </c>
      <c r="X1011" s="8">
        <v>8.4</v>
      </c>
      <c r="Y1011" s="17">
        <v>0</v>
      </c>
      <c r="Z1011" s="18">
        <f t="shared" si="253"/>
        <v>815.94759825327515</v>
      </c>
      <c r="AA1011" s="17">
        <f t="shared" si="245"/>
        <v>772.9257641921397</v>
      </c>
      <c r="AB1011" s="40">
        <v>43196</v>
      </c>
      <c r="AC1011" s="35" t="s">
        <v>46</v>
      </c>
      <c r="AD1011" s="35"/>
      <c r="AE1011" s="35"/>
      <c r="AF1011" s="35"/>
      <c r="AG1011" s="36"/>
      <c r="AH1011" s="36"/>
      <c r="AI1011" s="36"/>
      <c r="AJ1011" s="38"/>
      <c r="AK1011" s="33" t="s">
        <v>2822</v>
      </c>
      <c r="AL1011" s="33" t="s">
        <v>2822</v>
      </c>
      <c r="AM1011" s="33" t="s">
        <v>2823</v>
      </c>
      <c r="AN1011" s="33" t="s">
        <v>2824</v>
      </c>
    </row>
    <row r="1012" spans="1:40" ht="140.25">
      <c r="A1012" s="100" t="s">
        <v>1551</v>
      </c>
      <c r="B1012" s="33" t="s">
        <v>2818</v>
      </c>
      <c r="C1012" s="33" t="s">
        <v>471</v>
      </c>
      <c r="D1012" s="33" t="s">
        <v>2819</v>
      </c>
      <c r="E1012" s="35"/>
      <c r="F1012" s="35" t="s">
        <v>45</v>
      </c>
      <c r="G1012" s="121">
        <v>1</v>
      </c>
      <c r="H1012" s="33" t="s">
        <v>46</v>
      </c>
      <c r="I1012" s="33" t="s">
        <v>47</v>
      </c>
      <c r="J1012" s="59">
        <v>43346</v>
      </c>
      <c r="K1012" s="37">
        <v>580</v>
      </c>
      <c r="L1012" s="16">
        <f t="shared" si="246"/>
        <v>696</v>
      </c>
      <c r="M1012" s="16">
        <v>6.7000000000000004E-2</v>
      </c>
      <c r="N1012" s="8">
        <f t="shared" si="254"/>
        <v>7.1811361200428719E-2</v>
      </c>
      <c r="O1012" s="17">
        <f t="shared" si="250"/>
        <v>622</v>
      </c>
      <c r="P1012" s="17">
        <f t="shared" si="251"/>
        <v>746.4</v>
      </c>
      <c r="Q1012" s="18">
        <f t="shared" si="255"/>
        <v>41.673999999999999</v>
      </c>
      <c r="R1012" s="8">
        <v>12</v>
      </c>
      <c r="S1012" s="8">
        <v>6</v>
      </c>
      <c r="T1012" s="18">
        <f t="shared" si="252"/>
        <v>794.80851063829789</v>
      </c>
      <c r="U1012" s="78">
        <v>7.0000000000000007E-2</v>
      </c>
      <c r="V1012" s="18">
        <f t="shared" si="248"/>
        <v>798.64800000000002</v>
      </c>
      <c r="W1012" s="44">
        <f t="shared" si="249"/>
        <v>753.19148936170222</v>
      </c>
      <c r="X1012" s="8">
        <v>8.4</v>
      </c>
      <c r="Y1012" s="17">
        <v>0</v>
      </c>
      <c r="Z1012" s="18">
        <f t="shared" si="253"/>
        <v>815.94759825327515</v>
      </c>
      <c r="AA1012" s="17">
        <f t="shared" si="245"/>
        <v>772.9257641921397</v>
      </c>
      <c r="AB1012" s="40">
        <v>43196</v>
      </c>
      <c r="AC1012" s="35" t="s">
        <v>46</v>
      </c>
      <c r="AD1012" s="35"/>
      <c r="AE1012" s="35"/>
      <c r="AF1012" s="35"/>
      <c r="AG1012" s="36"/>
      <c r="AH1012" s="36"/>
      <c r="AI1012" s="36"/>
      <c r="AJ1012" s="38"/>
      <c r="AK1012" s="33" t="s">
        <v>2822</v>
      </c>
      <c r="AL1012" s="33" t="s">
        <v>2822</v>
      </c>
      <c r="AM1012" s="33" t="s">
        <v>2823</v>
      </c>
      <c r="AN1012" s="33" t="s">
        <v>2824</v>
      </c>
    </row>
    <row r="1013" spans="1:40" ht="140.25">
      <c r="A1013" s="100" t="s">
        <v>1551</v>
      </c>
      <c r="B1013" s="33" t="s">
        <v>2818</v>
      </c>
      <c r="C1013" s="33" t="s">
        <v>471</v>
      </c>
      <c r="D1013" s="33" t="s">
        <v>2819</v>
      </c>
      <c r="E1013" s="35"/>
      <c r="F1013" s="35" t="s">
        <v>45</v>
      </c>
      <c r="G1013" s="121">
        <v>1</v>
      </c>
      <c r="H1013" s="33" t="s">
        <v>46</v>
      </c>
      <c r="I1013" s="33" t="s">
        <v>47</v>
      </c>
      <c r="J1013" s="59">
        <v>43346</v>
      </c>
      <c r="K1013" s="37">
        <v>580</v>
      </c>
      <c r="L1013" s="16">
        <f t="shared" si="246"/>
        <v>696</v>
      </c>
      <c r="M1013" s="16">
        <v>6.7000000000000004E-2</v>
      </c>
      <c r="N1013" s="8">
        <f t="shared" si="254"/>
        <v>7.1811361200428719E-2</v>
      </c>
      <c r="O1013" s="17">
        <f t="shared" si="250"/>
        <v>622</v>
      </c>
      <c r="P1013" s="17">
        <f t="shared" si="251"/>
        <v>746.4</v>
      </c>
      <c r="Q1013" s="18">
        <f t="shared" si="255"/>
        <v>41.673999999999999</v>
      </c>
      <c r="R1013" s="8">
        <v>12</v>
      </c>
      <c r="S1013" s="8">
        <v>6</v>
      </c>
      <c r="T1013" s="18">
        <f t="shared" si="252"/>
        <v>794.80851063829789</v>
      </c>
      <c r="U1013" s="78">
        <v>7.0000000000000007E-2</v>
      </c>
      <c r="V1013" s="18">
        <f t="shared" si="248"/>
        <v>798.64800000000002</v>
      </c>
      <c r="W1013" s="44">
        <f t="shared" si="249"/>
        <v>753.19148936170222</v>
      </c>
      <c r="X1013" s="8">
        <v>8.4</v>
      </c>
      <c r="Y1013" s="17">
        <v>0</v>
      </c>
      <c r="Z1013" s="18">
        <f t="shared" si="253"/>
        <v>815.94759825327515</v>
      </c>
      <c r="AA1013" s="17">
        <f t="shared" si="245"/>
        <v>772.9257641921397</v>
      </c>
      <c r="AB1013" s="40">
        <v>43196</v>
      </c>
      <c r="AC1013" s="35" t="s">
        <v>46</v>
      </c>
      <c r="AD1013" s="35"/>
      <c r="AE1013" s="35"/>
      <c r="AF1013" s="35"/>
      <c r="AG1013" s="36"/>
      <c r="AH1013" s="36"/>
      <c r="AI1013" s="36"/>
      <c r="AJ1013" s="38"/>
      <c r="AK1013" s="33" t="s">
        <v>2822</v>
      </c>
      <c r="AL1013" s="33" t="s">
        <v>2822</v>
      </c>
      <c r="AM1013" s="33" t="s">
        <v>2823</v>
      </c>
      <c r="AN1013" s="33" t="s">
        <v>2824</v>
      </c>
    </row>
    <row r="1014" spans="1:40" ht="140.25">
      <c r="A1014" s="100" t="s">
        <v>1551</v>
      </c>
      <c r="B1014" s="33" t="s">
        <v>2818</v>
      </c>
      <c r="C1014" s="33" t="s">
        <v>471</v>
      </c>
      <c r="D1014" s="33" t="s">
        <v>2819</v>
      </c>
      <c r="E1014" s="35"/>
      <c r="F1014" s="35" t="s">
        <v>45</v>
      </c>
      <c r="G1014" s="121">
        <v>1</v>
      </c>
      <c r="H1014" s="33" t="s">
        <v>46</v>
      </c>
      <c r="I1014" s="33" t="s">
        <v>47</v>
      </c>
      <c r="J1014" s="59">
        <v>43346</v>
      </c>
      <c r="K1014" s="37">
        <v>580</v>
      </c>
      <c r="L1014" s="16">
        <f t="shared" si="246"/>
        <v>696</v>
      </c>
      <c r="M1014" s="16">
        <v>6.7000000000000004E-2</v>
      </c>
      <c r="N1014" s="8">
        <f t="shared" si="254"/>
        <v>7.1811361200428719E-2</v>
      </c>
      <c r="O1014" s="17">
        <f t="shared" si="250"/>
        <v>622</v>
      </c>
      <c r="P1014" s="17">
        <f t="shared" si="251"/>
        <v>746.4</v>
      </c>
      <c r="Q1014" s="18">
        <f t="shared" si="255"/>
        <v>41.673999999999999</v>
      </c>
      <c r="R1014" s="8">
        <v>12</v>
      </c>
      <c r="S1014" s="8">
        <v>6</v>
      </c>
      <c r="T1014" s="18">
        <f t="shared" si="252"/>
        <v>794.80851063829789</v>
      </c>
      <c r="U1014" s="78">
        <v>7.0000000000000007E-2</v>
      </c>
      <c r="V1014" s="18">
        <f t="shared" si="248"/>
        <v>798.64800000000002</v>
      </c>
      <c r="W1014" s="44">
        <f t="shared" si="249"/>
        <v>753.19148936170222</v>
      </c>
      <c r="X1014" s="8">
        <v>8.4</v>
      </c>
      <c r="Y1014" s="17">
        <v>0</v>
      </c>
      <c r="Z1014" s="18">
        <f t="shared" si="253"/>
        <v>815.94759825327515</v>
      </c>
      <c r="AA1014" s="17">
        <f t="shared" si="245"/>
        <v>772.9257641921397</v>
      </c>
      <c r="AB1014" s="40">
        <v>43196</v>
      </c>
      <c r="AC1014" s="35" t="s">
        <v>46</v>
      </c>
      <c r="AD1014" s="35"/>
      <c r="AE1014" s="35"/>
      <c r="AF1014" s="35"/>
      <c r="AG1014" s="36"/>
      <c r="AH1014" s="36"/>
      <c r="AI1014" s="36"/>
      <c r="AJ1014" s="38"/>
      <c r="AK1014" s="33" t="s">
        <v>2822</v>
      </c>
      <c r="AL1014" s="33" t="s">
        <v>2822</v>
      </c>
      <c r="AM1014" s="33" t="s">
        <v>2823</v>
      </c>
      <c r="AN1014" s="33" t="s">
        <v>2824</v>
      </c>
    </row>
    <row r="1015" spans="1:40" ht="140.25">
      <c r="A1015" s="100" t="s">
        <v>1551</v>
      </c>
      <c r="B1015" s="33" t="s">
        <v>2818</v>
      </c>
      <c r="C1015" s="33" t="s">
        <v>471</v>
      </c>
      <c r="D1015" s="33" t="s">
        <v>2819</v>
      </c>
      <c r="E1015" s="35"/>
      <c r="F1015" s="35" t="s">
        <v>45</v>
      </c>
      <c r="G1015" s="121">
        <v>1</v>
      </c>
      <c r="H1015" s="33" t="s">
        <v>46</v>
      </c>
      <c r="I1015" s="33" t="s">
        <v>47</v>
      </c>
      <c r="J1015" s="59">
        <v>43346</v>
      </c>
      <c r="K1015" s="37">
        <v>580</v>
      </c>
      <c r="L1015" s="16">
        <f t="shared" si="246"/>
        <v>696</v>
      </c>
      <c r="M1015" s="16">
        <v>6.7000000000000004E-2</v>
      </c>
      <c r="N1015" s="8">
        <f t="shared" si="254"/>
        <v>7.1811361200428719E-2</v>
      </c>
      <c r="O1015" s="17">
        <f t="shared" si="250"/>
        <v>622</v>
      </c>
      <c r="P1015" s="17">
        <f t="shared" si="251"/>
        <v>746.4</v>
      </c>
      <c r="Q1015" s="18">
        <f t="shared" si="255"/>
        <v>41.673999999999999</v>
      </c>
      <c r="R1015" s="8">
        <v>12</v>
      </c>
      <c r="S1015" s="8">
        <v>6</v>
      </c>
      <c r="T1015" s="18">
        <f t="shared" si="252"/>
        <v>794.80851063829789</v>
      </c>
      <c r="U1015" s="78">
        <v>7.0000000000000007E-2</v>
      </c>
      <c r="V1015" s="18">
        <f t="shared" si="248"/>
        <v>798.64800000000002</v>
      </c>
      <c r="W1015" s="44">
        <f t="shared" si="249"/>
        <v>753.19148936170222</v>
      </c>
      <c r="X1015" s="8">
        <v>8.4</v>
      </c>
      <c r="Y1015" s="17">
        <v>0</v>
      </c>
      <c r="Z1015" s="18">
        <f t="shared" si="253"/>
        <v>815.94759825327515</v>
      </c>
      <c r="AA1015" s="17">
        <f t="shared" si="245"/>
        <v>772.9257641921397</v>
      </c>
      <c r="AB1015" s="40">
        <v>43196</v>
      </c>
      <c r="AC1015" s="35" t="s">
        <v>46</v>
      </c>
      <c r="AD1015" s="35"/>
      <c r="AE1015" s="35"/>
      <c r="AF1015" s="35"/>
      <c r="AG1015" s="36"/>
      <c r="AH1015" s="36"/>
      <c r="AI1015" s="36"/>
      <c r="AJ1015" s="38"/>
      <c r="AK1015" s="33" t="s">
        <v>2822</v>
      </c>
      <c r="AL1015" s="33" t="s">
        <v>2822</v>
      </c>
      <c r="AM1015" s="33" t="s">
        <v>2823</v>
      </c>
      <c r="AN1015" s="33" t="s">
        <v>2824</v>
      </c>
    </row>
    <row r="1016" spans="1:40" ht="140.25">
      <c r="A1016" s="100" t="s">
        <v>1551</v>
      </c>
      <c r="B1016" s="33" t="s">
        <v>2818</v>
      </c>
      <c r="C1016" s="33" t="s">
        <v>471</v>
      </c>
      <c r="D1016" s="33" t="s">
        <v>2819</v>
      </c>
      <c r="E1016" s="35"/>
      <c r="F1016" s="35" t="s">
        <v>45</v>
      </c>
      <c r="G1016" s="121">
        <v>1</v>
      </c>
      <c r="H1016" s="33" t="s">
        <v>46</v>
      </c>
      <c r="I1016" s="33" t="s">
        <v>47</v>
      </c>
      <c r="J1016" s="59">
        <v>43346</v>
      </c>
      <c r="K1016" s="37">
        <v>580</v>
      </c>
      <c r="L1016" s="16">
        <f t="shared" si="246"/>
        <v>696</v>
      </c>
      <c r="M1016" s="16">
        <v>3.2000000000000001E-2</v>
      </c>
      <c r="N1016" s="8">
        <f t="shared" si="254"/>
        <v>3.3057851239669422E-2</v>
      </c>
      <c r="O1016" s="17">
        <f t="shared" si="250"/>
        <v>600</v>
      </c>
      <c r="P1016" s="17">
        <f t="shared" si="251"/>
        <v>720</v>
      </c>
      <c r="Q1016" s="18">
        <f t="shared" si="255"/>
        <v>19.2</v>
      </c>
      <c r="R1016" s="8">
        <v>12</v>
      </c>
      <c r="S1016" s="8">
        <v>6</v>
      </c>
      <c r="T1016" s="18">
        <f t="shared" si="252"/>
        <v>766.72340425531922</v>
      </c>
      <c r="U1016" s="78">
        <v>7.0000000000000007E-2</v>
      </c>
      <c r="V1016" s="18">
        <f t="shared" si="248"/>
        <v>770.40000000000009</v>
      </c>
      <c r="W1016" s="44">
        <f t="shared" si="249"/>
        <v>753.19148936170222</v>
      </c>
      <c r="X1016" s="8">
        <v>8.4</v>
      </c>
      <c r="Y1016" s="17">
        <v>0</v>
      </c>
      <c r="Z1016" s="18">
        <f t="shared" si="253"/>
        <v>787.12663755458516</v>
      </c>
      <c r="AA1016" s="17">
        <f t="shared" si="245"/>
        <v>772.9257641921397</v>
      </c>
      <c r="AB1016" s="40">
        <v>43257</v>
      </c>
      <c r="AC1016" s="35" t="s">
        <v>46</v>
      </c>
      <c r="AD1016" s="35"/>
      <c r="AE1016" s="35"/>
      <c r="AF1016" s="35"/>
      <c r="AG1016" s="36"/>
      <c r="AH1016" s="36"/>
      <c r="AI1016" s="36"/>
      <c r="AJ1016" s="38"/>
      <c r="AK1016" s="33" t="s">
        <v>2822</v>
      </c>
      <c r="AL1016" s="33" t="s">
        <v>2822</v>
      </c>
      <c r="AM1016" s="33" t="s">
        <v>2823</v>
      </c>
      <c r="AN1016" s="33" t="s">
        <v>2824</v>
      </c>
    </row>
    <row r="1017" spans="1:40" ht="140.25">
      <c r="A1017" s="100" t="s">
        <v>1551</v>
      </c>
      <c r="B1017" s="33" t="s">
        <v>2818</v>
      </c>
      <c r="C1017" s="33" t="s">
        <v>471</v>
      </c>
      <c r="D1017" s="33" t="s">
        <v>2819</v>
      </c>
      <c r="E1017" s="35"/>
      <c r="F1017" s="35" t="s">
        <v>45</v>
      </c>
      <c r="G1017" s="121">
        <v>1</v>
      </c>
      <c r="H1017" s="33" t="s">
        <v>46</v>
      </c>
      <c r="I1017" s="33" t="s">
        <v>47</v>
      </c>
      <c r="J1017" s="59">
        <v>43346</v>
      </c>
      <c r="K1017" s="37">
        <v>580</v>
      </c>
      <c r="L1017" s="16">
        <f t="shared" si="246"/>
        <v>696</v>
      </c>
      <c r="M1017" s="16">
        <v>3.2000000000000001E-2</v>
      </c>
      <c r="N1017" s="8">
        <f t="shared" si="254"/>
        <v>3.3057851239669422E-2</v>
      </c>
      <c r="O1017" s="17">
        <f t="shared" si="250"/>
        <v>600</v>
      </c>
      <c r="P1017" s="17">
        <f t="shared" si="251"/>
        <v>720</v>
      </c>
      <c r="Q1017" s="18">
        <f t="shared" si="255"/>
        <v>19.2</v>
      </c>
      <c r="R1017" s="8">
        <v>12</v>
      </c>
      <c r="S1017" s="8">
        <v>6</v>
      </c>
      <c r="T1017" s="18">
        <f t="shared" si="252"/>
        <v>766.72340425531922</v>
      </c>
      <c r="U1017" s="78">
        <v>7.0000000000000007E-2</v>
      </c>
      <c r="V1017" s="18">
        <f t="shared" si="248"/>
        <v>770.40000000000009</v>
      </c>
      <c r="W1017" s="44">
        <f t="shared" si="249"/>
        <v>753.19148936170222</v>
      </c>
      <c r="X1017" s="8">
        <v>8.4</v>
      </c>
      <c r="Y1017" s="17">
        <v>0</v>
      </c>
      <c r="Z1017" s="18">
        <f t="shared" si="253"/>
        <v>787.12663755458516</v>
      </c>
      <c r="AA1017" s="17">
        <f t="shared" si="245"/>
        <v>772.9257641921397</v>
      </c>
      <c r="AB1017" s="40">
        <v>43257</v>
      </c>
      <c r="AC1017" s="35" t="s">
        <v>46</v>
      </c>
      <c r="AD1017" s="35"/>
      <c r="AE1017" s="35"/>
      <c r="AF1017" s="35"/>
      <c r="AG1017" s="36"/>
      <c r="AH1017" s="36"/>
      <c r="AI1017" s="36"/>
      <c r="AJ1017" s="38"/>
      <c r="AK1017" s="33" t="s">
        <v>2822</v>
      </c>
      <c r="AL1017" s="33" t="s">
        <v>2822</v>
      </c>
      <c r="AM1017" s="33" t="s">
        <v>2823</v>
      </c>
      <c r="AN1017" s="33" t="s">
        <v>2824</v>
      </c>
    </row>
    <row r="1018" spans="1:40" ht="140.25">
      <c r="A1018" s="100" t="s">
        <v>1551</v>
      </c>
      <c r="B1018" s="33" t="s">
        <v>2818</v>
      </c>
      <c r="C1018" s="33" t="s">
        <v>471</v>
      </c>
      <c r="D1018" s="33" t="s">
        <v>2819</v>
      </c>
      <c r="E1018" s="35"/>
      <c r="F1018" s="35" t="s">
        <v>45</v>
      </c>
      <c r="G1018" s="121">
        <v>1</v>
      </c>
      <c r="H1018" s="33" t="s">
        <v>46</v>
      </c>
      <c r="I1018" s="33" t="s">
        <v>47</v>
      </c>
      <c r="J1018" s="59">
        <v>43346</v>
      </c>
      <c r="K1018" s="37">
        <v>580</v>
      </c>
      <c r="L1018" s="16">
        <f t="shared" si="246"/>
        <v>696</v>
      </c>
      <c r="M1018" s="16">
        <v>3.2000000000000001E-2</v>
      </c>
      <c r="N1018" s="8">
        <f t="shared" si="254"/>
        <v>3.3057851239669422E-2</v>
      </c>
      <c r="O1018" s="17">
        <f t="shared" si="250"/>
        <v>600</v>
      </c>
      <c r="P1018" s="17">
        <f t="shared" si="251"/>
        <v>720</v>
      </c>
      <c r="Q1018" s="18">
        <f t="shared" si="255"/>
        <v>19.2</v>
      </c>
      <c r="R1018" s="8">
        <v>12</v>
      </c>
      <c r="S1018" s="8">
        <v>6</v>
      </c>
      <c r="T1018" s="18">
        <f t="shared" si="252"/>
        <v>766.72340425531922</v>
      </c>
      <c r="U1018" s="78">
        <v>7.0000000000000007E-2</v>
      </c>
      <c r="V1018" s="18">
        <f t="shared" si="248"/>
        <v>770.40000000000009</v>
      </c>
      <c r="W1018" s="44">
        <f t="shared" si="249"/>
        <v>753.19148936170222</v>
      </c>
      <c r="X1018" s="8">
        <v>8.4</v>
      </c>
      <c r="Y1018" s="17">
        <v>0</v>
      </c>
      <c r="Z1018" s="18">
        <f t="shared" si="253"/>
        <v>787.12663755458516</v>
      </c>
      <c r="AA1018" s="17">
        <f t="shared" si="245"/>
        <v>772.9257641921397</v>
      </c>
      <c r="AB1018" s="35" t="s">
        <v>2831</v>
      </c>
      <c r="AC1018" s="35" t="s">
        <v>46</v>
      </c>
      <c r="AD1018" s="35"/>
      <c r="AE1018" s="35"/>
      <c r="AF1018" s="35"/>
      <c r="AG1018" s="36"/>
      <c r="AH1018" s="36"/>
      <c r="AI1018" s="36"/>
      <c r="AJ1018" s="38"/>
      <c r="AK1018" s="33" t="s">
        <v>2822</v>
      </c>
      <c r="AL1018" s="33" t="s">
        <v>2822</v>
      </c>
      <c r="AM1018" s="33" t="s">
        <v>2823</v>
      </c>
      <c r="AN1018" s="33" t="s">
        <v>2824</v>
      </c>
    </row>
    <row r="1019" spans="1:40" ht="140.25">
      <c r="A1019" s="100" t="s">
        <v>1551</v>
      </c>
      <c r="B1019" s="33" t="s">
        <v>2818</v>
      </c>
      <c r="C1019" s="33" t="s">
        <v>471</v>
      </c>
      <c r="D1019" s="33" t="s">
        <v>2819</v>
      </c>
      <c r="E1019" s="35"/>
      <c r="F1019" s="35" t="s">
        <v>45</v>
      </c>
      <c r="G1019" s="121">
        <v>1</v>
      </c>
      <c r="H1019" s="33" t="s">
        <v>46</v>
      </c>
      <c r="I1019" s="33" t="s">
        <v>47</v>
      </c>
      <c r="J1019" s="59">
        <v>43346</v>
      </c>
      <c r="K1019" s="37">
        <v>580</v>
      </c>
      <c r="L1019" s="16">
        <f t="shared" si="246"/>
        <v>696</v>
      </c>
      <c r="M1019" s="16">
        <v>3.2000000000000001E-2</v>
      </c>
      <c r="N1019" s="8">
        <f t="shared" si="254"/>
        <v>3.3057851239669422E-2</v>
      </c>
      <c r="O1019" s="17">
        <f t="shared" si="250"/>
        <v>600</v>
      </c>
      <c r="P1019" s="17">
        <f t="shared" si="251"/>
        <v>720</v>
      </c>
      <c r="Q1019" s="18">
        <f t="shared" si="255"/>
        <v>19.2</v>
      </c>
      <c r="R1019" s="8">
        <v>12</v>
      </c>
      <c r="S1019" s="8">
        <v>6</v>
      </c>
      <c r="T1019" s="18">
        <f t="shared" si="252"/>
        <v>766.72340425531922</v>
      </c>
      <c r="U1019" s="78">
        <v>7.0000000000000007E-2</v>
      </c>
      <c r="V1019" s="18">
        <f t="shared" si="248"/>
        <v>770.40000000000009</v>
      </c>
      <c r="W1019" s="44">
        <f t="shared" si="249"/>
        <v>753.19148936170222</v>
      </c>
      <c r="X1019" s="8">
        <v>8.4</v>
      </c>
      <c r="Y1019" s="17">
        <v>0</v>
      </c>
      <c r="Z1019" s="18">
        <f t="shared" si="253"/>
        <v>787.12663755458516</v>
      </c>
      <c r="AA1019" s="17">
        <f t="shared" si="245"/>
        <v>772.9257641921397</v>
      </c>
      <c r="AB1019" s="35" t="s">
        <v>2831</v>
      </c>
      <c r="AC1019" s="35" t="s">
        <v>46</v>
      </c>
      <c r="AD1019" s="35"/>
      <c r="AE1019" s="35"/>
      <c r="AF1019" s="35"/>
      <c r="AG1019" s="36"/>
      <c r="AH1019" s="36"/>
      <c r="AI1019" s="36"/>
      <c r="AJ1019" s="38"/>
      <c r="AK1019" s="33" t="s">
        <v>2822</v>
      </c>
      <c r="AL1019" s="33" t="s">
        <v>2822</v>
      </c>
      <c r="AM1019" s="33" t="s">
        <v>2823</v>
      </c>
      <c r="AN1019" s="33" t="s">
        <v>2824</v>
      </c>
    </row>
    <row r="1020" spans="1:40" ht="140.25">
      <c r="A1020" s="100" t="s">
        <v>1551</v>
      </c>
      <c r="B1020" s="33" t="s">
        <v>2818</v>
      </c>
      <c r="C1020" s="33" t="s">
        <v>471</v>
      </c>
      <c r="D1020" s="33" t="s">
        <v>2819</v>
      </c>
      <c r="E1020" s="35"/>
      <c r="F1020" s="35" t="s">
        <v>45</v>
      </c>
      <c r="G1020" s="121">
        <v>1</v>
      </c>
      <c r="H1020" s="33" t="s">
        <v>46</v>
      </c>
      <c r="I1020" s="33" t="s">
        <v>47</v>
      </c>
      <c r="J1020" s="59">
        <v>43346</v>
      </c>
      <c r="K1020" s="37">
        <v>580</v>
      </c>
      <c r="L1020" s="16">
        <f t="shared" si="246"/>
        <v>696</v>
      </c>
      <c r="M1020" s="16">
        <v>3.2000000000000001E-2</v>
      </c>
      <c r="N1020" s="8">
        <f t="shared" si="254"/>
        <v>3.3057851239669422E-2</v>
      </c>
      <c r="O1020" s="17">
        <f t="shared" si="250"/>
        <v>600</v>
      </c>
      <c r="P1020" s="17">
        <f t="shared" si="251"/>
        <v>720</v>
      </c>
      <c r="Q1020" s="18">
        <f t="shared" si="255"/>
        <v>19.2</v>
      </c>
      <c r="R1020" s="8">
        <v>12</v>
      </c>
      <c r="S1020" s="8">
        <v>6</v>
      </c>
      <c r="T1020" s="18">
        <f t="shared" si="252"/>
        <v>766.72340425531922</v>
      </c>
      <c r="U1020" s="78">
        <v>7.0000000000000007E-2</v>
      </c>
      <c r="V1020" s="18">
        <f t="shared" si="248"/>
        <v>770.40000000000009</v>
      </c>
      <c r="W1020" s="44">
        <f t="shared" si="249"/>
        <v>753.19148936170222</v>
      </c>
      <c r="X1020" s="8">
        <v>8.4</v>
      </c>
      <c r="Y1020" s="17">
        <v>0</v>
      </c>
      <c r="Z1020" s="18">
        <f t="shared" si="253"/>
        <v>787.12663755458516</v>
      </c>
      <c r="AA1020" s="17">
        <f t="shared" si="245"/>
        <v>772.9257641921397</v>
      </c>
      <c r="AB1020" s="35" t="s">
        <v>2832</v>
      </c>
      <c r="AC1020" s="35" t="s">
        <v>46</v>
      </c>
      <c r="AD1020" s="35"/>
      <c r="AE1020" s="35"/>
      <c r="AF1020" s="35"/>
      <c r="AG1020" s="36"/>
      <c r="AH1020" s="36"/>
      <c r="AI1020" s="36"/>
      <c r="AJ1020" s="38"/>
      <c r="AK1020" s="33" t="s">
        <v>2822</v>
      </c>
      <c r="AL1020" s="33" t="s">
        <v>2822</v>
      </c>
      <c r="AM1020" s="33" t="s">
        <v>2823</v>
      </c>
      <c r="AN1020" s="33" t="s">
        <v>2824</v>
      </c>
    </row>
    <row r="1021" spans="1:40" ht="140.25">
      <c r="A1021" s="100" t="s">
        <v>1551</v>
      </c>
      <c r="B1021" s="33" t="s">
        <v>2818</v>
      </c>
      <c r="C1021" s="33" t="s">
        <v>471</v>
      </c>
      <c r="D1021" s="33" t="s">
        <v>2819</v>
      </c>
      <c r="E1021" s="35"/>
      <c r="F1021" s="35" t="s">
        <v>45</v>
      </c>
      <c r="G1021" s="121">
        <v>1</v>
      </c>
      <c r="H1021" s="33" t="s">
        <v>46</v>
      </c>
      <c r="I1021" s="33" t="s">
        <v>47</v>
      </c>
      <c r="J1021" s="59">
        <v>43346</v>
      </c>
      <c r="K1021" s="37">
        <v>580</v>
      </c>
      <c r="L1021" s="16">
        <f t="shared" si="246"/>
        <v>696</v>
      </c>
      <c r="M1021" s="16">
        <v>3.2000000000000001E-2</v>
      </c>
      <c r="N1021" s="8">
        <f t="shared" si="254"/>
        <v>3.3057851239669422E-2</v>
      </c>
      <c r="O1021" s="17">
        <f t="shared" si="250"/>
        <v>600</v>
      </c>
      <c r="P1021" s="17">
        <f t="shared" si="251"/>
        <v>720</v>
      </c>
      <c r="Q1021" s="18">
        <f t="shared" si="255"/>
        <v>19.2</v>
      </c>
      <c r="R1021" s="8">
        <v>12</v>
      </c>
      <c r="S1021" s="8">
        <v>6</v>
      </c>
      <c r="T1021" s="18">
        <f t="shared" si="252"/>
        <v>766.72340425531922</v>
      </c>
      <c r="U1021" s="78">
        <v>7.0000000000000007E-2</v>
      </c>
      <c r="V1021" s="18">
        <f t="shared" si="248"/>
        <v>770.40000000000009</v>
      </c>
      <c r="W1021" s="44">
        <f t="shared" si="249"/>
        <v>753.19148936170222</v>
      </c>
      <c r="X1021" s="8">
        <v>8.4</v>
      </c>
      <c r="Y1021" s="17">
        <v>0</v>
      </c>
      <c r="Z1021" s="18">
        <f t="shared" si="253"/>
        <v>787.12663755458516</v>
      </c>
      <c r="AA1021" s="17">
        <f t="shared" si="245"/>
        <v>772.9257641921397</v>
      </c>
      <c r="AB1021" s="35" t="s">
        <v>2832</v>
      </c>
      <c r="AC1021" s="35" t="s">
        <v>46</v>
      </c>
      <c r="AD1021" s="35"/>
      <c r="AE1021" s="35"/>
      <c r="AF1021" s="35"/>
      <c r="AG1021" s="36"/>
      <c r="AH1021" s="36"/>
      <c r="AI1021" s="36"/>
      <c r="AJ1021" s="38"/>
      <c r="AK1021" s="33" t="s">
        <v>2822</v>
      </c>
      <c r="AL1021" s="33" t="s">
        <v>2822</v>
      </c>
      <c r="AM1021" s="33" t="s">
        <v>2823</v>
      </c>
      <c r="AN1021" s="33" t="s">
        <v>2824</v>
      </c>
    </row>
    <row r="1022" spans="1:40" ht="140.25">
      <c r="A1022" s="100" t="s">
        <v>1551</v>
      </c>
      <c r="B1022" s="33" t="s">
        <v>2818</v>
      </c>
      <c r="C1022" s="33" t="s">
        <v>471</v>
      </c>
      <c r="D1022" s="33" t="s">
        <v>2819</v>
      </c>
      <c r="E1022" s="35"/>
      <c r="F1022" s="35" t="s">
        <v>45</v>
      </c>
      <c r="G1022" s="121">
        <v>1</v>
      </c>
      <c r="H1022" s="33" t="s">
        <v>46</v>
      </c>
      <c r="I1022" s="33" t="s">
        <v>47</v>
      </c>
      <c r="J1022" s="59">
        <v>43346</v>
      </c>
      <c r="K1022" s="37">
        <v>580</v>
      </c>
      <c r="L1022" s="16">
        <f t="shared" si="246"/>
        <v>696</v>
      </c>
      <c r="M1022" s="16">
        <v>3.2000000000000001E-2</v>
      </c>
      <c r="N1022" s="8">
        <f t="shared" si="254"/>
        <v>3.3057851239669422E-2</v>
      </c>
      <c r="O1022" s="17">
        <f t="shared" si="250"/>
        <v>600</v>
      </c>
      <c r="P1022" s="17">
        <f t="shared" si="251"/>
        <v>720</v>
      </c>
      <c r="Q1022" s="18">
        <f t="shared" si="255"/>
        <v>19.2</v>
      </c>
      <c r="R1022" s="8">
        <v>12</v>
      </c>
      <c r="S1022" s="8">
        <v>6</v>
      </c>
      <c r="T1022" s="18">
        <f t="shared" si="252"/>
        <v>766.72340425531922</v>
      </c>
      <c r="U1022" s="78">
        <v>7.0000000000000007E-2</v>
      </c>
      <c r="V1022" s="18">
        <f t="shared" si="248"/>
        <v>770.40000000000009</v>
      </c>
      <c r="W1022" s="44">
        <f t="shared" si="249"/>
        <v>753.19148936170222</v>
      </c>
      <c r="X1022" s="8">
        <v>8.4</v>
      </c>
      <c r="Y1022" s="17">
        <v>0</v>
      </c>
      <c r="Z1022" s="18">
        <f t="shared" si="253"/>
        <v>787.12663755458516</v>
      </c>
      <c r="AA1022" s="17">
        <f t="shared" si="245"/>
        <v>772.9257641921397</v>
      </c>
      <c r="AB1022" s="35" t="s">
        <v>2832</v>
      </c>
      <c r="AC1022" s="35" t="s">
        <v>46</v>
      </c>
      <c r="AD1022" s="35"/>
      <c r="AE1022" s="35"/>
      <c r="AF1022" s="35"/>
      <c r="AG1022" s="36"/>
      <c r="AH1022" s="36"/>
      <c r="AI1022" s="36"/>
      <c r="AJ1022" s="38"/>
      <c r="AK1022" s="33" t="s">
        <v>2822</v>
      </c>
      <c r="AL1022" s="33" t="s">
        <v>2822</v>
      </c>
      <c r="AM1022" s="33" t="s">
        <v>2823</v>
      </c>
      <c r="AN1022" s="33" t="s">
        <v>2824</v>
      </c>
    </row>
    <row r="1023" spans="1:40" ht="140.25">
      <c r="A1023" s="100" t="s">
        <v>1551</v>
      </c>
      <c r="B1023" s="33" t="s">
        <v>2818</v>
      </c>
      <c r="C1023" s="33" t="s">
        <v>471</v>
      </c>
      <c r="D1023" s="33" t="s">
        <v>2819</v>
      </c>
      <c r="E1023" s="35"/>
      <c r="F1023" s="35" t="s">
        <v>45</v>
      </c>
      <c r="G1023" s="121">
        <v>1</v>
      </c>
      <c r="H1023" s="33" t="s">
        <v>46</v>
      </c>
      <c r="I1023" s="33" t="s">
        <v>47</v>
      </c>
      <c r="J1023" s="59">
        <v>43346</v>
      </c>
      <c r="K1023" s="37">
        <v>580</v>
      </c>
      <c r="L1023" s="16">
        <f t="shared" si="246"/>
        <v>696</v>
      </c>
      <c r="M1023" s="16">
        <v>3.2000000000000001E-2</v>
      </c>
      <c r="N1023" s="8">
        <f t="shared" si="254"/>
        <v>3.3057851239669422E-2</v>
      </c>
      <c r="O1023" s="17">
        <f t="shared" si="250"/>
        <v>600</v>
      </c>
      <c r="P1023" s="17">
        <f t="shared" si="251"/>
        <v>720</v>
      </c>
      <c r="Q1023" s="18">
        <f t="shared" si="255"/>
        <v>19.2</v>
      </c>
      <c r="R1023" s="8">
        <v>12</v>
      </c>
      <c r="S1023" s="8">
        <v>6</v>
      </c>
      <c r="T1023" s="18">
        <f t="shared" si="252"/>
        <v>766.72340425531922</v>
      </c>
      <c r="U1023" s="78">
        <v>7.0000000000000007E-2</v>
      </c>
      <c r="V1023" s="18">
        <f t="shared" si="248"/>
        <v>770.40000000000009</v>
      </c>
      <c r="W1023" s="44">
        <f t="shared" si="249"/>
        <v>753.19148936170222</v>
      </c>
      <c r="X1023" s="8">
        <v>8.4</v>
      </c>
      <c r="Y1023" s="17">
        <v>0</v>
      </c>
      <c r="Z1023" s="18">
        <f t="shared" si="253"/>
        <v>787.12663755458516</v>
      </c>
      <c r="AA1023" s="17">
        <f t="shared" ref="AA1023:AA1061" si="256">(L1023+R1023+Y1023)/(1-X1023/100)</f>
        <v>772.9257641921397</v>
      </c>
      <c r="AB1023" s="35" t="s">
        <v>2832</v>
      </c>
      <c r="AC1023" s="35" t="s">
        <v>46</v>
      </c>
      <c r="AD1023" s="35"/>
      <c r="AE1023" s="35"/>
      <c r="AF1023" s="35"/>
      <c r="AG1023" s="36"/>
      <c r="AH1023" s="36"/>
      <c r="AI1023" s="36"/>
      <c r="AJ1023" s="38"/>
      <c r="AK1023" s="33" t="s">
        <v>2822</v>
      </c>
      <c r="AL1023" s="33" t="s">
        <v>2822</v>
      </c>
      <c r="AM1023" s="33" t="s">
        <v>2823</v>
      </c>
      <c r="AN1023" s="33" t="s">
        <v>2824</v>
      </c>
    </row>
    <row r="1024" spans="1:40" ht="140.25">
      <c r="A1024" s="100" t="s">
        <v>1551</v>
      </c>
      <c r="B1024" s="33" t="s">
        <v>2818</v>
      </c>
      <c r="C1024" s="33" t="s">
        <v>471</v>
      </c>
      <c r="D1024" s="33" t="s">
        <v>2819</v>
      </c>
      <c r="E1024" s="35"/>
      <c r="F1024" s="35" t="s">
        <v>45</v>
      </c>
      <c r="G1024" s="121">
        <v>1</v>
      </c>
      <c r="H1024" s="33" t="s">
        <v>46</v>
      </c>
      <c r="I1024" s="33" t="s">
        <v>47</v>
      </c>
      <c r="J1024" s="59">
        <v>43346</v>
      </c>
      <c r="K1024" s="37">
        <v>580</v>
      </c>
      <c r="L1024" s="16">
        <f t="shared" si="246"/>
        <v>696</v>
      </c>
      <c r="M1024" s="16">
        <v>3.2000000000000001E-2</v>
      </c>
      <c r="N1024" s="8">
        <f t="shared" si="254"/>
        <v>3.3057851239669422E-2</v>
      </c>
      <c r="O1024" s="17">
        <f t="shared" si="250"/>
        <v>600</v>
      </c>
      <c r="P1024" s="17">
        <f t="shared" si="251"/>
        <v>720</v>
      </c>
      <c r="Q1024" s="18">
        <f t="shared" si="255"/>
        <v>19.2</v>
      </c>
      <c r="R1024" s="8">
        <v>12</v>
      </c>
      <c r="S1024" s="8">
        <v>6</v>
      </c>
      <c r="T1024" s="18">
        <f t="shared" si="252"/>
        <v>766.72340425531922</v>
      </c>
      <c r="U1024" s="78">
        <v>7.0000000000000007E-2</v>
      </c>
      <c r="V1024" s="18">
        <f t="shared" si="248"/>
        <v>770.40000000000009</v>
      </c>
      <c r="W1024" s="44">
        <f t="shared" si="249"/>
        <v>753.19148936170222</v>
      </c>
      <c r="X1024" s="8">
        <v>8.4</v>
      </c>
      <c r="Y1024" s="17">
        <v>0</v>
      </c>
      <c r="Z1024" s="18">
        <f t="shared" si="253"/>
        <v>787.12663755458516</v>
      </c>
      <c r="AA1024" s="17">
        <f t="shared" si="256"/>
        <v>772.9257641921397</v>
      </c>
      <c r="AB1024" s="35" t="s">
        <v>2832</v>
      </c>
      <c r="AC1024" s="35" t="s">
        <v>46</v>
      </c>
      <c r="AD1024" s="35"/>
      <c r="AE1024" s="35"/>
      <c r="AF1024" s="35"/>
      <c r="AG1024" s="36"/>
      <c r="AH1024" s="36"/>
      <c r="AI1024" s="36"/>
      <c r="AJ1024" s="38"/>
      <c r="AK1024" s="33" t="s">
        <v>2822</v>
      </c>
      <c r="AL1024" s="33" t="s">
        <v>2822</v>
      </c>
      <c r="AM1024" s="33" t="s">
        <v>2823</v>
      </c>
      <c r="AN1024" s="33" t="s">
        <v>2824</v>
      </c>
    </row>
    <row r="1025" spans="1:40" ht="140.25">
      <c r="A1025" s="100" t="s">
        <v>1551</v>
      </c>
      <c r="B1025" s="33" t="s">
        <v>2818</v>
      </c>
      <c r="C1025" s="33" t="s">
        <v>471</v>
      </c>
      <c r="D1025" s="33" t="s">
        <v>2819</v>
      </c>
      <c r="E1025" s="35"/>
      <c r="F1025" s="35" t="s">
        <v>45</v>
      </c>
      <c r="G1025" s="121">
        <v>1</v>
      </c>
      <c r="H1025" s="33" t="s">
        <v>46</v>
      </c>
      <c r="I1025" s="33" t="s">
        <v>47</v>
      </c>
      <c r="J1025" s="59">
        <v>43346</v>
      </c>
      <c r="K1025" s="37">
        <v>580</v>
      </c>
      <c r="L1025" s="16">
        <f t="shared" si="246"/>
        <v>696</v>
      </c>
      <c r="M1025" s="16">
        <v>3.2000000000000001E-2</v>
      </c>
      <c r="N1025" s="8">
        <f t="shared" si="254"/>
        <v>3.3057851239669422E-2</v>
      </c>
      <c r="O1025" s="17">
        <f t="shared" si="250"/>
        <v>600</v>
      </c>
      <c r="P1025" s="17">
        <f t="shared" si="251"/>
        <v>720</v>
      </c>
      <c r="Q1025" s="18">
        <f t="shared" si="255"/>
        <v>19.2</v>
      </c>
      <c r="R1025" s="8">
        <v>12</v>
      </c>
      <c r="S1025" s="8">
        <v>6</v>
      </c>
      <c r="T1025" s="18">
        <f t="shared" si="252"/>
        <v>766.72340425531922</v>
      </c>
      <c r="U1025" s="78">
        <v>7.0000000000000007E-2</v>
      </c>
      <c r="V1025" s="18">
        <f t="shared" si="248"/>
        <v>770.40000000000009</v>
      </c>
      <c r="W1025" s="44">
        <f t="shared" si="249"/>
        <v>753.19148936170222</v>
      </c>
      <c r="X1025" s="8">
        <v>8.4</v>
      </c>
      <c r="Y1025" s="17">
        <v>0</v>
      </c>
      <c r="Z1025" s="18">
        <f t="shared" si="253"/>
        <v>787.12663755458516</v>
      </c>
      <c r="AA1025" s="17">
        <f t="shared" si="256"/>
        <v>772.9257641921397</v>
      </c>
      <c r="AB1025" s="35" t="s">
        <v>2832</v>
      </c>
      <c r="AC1025" s="35" t="s">
        <v>46</v>
      </c>
      <c r="AD1025" s="35"/>
      <c r="AE1025" s="35"/>
      <c r="AF1025" s="35"/>
      <c r="AG1025" s="36"/>
      <c r="AH1025" s="36"/>
      <c r="AI1025" s="36"/>
      <c r="AJ1025" s="38"/>
      <c r="AK1025" s="33" t="s">
        <v>2822</v>
      </c>
      <c r="AL1025" s="33" t="s">
        <v>2822</v>
      </c>
      <c r="AM1025" s="33" t="s">
        <v>2823</v>
      </c>
      <c r="AN1025" s="33" t="s">
        <v>2824</v>
      </c>
    </row>
    <row r="1026" spans="1:40" ht="140.25">
      <c r="A1026" s="100" t="s">
        <v>1551</v>
      </c>
      <c r="B1026" s="33" t="s">
        <v>2818</v>
      </c>
      <c r="C1026" s="33" t="s">
        <v>471</v>
      </c>
      <c r="D1026" s="33" t="s">
        <v>2819</v>
      </c>
      <c r="E1026" s="35"/>
      <c r="F1026" s="35" t="s">
        <v>45</v>
      </c>
      <c r="G1026" s="121">
        <v>1</v>
      </c>
      <c r="H1026" s="33" t="s">
        <v>46</v>
      </c>
      <c r="I1026" s="33" t="s">
        <v>47</v>
      </c>
      <c r="J1026" s="59">
        <v>43346</v>
      </c>
      <c r="K1026" s="37">
        <v>580</v>
      </c>
      <c r="L1026" s="16">
        <f t="shared" si="246"/>
        <v>696</v>
      </c>
      <c r="M1026" s="16">
        <v>3.2000000000000001E-2</v>
      </c>
      <c r="N1026" s="8">
        <f t="shared" si="254"/>
        <v>3.3057851239669422E-2</v>
      </c>
      <c r="O1026" s="17">
        <f t="shared" si="250"/>
        <v>600</v>
      </c>
      <c r="P1026" s="17">
        <f t="shared" si="251"/>
        <v>720</v>
      </c>
      <c r="Q1026" s="18">
        <f t="shared" si="255"/>
        <v>19.2</v>
      </c>
      <c r="R1026" s="8">
        <v>12</v>
      </c>
      <c r="S1026" s="8">
        <v>6</v>
      </c>
      <c r="T1026" s="18">
        <f t="shared" si="252"/>
        <v>766.72340425531922</v>
      </c>
      <c r="U1026" s="78">
        <v>7.0000000000000007E-2</v>
      </c>
      <c r="V1026" s="18">
        <f t="shared" si="248"/>
        <v>770.40000000000009</v>
      </c>
      <c r="W1026" s="44">
        <f t="shared" si="249"/>
        <v>753.19148936170222</v>
      </c>
      <c r="X1026" s="8">
        <v>8.4</v>
      </c>
      <c r="Y1026" s="17">
        <v>0</v>
      </c>
      <c r="Z1026" s="18">
        <f t="shared" si="253"/>
        <v>787.12663755458516</v>
      </c>
      <c r="AA1026" s="17">
        <f t="shared" si="256"/>
        <v>772.9257641921397</v>
      </c>
      <c r="AB1026" s="35" t="s">
        <v>2832</v>
      </c>
      <c r="AC1026" s="35" t="s">
        <v>46</v>
      </c>
      <c r="AD1026" s="35"/>
      <c r="AE1026" s="35"/>
      <c r="AF1026" s="35"/>
      <c r="AG1026" s="36"/>
      <c r="AH1026" s="36"/>
      <c r="AI1026" s="36"/>
      <c r="AJ1026" s="38"/>
      <c r="AK1026" s="33" t="s">
        <v>2822</v>
      </c>
      <c r="AL1026" s="33" t="s">
        <v>2822</v>
      </c>
      <c r="AM1026" s="33" t="s">
        <v>2823</v>
      </c>
      <c r="AN1026" s="33" t="s">
        <v>2824</v>
      </c>
    </row>
    <row r="1027" spans="1:40" ht="178.5">
      <c r="A1027" s="100" t="s">
        <v>1551</v>
      </c>
      <c r="B1027" s="33" t="s">
        <v>2833</v>
      </c>
      <c r="C1027" s="33" t="s">
        <v>682</v>
      </c>
      <c r="D1027" s="33" t="s">
        <v>2834</v>
      </c>
      <c r="E1027" s="35"/>
      <c r="F1027" s="35" t="s">
        <v>45</v>
      </c>
      <c r="G1027" s="121">
        <v>1</v>
      </c>
      <c r="H1027" s="33" t="s">
        <v>46</v>
      </c>
      <c r="I1027" s="33" t="s">
        <v>47</v>
      </c>
      <c r="J1027" s="59">
        <v>43346</v>
      </c>
      <c r="K1027" s="37">
        <v>422</v>
      </c>
      <c r="L1027" s="16">
        <f t="shared" si="246"/>
        <v>506.4</v>
      </c>
      <c r="M1027" s="16">
        <v>3.5000000000000003E-2</v>
      </c>
      <c r="N1027" s="8">
        <f t="shared" si="254"/>
        <v>3.6269430051813475E-2</v>
      </c>
      <c r="O1027" s="17">
        <f t="shared" si="250"/>
        <v>438</v>
      </c>
      <c r="P1027" s="17">
        <f t="shared" si="251"/>
        <v>525.6</v>
      </c>
      <c r="Q1027" s="18">
        <f t="shared" si="255"/>
        <v>15.330000000000002</v>
      </c>
      <c r="R1027" s="8">
        <v>12</v>
      </c>
      <c r="S1027" s="8">
        <v>6</v>
      </c>
      <c r="T1027" s="18">
        <f t="shared" si="252"/>
        <v>559.91489361702133</v>
      </c>
      <c r="U1027" s="78">
        <v>7.0000000000000007E-2</v>
      </c>
      <c r="V1027" s="18">
        <f t="shared" si="248"/>
        <v>562.39200000000005</v>
      </c>
      <c r="W1027" s="44">
        <f t="shared" si="249"/>
        <v>551.48936170212767</v>
      </c>
      <c r="X1027" s="8">
        <v>8.4</v>
      </c>
      <c r="Y1027" s="17">
        <v>0</v>
      </c>
      <c r="Z1027" s="18">
        <f t="shared" si="253"/>
        <v>574.89956331877738</v>
      </c>
      <c r="AA1027" s="17">
        <f t="shared" si="256"/>
        <v>565.93886462882097</v>
      </c>
      <c r="AB1027" s="35"/>
      <c r="AC1027" s="35"/>
      <c r="AD1027" s="35"/>
      <c r="AE1027" s="35"/>
      <c r="AF1027" s="35"/>
      <c r="AG1027" s="36"/>
      <c r="AH1027" s="36"/>
      <c r="AI1027" s="36"/>
      <c r="AJ1027" s="38"/>
      <c r="AK1027" s="33" t="s">
        <v>2835</v>
      </c>
      <c r="AL1027" s="33" t="s">
        <v>2835</v>
      </c>
      <c r="AM1027" s="33" t="s">
        <v>2836</v>
      </c>
      <c r="AN1027" s="33" t="s">
        <v>2837</v>
      </c>
    </row>
    <row r="1028" spans="1:40" ht="165.75">
      <c r="A1028" s="100" t="s">
        <v>1551</v>
      </c>
      <c r="B1028" s="33" t="s">
        <v>2838</v>
      </c>
      <c r="C1028" s="33" t="s">
        <v>1237</v>
      </c>
      <c r="D1028" s="33" t="s">
        <v>2622</v>
      </c>
      <c r="E1028" s="35" t="s">
        <v>2839</v>
      </c>
      <c r="F1028" s="35" t="s">
        <v>1533</v>
      </c>
      <c r="G1028" s="121">
        <v>1</v>
      </c>
      <c r="H1028" s="33" t="s">
        <v>46</v>
      </c>
      <c r="I1028" s="33" t="s">
        <v>47</v>
      </c>
      <c r="J1028" s="59">
        <v>43346</v>
      </c>
      <c r="K1028" s="37">
        <v>153</v>
      </c>
      <c r="L1028" s="16">
        <f t="shared" si="246"/>
        <v>183.6</v>
      </c>
      <c r="M1028" s="16">
        <v>0.214</v>
      </c>
      <c r="N1028" s="8">
        <f t="shared" si="254"/>
        <v>0.27226463104325699</v>
      </c>
      <c r="O1028" s="17">
        <f t="shared" si="250"/>
        <v>195</v>
      </c>
      <c r="P1028" s="17">
        <f t="shared" si="251"/>
        <v>234</v>
      </c>
      <c r="Q1028" s="18">
        <f t="shared" si="255"/>
        <v>41.73</v>
      </c>
      <c r="R1028" s="8">
        <v>12</v>
      </c>
      <c r="S1028" s="8">
        <v>6</v>
      </c>
      <c r="T1028" s="18">
        <f t="shared" si="252"/>
        <v>249.70212765957447</v>
      </c>
      <c r="U1028" s="78">
        <v>7.0000000000000007E-2</v>
      </c>
      <c r="V1028" s="18">
        <f t="shared" si="248"/>
        <v>250.38000000000002</v>
      </c>
      <c r="W1028" s="44">
        <f t="shared" si="249"/>
        <v>208.08510638297872</v>
      </c>
      <c r="X1028" s="8">
        <v>8.4</v>
      </c>
      <c r="Y1028" s="17">
        <v>0</v>
      </c>
      <c r="Z1028" s="18">
        <f t="shared" si="253"/>
        <v>256.55895196506549</v>
      </c>
      <c r="AA1028" s="17">
        <f t="shared" si="256"/>
        <v>213.53711790393012</v>
      </c>
      <c r="AB1028" s="35" t="s">
        <v>2840</v>
      </c>
      <c r="AC1028" s="35" t="s">
        <v>482</v>
      </c>
      <c r="AD1028" s="35" t="s">
        <v>2841</v>
      </c>
      <c r="AE1028" s="35" t="s">
        <v>2842</v>
      </c>
      <c r="AF1028" s="35">
        <v>10.09</v>
      </c>
      <c r="AG1028" s="36"/>
      <c r="AH1028" s="36"/>
      <c r="AI1028" s="36"/>
      <c r="AJ1028" s="38"/>
      <c r="AK1028" s="33" t="s">
        <v>2843</v>
      </c>
      <c r="AL1028" s="33" t="s">
        <v>2843</v>
      </c>
      <c r="AM1028" s="33" t="s">
        <v>2844</v>
      </c>
      <c r="AN1028" s="33"/>
    </row>
    <row r="1029" spans="1:40" ht="165.75">
      <c r="A1029" s="100" t="s">
        <v>1551</v>
      </c>
      <c r="B1029" s="33" t="s">
        <v>2845</v>
      </c>
      <c r="C1029" s="33" t="s">
        <v>1237</v>
      </c>
      <c r="D1029" s="33" t="s">
        <v>2622</v>
      </c>
      <c r="E1029" s="35"/>
      <c r="F1029" s="35" t="s">
        <v>1175</v>
      </c>
      <c r="G1029" s="121">
        <v>1</v>
      </c>
      <c r="H1029" s="33" t="s">
        <v>46</v>
      </c>
      <c r="I1029" s="33" t="s">
        <v>1278</v>
      </c>
      <c r="J1029" s="59">
        <v>43346</v>
      </c>
      <c r="K1029" s="37">
        <v>123</v>
      </c>
      <c r="L1029" s="16">
        <f t="shared" si="246"/>
        <v>147.6</v>
      </c>
      <c r="M1029" s="16">
        <v>0.18</v>
      </c>
      <c r="N1029" s="8">
        <f t="shared" si="254"/>
        <v>0.21951219512195119</v>
      </c>
      <c r="O1029" s="17">
        <f t="shared" si="250"/>
        <v>151</v>
      </c>
      <c r="P1029" s="17">
        <f t="shared" si="251"/>
        <v>181.2</v>
      </c>
      <c r="Q1029" s="18">
        <f t="shared" si="255"/>
        <v>27.18</v>
      </c>
      <c r="R1029" s="8">
        <v>12</v>
      </c>
      <c r="S1029" s="8">
        <v>8.4</v>
      </c>
      <c r="T1029" s="18">
        <f t="shared" si="252"/>
        <v>198.91703056768557</v>
      </c>
      <c r="U1029" s="78">
        <v>0.1</v>
      </c>
      <c r="V1029" s="18">
        <f t="shared" si="248"/>
        <v>199.32</v>
      </c>
      <c r="W1029" s="44">
        <f t="shared" si="249"/>
        <v>174.23580786026199</v>
      </c>
      <c r="X1029" s="8">
        <v>8.4</v>
      </c>
      <c r="Y1029" s="17">
        <v>0</v>
      </c>
      <c r="Z1029" s="18">
        <f t="shared" si="253"/>
        <v>198.91703056768557</v>
      </c>
      <c r="AA1029" s="17">
        <f t="shared" si="256"/>
        <v>174.23580786026199</v>
      </c>
      <c r="AB1029" s="35"/>
      <c r="AC1029" s="35"/>
      <c r="AD1029" s="35"/>
      <c r="AE1029" s="35"/>
      <c r="AF1029" s="35"/>
      <c r="AG1029" s="36"/>
      <c r="AH1029" s="36"/>
      <c r="AI1029" s="36"/>
      <c r="AJ1029" s="38"/>
      <c r="AK1029" s="33" t="s">
        <v>2846</v>
      </c>
      <c r="AL1029" s="33" t="s">
        <v>2847</v>
      </c>
      <c r="AM1029" s="33" t="s">
        <v>2844</v>
      </c>
      <c r="AN1029" s="33"/>
    </row>
    <row r="1030" spans="1:40" ht="140.25">
      <c r="A1030" s="100" t="s">
        <v>1551</v>
      </c>
      <c r="B1030" s="33" t="s">
        <v>2848</v>
      </c>
      <c r="C1030" s="33" t="s">
        <v>1237</v>
      </c>
      <c r="D1030" s="33" t="s">
        <v>2849</v>
      </c>
      <c r="E1030" s="35"/>
      <c r="F1030" s="35" t="s">
        <v>1533</v>
      </c>
      <c r="G1030" s="35">
        <v>1</v>
      </c>
      <c r="H1030" s="33" t="s">
        <v>46</v>
      </c>
      <c r="I1030" s="33" t="s">
        <v>47</v>
      </c>
      <c r="J1030" s="59">
        <v>43346</v>
      </c>
      <c r="K1030" s="37">
        <v>325</v>
      </c>
      <c r="L1030" s="16">
        <f t="shared" si="246"/>
        <v>390</v>
      </c>
      <c r="M1030" s="16">
        <v>0.09</v>
      </c>
      <c r="N1030" s="8">
        <f t="shared" si="254"/>
        <v>9.8901098901098897E-2</v>
      </c>
      <c r="O1030" s="17">
        <f t="shared" si="250"/>
        <v>358</v>
      </c>
      <c r="P1030" s="17">
        <f t="shared" si="251"/>
        <v>429.59999999999997</v>
      </c>
      <c r="Q1030" s="18">
        <f t="shared" si="255"/>
        <v>32.22</v>
      </c>
      <c r="R1030" s="8">
        <v>12</v>
      </c>
      <c r="S1030" s="8">
        <v>6</v>
      </c>
      <c r="T1030" s="18">
        <f t="shared" si="252"/>
        <v>457.78723404255322</v>
      </c>
      <c r="U1030" s="78">
        <v>7.0000000000000007E-2</v>
      </c>
      <c r="V1030" s="18">
        <f t="shared" si="248"/>
        <v>459.67199999999997</v>
      </c>
      <c r="W1030" s="44">
        <f t="shared" si="249"/>
        <v>427.65957446808511</v>
      </c>
      <c r="X1030" s="8">
        <v>8.4</v>
      </c>
      <c r="Y1030" s="17">
        <v>0</v>
      </c>
      <c r="Z1030" s="18">
        <f t="shared" si="253"/>
        <v>470.09606986899558</v>
      </c>
      <c r="AA1030" s="17">
        <f t="shared" si="256"/>
        <v>438.86462882096066</v>
      </c>
      <c r="AB1030" s="35" t="s">
        <v>2666</v>
      </c>
      <c r="AC1030" s="35" t="s">
        <v>46</v>
      </c>
      <c r="AD1030" s="35"/>
      <c r="AE1030" s="35"/>
      <c r="AF1030" s="35"/>
      <c r="AG1030" s="36"/>
      <c r="AH1030" s="36"/>
      <c r="AI1030" s="36"/>
      <c r="AJ1030" s="38"/>
      <c r="AK1030" s="33" t="s">
        <v>2850</v>
      </c>
      <c r="AL1030" s="33" t="s">
        <v>2850</v>
      </c>
      <c r="AM1030" s="33" t="s">
        <v>2851</v>
      </c>
      <c r="AN1030" s="33"/>
    </row>
    <row r="1031" spans="1:40" ht="165.75">
      <c r="A1031" s="100" t="s">
        <v>1551</v>
      </c>
      <c r="B1031" s="33" t="s">
        <v>2852</v>
      </c>
      <c r="C1031" s="33" t="s">
        <v>1237</v>
      </c>
      <c r="D1031" s="33" t="s">
        <v>2853</v>
      </c>
      <c r="E1031" s="35" t="s">
        <v>2854</v>
      </c>
      <c r="F1031" s="35" t="s">
        <v>1175</v>
      </c>
      <c r="G1031" s="35">
        <v>1</v>
      </c>
      <c r="H1031" s="33" t="s">
        <v>46</v>
      </c>
      <c r="I1031" s="33" t="s">
        <v>1278</v>
      </c>
      <c r="J1031" s="59">
        <v>43346</v>
      </c>
      <c r="K1031" s="37">
        <v>399</v>
      </c>
      <c r="L1031" s="16">
        <f t="shared" si="246"/>
        <v>478.79999999999995</v>
      </c>
      <c r="M1031" s="16">
        <v>5.7000000000000002E-2</v>
      </c>
      <c r="N1031" s="8">
        <f t="shared" si="254"/>
        <v>6.0445387062566282E-2</v>
      </c>
      <c r="O1031" s="17">
        <f t="shared" si="250"/>
        <v>424</v>
      </c>
      <c r="P1031" s="17">
        <f t="shared" si="251"/>
        <v>508.79999999999995</v>
      </c>
      <c r="Q1031" s="18">
        <f t="shared" si="255"/>
        <v>24.167999999999999</v>
      </c>
      <c r="R1031" s="8">
        <v>12</v>
      </c>
      <c r="S1031" s="8">
        <v>8.4</v>
      </c>
      <c r="T1031" s="18">
        <f t="shared" si="252"/>
        <v>556.55895196506538</v>
      </c>
      <c r="U1031" s="78">
        <v>0.1</v>
      </c>
      <c r="V1031" s="18">
        <f t="shared" si="248"/>
        <v>559.67999999999995</v>
      </c>
      <c r="W1031" s="44">
        <f t="shared" si="249"/>
        <v>535.80786026200872</v>
      </c>
      <c r="X1031" s="8">
        <v>8.4</v>
      </c>
      <c r="Y1031" s="17">
        <v>0</v>
      </c>
      <c r="Z1031" s="18">
        <f t="shared" si="253"/>
        <v>556.55895196506538</v>
      </c>
      <c r="AA1031" s="17">
        <f t="shared" si="256"/>
        <v>535.80786026200872</v>
      </c>
      <c r="AB1031" s="35" t="s">
        <v>2855</v>
      </c>
      <c r="AC1031" s="35" t="s">
        <v>394</v>
      </c>
      <c r="AD1031" s="35" t="s">
        <v>2856</v>
      </c>
      <c r="AE1031" s="35" t="s">
        <v>2857</v>
      </c>
      <c r="AF1031" s="35">
        <v>6.46</v>
      </c>
      <c r="AG1031" s="36"/>
      <c r="AH1031" s="36"/>
      <c r="AI1031" s="36"/>
      <c r="AJ1031" s="38"/>
      <c r="AK1031" s="33" t="s">
        <v>2858</v>
      </c>
      <c r="AL1031" s="33" t="s">
        <v>2858</v>
      </c>
      <c r="AM1031" s="33" t="s">
        <v>2859</v>
      </c>
      <c r="AN1031" s="33"/>
    </row>
    <row r="1032" spans="1:40" ht="114.75">
      <c r="A1032" s="100" t="s">
        <v>1551</v>
      </c>
      <c r="B1032" s="33" t="s">
        <v>2860</v>
      </c>
      <c r="C1032" s="33" t="s">
        <v>1237</v>
      </c>
      <c r="D1032" s="33" t="s">
        <v>2861</v>
      </c>
      <c r="E1032" s="35" t="s">
        <v>2862</v>
      </c>
      <c r="F1032" s="35" t="s">
        <v>1175</v>
      </c>
      <c r="G1032" s="35">
        <v>1</v>
      </c>
      <c r="H1032" s="33" t="s">
        <v>46</v>
      </c>
      <c r="I1032" s="33" t="s">
        <v>1278</v>
      </c>
      <c r="J1032" s="59">
        <v>43346</v>
      </c>
      <c r="K1032" s="37">
        <v>174</v>
      </c>
      <c r="L1032" s="16">
        <f t="shared" si="246"/>
        <v>208.79999999999998</v>
      </c>
      <c r="M1032" s="16">
        <v>0.19500000000000001</v>
      </c>
      <c r="N1032" s="8">
        <f t="shared" si="254"/>
        <v>0.24223602484472051</v>
      </c>
      <c r="O1032" s="17">
        <f t="shared" si="250"/>
        <v>217</v>
      </c>
      <c r="P1032" s="17">
        <f t="shared" si="251"/>
        <v>260.39999999999998</v>
      </c>
      <c r="Q1032" s="18">
        <f t="shared" si="255"/>
        <v>42.315000000000005</v>
      </c>
      <c r="R1032" s="8">
        <v>12</v>
      </c>
      <c r="S1032" s="8">
        <v>8.4</v>
      </c>
      <c r="T1032" s="18">
        <f t="shared" si="252"/>
        <v>285.37991266375542</v>
      </c>
      <c r="U1032" s="78">
        <v>0.1</v>
      </c>
      <c r="V1032" s="18">
        <f t="shared" si="248"/>
        <v>286.44</v>
      </c>
      <c r="W1032" s="44">
        <f t="shared" si="249"/>
        <v>241.04803493449779</v>
      </c>
      <c r="X1032" s="8">
        <v>8.4</v>
      </c>
      <c r="Y1032" s="17">
        <v>0</v>
      </c>
      <c r="Z1032" s="18">
        <f t="shared" si="253"/>
        <v>285.37991266375542</v>
      </c>
      <c r="AA1032" s="17">
        <f t="shared" si="256"/>
        <v>241.04803493449779</v>
      </c>
      <c r="AB1032" s="35" t="s">
        <v>881</v>
      </c>
      <c r="AC1032" s="35" t="s">
        <v>482</v>
      </c>
      <c r="AD1032" s="35" t="s">
        <v>2863</v>
      </c>
      <c r="AE1032" s="35" t="s">
        <v>2864</v>
      </c>
      <c r="AF1032" s="35">
        <v>11.08</v>
      </c>
      <c r="AG1032" s="36"/>
      <c r="AH1032" s="36"/>
      <c r="AI1032" s="36"/>
      <c r="AJ1032" s="38" t="s">
        <v>2865</v>
      </c>
      <c r="AK1032" s="33" t="s">
        <v>2866</v>
      </c>
      <c r="AL1032" s="33" t="s">
        <v>2866</v>
      </c>
      <c r="AM1032" s="33" t="s">
        <v>2867</v>
      </c>
      <c r="AN1032" s="33"/>
    </row>
    <row r="1033" spans="1:40" ht="140.25">
      <c r="A1033" s="100" t="s">
        <v>1551</v>
      </c>
      <c r="B1033" s="33" t="s">
        <v>2868</v>
      </c>
      <c r="C1033" s="33" t="s">
        <v>1237</v>
      </c>
      <c r="D1033" s="33" t="s">
        <v>2869</v>
      </c>
      <c r="E1033" s="35"/>
      <c r="F1033" s="35" t="s">
        <v>1175</v>
      </c>
      <c r="G1033" s="35">
        <v>1</v>
      </c>
      <c r="H1033" s="33" t="s">
        <v>46</v>
      </c>
      <c r="I1033" s="33" t="s">
        <v>1278</v>
      </c>
      <c r="J1033" s="33" t="s">
        <v>2224</v>
      </c>
      <c r="K1033" s="37">
        <v>335</v>
      </c>
      <c r="L1033" s="16">
        <f t="shared" si="246"/>
        <v>402</v>
      </c>
      <c r="M1033" s="16">
        <v>0.106</v>
      </c>
      <c r="N1033" s="8">
        <f t="shared" si="254"/>
        <v>0.11856823266219239</v>
      </c>
      <c r="O1033" s="17">
        <f t="shared" si="250"/>
        <v>375</v>
      </c>
      <c r="P1033" s="17">
        <f t="shared" si="251"/>
        <v>450</v>
      </c>
      <c r="Q1033" s="18">
        <f t="shared" si="255"/>
        <v>39.75</v>
      </c>
      <c r="R1033" s="8">
        <v>12</v>
      </c>
      <c r="S1033" s="8">
        <v>8.4</v>
      </c>
      <c r="T1033" s="18">
        <f t="shared" si="252"/>
        <v>492.36681222707421</v>
      </c>
      <c r="U1033" s="78">
        <v>0.1</v>
      </c>
      <c r="V1033" s="18">
        <f t="shared" si="248"/>
        <v>495.00000000000006</v>
      </c>
      <c r="W1033" s="44">
        <f t="shared" si="249"/>
        <v>451.96506550218339</v>
      </c>
      <c r="X1033" s="8">
        <v>8.4</v>
      </c>
      <c r="Y1033" s="17">
        <v>0</v>
      </c>
      <c r="Z1033" s="18">
        <f t="shared" si="253"/>
        <v>492.36681222707421</v>
      </c>
      <c r="AA1033" s="17">
        <f t="shared" si="256"/>
        <v>451.96506550218339</v>
      </c>
      <c r="AB1033" s="40">
        <v>43255</v>
      </c>
      <c r="AC1033" s="35" t="s">
        <v>46</v>
      </c>
      <c r="AD1033" s="35"/>
      <c r="AE1033" s="35"/>
      <c r="AF1033" s="35"/>
      <c r="AG1033" s="36"/>
      <c r="AH1033" s="36"/>
      <c r="AI1033" s="36"/>
      <c r="AJ1033" s="38"/>
      <c r="AK1033" s="33" t="s">
        <v>2870</v>
      </c>
      <c r="AL1033" s="33" t="s">
        <v>2870</v>
      </c>
      <c r="AM1033" s="33" t="s">
        <v>2871</v>
      </c>
      <c r="AN1033" s="33"/>
    </row>
    <row r="1034" spans="1:40" ht="191.25">
      <c r="A1034" s="100" t="s">
        <v>1551</v>
      </c>
      <c r="B1034" s="33" t="s">
        <v>2872</v>
      </c>
      <c r="C1034" s="33" t="s">
        <v>1237</v>
      </c>
      <c r="D1034" s="33" t="s">
        <v>2873</v>
      </c>
      <c r="E1034" s="35" t="s">
        <v>2874</v>
      </c>
      <c r="F1034" s="35" t="s">
        <v>1175</v>
      </c>
      <c r="G1034" s="35">
        <v>1</v>
      </c>
      <c r="H1034" s="33" t="s">
        <v>46</v>
      </c>
      <c r="I1034" s="33" t="s">
        <v>1278</v>
      </c>
      <c r="J1034" s="33" t="s">
        <v>2224</v>
      </c>
      <c r="K1034" s="37">
        <v>139</v>
      </c>
      <c r="L1034" s="16">
        <f t="shared" si="246"/>
        <v>166.79999999999998</v>
      </c>
      <c r="M1034" s="16">
        <v>0.23699999999999999</v>
      </c>
      <c r="N1034" s="8">
        <f t="shared" si="254"/>
        <v>0.31061598951507208</v>
      </c>
      <c r="O1034" s="17">
        <f t="shared" si="250"/>
        <v>183</v>
      </c>
      <c r="P1034" s="17">
        <f t="shared" si="251"/>
        <v>219.6</v>
      </c>
      <c r="Q1034" s="18">
        <f t="shared" si="255"/>
        <v>43.370999999999995</v>
      </c>
      <c r="R1034" s="8">
        <v>12</v>
      </c>
      <c r="S1034" s="8">
        <v>8.4</v>
      </c>
      <c r="T1034" s="18">
        <f t="shared" si="252"/>
        <v>240.83842794759826</v>
      </c>
      <c r="U1034" s="78">
        <v>0.1</v>
      </c>
      <c r="V1034" s="18">
        <f t="shared" si="248"/>
        <v>241.56</v>
      </c>
      <c r="W1034" s="44">
        <f t="shared" si="249"/>
        <v>195.19650655021832</v>
      </c>
      <c r="X1034" s="8">
        <v>8.4</v>
      </c>
      <c r="Y1034" s="17">
        <v>0</v>
      </c>
      <c r="Z1034" s="18">
        <f t="shared" si="253"/>
        <v>240.83842794759826</v>
      </c>
      <c r="AA1034" s="17">
        <f t="shared" si="256"/>
        <v>195.19650655021832</v>
      </c>
      <c r="AB1034" s="35"/>
      <c r="AC1034" s="35"/>
      <c r="AD1034" s="35"/>
      <c r="AE1034" s="35" t="s">
        <v>2875</v>
      </c>
      <c r="AF1034" s="35">
        <v>6.46</v>
      </c>
      <c r="AG1034" s="36"/>
      <c r="AH1034" s="36"/>
      <c r="AI1034" s="51" t="s">
        <v>2876</v>
      </c>
      <c r="AJ1034" s="38"/>
      <c r="AK1034" s="33" t="s">
        <v>2877</v>
      </c>
      <c r="AL1034" s="33" t="s">
        <v>2877</v>
      </c>
      <c r="AM1034" s="33" t="s">
        <v>2878</v>
      </c>
      <c r="AN1034" s="33" t="s">
        <v>2879</v>
      </c>
    </row>
    <row r="1035" spans="1:40" ht="178.5">
      <c r="A1035" s="100" t="s">
        <v>1551</v>
      </c>
      <c r="B1035" s="33" t="s">
        <v>2880</v>
      </c>
      <c r="C1035" s="33" t="s">
        <v>1237</v>
      </c>
      <c r="D1035" s="33" t="s">
        <v>2881</v>
      </c>
      <c r="E1035" s="35" t="s">
        <v>2882</v>
      </c>
      <c r="F1035" s="35" t="s">
        <v>1175</v>
      </c>
      <c r="G1035" s="35">
        <v>1</v>
      </c>
      <c r="H1035" s="33" t="s">
        <v>46</v>
      </c>
      <c r="I1035" s="33" t="s">
        <v>1278</v>
      </c>
      <c r="J1035" s="33" t="s">
        <v>2224</v>
      </c>
      <c r="K1035" s="37">
        <v>139</v>
      </c>
      <c r="L1035" s="16">
        <f t="shared" si="246"/>
        <v>166.79999999999998</v>
      </c>
      <c r="M1035" s="16">
        <v>0.16</v>
      </c>
      <c r="N1035" s="8">
        <f t="shared" si="254"/>
        <v>0.19047619047619049</v>
      </c>
      <c r="O1035" s="17">
        <f t="shared" si="250"/>
        <v>166</v>
      </c>
      <c r="P1035" s="17">
        <f t="shared" si="251"/>
        <v>199.2</v>
      </c>
      <c r="Q1035" s="18">
        <f t="shared" si="255"/>
        <v>26.560000000000002</v>
      </c>
      <c r="R1035" s="8">
        <v>12</v>
      </c>
      <c r="S1035" s="8">
        <v>8.4</v>
      </c>
      <c r="T1035" s="18">
        <f t="shared" si="252"/>
        <v>218.56768558951964</v>
      </c>
      <c r="U1035" s="78">
        <v>0.1</v>
      </c>
      <c r="V1035" s="18">
        <f t="shared" si="248"/>
        <v>219.12</v>
      </c>
      <c r="W1035" s="44">
        <f t="shared" si="249"/>
        <v>195.19650655021832</v>
      </c>
      <c r="X1035" s="8">
        <v>8.4</v>
      </c>
      <c r="Y1035" s="17">
        <v>0</v>
      </c>
      <c r="Z1035" s="18">
        <f t="shared" si="253"/>
        <v>218.56768558951964</v>
      </c>
      <c r="AA1035" s="17">
        <f t="shared" si="256"/>
        <v>195.19650655021832</v>
      </c>
      <c r="AB1035" s="40">
        <v>43380</v>
      </c>
      <c r="AC1035" s="35" t="s">
        <v>394</v>
      </c>
      <c r="AD1035" s="35" t="s">
        <v>2883</v>
      </c>
      <c r="AE1035" s="35" t="s">
        <v>2884</v>
      </c>
      <c r="AF1035" s="35">
        <v>11.12</v>
      </c>
      <c r="AG1035" s="36"/>
      <c r="AH1035" s="36"/>
      <c r="AI1035" s="36"/>
      <c r="AJ1035" s="38"/>
      <c r="AK1035" s="33" t="s">
        <v>2885</v>
      </c>
      <c r="AL1035" s="33" t="s">
        <v>2886</v>
      </c>
      <c r="AM1035" s="33" t="s">
        <v>2887</v>
      </c>
      <c r="AN1035" s="33" t="s">
        <v>2888</v>
      </c>
    </row>
    <row r="1036" spans="1:40" ht="127.5">
      <c r="A1036" s="100" t="s">
        <v>1551</v>
      </c>
      <c r="B1036" s="33" t="s">
        <v>2889</v>
      </c>
      <c r="C1036" s="33" t="s">
        <v>1237</v>
      </c>
      <c r="D1036" s="33" t="s">
        <v>2890</v>
      </c>
      <c r="E1036" s="35"/>
      <c r="F1036" s="35" t="s">
        <v>1175</v>
      </c>
      <c r="G1036" s="35">
        <v>1</v>
      </c>
      <c r="H1036" s="33" t="s">
        <v>46</v>
      </c>
      <c r="I1036" s="33" t="s">
        <v>1278</v>
      </c>
      <c r="J1036" s="33" t="s">
        <v>2224</v>
      </c>
      <c r="K1036" s="37">
        <v>139</v>
      </c>
      <c r="L1036" s="16">
        <f t="shared" si="246"/>
        <v>166.79999999999998</v>
      </c>
      <c r="M1036" s="16">
        <v>0.12</v>
      </c>
      <c r="N1036" s="8">
        <f t="shared" si="254"/>
        <v>0.13636363636363635</v>
      </c>
      <c r="O1036" s="17">
        <f t="shared" si="250"/>
        <v>158</v>
      </c>
      <c r="P1036" s="17">
        <f t="shared" si="251"/>
        <v>189.6</v>
      </c>
      <c r="Q1036" s="18">
        <f t="shared" si="255"/>
        <v>18.96</v>
      </c>
      <c r="R1036" s="8">
        <v>12</v>
      </c>
      <c r="S1036" s="8">
        <v>8.4</v>
      </c>
      <c r="T1036" s="18">
        <f t="shared" si="252"/>
        <v>208.08733624454149</v>
      </c>
      <c r="U1036" s="78">
        <v>0.1</v>
      </c>
      <c r="V1036" s="18">
        <f t="shared" si="248"/>
        <v>208.56</v>
      </c>
      <c r="W1036" s="44">
        <f t="shared" si="249"/>
        <v>195.19650655021832</v>
      </c>
      <c r="X1036" s="8">
        <v>8.4</v>
      </c>
      <c r="Y1036" s="17">
        <v>0</v>
      </c>
      <c r="Z1036" s="18">
        <f t="shared" si="253"/>
        <v>208.08733624454149</v>
      </c>
      <c r="AA1036" s="17">
        <f t="shared" si="256"/>
        <v>195.19650655021832</v>
      </c>
      <c r="AB1036" s="35"/>
      <c r="AC1036" s="35"/>
      <c r="AD1036" s="35"/>
      <c r="AE1036" s="35"/>
      <c r="AF1036" s="35"/>
      <c r="AG1036" s="36"/>
      <c r="AH1036" s="36"/>
      <c r="AI1036" s="36"/>
      <c r="AJ1036" s="38"/>
      <c r="AK1036" s="33" t="s">
        <v>2891</v>
      </c>
      <c r="AL1036" s="33" t="s">
        <v>2892</v>
      </c>
      <c r="AM1036" s="33" t="s">
        <v>2893</v>
      </c>
      <c r="AN1036" s="33" t="s">
        <v>2894</v>
      </c>
    </row>
    <row r="1037" spans="1:40" ht="127.5">
      <c r="A1037" s="100" t="s">
        <v>1551</v>
      </c>
      <c r="B1037" s="33" t="s">
        <v>2895</v>
      </c>
      <c r="C1037" s="33" t="s">
        <v>1237</v>
      </c>
      <c r="D1037" s="33" t="s">
        <v>2896</v>
      </c>
      <c r="E1037" s="35"/>
      <c r="F1037" s="35" t="s">
        <v>1175</v>
      </c>
      <c r="G1037" s="35">
        <v>1</v>
      </c>
      <c r="H1037" s="33" t="s">
        <v>46</v>
      </c>
      <c r="I1037" s="33" t="s">
        <v>1278</v>
      </c>
      <c r="J1037" s="33" t="s">
        <v>2224</v>
      </c>
      <c r="K1037" s="37">
        <v>165</v>
      </c>
      <c r="L1037" s="16">
        <f t="shared" ref="L1037:L1071" si="257">K1037*1.2</f>
        <v>198</v>
      </c>
      <c r="M1037" s="16">
        <v>0.17</v>
      </c>
      <c r="N1037" s="8">
        <f t="shared" si="254"/>
        <v>0.20481927710843376</v>
      </c>
      <c r="O1037" s="17">
        <f t="shared" si="250"/>
        <v>199</v>
      </c>
      <c r="P1037" s="17">
        <f t="shared" si="251"/>
        <v>238.79999999999998</v>
      </c>
      <c r="Q1037" s="18">
        <f t="shared" si="255"/>
        <v>33.830000000000005</v>
      </c>
      <c r="R1037" s="8">
        <v>12</v>
      </c>
      <c r="S1037" s="8">
        <v>8.4</v>
      </c>
      <c r="T1037" s="18">
        <f t="shared" si="252"/>
        <v>261.79912663755459</v>
      </c>
      <c r="U1037" s="78">
        <v>0.1</v>
      </c>
      <c r="V1037" s="18">
        <f t="shared" si="248"/>
        <v>262.68</v>
      </c>
      <c r="W1037" s="44">
        <f t="shared" si="249"/>
        <v>229.25764192139738</v>
      </c>
      <c r="X1037" s="8">
        <v>8.4</v>
      </c>
      <c r="Y1037" s="17">
        <v>0</v>
      </c>
      <c r="Z1037" s="18">
        <f t="shared" si="253"/>
        <v>261.79912663755459</v>
      </c>
      <c r="AA1037" s="17">
        <f t="shared" si="256"/>
        <v>229.25764192139738</v>
      </c>
      <c r="AB1037" s="40">
        <v>43255</v>
      </c>
      <c r="AC1037" s="35" t="s">
        <v>46</v>
      </c>
      <c r="AD1037" s="35"/>
      <c r="AE1037" s="35"/>
      <c r="AF1037" s="35"/>
      <c r="AG1037" s="36"/>
      <c r="AH1037" s="36"/>
      <c r="AI1037" s="36"/>
      <c r="AJ1037" s="38"/>
      <c r="AK1037" s="33" t="s">
        <v>2897</v>
      </c>
      <c r="AL1037" s="33" t="s">
        <v>2897</v>
      </c>
      <c r="AM1037" s="33" t="s">
        <v>2898</v>
      </c>
      <c r="AN1037" s="33" t="s">
        <v>2899</v>
      </c>
    </row>
    <row r="1038" spans="1:40" ht="140.25">
      <c r="A1038" s="100" t="s">
        <v>1551</v>
      </c>
      <c r="B1038" s="33" t="s">
        <v>2900</v>
      </c>
      <c r="C1038" s="33" t="s">
        <v>1237</v>
      </c>
      <c r="D1038" s="33" t="s">
        <v>2901</v>
      </c>
      <c r="E1038" s="35"/>
      <c r="F1038" s="35" t="s">
        <v>1175</v>
      </c>
      <c r="G1038" s="35">
        <v>1</v>
      </c>
      <c r="H1038" s="33" t="s">
        <v>46</v>
      </c>
      <c r="I1038" s="33" t="s">
        <v>47</v>
      </c>
      <c r="J1038" s="33" t="s">
        <v>2224</v>
      </c>
      <c r="K1038" s="37">
        <v>345</v>
      </c>
      <c r="L1038" s="16">
        <f t="shared" si="257"/>
        <v>414</v>
      </c>
      <c r="M1038" s="16">
        <v>8.5000000000000006E-2</v>
      </c>
      <c r="N1038" s="8">
        <f t="shared" si="254"/>
        <v>9.2896174863387984E-2</v>
      </c>
      <c r="O1038" s="17">
        <f t="shared" si="250"/>
        <v>378</v>
      </c>
      <c r="P1038" s="17">
        <f t="shared" si="251"/>
        <v>453.59999999999997</v>
      </c>
      <c r="Q1038" s="18">
        <f t="shared" si="255"/>
        <v>32.130000000000003</v>
      </c>
      <c r="R1038" s="8">
        <v>12</v>
      </c>
      <c r="S1038" s="8">
        <v>8.4</v>
      </c>
      <c r="T1038" s="18">
        <f t="shared" si="252"/>
        <v>496.29694323144099</v>
      </c>
      <c r="U1038" s="78">
        <v>0.1</v>
      </c>
      <c r="V1038" s="18">
        <f t="shared" si="248"/>
        <v>498.96</v>
      </c>
      <c r="W1038" s="44">
        <f t="shared" si="249"/>
        <v>465.06550218340607</v>
      </c>
      <c r="X1038" s="8">
        <v>8.4</v>
      </c>
      <c r="Y1038" s="17">
        <v>0</v>
      </c>
      <c r="Z1038" s="18">
        <f t="shared" si="253"/>
        <v>496.29694323144099</v>
      </c>
      <c r="AA1038" s="17">
        <f t="shared" si="256"/>
        <v>465.06550218340607</v>
      </c>
      <c r="AB1038" s="35"/>
      <c r="AC1038" s="35"/>
      <c r="AD1038" s="35"/>
      <c r="AE1038" s="35"/>
      <c r="AF1038" s="35"/>
      <c r="AG1038" s="36"/>
      <c r="AH1038" s="36"/>
      <c r="AI1038" s="36"/>
      <c r="AJ1038" s="38"/>
      <c r="AK1038" s="33" t="s">
        <v>2902</v>
      </c>
      <c r="AL1038" s="33" t="s">
        <v>2902</v>
      </c>
      <c r="AM1038" s="33" t="s">
        <v>2903</v>
      </c>
      <c r="AN1038" s="33" t="s">
        <v>2904</v>
      </c>
    </row>
    <row r="1039" spans="1:40" ht="165.75">
      <c r="A1039" s="100" t="s">
        <v>1551</v>
      </c>
      <c r="B1039" s="163" t="s">
        <v>2905</v>
      </c>
      <c r="C1039" s="33" t="s">
        <v>1237</v>
      </c>
      <c r="D1039" s="33" t="s">
        <v>2906</v>
      </c>
      <c r="E1039" s="35"/>
      <c r="F1039" s="35" t="s">
        <v>1175</v>
      </c>
      <c r="G1039" s="35">
        <v>1</v>
      </c>
      <c r="H1039" s="33" t="s">
        <v>46</v>
      </c>
      <c r="I1039" s="33" t="s">
        <v>1278</v>
      </c>
      <c r="J1039" s="33" t="s">
        <v>2224</v>
      </c>
      <c r="K1039" s="37">
        <v>350</v>
      </c>
      <c r="L1039" s="16">
        <f t="shared" si="257"/>
        <v>420</v>
      </c>
      <c r="M1039" s="16">
        <v>0.104</v>
      </c>
      <c r="N1039" s="8">
        <f t="shared" si="254"/>
        <v>0.11607142857142856</v>
      </c>
      <c r="O1039" s="17">
        <f t="shared" si="250"/>
        <v>391</v>
      </c>
      <c r="P1039" s="17">
        <f t="shared" si="251"/>
        <v>469.2</v>
      </c>
      <c r="Q1039" s="18">
        <f t="shared" si="255"/>
        <v>40.664000000000001</v>
      </c>
      <c r="R1039" s="8">
        <v>12</v>
      </c>
      <c r="S1039" s="8">
        <v>8.4</v>
      </c>
      <c r="T1039" s="18">
        <f t="shared" si="252"/>
        <v>513.32751091703051</v>
      </c>
      <c r="U1039" s="78">
        <v>0.1</v>
      </c>
      <c r="V1039" s="18">
        <f t="shared" si="248"/>
        <v>516.12</v>
      </c>
      <c r="W1039" s="44">
        <f t="shared" si="249"/>
        <v>471.61572052401743</v>
      </c>
      <c r="X1039" s="8">
        <v>8.4</v>
      </c>
      <c r="Y1039" s="17">
        <v>0</v>
      </c>
      <c r="Z1039" s="18">
        <f t="shared" si="253"/>
        <v>513.32751091703051</v>
      </c>
      <c r="AA1039" s="17">
        <f t="shared" si="256"/>
        <v>471.61572052401743</v>
      </c>
      <c r="AB1039" s="40">
        <v>43255</v>
      </c>
      <c r="AC1039" s="35" t="s">
        <v>46</v>
      </c>
      <c r="AD1039" s="35"/>
      <c r="AE1039" s="35"/>
      <c r="AF1039" s="35"/>
      <c r="AG1039" s="36"/>
      <c r="AH1039" s="36"/>
      <c r="AI1039" s="36"/>
      <c r="AJ1039" s="38"/>
      <c r="AK1039" s="33" t="s">
        <v>2907</v>
      </c>
      <c r="AL1039" s="33" t="s">
        <v>2907</v>
      </c>
      <c r="AM1039" s="33" t="s">
        <v>2908</v>
      </c>
      <c r="AN1039" s="33"/>
    </row>
    <row r="1040" spans="1:40" ht="165.75">
      <c r="A1040" s="100" t="s">
        <v>1551</v>
      </c>
      <c r="B1040" s="33" t="s">
        <v>2909</v>
      </c>
      <c r="C1040" s="33" t="s">
        <v>1237</v>
      </c>
      <c r="D1040" s="33" t="s">
        <v>2906</v>
      </c>
      <c r="E1040" s="35"/>
      <c r="F1040" s="35" t="s">
        <v>1175</v>
      </c>
      <c r="G1040" s="35">
        <v>1</v>
      </c>
      <c r="H1040" s="33" t="s">
        <v>46</v>
      </c>
      <c r="I1040" s="33" t="s">
        <v>47</v>
      </c>
      <c r="J1040" s="33" t="s">
        <v>2224</v>
      </c>
      <c r="K1040" s="37">
        <v>370</v>
      </c>
      <c r="L1040" s="16">
        <f t="shared" si="257"/>
        <v>444</v>
      </c>
      <c r="M1040" s="16">
        <v>0.109</v>
      </c>
      <c r="N1040" s="8">
        <f t="shared" si="254"/>
        <v>0.122334455667789</v>
      </c>
      <c r="O1040" s="17">
        <f t="shared" si="250"/>
        <v>416</v>
      </c>
      <c r="P1040" s="17">
        <f t="shared" si="251"/>
        <v>499.2</v>
      </c>
      <c r="Q1040" s="18">
        <f t="shared" si="255"/>
        <v>45.344000000000001</v>
      </c>
      <c r="R1040" s="8">
        <v>12</v>
      </c>
      <c r="S1040" s="8">
        <v>8.4</v>
      </c>
      <c r="T1040" s="18">
        <f t="shared" si="252"/>
        <v>546.07860262008728</v>
      </c>
      <c r="U1040" s="78">
        <v>0.1</v>
      </c>
      <c r="V1040" s="18">
        <f t="shared" si="248"/>
        <v>549.12</v>
      </c>
      <c r="W1040" s="44">
        <f t="shared" si="249"/>
        <v>497.81659388646284</v>
      </c>
      <c r="X1040" s="8">
        <v>8.4</v>
      </c>
      <c r="Y1040" s="17">
        <v>0</v>
      </c>
      <c r="Z1040" s="18">
        <f t="shared" si="253"/>
        <v>546.07860262008728</v>
      </c>
      <c r="AA1040" s="17">
        <f t="shared" si="256"/>
        <v>497.81659388646284</v>
      </c>
      <c r="AB1040" s="40">
        <v>43163</v>
      </c>
      <c r="AC1040" s="35" t="s">
        <v>46</v>
      </c>
      <c r="AD1040" s="35"/>
      <c r="AE1040" s="35"/>
      <c r="AF1040" s="35"/>
      <c r="AG1040" s="36"/>
      <c r="AH1040" s="36"/>
      <c r="AI1040" s="36"/>
      <c r="AJ1040" s="38"/>
      <c r="AK1040" s="33" t="s">
        <v>2910</v>
      </c>
      <c r="AL1040" s="33" t="s">
        <v>2910</v>
      </c>
      <c r="AM1040" s="33" t="s">
        <v>2908</v>
      </c>
      <c r="AN1040" s="33"/>
    </row>
    <row r="1041" spans="1:40" ht="102">
      <c r="A1041" s="100" t="s">
        <v>1551</v>
      </c>
      <c r="B1041" s="33" t="s">
        <v>2911</v>
      </c>
      <c r="C1041" s="33" t="s">
        <v>1237</v>
      </c>
      <c r="D1041" s="33" t="s">
        <v>2912</v>
      </c>
      <c r="E1041" s="35" t="s">
        <v>2913</v>
      </c>
      <c r="F1041" s="35" t="s">
        <v>1175</v>
      </c>
      <c r="G1041" s="35">
        <v>1</v>
      </c>
      <c r="H1041" s="33" t="s">
        <v>46</v>
      </c>
      <c r="I1041" s="33" t="s">
        <v>1278</v>
      </c>
      <c r="J1041" s="33" t="s">
        <v>2224</v>
      </c>
      <c r="K1041" s="37">
        <v>225</v>
      </c>
      <c r="L1041" s="16">
        <f t="shared" si="257"/>
        <v>270</v>
      </c>
      <c r="M1041" s="16">
        <v>0.126</v>
      </c>
      <c r="N1041" s="8">
        <f t="shared" si="254"/>
        <v>0.14416475972540047</v>
      </c>
      <c r="O1041" s="17">
        <f t="shared" si="250"/>
        <v>258</v>
      </c>
      <c r="P1041" s="17">
        <f t="shared" si="251"/>
        <v>309.59999999999997</v>
      </c>
      <c r="Q1041" s="18">
        <f t="shared" si="255"/>
        <v>32.508000000000003</v>
      </c>
      <c r="R1041" s="8">
        <v>12</v>
      </c>
      <c r="S1041" s="8">
        <v>8.4</v>
      </c>
      <c r="T1041" s="18">
        <f t="shared" si="252"/>
        <v>339.09170305676849</v>
      </c>
      <c r="U1041" s="78">
        <v>0.1</v>
      </c>
      <c r="V1041" s="18">
        <f t="shared" si="248"/>
        <v>340.56</v>
      </c>
      <c r="W1041" s="44">
        <f t="shared" si="249"/>
        <v>307.86026200873363</v>
      </c>
      <c r="X1041" s="8">
        <v>8.4</v>
      </c>
      <c r="Y1041" s="17">
        <v>0</v>
      </c>
      <c r="Z1041" s="18">
        <f t="shared" si="253"/>
        <v>339.09170305676849</v>
      </c>
      <c r="AA1041" s="17">
        <f t="shared" si="256"/>
        <v>307.86026200873363</v>
      </c>
      <c r="AB1041" s="35" t="s">
        <v>2914</v>
      </c>
      <c r="AC1041" s="35" t="s">
        <v>394</v>
      </c>
      <c r="AD1041" s="35" t="s">
        <v>2915</v>
      </c>
      <c r="AE1041" s="35" t="s">
        <v>2916</v>
      </c>
      <c r="AF1041" s="35" t="s">
        <v>2917</v>
      </c>
      <c r="AG1041" s="36"/>
      <c r="AH1041" s="36"/>
      <c r="AI1041" s="36"/>
      <c r="AJ1041" s="38"/>
      <c r="AK1041" s="33" t="s">
        <v>2918</v>
      </c>
      <c r="AL1041" s="33" t="s">
        <v>2918</v>
      </c>
      <c r="AM1041" s="33" t="s">
        <v>2919</v>
      </c>
      <c r="AN1041" s="33" t="s">
        <v>2920</v>
      </c>
    </row>
    <row r="1042" spans="1:40" ht="140.25">
      <c r="A1042" s="100" t="s">
        <v>1551</v>
      </c>
      <c r="B1042" s="33" t="s">
        <v>2921</v>
      </c>
      <c r="C1042" s="33" t="s">
        <v>1237</v>
      </c>
      <c r="D1042" s="33" t="s">
        <v>2922</v>
      </c>
      <c r="E1042" s="35"/>
      <c r="F1042" s="35" t="s">
        <v>1533</v>
      </c>
      <c r="G1042" s="35">
        <v>1</v>
      </c>
      <c r="H1042" s="33" t="s">
        <v>46</v>
      </c>
      <c r="I1042" s="33" t="s">
        <v>47</v>
      </c>
      <c r="J1042" s="33" t="s">
        <v>2224</v>
      </c>
      <c r="K1042" s="37">
        <v>395</v>
      </c>
      <c r="L1042" s="16">
        <f t="shared" si="257"/>
        <v>474</v>
      </c>
      <c r="M1042" s="16">
        <v>0.129</v>
      </c>
      <c r="N1042" s="8">
        <f t="shared" si="254"/>
        <v>0.14810562571756603</v>
      </c>
      <c r="O1042" s="17">
        <f t="shared" si="250"/>
        <v>454</v>
      </c>
      <c r="P1042" s="17">
        <f t="shared" si="251"/>
        <v>544.79999999999995</v>
      </c>
      <c r="Q1042" s="18">
        <f t="shared" si="255"/>
        <v>58.566000000000003</v>
      </c>
      <c r="R1042" s="8">
        <v>12</v>
      </c>
      <c r="S1042" s="8">
        <v>6</v>
      </c>
      <c r="T1042" s="18">
        <f t="shared" si="252"/>
        <v>580.34042553191489</v>
      </c>
      <c r="U1042" s="78">
        <v>7.0000000000000007E-2</v>
      </c>
      <c r="V1042" s="18">
        <f t="shared" si="248"/>
        <v>582.93600000000004</v>
      </c>
      <c r="W1042" s="44">
        <f t="shared" si="249"/>
        <v>517.02127659574467</v>
      </c>
      <c r="X1042" s="8">
        <v>8.4</v>
      </c>
      <c r="Y1042" s="17">
        <v>0</v>
      </c>
      <c r="Z1042" s="18">
        <f t="shared" si="253"/>
        <v>595.86026200873357</v>
      </c>
      <c r="AA1042" s="17">
        <f t="shared" si="256"/>
        <v>530.56768558951967</v>
      </c>
      <c r="AB1042" s="35" t="s">
        <v>797</v>
      </c>
      <c r="AC1042" s="35" t="s">
        <v>46</v>
      </c>
      <c r="AD1042" s="35"/>
      <c r="AE1042" s="35"/>
      <c r="AF1042" s="35"/>
      <c r="AG1042" s="36"/>
      <c r="AH1042" s="36"/>
      <c r="AI1042" s="36"/>
      <c r="AJ1042" s="38"/>
      <c r="AK1042" s="33" t="s">
        <v>2923</v>
      </c>
      <c r="AL1042" s="33" t="s">
        <v>2923</v>
      </c>
      <c r="AM1042" s="33" t="s">
        <v>2924</v>
      </c>
      <c r="AN1042" s="33" t="s">
        <v>2925</v>
      </c>
    </row>
    <row r="1043" spans="1:40" ht="114.75">
      <c r="A1043" s="100" t="s">
        <v>1551</v>
      </c>
      <c r="B1043" s="33" t="s">
        <v>2926</v>
      </c>
      <c r="C1043" s="33" t="s">
        <v>1237</v>
      </c>
      <c r="D1043" s="33" t="s">
        <v>2927</v>
      </c>
      <c r="E1043" s="35"/>
      <c r="F1043" s="35" t="s">
        <v>1533</v>
      </c>
      <c r="G1043" s="35">
        <v>1</v>
      </c>
      <c r="H1043" s="33" t="s">
        <v>46</v>
      </c>
      <c r="I1043" s="33" t="s">
        <v>47</v>
      </c>
      <c r="J1043" s="33" t="s">
        <v>2224</v>
      </c>
      <c r="K1043" s="37">
        <v>345</v>
      </c>
      <c r="L1043" s="16">
        <f t="shared" si="257"/>
        <v>414</v>
      </c>
      <c r="M1043" s="16">
        <v>0.13500000000000001</v>
      </c>
      <c r="N1043" s="8">
        <f t="shared" si="254"/>
        <v>0.15606936416184972</v>
      </c>
      <c r="O1043" s="17">
        <f t="shared" si="250"/>
        <v>399</v>
      </c>
      <c r="P1043" s="17">
        <f t="shared" si="251"/>
        <v>478.79999999999995</v>
      </c>
      <c r="Q1043" s="18">
        <f t="shared" si="255"/>
        <v>53.865000000000002</v>
      </c>
      <c r="R1043" s="8">
        <v>12</v>
      </c>
      <c r="S1043" s="8">
        <v>6</v>
      </c>
      <c r="T1043" s="18">
        <f t="shared" si="252"/>
        <v>510.12765957446811</v>
      </c>
      <c r="U1043" s="78">
        <v>7.0000000000000007E-2</v>
      </c>
      <c r="V1043" s="18">
        <f t="shared" si="248"/>
        <v>512.31600000000003</v>
      </c>
      <c r="W1043" s="44">
        <f t="shared" si="249"/>
        <v>453.19148936170217</v>
      </c>
      <c r="X1043" s="8">
        <v>8.4</v>
      </c>
      <c r="Y1043" s="17">
        <v>0</v>
      </c>
      <c r="Z1043" s="18">
        <f t="shared" si="253"/>
        <v>523.8078602620086</v>
      </c>
      <c r="AA1043" s="17">
        <f t="shared" si="256"/>
        <v>465.06550218340607</v>
      </c>
      <c r="AB1043" s="35" t="s">
        <v>881</v>
      </c>
      <c r="AC1043" s="35" t="s">
        <v>46</v>
      </c>
      <c r="AD1043" s="35"/>
      <c r="AE1043" s="35"/>
      <c r="AF1043" s="35"/>
      <c r="AG1043" s="36"/>
      <c r="AH1043" s="36"/>
      <c r="AI1043" s="36"/>
      <c r="AJ1043" s="38"/>
      <c r="AK1043" s="33" t="s">
        <v>2928</v>
      </c>
      <c r="AL1043" s="33" t="s">
        <v>2928</v>
      </c>
      <c r="AM1043" s="33" t="s">
        <v>2929</v>
      </c>
      <c r="AN1043" s="33"/>
    </row>
    <row r="1044" spans="1:40" ht="178.5">
      <c r="A1044" s="100" t="s">
        <v>1551</v>
      </c>
      <c r="B1044" s="33" t="s">
        <v>2930</v>
      </c>
      <c r="C1044" s="33" t="s">
        <v>471</v>
      </c>
      <c r="D1044" s="33" t="s">
        <v>2931</v>
      </c>
      <c r="E1044" s="35"/>
      <c r="F1044" s="35" t="s">
        <v>2932</v>
      </c>
      <c r="G1044" s="35">
        <v>1</v>
      </c>
      <c r="H1044" s="33" t="s">
        <v>46</v>
      </c>
      <c r="I1044" s="33"/>
      <c r="J1044" s="33" t="s">
        <v>2714</v>
      </c>
      <c r="K1044" s="37">
        <v>100</v>
      </c>
      <c r="L1044" s="16">
        <f t="shared" si="257"/>
        <v>120</v>
      </c>
      <c r="M1044" s="16">
        <v>0.248</v>
      </c>
      <c r="N1044" s="8">
        <f t="shared" si="254"/>
        <v>0.32978723404255317</v>
      </c>
      <c r="O1044" s="17">
        <f t="shared" si="250"/>
        <v>133</v>
      </c>
      <c r="P1044" s="17">
        <f t="shared" si="251"/>
        <v>159.6</v>
      </c>
      <c r="Q1044" s="18">
        <f t="shared" si="255"/>
        <v>32.984000000000002</v>
      </c>
      <c r="R1044" s="8">
        <v>12</v>
      </c>
      <c r="S1044" s="8">
        <v>8.4</v>
      </c>
      <c r="T1044" s="18">
        <f t="shared" si="252"/>
        <v>175.33624454148472</v>
      </c>
      <c r="U1044" s="78">
        <v>0.1</v>
      </c>
      <c r="V1044" s="18">
        <f t="shared" si="248"/>
        <v>175.56</v>
      </c>
      <c r="W1044" s="44">
        <f t="shared" si="249"/>
        <v>144.10480349344977</v>
      </c>
      <c r="X1044" s="8">
        <v>8.4</v>
      </c>
      <c r="Y1044" s="17">
        <v>0</v>
      </c>
      <c r="Z1044" s="18">
        <f t="shared" si="253"/>
        <v>175.33624454148472</v>
      </c>
      <c r="AA1044" s="17">
        <f t="shared" si="256"/>
        <v>144.10480349344977</v>
      </c>
      <c r="AB1044" s="35" t="s">
        <v>2797</v>
      </c>
      <c r="AC1044" s="35" t="s">
        <v>46</v>
      </c>
      <c r="AD1044" s="35"/>
      <c r="AE1044" s="35"/>
      <c r="AF1044" s="35"/>
      <c r="AG1044" s="36"/>
      <c r="AH1044" s="36"/>
      <c r="AI1044" s="36"/>
      <c r="AJ1044" s="38"/>
      <c r="AK1044" s="33" t="s">
        <v>2933</v>
      </c>
      <c r="AL1044" s="94" t="s">
        <v>2933</v>
      </c>
      <c r="AM1044" s="33" t="s">
        <v>2934</v>
      </c>
      <c r="AN1044" s="33" t="s">
        <v>2935</v>
      </c>
    </row>
    <row r="1045" spans="1:40" ht="178.5">
      <c r="A1045" s="100" t="s">
        <v>1551</v>
      </c>
      <c r="B1045" s="33" t="s">
        <v>2930</v>
      </c>
      <c r="C1045" s="33" t="s">
        <v>471</v>
      </c>
      <c r="D1045" s="33" t="s">
        <v>2931</v>
      </c>
      <c r="E1045" s="35"/>
      <c r="F1045" s="35" t="s">
        <v>2932</v>
      </c>
      <c r="G1045" s="35">
        <v>1</v>
      </c>
      <c r="H1045" s="33" t="s">
        <v>46</v>
      </c>
      <c r="I1045" s="33"/>
      <c r="J1045" s="33" t="s">
        <v>2714</v>
      </c>
      <c r="K1045" s="37">
        <v>100</v>
      </c>
      <c r="L1045" s="16">
        <f t="shared" si="257"/>
        <v>120</v>
      </c>
      <c r="M1045" s="16">
        <v>0.248</v>
      </c>
      <c r="N1045" s="8">
        <f t="shared" si="254"/>
        <v>0.32978723404255317</v>
      </c>
      <c r="O1045" s="17">
        <f t="shared" si="250"/>
        <v>133</v>
      </c>
      <c r="P1045" s="17">
        <f t="shared" si="251"/>
        <v>159.6</v>
      </c>
      <c r="Q1045" s="18">
        <f t="shared" si="255"/>
        <v>32.984000000000002</v>
      </c>
      <c r="R1045" s="8">
        <v>12</v>
      </c>
      <c r="S1045" s="8">
        <v>8.4</v>
      </c>
      <c r="T1045" s="18">
        <f t="shared" si="252"/>
        <v>175.33624454148472</v>
      </c>
      <c r="U1045" s="78">
        <v>0.1</v>
      </c>
      <c r="V1045" s="18">
        <f t="shared" si="248"/>
        <v>175.56</v>
      </c>
      <c r="W1045" s="44">
        <f t="shared" si="249"/>
        <v>144.10480349344977</v>
      </c>
      <c r="X1045" s="8">
        <v>8.4</v>
      </c>
      <c r="Y1045" s="17">
        <v>0</v>
      </c>
      <c r="Z1045" s="18">
        <f t="shared" si="253"/>
        <v>175.33624454148472</v>
      </c>
      <c r="AA1045" s="17">
        <f t="shared" si="256"/>
        <v>144.10480349344977</v>
      </c>
      <c r="AB1045" s="35" t="s">
        <v>2797</v>
      </c>
      <c r="AC1045" s="35" t="s">
        <v>46</v>
      </c>
      <c r="AD1045" s="35"/>
      <c r="AE1045" s="35"/>
      <c r="AF1045" s="35"/>
      <c r="AG1045" s="36"/>
      <c r="AH1045" s="36"/>
      <c r="AI1045" s="36"/>
      <c r="AJ1045" s="38"/>
      <c r="AK1045" s="33" t="s">
        <v>2933</v>
      </c>
      <c r="AL1045" s="94" t="s">
        <v>2933</v>
      </c>
      <c r="AM1045" s="33" t="s">
        <v>2934</v>
      </c>
      <c r="AN1045" s="33" t="s">
        <v>2935</v>
      </c>
    </row>
    <row r="1046" spans="1:40" ht="178.5">
      <c r="A1046" s="100" t="s">
        <v>1551</v>
      </c>
      <c r="B1046" s="33" t="s">
        <v>2930</v>
      </c>
      <c r="C1046" s="33" t="s">
        <v>471</v>
      </c>
      <c r="D1046" s="33" t="s">
        <v>2931</v>
      </c>
      <c r="E1046" s="35"/>
      <c r="F1046" s="35" t="s">
        <v>2932</v>
      </c>
      <c r="G1046" s="35">
        <v>1</v>
      </c>
      <c r="H1046" s="33" t="s">
        <v>46</v>
      </c>
      <c r="I1046" s="33"/>
      <c r="J1046" s="33" t="s">
        <v>2714</v>
      </c>
      <c r="K1046" s="37">
        <v>100</v>
      </c>
      <c r="L1046" s="16">
        <f t="shared" si="257"/>
        <v>120</v>
      </c>
      <c r="M1046" s="16">
        <v>0.248</v>
      </c>
      <c r="N1046" s="8">
        <f t="shared" si="254"/>
        <v>0.32978723404255317</v>
      </c>
      <c r="O1046" s="17">
        <f t="shared" si="250"/>
        <v>133</v>
      </c>
      <c r="P1046" s="17">
        <f t="shared" si="251"/>
        <v>159.6</v>
      </c>
      <c r="Q1046" s="18">
        <f t="shared" si="255"/>
        <v>32.984000000000002</v>
      </c>
      <c r="R1046" s="8">
        <v>12</v>
      </c>
      <c r="S1046" s="8">
        <v>8.4</v>
      </c>
      <c r="T1046" s="18">
        <f t="shared" si="252"/>
        <v>175.33624454148472</v>
      </c>
      <c r="U1046" s="78">
        <v>0.1</v>
      </c>
      <c r="V1046" s="18">
        <f t="shared" si="248"/>
        <v>175.56</v>
      </c>
      <c r="W1046" s="44">
        <f t="shared" si="249"/>
        <v>144.10480349344977</v>
      </c>
      <c r="X1046" s="8">
        <v>8.4</v>
      </c>
      <c r="Y1046" s="17">
        <v>0</v>
      </c>
      <c r="Z1046" s="18">
        <f t="shared" si="253"/>
        <v>175.33624454148472</v>
      </c>
      <c r="AA1046" s="17">
        <f t="shared" si="256"/>
        <v>144.10480349344977</v>
      </c>
      <c r="AB1046" s="35" t="s">
        <v>2797</v>
      </c>
      <c r="AC1046" s="35" t="s">
        <v>46</v>
      </c>
      <c r="AD1046" s="35"/>
      <c r="AE1046" s="35"/>
      <c r="AF1046" s="35"/>
      <c r="AG1046" s="36"/>
      <c r="AH1046" s="36"/>
      <c r="AI1046" s="36"/>
      <c r="AJ1046" s="38"/>
      <c r="AK1046" s="33" t="s">
        <v>2933</v>
      </c>
      <c r="AL1046" s="94" t="s">
        <v>2933</v>
      </c>
      <c r="AM1046" s="33" t="s">
        <v>2934</v>
      </c>
      <c r="AN1046" s="33" t="s">
        <v>2935</v>
      </c>
    </row>
    <row r="1047" spans="1:40" ht="178.5">
      <c r="A1047" s="100" t="s">
        <v>1551</v>
      </c>
      <c r="B1047" s="33" t="s">
        <v>2930</v>
      </c>
      <c r="C1047" s="33" t="s">
        <v>471</v>
      </c>
      <c r="D1047" s="33" t="s">
        <v>2931</v>
      </c>
      <c r="E1047" s="35"/>
      <c r="F1047" s="35" t="s">
        <v>2932</v>
      </c>
      <c r="G1047" s="35">
        <v>1</v>
      </c>
      <c r="H1047" s="33" t="s">
        <v>46</v>
      </c>
      <c r="I1047" s="33"/>
      <c r="J1047" s="33" t="s">
        <v>2714</v>
      </c>
      <c r="K1047" s="37">
        <v>100</v>
      </c>
      <c r="L1047" s="16">
        <f t="shared" si="257"/>
        <v>120</v>
      </c>
      <c r="M1047" s="16">
        <v>0.248</v>
      </c>
      <c r="N1047" s="8">
        <f t="shared" si="254"/>
        <v>0.32978723404255317</v>
      </c>
      <c r="O1047" s="17">
        <f t="shared" si="250"/>
        <v>133</v>
      </c>
      <c r="P1047" s="17">
        <f t="shared" si="251"/>
        <v>159.6</v>
      </c>
      <c r="Q1047" s="18">
        <f t="shared" si="255"/>
        <v>32.984000000000002</v>
      </c>
      <c r="R1047" s="8">
        <v>12</v>
      </c>
      <c r="S1047" s="8">
        <v>8.4</v>
      </c>
      <c r="T1047" s="18">
        <f t="shared" si="252"/>
        <v>175.33624454148472</v>
      </c>
      <c r="U1047" s="78">
        <v>0.1</v>
      </c>
      <c r="V1047" s="18">
        <f t="shared" si="248"/>
        <v>175.56</v>
      </c>
      <c r="W1047" s="44">
        <f t="shared" si="249"/>
        <v>144.10480349344977</v>
      </c>
      <c r="X1047" s="8">
        <v>8.4</v>
      </c>
      <c r="Y1047" s="17">
        <v>0</v>
      </c>
      <c r="Z1047" s="18">
        <f t="shared" si="253"/>
        <v>175.33624454148472</v>
      </c>
      <c r="AA1047" s="17">
        <f t="shared" si="256"/>
        <v>144.10480349344977</v>
      </c>
      <c r="AB1047" s="35" t="s">
        <v>2797</v>
      </c>
      <c r="AC1047" s="35" t="s">
        <v>46</v>
      </c>
      <c r="AD1047" s="35"/>
      <c r="AE1047" s="35"/>
      <c r="AF1047" s="35"/>
      <c r="AG1047" s="36"/>
      <c r="AH1047" s="36"/>
      <c r="AI1047" s="36"/>
      <c r="AJ1047" s="38"/>
      <c r="AK1047" s="33" t="s">
        <v>2933</v>
      </c>
      <c r="AL1047" s="94" t="s">
        <v>2933</v>
      </c>
      <c r="AM1047" s="33" t="s">
        <v>2934</v>
      </c>
      <c r="AN1047" s="33" t="s">
        <v>2935</v>
      </c>
    </row>
    <row r="1048" spans="1:40" ht="178.5">
      <c r="A1048" s="100" t="s">
        <v>1551</v>
      </c>
      <c r="B1048" s="33" t="s">
        <v>2930</v>
      </c>
      <c r="C1048" s="33" t="s">
        <v>471</v>
      </c>
      <c r="D1048" s="33" t="s">
        <v>2931</v>
      </c>
      <c r="E1048" s="35"/>
      <c r="F1048" s="35" t="s">
        <v>2932</v>
      </c>
      <c r="G1048" s="35">
        <v>1</v>
      </c>
      <c r="H1048" s="33" t="s">
        <v>46</v>
      </c>
      <c r="I1048" s="33"/>
      <c r="J1048" s="33" t="s">
        <v>2714</v>
      </c>
      <c r="K1048" s="37">
        <v>100</v>
      </c>
      <c r="L1048" s="16">
        <f t="shared" si="257"/>
        <v>120</v>
      </c>
      <c r="M1048" s="16">
        <v>0.248</v>
      </c>
      <c r="N1048" s="8">
        <f t="shared" si="254"/>
        <v>0.32978723404255317</v>
      </c>
      <c r="O1048" s="17">
        <f t="shared" si="250"/>
        <v>133</v>
      </c>
      <c r="P1048" s="17">
        <f t="shared" si="251"/>
        <v>159.6</v>
      </c>
      <c r="Q1048" s="18">
        <f t="shared" si="255"/>
        <v>32.984000000000002</v>
      </c>
      <c r="R1048" s="8">
        <v>12</v>
      </c>
      <c r="S1048" s="8">
        <v>8.4</v>
      </c>
      <c r="T1048" s="18">
        <f t="shared" si="252"/>
        <v>175.33624454148472</v>
      </c>
      <c r="U1048" s="78">
        <v>0.1</v>
      </c>
      <c r="V1048" s="18">
        <f t="shared" si="248"/>
        <v>175.56</v>
      </c>
      <c r="W1048" s="44">
        <f t="shared" si="249"/>
        <v>144.10480349344977</v>
      </c>
      <c r="X1048" s="8">
        <v>8.4</v>
      </c>
      <c r="Y1048" s="17">
        <v>0</v>
      </c>
      <c r="Z1048" s="18">
        <f t="shared" si="253"/>
        <v>175.33624454148472</v>
      </c>
      <c r="AA1048" s="17">
        <f t="shared" si="256"/>
        <v>144.10480349344977</v>
      </c>
      <c r="AB1048" s="35" t="s">
        <v>2797</v>
      </c>
      <c r="AC1048" s="35" t="s">
        <v>46</v>
      </c>
      <c r="AD1048" s="35"/>
      <c r="AE1048" s="35"/>
      <c r="AF1048" s="35"/>
      <c r="AG1048" s="36"/>
      <c r="AH1048" s="36"/>
      <c r="AI1048" s="36"/>
      <c r="AJ1048" s="38"/>
      <c r="AK1048" s="33" t="s">
        <v>2933</v>
      </c>
      <c r="AL1048" s="94" t="s">
        <v>2933</v>
      </c>
      <c r="AM1048" s="33" t="s">
        <v>2934</v>
      </c>
      <c r="AN1048" s="33" t="s">
        <v>2935</v>
      </c>
    </row>
    <row r="1049" spans="1:40" ht="178.5">
      <c r="A1049" s="100" t="s">
        <v>1551</v>
      </c>
      <c r="B1049" s="33" t="s">
        <v>2930</v>
      </c>
      <c r="C1049" s="33" t="s">
        <v>471</v>
      </c>
      <c r="D1049" s="33" t="s">
        <v>2931</v>
      </c>
      <c r="E1049" s="35"/>
      <c r="F1049" s="35" t="s">
        <v>2932</v>
      </c>
      <c r="G1049" s="35">
        <v>1</v>
      </c>
      <c r="H1049" s="33" t="s">
        <v>46</v>
      </c>
      <c r="I1049" s="33"/>
      <c r="J1049" s="33" t="s">
        <v>2714</v>
      </c>
      <c r="K1049" s="37">
        <v>100</v>
      </c>
      <c r="L1049" s="16">
        <f t="shared" si="257"/>
        <v>120</v>
      </c>
      <c r="M1049" s="16">
        <v>0.248</v>
      </c>
      <c r="N1049" s="8">
        <f t="shared" si="254"/>
        <v>0.32978723404255317</v>
      </c>
      <c r="O1049" s="17">
        <f t="shared" si="250"/>
        <v>133</v>
      </c>
      <c r="P1049" s="17">
        <f t="shared" si="251"/>
        <v>159.6</v>
      </c>
      <c r="Q1049" s="18">
        <f t="shared" si="255"/>
        <v>32.984000000000002</v>
      </c>
      <c r="R1049" s="8">
        <v>12</v>
      </c>
      <c r="S1049" s="8">
        <v>8.4</v>
      </c>
      <c r="T1049" s="18">
        <f t="shared" si="252"/>
        <v>175.33624454148472</v>
      </c>
      <c r="U1049" s="78">
        <v>0.1</v>
      </c>
      <c r="V1049" s="18">
        <f t="shared" si="248"/>
        <v>175.56</v>
      </c>
      <c r="W1049" s="44">
        <f t="shared" si="249"/>
        <v>144.10480349344977</v>
      </c>
      <c r="X1049" s="8">
        <v>8.4</v>
      </c>
      <c r="Y1049" s="17">
        <v>0</v>
      </c>
      <c r="Z1049" s="18">
        <f t="shared" si="253"/>
        <v>175.33624454148472</v>
      </c>
      <c r="AA1049" s="17">
        <f t="shared" si="256"/>
        <v>144.10480349344977</v>
      </c>
      <c r="AB1049" s="35" t="s">
        <v>2797</v>
      </c>
      <c r="AC1049" s="35" t="s">
        <v>46</v>
      </c>
      <c r="AD1049" s="35"/>
      <c r="AE1049" s="35"/>
      <c r="AF1049" s="35"/>
      <c r="AG1049" s="36"/>
      <c r="AH1049" s="36"/>
      <c r="AI1049" s="36"/>
      <c r="AJ1049" s="38"/>
      <c r="AK1049" s="33" t="s">
        <v>2933</v>
      </c>
      <c r="AL1049" s="94" t="s">
        <v>2933</v>
      </c>
      <c r="AM1049" s="33" t="s">
        <v>2934</v>
      </c>
      <c r="AN1049" s="33" t="s">
        <v>2935</v>
      </c>
    </row>
    <row r="1050" spans="1:40" ht="140.25">
      <c r="A1050" s="100" t="s">
        <v>1551</v>
      </c>
      <c r="B1050" s="33" t="s">
        <v>2936</v>
      </c>
      <c r="C1050" s="33" t="s">
        <v>1237</v>
      </c>
      <c r="D1050" s="33" t="s">
        <v>2937</v>
      </c>
      <c r="E1050" s="35" t="s">
        <v>2938</v>
      </c>
      <c r="F1050" s="35" t="s">
        <v>1175</v>
      </c>
      <c r="G1050" s="35">
        <v>1</v>
      </c>
      <c r="H1050" s="33" t="s">
        <v>46</v>
      </c>
      <c r="I1050" s="33" t="s">
        <v>47</v>
      </c>
      <c r="J1050" s="33" t="s">
        <v>1138</v>
      </c>
      <c r="K1050" s="37">
        <v>255</v>
      </c>
      <c r="L1050" s="16">
        <f t="shared" si="257"/>
        <v>306</v>
      </c>
      <c r="M1050" s="16">
        <v>0.13400000000000001</v>
      </c>
      <c r="N1050" s="8">
        <f t="shared" si="254"/>
        <v>0.15473441108545036</v>
      </c>
      <c r="O1050" s="17">
        <f t="shared" si="250"/>
        <v>295</v>
      </c>
      <c r="P1050" s="17">
        <f t="shared" si="251"/>
        <v>354</v>
      </c>
      <c r="Q1050" s="18">
        <f t="shared" si="255"/>
        <v>39.53</v>
      </c>
      <c r="R1050" s="8">
        <v>12</v>
      </c>
      <c r="S1050" s="8">
        <v>8.4</v>
      </c>
      <c r="T1050" s="18">
        <f t="shared" si="252"/>
        <v>387.56331877729252</v>
      </c>
      <c r="U1050" s="78">
        <v>0.1</v>
      </c>
      <c r="V1050" s="18">
        <f t="shared" ref="V1050:V1056" si="258">P1050*(1+U1050)</f>
        <v>389.40000000000003</v>
      </c>
      <c r="W1050" s="44">
        <f t="shared" si="249"/>
        <v>347.16157205240171</v>
      </c>
      <c r="X1050" s="8">
        <v>8.4</v>
      </c>
      <c r="Y1050" s="17">
        <v>0</v>
      </c>
      <c r="Z1050" s="18">
        <f t="shared" si="253"/>
        <v>387.56331877729252</v>
      </c>
      <c r="AA1050" s="17">
        <f t="shared" si="256"/>
        <v>347.16157205240171</v>
      </c>
      <c r="AB1050" s="40">
        <v>43226</v>
      </c>
      <c r="AC1050" s="35" t="s">
        <v>394</v>
      </c>
      <c r="AD1050" s="35" t="s">
        <v>2939</v>
      </c>
      <c r="AE1050" s="35" t="s">
        <v>2940</v>
      </c>
      <c r="AF1050" s="35">
        <v>11.09</v>
      </c>
      <c r="AG1050" s="36"/>
      <c r="AH1050" s="36"/>
      <c r="AI1050" s="36"/>
      <c r="AJ1050" s="38"/>
      <c r="AK1050" s="33" t="s">
        <v>2941</v>
      </c>
      <c r="AL1050" s="33" t="s">
        <v>2941</v>
      </c>
      <c r="AM1050" s="33" t="s">
        <v>2942</v>
      </c>
      <c r="AN1050" s="33" t="s">
        <v>2943</v>
      </c>
    </row>
    <row r="1051" spans="1:40" ht="140.25">
      <c r="A1051" s="100" t="s">
        <v>1551</v>
      </c>
      <c r="B1051" s="33" t="s">
        <v>2936</v>
      </c>
      <c r="C1051" s="33" t="s">
        <v>1237</v>
      </c>
      <c r="D1051" s="33" t="s">
        <v>2937</v>
      </c>
      <c r="E1051" s="35"/>
      <c r="F1051" s="35" t="s">
        <v>1175</v>
      </c>
      <c r="G1051" s="35">
        <v>1</v>
      </c>
      <c r="H1051" s="33" t="s">
        <v>46</v>
      </c>
      <c r="I1051" s="33" t="s">
        <v>47</v>
      </c>
      <c r="J1051" s="33" t="s">
        <v>1305</v>
      </c>
      <c r="K1051" s="37">
        <v>250</v>
      </c>
      <c r="L1051" s="16">
        <f t="shared" si="257"/>
        <v>300</v>
      </c>
      <c r="M1051" s="16">
        <v>0.15</v>
      </c>
      <c r="N1051" s="8">
        <f t="shared" si="254"/>
        <v>0.17647058823529413</v>
      </c>
      <c r="O1051" s="17">
        <f t="shared" si="250"/>
        <v>295</v>
      </c>
      <c r="P1051" s="17">
        <f t="shared" si="251"/>
        <v>354</v>
      </c>
      <c r="Q1051" s="18">
        <f t="shared" si="255"/>
        <v>44.25</v>
      </c>
      <c r="R1051" s="8">
        <v>12</v>
      </c>
      <c r="S1051" s="8">
        <v>8.4</v>
      </c>
      <c r="T1051" s="18">
        <f t="shared" si="252"/>
        <v>387.56331877729252</v>
      </c>
      <c r="U1051" s="78">
        <v>0.1</v>
      </c>
      <c r="V1051" s="18">
        <f t="shared" si="258"/>
        <v>389.40000000000003</v>
      </c>
      <c r="W1051" s="44">
        <f t="shared" si="249"/>
        <v>340.6113537117904</v>
      </c>
      <c r="X1051" s="8">
        <v>8.4</v>
      </c>
      <c r="Y1051" s="17">
        <v>0</v>
      </c>
      <c r="Z1051" s="18">
        <f t="shared" si="253"/>
        <v>387.56331877729252</v>
      </c>
      <c r="AA1051" s="17">
        <f t="shared" si="256"/>
        <v>340.6113537117904</v>
      </c>
      <c r="AB1051" s="40">
        <v>43287</v>
      </c>
      <c r="AC1051" s="35" t="s">
        <v>46</v>
      </c>
      <c r="AD1051" s="35"/>
      <c r="AE1051" s="35"/>
      <c r="AF1051" s="35"/>
      <c r="AG1051" s="36"/>
      <c r="AH1051" s="36"/>
      <c r="AI1051" s="36"/>
      <c r="AJ1051" s="38"/>
      <c r="AK1051" s="33" t="s">
        <v>2941</v>
      </c>
      <c r="AL1051" s="33" t="s">
        <v>2941</v>
      </c>
      <c r="AM1051" s="33" t="s">
        <v>2942</v>
      </c>
      <c r="AN1051" s="33" t="s">
        <v>2943</v>
      </c>
    </row>
    <row r="1052" spans="1:40" ht="140.25">
      <c r="A1052" s="100" t="s">
        <v>1551</v>
      </c>
      <c r="B1052" s="33" t="s">
        <v>2944</v>
      </c>
      <c r="C1052" s="33" t="s">
        <v>1237</v>
      </c>
      <c r="D1052" s="33" t="s">
        <v>2945</v>
      </c>
      <c r="E1052" s="35"/>
      <c r="F1052" s="35" t="s">
        <v>1175</v>
      </c>
      <c r="G1052" s="35">
        <v>1</v>
      </c>
      <c r="H1052" s="33" t="s">
        <v>46</v>
      </c>
      <c r="I1052" s="33" t="s">
        <v>47</v>
      </c>
      <c r="J1052" s="33" t="s">
        <v>1138</v>
      </c>
      <c r="K1052" s="37">
        <v>345</v>
      </c>
      <c r="L1052" s="16">
        <f t="shared" si="257"/>
        <v>414</v>
      </c>
      <c r="M1052" s="16">
        <v>0.12</v>
      </c>
      <c r="N1052" s="8">
        <f t="shared" si="254"/>
        <v>0.13636363636363635</v>
      </c>
      <c r="O1052" s="17">
        <f t="shared" si="250"/>
        <v>393</v>
      </c>
      <c r="P1052" s="17">
        <f t="shared" si="251"/>
        <v>471.59999999999997</v>
      </c>
      <c r="Q1052" s="18">
        <f t="shared" si="255"/>
        <v>47.16</v>
      </c>
      <c r="R1052" s="8">
        <v>12</v>
      </c>
      <c r="S1052" s="8">
        <v>8.4</v>
      </c>
      <c r="T1052" s="18">
        <f t="shared" si="252"/>
        <v>515.94759825327503</v>
      </c>
      <c r="U1052" s="78">
        <v>0.1</v>
      </c>
      <c r="V1052" s="18">
        <f t="shared" si="258"/>
        <v>518.76</v>
      </c>
      <c r="W1052" s="44">
        <f t="shared" si="249"/>
        <v>465.06550218340607</v>
      </c>
      <c r="X1052" s="8">
        <v>8.4</v>
      </c>
      <c r="Y1052" s="17">
        <v>0</v>
      </c>
      <c r="Z1052" s="18">
        <f t="shared" si="253"/>
        <v>515.94759825327503</v>
      </c>
      <c r="AA1052" s="17">
        <f t="shared" si="256"/>
        <v>465.06550218340607</v>
      </c>
      <c r="AB1052" s="35"/>
      <c r="AC1052" s="35"/>
      <c r="AD1052" s="35"/>
      <c r="AE1052" s="35"/>
      <c r="AF1052" s="35"/>
      <c r="AG1052" s="36"/>
      <c r="AH1052" s="36"/>
      <c r="AI1052" s="36"/>
      <c r="AJ1052" s="38"/>
      <c r="AK1052" s="33" t="s">
        <v>2946</v>
      </c>
      <c r="AL1052" s="33" t="s">
        <v>2946</v>
      </c>
      <c r="AM1052" s="33" t="s">
        <v>2947</v>
      </c>
      <c r="AN1052" s="33" t="s">
        <v>2948</v>
      </c>
    </row>
    <row r="1053" spans="1:40" ht="153">
      <c r="A1053" s="100" t="s">
        <v>1551</v>
      </c>
      <c r="B1053" s="33" t="s">
        <v>2949</v>
      </c>
      <c r="C1053" s="33" t="s">
        <v>1237</v>
      </c>
      <c r="D1053" s="33" t="s">
        <v>2950</v>
      </c>
      <c r="E1053" s="35"/>
      <c r="F1053" s="35" t="s">
        <v>1175</v>
      </c>
      <c r="G1053" s="35">
        <v>1</v>
      </c>
      <c r="H1053" s="33" t="s">
        <v>46</v>
      </c>
      <c r="I1053" s="33" t="s">
        <v>47</v>
      </c>
      <c r="J1053" s="33" t="s">
        <v>1138</v>
      </c>
      <c r="K1053" s="37">
        <v>345</v>
      </c>
      <c r="L1053" s="16">
        <f t="shared" si="257"/>
        <v>414</v>
      </c>
      <c r="M1053" s="16">
        <v>0.12</v>
      </c>
      <c r="N1053" s="8">
        <f t="shared" si="254"/>
        <v>0.13636363636363635</v>
      </c>
      <c r="O1053" s="17">
        <f t="shared" si="250"/>
        <v>393</v>
      </c>
      <c r="P1053" s="17">
        <f t="shared" si="251"/>
        <v>471.59999999999997</v>
      </c>
      <c r="Q1053" s="18">
        <f t="shared" si="255"/>
        <v>47.16</v>
      </c>
      <c r="R1053" s="8">
        <v>12</v>
      </c>
      <c r="S1053" s="8">
        <v>8.4</v>
      </c>
      <c r="T1053" s="18">
        <f t="shared" si="252"/>
        <v>515.94759825327503</v>
      </c>
      <c r="U1053" s="78">
        <v>0.1</v>
      </c>
      <c r="V1053" s="18">
        <f t="shared" si="258"/>
        <v>518.76</v>
      </c>
      <c r="W1053" s="44">
        <f t="shared" si="249"/>
        <v>465.06550218340607</v>
      </c>
      <c r="X1053" s="8">
        <v>8.4</v>
      </c>
      <c r="Y1053" s="17">
        <v>0</v>
      </c>
      <c r="Z1053" s="18">
        <f t="shared" si="253"/>
        <v>515.94759825327503</v>
      </c>
      <c r="AA1053" s="17">
        <f t="shared" si="256"/>
        <v>465.06550218340607</v>
      </c>
      <c r="AB1053" s="35" t="s">
        <v>2264</v>
      </c>
      <c r="AC1053" s="35" t="s">
        <v>46</v>
      </c>
      <c r="AD1053" s="35"/>
      <c r="AE1053" s="35"/>
      <c r="AF1053" s="35"/>
      <c r="AG1053" s="36"/>
      <c r="AH1053" s="36"/>
      <c r="AI1053" s="36"/>
      <c r="AJ1053" s="38"/>
      <c r="AK1053" s="33" t="s">
        <v>2951</v>
      </c>
      <c r="AL1053" s="33" t="s">
        <v>2951</v>
      </c>
      <c r="AM1053" s="33" t="s">
        <v>2952</v>
      </c>
      <c r="AN1053" s="33" t="s">
        <v>2953</v>
      </c>
    </row>
    <row r="1054" spans="1:40" ht="165.75">
      <c r="A1054" s="100" t="s">
        <v>1551</v>
      </c>
      <c r="B1054" s="33" t="s">
        <v>2954</v>
      </c>
      <c r="C1054" s="33" t="s">
        <v>1237</v>
      </c>
      <c r="D1054" s="33" t="s">
        <v>2955</v>
      </c>
      <c r="E1054" s="35"/>
      <c r="F1054" s="35" t="s">
        <v>1175</v>
      </c>
      <c r="G1054" s="35">
        <v>1</v>
      </c>
      <c r="H1054" s="33" t="s">
        <v>46</v>
      </c>
      <c r="I1054" s="33" t="s">
        <v>47</v>
      </c>
      <c r="J1054" s="33" t="s">
        <v>1138</v>
      </c>
      <c r="K1054" s="37">
        <v>310</v>
      </c>
      <c r="L1054" s="16">
        <f t="shared" si="257"/>
        <v>372</v>
      </c>
      <c r="M1054" s="16">
        <v>0.108</v>
      </c>
      <c r="N1054" s="8">
        <f t="shared" si="254"/>
        <v>0.1210762331838565</v>
      </c>
      <c r="O1054" s="17">
        <f t="shared" si="250"/>
        <v>348</v>
      </c>
      <c r="P1054" s="17">
        <f t="shared" si="251"/>
        <v>417.59999999999997</v>
      </c>
      <c r="Q1054" s="18">
        <f t="shared" si="255"/>
        <v>37.583999999999996</v>
      </c>
      <c r="R1054" s="8">
        <v>12</v>
      </c>
      <c r="S1054" s="8">
        <v>8.4</v>
      </c>
      <c r="T1054" s="18">
        <f t="shared" si="252"/>
        <v>456.99563318777285</v>
      </c>
      <c r="U1054" s="78">
        <v>0.1</v>
      </c>
      <c r="V1054" s="18">
        <f t="shared" si="258"/>
        <v>459.36</v>
      </c>
      <c r="W1054" s="44">
        <f t="shared" si="249"/>
        <v>419.21397379912662</v>
      </c>
      <c r="X1054" s="8">
        <v>8.4</v>
      </c>
      <c r="Y1054" s="17">
        <v>0</v>
      </c>
      <c r="Z1054" s="18">
        <f t="shared" si="253"/>
        <v>456.99563318777285</v>
      </c>
      <c r="AA1054" s="17">
        <f t="shared" si="256"/>
        <v>419.21397379912662</v>
      </c>
      <c r="AB1054" s="35"/>
      <c r="AC1054" s="35"/>
      <c r="AD1054" s="35"/>
      <c r="AE1054" s="35"/>
      <c r="AF1054" s="35"/>
      <c r="AG1054" s="36"/>
      <c r="AH1054" s="36"/>
      <c r="AI1054" s="36"/>
      <c r="AJ1054" s="38"/>
      <c r="AK1054" s="33" t="s">
        <v>2956</v>
      </c>
      <c r="AL1054" s="33" t="s">
        <v>2956</v>
      </c>
      <c r="AM1054" s="33" t="s">
        <v>2957</v>
      </c>
      <c r="AN1054" s="33" t="s">
        <v>2958</v>
      </c>
    </row>
    <row r="1055" spans="1:40" ht="127.5">
      <c r="A1055" s="100" t="s">
        <v>1551</v>
      </c>
      <c r="B1055" s="33" t="s">
        <v>2959</v>
      </c>
      <c r="C1055" s="33" t="s">
        <v>1237</v>
      </c>
      <c r="D1055" s="33" t="s">
        <v>2960</v>
      </c>
      <c r="E1055" s="35" t="s">
        <v>2961</v>
      </c>
      <c r="F1055" s="35" t="s">
        <v>1533</v>
      </c>
      <c r="G1055" s="35">
        <v>1</v>
      </c>
      <c r="H1055" s="33" t="s">
        <v>46</v>
      </c>
      <c r="I1055" s="33" t="s">
        <v>47</v>
      </c>
      <c r="J1055" s="33" t="s">
        <v>1138</v>
      </c>
      <c r="K1055" s="37">
        <v>250</v>
      </c>
      <c r="L1055" s="16">
        <f t="shared" si="257"/>
        <v>300</v>
      </c>
      <c r="M1055" s="16">
        <v>0.154</v>
      </c>
      <c r="N1055" s="8">
        <f t="shared" si="254"/>
        <v>0.18203309692671396</v>
      </c>
      <c r="O1055" s="17">
        <f t="shared" si="250"/>
        <v>296</v>
      </c>
      <c r="P1055" s="17">
        <f t="shared" si="251"/>
        <v>355.2</v>
      </c>
      <c r="Q1055" s="18">
        <f t="shared" si="255"/>
        <v>45.583999999999996</v>
      </c>
      <c r="R1055" s="8">
        <v>12</v>
      </c>
      <c r="S1055" s="8">
        <v>6</v>
      </c>
      <c r="T1055" s="18">
        <f t="shared" si="252"/>
        <v>378.63829787234044</v>
      </c>
      <c r="U1055" s="78">
        <v>7.0000000000000007E-2</v>
      </c>
      <c r="V1055" s="18">
        <f t="shared" si="258"/>
        <v>380.06400000000002</v>
      </c>
      <c r="W1055" s="44">
        <f t="shared" si="249"/>
        <v>331.91489361702128</v>
      </c>
      <c r="X1055" s="8">
        <v>8.4</v>
      </c>
      <c r="Y1055" s="17">
        <v>0</v>
      </c>
      <c r="Z1055" s="18">
        <f t="shared" si="253"/>
        <v>388.87336244541478</v>
      </c>
      <c r="AA1055" s="17">
        <f t="shared" si="256"/>
        <v>340.6113537117904</v>
      </c>
      <c r="AB1055" s="35" t="s">
        <v>1138</v>
      </c>
      <c r="AC1055" s="35" t="s">
        <v>394</v>
      </c>
      <c r="AD1055" s="35" t="s">
        <v>2962</v>
      </c>
      <c r="AE1055" s="35" t="s">
        <v>2963</v>
      </c>
      <c r="AF1055" s="35">
        <v>6.46</v>
      </c>
      <c r="AG1055" s="36"/>
      <c r="AH1055" s="36"/>
      <c r="AI1055" s="36"/>
      <c r="AJ1055" s="38"/>
      <c r="AK1055" s="33" t="s">
        <v>2964</v>
      </c>
      <c r="AL1055" s="33" t="s">
        <v>2964</v>
      </c>
      <c r="AM1055" s="33" t="s">
        <v>2965</v>
      </c>
      <c r="AN1055" s="33" t="s">
        <v>2966</v>
      </c>
    </row>
    <row r="1056" spans="1:40" ht="140.25">
      <c r="A1056" s="100" t="s">
        <v>1551</v>
      </c>
      <c r="B1056" s="33" t="s">
        <v>2967</v>
      </c>
      <c r="C1056" s="33" t="s">
        <v>1237</v>
      </c>
      <c r="D1056" s="33" t="s">
        <v>2968</v>
      </c>
      <c r="E1056" s="35" t="s">
        <v>2969</v>
      </c>
      <c r="F1056" s="35" t="s">
        <v>1175</v>
      </c>
      <c r="G1056" s="35">
        <v>1</v>
      </c>
      <c r="H1056" s="33" t="s">
        <v>46</v>
      </c>
      <c r="I1056" s="33" t="s">
        <v>47</v>
      </c>
      <c r="J1056" s="33" t="s">
        <v>1138</v>
      </c>
      <c r="K1056" s="37">
        <v>365</v>
      </c>
      <c r="L1056" s="16">
        <f t="shared" si="257"/>
        <v>438</v>
      </c>
      <c r="M1056" s="16">
        <v>0.104</v>
      </c>
      <c r="N1056" s="8">
        <f t="shared" si="254"/>
        <v>0.11607142857142856</v>
      </c>
      <c r="O1056" s="17">
        <f t="shared" si="250"/>
        <v>408</v>
      </c>
      <c r="P1056" s="17">
        <f t="shared" si="251"/>
        <v>489.59999999999997</v>
      </c>
      <c r="Q1056" s="18">
        <f t="shared" si="255"/>
        <v>42.431999999999995</v>
      </c>
      <c r="R1056" s="8">
        <v>12</v>
      </c>
      <c r="S1056" s="8">
        <v>8.4</v>
      </c>
      <c r="T1056" s="18">
        <f t="shared" si="252"/>
        <v>535.59825327510907</v>
      </c>
      <c r="U1056" s="78">
        <v>0.1</v>
      </c>
      <c r="V1056" s="18">
        <f t="shared" si="258"/>
        <v>538.56000000000006</v>
      </c>
      <c r="W1056" s="44">
        <f t="shared" si="249"/>
        <v>491.26637554585153</v>
      </c>
      <c r="X1056" s="8">
        <v>8.4</v>
      </c>
      <c r="Y1056" s="17">
        <v>0</v>
      </c>
      <c r="Z1056" s="18">
        <f t="shared" si="253"/>
        <v>535.59825327510907</v>
      </c>
      <c r="AA1056" s="17">
        <f t="shared" si="256"/>
        <v>491.26637554585153</v>
      </c>
      <c r="AB1056" s="35" t="s">
        <v>2970</v>
      </c>
      <c r="AC1056" s="35" t="s">
        <v>394</v>
      </c>
      <c r="AD1056" s="35" t="s">
        <v>2971</v>
      </c>
      <c r="AE1056" s="35" t="s">
        <v>2972</v>
      </c>
      <c r="AF1056" s="35">
        <v>6.46</v>
      </c>
      <c r="AG1056" s="36"/>
      <c r="AH1056" s="36"/>
      <c r="AI1056" s="36"/>
      <c r="AJ1056" s="38"/>
      <c r="AK1056" s="33" t="s">
        <v>2973</v>
      </c>
      <c r="AL1056" s="33" t="s">
        <v>2973</v>
      </c>
      <c r="AM1056" s="33" t="s">
        <v>2974</v>
      </c>
      <c r="AN1056" s="33" t="s">
        <v>2975</v>
      </c>
    </row>
    <row r="1057" spans="1:40" ht="115.5">
      <c r="A1057" s="52" t="s">
        <v>2976</v>
      </c>
      <c r="B1057" s="52" t="s">
        <v>2977</v>
      </c>
      <c r="C1057" s="52" t="s">
        <v>1237</v>
      </c>
      <c r="D1057" s="84" t="s">
        <v>2978</v>
      </c>
      <c r="E1057" s="21"/>
      <c r="F1057" s="55" t="s">
        <v>45</v>
      </c>
      <c r="G1057" s="55">
        <v>1</v>
      </c>
      <c r="H1057" s="24" t="s">
        <v>46</v>
      </c>
      <c r="I1057" s="24" t="s">
        <v>47</v>
      </c>
      <c r="J1057" s="56">
        <v>42989</v>
      </c>
      <c r="K1057" s="52">
        <v>399</v>
      </c>
      <c r="L1057" s="16">
        <f t="shared" si="257"/>
        <v>478.79999999999995</v>
      </c>
      <c r="M1057" s="16">
        <v>0.11799999999999999</v>
      </c>
      <c r="N1057" s="8">
        <f t="shared" si="254"/>
        <v>0.13378684807256236</v>
      </c>
      <c r="O1057" s="17">
        <f t="shared" si="250"/>
        <v>453</v>
      </c>
      <c r="P1057" s="17">
        <f t="shared" si="251"/>
        <v>543.6</v>
      </c>
      <c r="Q1057" s="18">
        <f t="shared" si="255"/>
        <v>53.454000000000001</v>
      </c>
      <c r="R1057" s="8">
        <v>12</v>
      </c>
      <c r="S1057" s="8">
        <v>6</v>
      </c>
      <c r="T1057" s="18">
        <f t="shared" si="252"/>
        <v>579.06382978723411</v>
      </c>
      <c r="U1057" s="44"/>
      <c r="V1057" s="44"/>
      <c r="W1057" s="44">
        <f t="shared" ref="W1057:W1061" si="259">(L1057+R1057)/(1-S1057/100)</f>
        <v>522.12765957446811</v>
      </c>
      <c r="X1057" s="8">
        <v>8.4</v>
      </c>
      <c r="Y1057" s="17">
        <v>0</v>
      </c>
      <c r="Z1057" s="18">
        <f t="shared" si="253"/>
        <v>594.55021834061142</v>
      </c>
      <c r="AA1057" s="17">
        <f t="shared" si="256"/>
        <v>535.80786026200872</v>
      </c>
      <c r="AB1057" s="21"/>
      <c r="AC1057" s="21"/>
      <c r="AD1057" s="21"/>
      <c r="AE1057" s="21"/>
      <c r="AF1057" s="21"/>
      <c r="AG1057" s="21"/>
      <c r="AH1057" s="21"/>
      <c r="AI1057" s="21"/>
      <c r="AJ1057" s="84" t="s">
        <v>2979</v>
      </c>
      <c r="AK1057" s="52" t="s">
        <v>2980</v>
      </c>
      <c r="AL1057" s="52" t="s">
        <v>2980</v>
      </c>
      <c r="AM1057" s="52" t="s">
        <v>2981</v>
      </c>
      <c r="AN1057" s="52" t="s">
        <v>2982</v>
      </c>
    </row>
    <row r="1058" spans="1:40" ht="115.5">
      <c r="A1058" s="52" t="s">
        <v>2976</v>
      </c>
      <c r="B1058" s="52" t="s">
        <v>2977</v>
      </c>
      <c r="C1058" s="52" t="s">
        <v>1237</v>
      </c>
      <c r="D1058" s="84" t="s">
        <v>2978</v>
      </c>
      <c r="E1058" s="21"/>
      <c r="F1058" s="55" t="s">
        <v>45</v>
      </c>
      <c r="G1058" s="55">
        <v>1</v>
      </c>
      <c r="H1058" s="24" t="s">
        <v>46</v>
      </c>
      <c r="I1058" s="24" t="s">
        <v>47</v>
      </c>
      <c r="J1058" s="56">
        <v>42989</v>
      </c>
      <c r="K1058" s="52">
        <v>399</v>
      </c>
      <c r="L1058" s="16">
        <f t="shared" si="257"/>
        <v>478.79999999999995</v>
      </c>
      <c r="M1058" s="16">
        <v>0.11799999999999999</v>
      </c>
      <c r="N1058" s="8">
        <f t="shared" si="254"/>
        <v>0.13378684807256236</v>
      </c>
      <c r="O1058" s="17">
        <f t="shared" ref="O1058:O1061" si="260">INT(K1058/(1-M1058))+1</f>
        <v>453</v>
      </c>
      <c r="P1058" s="17">
        <f t="shared" ref="P1058:P1061" si="261">1.2*O1058</f>
        <v>543.6</v>
      </c>
      <c r="Q1058" s="18">
        <f t="shared" si="255"/>
        <v>53.454000000000001</v>
      </c>
      <c r="R1058" s="8">
        <v>12</v>
      </c>
      <c r="S1058" s="8">
        <v>6</v>
      </c>
      <c r="T1058" s="18">
        <f t="shared" si="252"/>
        <v>579.06382978723411</v>
      </c>
      <c r="U1058" s="44"/>
      <c r="V1058" s="44"/>
      <c r="W1058" s="44">
        <f t="shared" si="259"/>
        <v>522.12765957446811</v>
      </c>
      <c r="X1058" s="8">
        <v>8.4</v>
      </c>
      <c r="Y1058" s="17">
        <v>0</v>
      </c>
      <c r="Z1058" s="18">
        <f t="shared" si="253"/>
        <v>594.55021834061142</v>
      </c>
      <c r="AA1058" s="17">
        <f t="shared" si="256"/>
        <v>535.80786026200872</v>
      </c>
      <c r="AB1058" s="21"/>
      <c r="AC1058" s="21"/>
      <c r="AD1058" s="21"/>
      <c r="AE1058" s="21"/>
      <c r="AF1058" s="21"/>
      <c r="AG1058" s="21"/>
      <c r="AH1058" s="21"/>
      <c r="AI1058" s="21"/>
      <c r="AJ1058" s="84" t="s">
        <v>2979</v>
      </c>
      <c r="AK1058" s="52" t="s">
        <v>2980</v>
      </c>
      <c r="AL1058" s="52" t="s">
        <v>2980</v>
      </c>
      <c r="AM1058" s="52" t="s">
        <v>2981</v>
      </c>
      <c r="AN1058" s="52" t="s">
        <v>2982</v>
      </c>
    </row>
    <row r="1059" spans="1:40" ht="115.5">
      <c r="A1059" s="52" t="s">
        <v>2976</v>
      </c>
      <c r="B1059" s="52" t="s">
        <v>2977</v>
      </c>
      <c r="C1059" s="52" t="s">
        <v>1237</v>
      </c>
      <c r="D1059" s="84" t="s">
        <v>2978</v>
      </c>
      <c r="E1059" s="21"/>
      <c r="F1059" s="55" t="s">
        <v>45</v>
      </c>
      <c r="G1059" s="55">
        <v>1</v>
      </c>
      <c r="H1059" s="24" t="s">
        <v>46</v>
      </c>
      <c r="I1059" s="24" t="s">
        <v>47</v>
      </c>
      <c r="J1059" s="56">
        <v>42989</v>
      </c>
      <c r="K1059" s="52">
        <v>399</v>
      </c>
      <c r="L1059" s="16">
        <f t="shared" si="257"/>
        <v>478.79999999999995</v>
      </c>
      <c r="M1059" s="16">
        <v>0.11799999999999999</v>
      </c>
      <c r="N1059" s="8">
        <f t="shared" si="254"/>
        <v>0.13378684807256236</v>
      </c>
      <c r="O1059" s="17">
        <f t="shared" si="260"/>
        <v>453</v>
      </c>
      <c r="P1059" s="17">
        <f t="shared" si="261"/>
        <v>543.6</v>
      </c>
      <c r="Q1059" s="18">
        <f t="shared" si="255"/>
        <v>53.454000000000001</v>
      </c>
      <c r="R1059" s="8">
        <v>12</v>
      </c>
      <c r="S1059" s="8">
        <v>6</v>
      </c>
      <c r="T1059" s="18">
        <f t="shared" si="252"/>
        <v>579.06382978723411</v>
      </c>
      <c r="U1059" s="44"/>
      <c r="V1059" s="44"/>
      <c r="W1059" s="44">
        <f t="shared" si="259"/>
        <v>522.12765957446811</v>
      </c>
      <c r="X1059" s="8">
        <v>8.4</v>
      </c>
      <c r="Y1059" s="17">
        <v>0</v>
      </c>
      <c r="Z1059" s="18">
        <f t="shared" si="253"/>
        <v>594.55021834061142</v>
      </c>
      <c r="AA1059" s="17">
        <f t="shared" si="256"/>
        <v>535.80786026200872</v>
      </c>
      <c r="AB1059" s="21"/>
      <c r="AC1059" s="21"/>
      <c r="AD1059" s="21"/>
      <c r="AE1059" s="21"/>
      <c r="AF1059" s="21"/>
      <c r="AG1059" s="21"/>
      <c r="AH1059" s="21"/>
      <c r="AI1059" s="21"/>
      <c r="AJ1059" s="84" t="s">
        <v>2979</v>
      </c>
      <c r="AK1059" s="52" t="s">
        <v>2980</v>
      </c>
      <c r="AL1059" s="52" t="s">
        <v>2980</v>
      </c>
      <c r="AM1059" s="52" t="s">
        <v>2981</v>
      </c>
      <c r="AN1059" s="52" t="s">
        <v>2982</v>
      </c>
    </row>
    <row r="1060" spans="1:40" ht="115.5">
      <c r="A1060" s="52" t="s">
        <v>2976</v>
      </c>
      <c r="B1060" s="52" t="s">
        <v>2977</v>
      </c>
      <c r="C1060" s="52" t="s">
        <v>1237</v>
      </c>
      <c r="D1060" s="84" t="s">
        <v>2978</v>
      </c>
      <c r="E1060" s="21"/>
      <c r="F1060" s="55" t="s">
        <v>45</v>
      </c>
      <c r="G1060" s="55">
        <v>1</v>
      </c>
      <c r="H1060" s="24" t="s">
        <v>46</v>
      </c>
      <c r="I1060" s="24" t="s">
        <v>47</v>
      </c>
      <c r="J1060" s="56">
        <v>42989</v>
      </c>
      <c r="K1060" s="52">
        <v>399</v>
      </c>
      <c r="L1060" s="16">
        <f t="shared" si="257"/>
        <v>478.79999999999995</v>
      </c>
      <c r="M1060" s="16">
        <v>0.11799999999999999</v>
      </c>
      <c r="N1060" s="8">
        <f t="shared" si="254"/>
        <v>0.13378684807256236</v>
      </c>
      <c r="O1060" s="17">
        <f t="shared" si="260"/>
        <v>453</v>
      </c>
      <c r="P1060" s="17">
        <f t="shared" si="261"/>
        <v>543.6</v>
      </c>
      <c r="Q1060" s="18">
        <f t="shared" si="255"/>
        <v>53.454000000000001</v>
      </c>
      <c r="R1060" s="8">
        <v>12</v>
      </c>
      <c r="S1060" s="8">
        <v>6</v>
      </c>
      <c r="T1060" s="18">
        <f t="shared" si="252"/>
        <v>579.06382978723411</v>
      </c>
      <c r="U1060" s="44"/>
      <c r="V1060" s="44"/>
      <c r="W1060" s="44">
        <f t="shared" si="259"/>
        <v>522.12765957446811</v>
      </c>
      <c r="X1060" s="8">
        <v>8.4</v>
      </c>
      <c r="Y1060" s="17">
        <v>0</v>
      </c>
      <c r="Z1060" s="18">
        <f t="shared" si="253"/>
        <v>594.55021834061142</v>
      </c>
      <c r="AA1060" s="17">
        <f t="shared" si="256"/>
        <v>535.80786026200872</v>
      </c>
      <c r="AB1060" s="21"/>
      <c r="AC1060" s="21"/>
      <c r="AD1060" s="21"/>
      <c r="AE1060" s="21"/>
      <c r="AF1060" s="21"/>
      <c r="AG1060" s="21"/>
      <c r="AH1060" s="21"/>
      <c r="AI1060" s="21"/>
      <c r="AJ1060" s="84" t="s">
        <v>2979</v>
      </c>
      <c r="AK1060" s="52" t="s">
        <v>2980</v>
      </c>
      <c r="AL1060" s="52" t="s">
        <v>2980</v>
      </c>
      <c r="AM1060" s="52" t="s">
        <v>2981</v>
      </c>
      <c r="AN1060" s="52" t="s">
        <v>2982</v>
      </c>
    </row>
    <row r="1061" spans="1:40" ht="115.5">
      <c r="A1061" s="52" t="s">
        <v>2976</v>
      </c>
      <c r="B1061" s="52" t="s">
        <v>2977</v>
      </c>
      <c r="C1061" s="52" t="s">
        <v>1237</v>
      </c>
      <c r="D1061" s="84" t="s">
        <v>2978</v>
      </c>
      <c r="E1061" s="21"/>
      <c r="F1061" s="55" t="s">
        <v>45</v>
      </c>
      <c r="G1061" s="55">
        <v>1</v>
      </c>
      <c r="H1061" s="24" t="s">
        <v>46</v>
      </c>
      <c r="I1061" s="24" t="s">
        <v>47</v>
      </c>
      <c r="J1061" s="56">
        <v>42989</v>
      </c>
      <c r="K1061" s="52">
        <v>399</v>
      </c>
      <c r="L1061" s="16">
        <f t="shared" si="257"/>
        <v>478.79999999999995</v>
      </c>
      <c r="M1061" s="16">
        <v>0.11799999999999999</v>
      </c>
      <c r="N1061" s="8">
        <f t="shared" si="254"/>
        <v>0.13378684807256236</v>
      </c>
      <c r="O1061" s="17">
        <f t="shared" si="260"/>
        <v>453</v>
      </c>
      <c r="P1061" s="17">
        <f t="shared" si="261"/>
        <v>543.6</v>
      </c>
      <c r="Q1061" s="18">
        <f t="shared" si="255"/>
        <v>53.454000000000001</v>
      </c>
      <c r="R1061" s="8">
        <v>12</v>
      </c>
      <c r="S1061" s="8">
        <v>6</v>
      </c>
      <c r="T1061" s="18">
        <f t="shared" si="252"/>
        <v>579.06382978723411</v>
      </c>
      <c r="U1061" s="44"/>
      <c r="V1061" s="44"/>
      <c r="W1061" s="44">
        <f t="shared" si="259"/>
        <v>522.12765957446811</v>
      </c>
      <c r="X1061" s="8">
        <v>8.4</v>
      </c>
      <c r="Y1061" s="17">
        <v>0</v>
      </c>
      <c r="Z1061" s="18">
        <f t="shared" si="253"/>
        <v>594.55021834061142</v>
      </c>
      <c r="AA1061" s="17">
        <f t="shared" si="256"/>
        <v>535.80786026200872</v>
      </c>
      <c r="AB1061" s="21"/>
      <c r="AC1061" s="21"/>
      <c r="AD1061" s="21"/>
      <c r="AE1061" s="21"/>
      <c r="AF1061" s="21"/>
      <c r="AG1061" s="21"/>
      <c r="AH1061" s="21"/>
      <c r="AI1061" s="21"/>
      <c r="AJ1061" s="84" t="s">
        <v>2979</v>
      </c>
      <c r="AK1061" s="52" t="s">
        <v>2980</v>
      </c>
      <c r="AL1061" s="52" t="s">
        <v>2980</v>
      </c>
      <c r="AM1061" s="52" t="s">
        <v>2981</v>
      </c>
      <c r="AN1061" s="52" t="s">
        <v>2982</v>
      </c>
    </row>
    <row r="1062" spans="1:40" ht="195">
      <c r="A1062" s="3" t="s">
        <v>2983</v>
      </c>
      <c r="B1062" s="14" t="s">
        <v>1152</v>
      </c>
      <c r="C1062" s="14" t="s">
        <v>471</v>
      </c>
      <c r="D1062" s="14" t="s">
        <v>1153</v>
      </c>
      <c r="E1062" s="12" t="s">
        <v>2984</v>
      </c>
      <c r="F1062" s="12" t="s">
        <v>45</v>
      </c>
      <c r="G1062" s="12">
        <v>1</v>
      </c>
      <c r="H1062" s="14" t="s">
        <v>46</v>
      </c>
      <c r="I1062" s="14" t="s">
        <v>47</v>
      </c>
      <c r="J1062" s="14"/>
      <c r="K1062" s="5">
        <v>299</v>
      </c>
      <c r="L1062" s="6">
        <f t="shared" si="257"/>
        <v>358.8</v>
      </c>
      <c r="M1062" s="6">
        <v>0.13400000000000001</v>
      </c>
      <c r="N1062" s="7">
        <f t="shared" si="254"/>
        <v>0.15473441108545036</v>
      </c>
      <c r="O1062" s="8">
        <f>N1062/(1-N1062)</f>
        <v>0.1830601092896175</v>
      </c>
      <c r="P1062" s="8"/>
      <c r="Q1062" s="7">
        <f t="shared" si="255"/>
        <v>2.4530054644808747E-2</v>
      </c>
      <c r="R1062" s="7"/>
      <c r="S1062" s="7">
        <v>5.76</v>
      </c>
      <c r="T1062" s="9">
        <f t="shared" ref="T1062:T1063" si="262">INT(O1062/(1-S1062/100))</f>
        <v>0</v>
      </c>
      <c r="U1062" s="10"/>
      <c r="V1062" s="10"/>
      <c r="W1062" s="10"/>
      <c r="X1062" s="10">
        <v>8.4</v>
      </c>
      <c r="Y1062" s="9">
        <f t="shared" ref="Y1062:Y1063" si="263">INT(O1062/(1-X1062/100))</f>
        <v>0</v>
      </c>
      <c r="Z1062" s="9">
        <f t="shared" ref="Z1062:Z1063" si="264">INT(1.01*Y1062)+1</f>
        <v>1</v>
      </c>
      <c r="AA1062" s="72"/>
      <c r="AB1062" s="72">
        <v>42767</v>
      </c>
      <c r="AC1062" s="12" t="s">
        <v>48</v>
      </c>
      <c r="AD1062" s="12" t="s">
        <v>2985</v>
      </c>
      <c r="AE1062" s="4"/>
      <c r="AF1062" s="4"/>
      <c r="AG1062" s="3"/>
      <c r="AH1062" s="3"/>
      <c r="AI1062" s="3"/>
      <c r="AJ1062" s="13"/>
      <c r="AK1062" s="3" t="s">
        <v>1154</v>
      </c>
      <c r="AL1062" s="3" t="s">
        <v>1154</v>
      </c>
      <c r="AM1062" s="14" t="s">
        <v>1155</v>
      </c>
      <c r="AN1062" s="14" t="s">
        <v>1156</v>
      </c>
    </row>
    <row r="1063" spans="1:40" ht="195">
      <c r="A1063" s="3" t="s">
        <v>2983</v>
      </c>
      <c r="B1063" s="3" t="s">
        <v>2986</v>
      </c>
      <c r="C1063" s="3" t="s">
        <v>471</v>
      </c>
      <c r="D1063" s="3" t="s">
        <v>2987</v>
      </c>
      <c r="E1063" s="4"/>
      <c r="F1063" s="4" t="s">
        <v>1175</v>
      </c>
      <c r="G1063" s="4">
        <v>1</v>
      </c>
      <c r="H1063" s="3" t="s">
        <v>46</v>
      </c>
      <c r="I1063" s="3"/>
      <c r="J1063" s="3"/>
      <c r="K1063" s="73">
        <v>319</v>
      </c>
      <c r="L1063" s="74">
        <f t="shared" si="257"/>
        <v>382.8</v>
      </c>
      <c r="M1063" s="75">
        <v>7.4999999999999997E-2</v>
      </c>
      <c r="N1063" s="8">
        <f t="shared" si="254"/>
        <v>8.1081081081081072E-2</v>
      </c>
      <c r="O1063" s="75">
        <f>L1063/(1-M1063)</f>
        <v>413.83783783783781</v>
      </c>
      <c r="P1063" s="75"/>
      <c r="Q1063" s="75">
        <f t="shared" si="255"/>
        <v>31.037837837837834</v>
      </c>
      <c r="R1063" s="9"/>
      <c r="S1063" s="9">
        <v>5.76</v>
      </c>
      <c r="T1063" s="76">
        <f t="shared" si="262"/>
        <v>439</v>
      </c>
      <c r="U1063" s="9"/>
      <c r="V1063" s="9"/>
      <c r="W1063" s="9"/>
      <c r="X1063" s="9">
        <v>8.4</v>
      </c>
      <c r="Y1063" s="9">
        <f t="shared" si="263"/>
        <v>451</v>
      </c>
      <c r="Z1063" s="9">
        <f t="shared" si="264"/>
        <v>456</v>
      </c>
      <c r="AA1063" s="11"/>
      <c r="AB1063" s="11" t="s">
        <v>2988</v>
      </c>
      <c r="AC1063" s="12" t="s">
        <v>46</v>
      </c>
      <c r="AD1063" s="12"/>
      <c r="AE1063" s="4"/>
      <c r="AF1063" s="4"/>
      <c r="AG1063" s="3"/>
      <c r="AH1063" s="3"/>
      <c r="AI1063" s="3"/>
      <c r="AJ1063" s="13"/>
      <c r="AK1063" s="14" t="s">
        <v>2989</v>
      </c>
      <c r="AL1063" s="14" t="s">
        <v>2990</v>
      </c>
      <c r="AM1063" s="14"/>
      <c r="AN1063" s="14"/>
    </row>
    <row r="1064" spans="1:40" ht="178.5">
      <c r="A1064" s="33" t="s">
        <v>2983</v>
      </c>
      <c r="B1064" s="33" t="s">
        <v>2991</v>
      </c>
      <c r="C1064" s="34" t="s">
        <v>1237</v>
      </c>
      <c r="D1064" s="33" t="s">
        <v>2992</v>
      </c>
      <c r="E1064" s="35" t="s">
        <v>2993</v>
      </c>
      <c r="F1064" s="12" t="s">
        <v>2994</v>
      </c>
      <c r="G1064" s="12">
        <v>1</v>
      </c>
      <c r="H1064" s="14" t="s">
        <v>46</v>
      </c>
      <c r="I1064" s="14" t="s">
        <v>47</v>
      </c>
      <c r="J1064" s="33"/>
      <c r="K1064" s="37">
        <v>175</v>
      </c>
      <c r="L1064" s="6">
        <f t="shared" si="257"/>
        <v>210</v>
      </c>
      <c r="M1064" s="7">
        <v>0.157</v>
      </c>
      <c r="N1064" s="8">
        <f t="shared" si="254"/>
        <v>0.18623962040332148</v>
      </c>
      <c r="O1064" s="7">
        <f t="shared" ref="O1064:O1066" si="265">1.2*K1064/(1-M1064)</f>
        <v>249.11032028469751</v>
      </c>
      <c r="P1064" s="7"/>
      <c r="Q1064" s="7">
        <f t="shared" ref="Q1064:Q1066" si="266">(K1064/(1-M1064))*M1064</f>
        <v>32.591933570581261</v>
      </c>
      <c r="R1064" s="60"/>
      <c r="S1064" s="60">
        <v>5.76</v>
      </c>
      <c r="T1064" s="10">
        <f t="shared" ref="T1064:T1066" si="267">O1064</f>
        <v>249.11032028469751</v>
      </c>
      <c r="U1064" s="60"/>
      <c r="V1064" s="60"/>
      <c r="W1064" s="60"/>
      <c r="X1064" s="60">
        <v>8.4</v>
      </c>
      <c r="Y1064" s="9">
        <v>0</v>
      </c>
      <c r="Z1064" s="9">
        <f t="shared" ref="Z1064:Z1066" si="268">(O1064+Y1064)/(1-X1064/100)</f>
        <v>271.95449812739901</v>
      </c>
      <c r="AA1064" s="35"/>
      <c r="AB1064" s="35" t="s">
        <v>2995</v>
      </c>
      <c r="AC1064" s="35" t="s">
        <v>48</v>
      </c>
      <c r="AD1064" s="35" t="s">
        <v>2996</v>
      </c>
      <c r="AE1064" s="35" t="s">
        <v>69</v>
      </c>
      <c r="AF1064" s="35" t="s">
        <v>2997</v>
      </c>
      <c r="AG1064" s="36"/>
      <c r="AH1064" s="36"/>
      <c r="AI1064" s="36"/>
      <c r="AJ1064" s="38"/>
      <c r="AK1064" s="66" t="s">
        <v>2998</v>
      </c>
      <c r="AL1064" s="66" t="s">
        <v>2998</v>
      </c>
      <c r="AM1064" s="66" t="s">
        <v>2999</v>
      </c>
      <c r="AN1064" s="67"/>
    </row>
    <row r="1065" spans="1:40" ht="178.5">
      <c r="A1065" s="33" t="s">
        <v>2983</v>
      </c>
      <c r="B1065" s="33" t="s">
        <v>2991</v>
      </c>
      <c r="C1065" s="34" t="s">
        <v>1237</v>
      </c>
      <c r="D1065" s="33" t="s">
        <v>2992</v>
      </c>
      <c r="E1065" s="35"/>
      <c r="F1065" s="12" t="s">
        <v>2994</v>
      </c>
      <c r="G1065" s="12">
        <v>1</v>
      </c>
      <c r="H1065" s="14" t="s">
        <v>46</v>
      </c>
      <c r="I1065" s="14" t="s">
        <v>47</v>
      </c>
      <c r="J1065" s="33"/>
      <c r="K1065" s="37">
        <v>175</v>
      </c>
      <c r="L1065" s="6">
        <f t="shared" si="257"/>
        <v>210</v>
      </c>
      <c r="M1065" s="7">
        <v>0.157</v>
      </c>
      <c r="N1065" s="8">
        <f t="shared" si="254"/>
        <v>0.18623962040332148</v>
      </c>
      <c r="O1065" s="7">
        <f t="shared" si="265"/>
        <v>249.11032028469751</v>
      </c>
      <c r="P1065" s="7"/>
      <c r="Q1065" s="7">
        <f t="shared" si="266"/>
        <v>32.591933570581261</v>
      </c>
      <c r="R1065" s="60"/>
      <c r="S1065" s="60">
        <v>5.76</v>
      </c>
      <c r="T1065" s="10">
        <f t="shared" si="267"/>
        <v>249.11032028469751</v>
      </c>
      <c r="U1065" s="60"/>
      <c r="V1065" s="60"/>
      <c r="W1065" s="60"/>
      <c r="X1065" s="60">
        <v>8.4</v>
      </c>
      <c r="Y1065" s="9">
        <v>0</v>
      </c>
      <c r="Z1065" s="9">
        <f t="shared" si="268"/>
        <v>271.95449812739901</v>
      </c>
      <c r="AA1065" s="35"/>
      <c r="AB1065" s="35"/>
      <c r="AC1065" s="35"/>
      <c r="AD1065" s="35"/>
      <c r="AE1065" s="35"/>
      <c r="AF1065" s="35"/>
      <c r="AG1065" s="36"/>
      <c r="AH1065" s="36"/>
      <c r="AI1065" s="36"/>
      <c r="AJ1065" s="51" t="s">
        <v>3000</v>
      </c>
      <c r="AK1065" s="66" t="s">
        <v>2998</v>
      </c>
      <c r="AL1065" s="66" t="s">
        <v>2998</v>
      </c>
      <c r="AM1065" s="66" t="s">
        <v>2999</v>
      </c>
      <c r="AN1065" s="67"/>
    </row>
    <row r="1066" spans="1:40" ht="196.5">
      <c r="A1066" s="33" t="s">
        <v>2983</v>
      </c>
      <c r="B1066" s="169" t="s">
        <v>3001</v>
      </c>
      <c r="C1066" s="34" t="s">
        <v>1237</v>
      </c>
      <c r="D1066" s="33" t="s">
        <v>3002</v>
      </c>
      <c r="E1066" s="35" t="s">
        <v>3003</v>
      </c>
      <c r="F1066" s="12" t="s">
        <v>2994</v>
      </c>
      <c r="G1066" s="12">
        <v>1</v>
      </c>
      <c r="H1066" s="14" t="s">
        <v>46</v>
      </c>
      <c r="I1066" s="14" t="s">
        <v>47</v>
      </c>
      <c r="J1066" s="33"/>
      <c r="K1066" s="37"/>
      <c r="L1066" s="6">
        <f t="shared" si="257"/>
        <v>0</v>
      </c>
      <c r="M1066" s="7">
        <v>0.157</v>
      </c>
      <c r="N1066" s="8">
        <f t="shared" si="254"/>
        <v>0.18623962040332148</v>
      </c>
      <c r="O1066" s="7">
        <f t="shared" si="265"/>
        <v>0</v>
      </c>
      <c r="P1066" s="7"/>
      <c r="Q1066" s="7">
        <f t="shared" si="266"/>
        <v>0</v>
      </c>
      <c r="R1066" s="60"/>
      <c r="S1066" s="60">
        <v>5.76</v>
      </c>
      <c r="T1066" s="10">
        <f t="shared" si="267"/>
        <v>0</v>
      </c>
      <c r="U1066" s="60"/>
      <c r="V1066" s="60"/>
      <c r="W1066" s="60"/>
      <c r="X1066" s="60">
        <v>8.4</v>
      </c>
      <c r="Y1066" s="9">
        <v>0</v>
      </c>
      <c r="Z1066" s="9">
        <f t="shared" si="268"/>
        <v>0</v>
      </c>
      <c r="AA1066" s="35"/>
      <c r="AB1066" s="35" t="s">
        <v>3004</v>
      </c>
      <c r="AC1066" s="35" t="s">
        <v>394</v>
      </c>
      <c r="AD1066" s="35" t="s">
        <v>3005</v>
      </c>
      <c r="AE1066" s="35" t="s">
        <v>69</v>
      </c>
      <c r="AF1066" s="35">
        <v>6.36</v>
      </c>
      <c r="AG1066" s="36"/>
      <c r="AH1066" s="36"/>
      <c r="AI1066" s="36"/>
      <c r="AJ1066" s="51" t="s">
        <v>3006</v>
      </c>
      <c r="AK1066" s="66"/>
      <c r="AL1066" s="66"/>
      <c r="AM1066" s="66"/>
      <c r="AN1066" s="67"/>
    </row>
    <row r="1067" spans="1:40" ht="242.25">
      <c r="A1067" s="33" t="s">
        <v>2983</v>
      </c>
      <c r="B1067" s="23" t="s">
        <v>3007</v>
      </c>
      <c r="C1067" s="170" t="s">
        <v>1237</v>
      </c>
      <c r="D1067" s="24" t="s">
        <v>3008</v>
      </c>
      <c r="E1067" s="35"/>
      <c r="F1067" s="101" t="s">
        <v>1175</v>
      </c>
      <c r="G1067" s="12">
        <v>1</v>
      </c>
      <c r="H1067" s="14" t="s">
        <v>46</v>
      </c>
      <c r="I1067" s="14" t="s">
        <v>47</v>
      </c>
      <c r="J1067" s="171"/>
      <c r="K1067" s="172">
        <v>172</v>
      </c>
      <c r="L1067" s="173">
        <f t="shared" si="257"/>
        <v>206.4</v>
      </c>
      <c r="M1067" s="173">
        <v>0.155</v>
      </c>
      <c r="N1067" s="174">
        <f t="shared" si="254"/>
        <v>0.18343195266272189</v>
      </c>
      <c r="O1067" s="175">
        <f t="shared" ref="O1067:O1068" si="269">L1067/(1-M1067)</f>
        <v>244.26035502958581</v>
      </c>
      <c r="P1067" s="175"/>
      <c r="Q1067" s="174">
        <f t="shared" ref="Q1067:Q1068" si="270">O1067*M1067</f>
        <v>37.860355029585797</v>
      </c>
      <c r="R1067" s="174"/>
      <c r="S1067" s="174">
        <v>5.76</v>
      </c>
      <c r="T1067" s="176">
        <f t="shared" ref="T1067:T1068" si="271">INT(O1067/(1-S1067/100))</f>
        <v>259</v>
      </c>
      <c r="U1067" s="174"/>
      <c r="V1067" s="174"/>
      <c r="W1067" s="174"/>
      <c r="X1067" s="174">
        <v>8.4</v>
      </c>
      <c r="Y1067" s="176">
        <f t="shared" ref="Y1067:Y1068" si="272">INT(O1067/(1-X1067/100))</f>
        <v>266</v>
      </c>
      <c r="Z1067" s="177">
        <f t="shared" ref="Z1067:Z1068" si="273">INT(1.01*Y1067)+1</f>
        <v>269</v>
      </c>
      <c r="AA1067" s="30"/>
      <c r="AB1067" s="30"/>
      <c r="AC1067" s="101"/>
      <c r="AD1067" s="178"/>
      <c r="AE1067" s="178"/>
      <c r="AF1067" s="178"/>
      <c r="AG1067" s="179"/>
      <c r="AH1067" s="179"/>
      <c r="AI1067" s="179"/>
      <c r="AJ1067" s="51" t="s">
        <v>3009</v>
      </c>
      <c r="AK1067" s="180"/>
      <c r="AL1067" s="33" t="s">
        <v>3010</v>
      </c>
      <c r="AM1067" s="66" t="s">
        <v>3011</v>
      </c>
      <c r="AN1067" s="57"/>
    </row>
    <row r="1068" spans="1:40" ht="248.25">
      <c r="A1068" s="33" t="s">
        <v>2983</v>
      </c>
      <c r="B1068" s="169" t="s">
        <v>3012</v>
      </c>
      <c r="C1068" s="170" t="s">
        <v>1237</v>
      </c>
      <c r="D1068" s="24" t="s">
        <v>3013</v>
      </c>
      <c r="E1068" s="181" t="s">
        <v>3014</v>
      </c>
      <c r="F1068" s="101" t="s">
        <v>1175</v>
      </c>
      <c r="G1068" s="12">
        <v>1</v>
      </c>
      <c r="H1068" s="14" t="s">
        <v>46</v>
      </c>
      <c r="I1068" s="14" t="s">
        <v>47</v>
      </c>
      <c r="J1068" s="171"/>
      <c r="K1068" s="172"/>
      <c r="L1068" s="173">
        <f t="shared" si="257"/>
        <v>0</v>
      </c>
      <c r="M1068" s="173">
        <v>0.155</v>
      </c>
      <c r="N1068" s="174">
        <f t="shared" si="254"/>
        <v>0.18343195266272189</v>
      </c>
      <c r="O1068" s="175">
        <f t="shared" si="269"/>
        <v>0</v>
      </c>
      <c r="P1068" s="175"/>
      <c r="Q1068" s="174">
        <f t="shared" si="270"/>
        <v>0</v>
      </c>
      <c r="R1068" s="174"/>
      <c r="S1068" s="174">
        <v>5.76</v>
      </c>
      <c r="T1068" s="176">
        <f t="shared" si="271"/>
        <v>0</v>
      </c>
      <c r="U1068" s="174"/>
      <c r="V1068" s="174"/>
      <c r="W1068" s="174"/>
      <c r="X1068" s="174">
        <v>8.4</v>
      </c>
      <c r="Y1068" s="176">
        <f t="shared" si="272"/>
        <v>0</v>
      </c>
      <c r="Z1068" s="177">
        <f t="shared" si="273"/>
        <v>1</v>
      </c>
      <c r="AA1068" s="30"/>
      <c r="AB1068" s="30" t="s">
        <v>3015</v>
      </c>
      <c r="AC1068" s="101" t="s">
        <v>58</v>
      </c>
      <c r="AD1068" s="178" t="s">
        <v>3016</v>
      </c>
      <c r="AE1068" s="178" t="s">
        <v>532</v>
      </c>
      <c r="AF1068" s="178">
        <v>9.6300000000000008</v>
      </c>
      <c r="AG1068" s="179"/>
      <c r="AH1068" s="179"/>
      <c r="AI1068" s="179"/>
      <c r="AJ1068" s="51" t="s">
        <v>3017</v>
      </c>
      <c r="AK1068" s="180"/>
      <c r="AL1068" s="33"/>
      <c r="AM1068" s="66"/>
      <c r="AN1068" s="57"/>
    </row>
    <row r="1069" spans="1:40" ht="165.75">
      <c r="A1069" s="33" t="s">
        <v>2983</v>
      </c>
      <c r="B1069" s="33" t="s">
        <v>3018</v>
      </c>
      <c r="C1069" s="33" t="s">
        <v>1237</v>
      </c>
      <c r="D1069" s="33" t="s">
        <v>3019</v>
      </c>
      <c r="E1069" s="35" t="s">
        <v>3020</v>
      </c>
      <c r="F1069" s="101" t="s">
        <v>1175</v>
      </c>
      <c r="G1069" s="12">
        <v>1</v>
      </c>
      <c r="H1069" s="14" t="s">
        <v>46</v>
      </c>
      <c r="I1069" s="14" t="s">
        <v>47</v>
      </c>
      <c r="J1069" s="171"/>
      <c r="K1069" s="172">
        <v>357.28</v>
      </c>
      <c r="L1069" s="6">
        <f t="shared" si="257"/>
        <v>428.73599999999993</v>
      </c>
      <c r="M1069" s="7">
        <v>0.157</v>
      </c>
      <c r="N1069" s="8">
        <f t="shared" si="254"/>
        <v>0.18623962040332148</v>
      </c>
      <c r="O1069" s="7">
        <f t="shared" ref="O1069:O1071" si="274">1.2*K1069/(1-M1069)</f>
        <v>508.58362989323837</v>
      </c>
      <c r="P1069" s="7"/>
      <c r="Q1069" s="7">
        <f t="shared" ref="Q1069:Q1071" si="275">(K1069/(1-M1069))*M1069</f>
        <v>66.53969157769869</v>
      </c>
      <c r="R1069" s="60"/>
      <c r="S1069" s="60">
        <v>5.76</v>
      </c>
      <c r="T1069" s="10">
        <f t="shared" ref="T1069:T1071" si="276">O1069</f>
        <v>508.58362989323837</v>
      </c>
      <c r="U1069" s="60"/>
      <c r="V1069" s="60"/>
      <c r="W1069" s="60"/>
      <c r="X1069" s="60">
        <v>8.4</v>
      </c>
      <c r="Y1069" s="9">
        <v>0</v>
      </c>
      <c r="Z1069" s="9">
        <f t="shared" ref="Z1069:Z1071" si="277">(O1069+Y1069)/(1-X1069/100)</f>
        <v>555.2223033768978</v>
      </c>
      <c r="AA1069" s="35"/>
      <c r="AB1069" s="35" t="s">
        <v>224</v>
      </c>
      <c r="AC1069" s="35" t="s">
        <v>3021</v>
      </c>
      <c r="AD1069" s="35" t="s">
        <v>3022</v>
      </c>
      <c r="AE1069" s="35" t="s">
        <v>3023</v>
      </c>
      <c r="AF1069" s="35">
        <v>0</v>
      </c>
      <c r="AG1069" s="36" t="s">
        <v>3024</v>
      </c>
      <c r="AH1069" s="36"/>
      <c r="AI1069" s="36"/>
      <c r="AJ1069" s="38"/>
      <c r="AK1069" s="39"/>
      <c r="AL1069" s="39"/>
      <c r="AM1069" s="39" t="s">
        <v>3025</v>
      </c>
      <c r="AN1069" s="33"/>
    </row>
    <row r="1070" spans="1:40" ht="216.75">
      <c r="A1070" s="33" t="s">
        <v>2983</v>
      </c>
      <c r="B1070" s="33" t="s">
        <v>3026</v>
      </c>
      <c r="C1070" s="33" t="s">
        <v>1237</v>
      </c>
      <c r="D1070" s="33" t="s">
        <v>3027</v>
      </c>
      <c r="E1070" s="35" t="s">
        <v>3028</v>
      </c>
      <c r="F1070" s="35" t="s">
        <v>45</v>
      </c>
      <c r="G1070" s="35">
        <v>1</v>
      </c>
      <c r="H1070" s="33" t="s">
        <v>46</v>
      </c>
      <c r="I1070" s="33" t="s">
        <v>47</v>
      </c>
      <c r="J1070" s="33"/>
      <c r="K1070" s="37">
        <v>255</v>
      </c>
      <c r="L1070" s="6">
        <f t="shared" si="257"/>
        <v>306</v>
      </c>
      <c r="M1070" s="7">
        <v>0.157</v>
      </c>
      <c r="N1070" s="8">
        <f t="shared" si="254"/>
        <v>0.18623962040332148</v>
      </c>
      <c r="O1070" s="7">
        <f t="shared" si="274"/>
        <v>362.9893238434164</v>
      </c>
      <c r="P1070" s="7"/>
      <c r="Q1070" s="7">
        <f t="shared" si="275"/>
        <v>47.491103202846979</v>
      </c>
      <c r="R1070" s="60"/>
      <c r="S1070" s="60">
        <v>5.76</v>
      </c>
      <c r="T1070" s="10">
        <f t="shared" si="276"/>
        <v>362.9893238434164</v>
      </c>
      <c r="U1070" s="60"/>
      <c r="V1070" s="60"/>
      <c r="W1070" s="60"/>
      <c r="X1070" s="60">
        <v>8.4</v>
      </c>
      <c r="Y1070" s="9">
        <v>0</v>
      </c>
      <c r="Z1070" s="9">
        <f t="shared" si="277"/>
        <v>396.27655441421001</v>
      </c>
      <c r="AA1070" s="40"/>
      <c r="AB1070" s="40">
        <v>42737</v>
      </c>
      <c r="AC1070" s="35" t="s">
        <v>3021</v>
      </c>
      <c r="AD1070" s="35"/>
      <c r="AE1070" s="35" t="s">
        <v>3029</v>
      </c>
      <c r="AF1070" s="35"/>
      <c r="AG1070" s="36" t="s">
        <v>3030</v>
      </c>
      <c r="AH1070" s="36"/>
      <c r="AI1070" s="36"/>
      <c r="AJ1070" s="38"/>
      <c r="AK1070" s="69" t="s">
        <v>3031</v>
      </c>
      <c r="AL1070" s="52" t="s">
        <v>3032</v>
      </c>
      <c r="AM1070" s="35" t="s">
        <v>3033</v>
      </c>
      <c r="AN1070" s="33"/>
    </row>
    <row r="1071" spans="1:40" ht="216.75">
      <c r="A1071" s="33" t="s">
        <v>2983</v>
      </c>
      <c r="B1071" s="33" t="s">
        <v>3026</v>
      </c>
      <c r="C1071" s="33" t="s">
        <v>1237</v>
      </c>
      <c r="D1071" s="33" t="s">
        <v>3034</v>
      </c>
      <c r="E1071" s="35" t="s">
        <v>3035</v>
      </c>
      <c r="F1071" s="35" t="s">
        <v>45</v>
      </c>
      <c r="G1071" s="35">
        <v>1</v>
      </c>
      <c r="H1071" s="33" t="s">
        <v>46</v>
      </c>
      <c r="I1071" s="33" t="s">
        <v>47</v>
      </c>
      <c r="J1071" s="33"/>
      <c r="K1071" s="37">
        <v>255</v>
      </c>
      <c r="L1071" s="6">
        <f t="shared" si="257"/>
        <v>306</v>
      </c>
      <c r="M1071" s="7">
        <v>0.157</v>
      </c>
      <c r="N1071" s="8">
        <f t="shared" si="254"/>
        <v>0.18623962040332148</v>
      </c>
      <c r="O1071" s="7">
        <f t="shared" si="274"/>
        <v>362.9893238434164</v>
      </c>
      <c r="P1071" s="7"/>
      <c r="Q1071" s="7">
        <f t="shared" si="275"/>
        <v>47.491103202846979</v>
      </c>
      <c r="R1071" s="60"/>
      <c r="S1071" s="60">
        <v>5.76</v>
      </c>
      <c r="T1071" s="10">
        <f t="shared" si="276"/>
        <v>362.9893238434164</v>
      </c>
      <c r="U1071" s="60"/>
      <c r="V1071" s="60"/>
      <c r="W1071" s="60"/>
      <c r="X1071" s="60">
        <v>8.4</v>
      </c>
      <c r="Y1071" s="9">
        <v>0</v>
      </c>
      <c r="Z1071" s="9">
        <f t="shared" si="277"/>
        <v>396.27655441421001</v>
      </c>
      <c r="AA1071" s="40"/>
      <c r="AB1071" s="40">
        <v>42919</v>
      </c>
      <c r="AC1071" s="35" t="s">
        <v>3021</v>
      </c>
      <c r="AD1071" s="35" t="s">
        <v>1337</v>
      </c>
      <c r="AE1071" s="35" t="s">
        <v>3029</v>
      </c>
      <c r="AF1071" s="35"/>
      <c r="AG1071" s="115" t="s">
        <v>1338</v>
      </c>
      <c r="AH1071" s="36"/>
      <c r="AI1071" s="36"/>
      <c r="AJ1071" s="38"/>
      <c r="AK1071" s="69" t="s">
        <v>3031</v>
      </c>
      <c r="AL1071" s="52" t="s">
        <v>3032</v>
      </c>
      <c r="AM1071" s="35" t="s">
        <v>3033</v>
      </c>
      <c r="AN1071" s="33"/>
    </row>
    <row r="1072" spans="1:40" ht="216.75">
      <c r="A1072" s="33" t="s">
        <v>2983</v>
      </c>
      <c r="B1072" s="33" t="s">
        <v>3026</v>
      </c>
      <c r="C1072" s="33" t="s">
        <v>1237</v>
      </c>
      <c r="D1072" s="33" t="s">
        <v>3034</v>
      </c>
      <c r="E1072" s="35" t="s">
        <v>3036</v>
      </c>
      <c r="F1072" s="35" t="s">
        <v>45</v>
      </c>
      <c r="G1072" s="35">
        <v>1</v>
      </c>
      <c r="H1072" s="33" t="s">
        <v>46</v>
      </c>
      <c r="I1072" s="33" t="s">
        <v>47</v>
      </c>
      <c r="J1072" s="51" t="s">
        <v>3037</v>
      </c>
      <c r="K1072" s="37"/>
      <c r="L1072" s="37"/>
      <c r="M1072" s="37"/>
      <c r="N1072" s="37"/>
      <c r="O1072" s="37"/>
      <c r="P1072" s="37"/>
      <c r="Q1072" s="37"/>
      <c r="R1072" s="37"/>
      <c r="S1072" s="37"/>
      <c r="T1072" s="37"/>
      <c r="U1072" s="37"/>
      <c r="V1072" s="37"/>
      <c r="W1072" s="37"/>
      <c r="X1072" s="37"/>
      <c r="Y1072" s="37"/>
      <c r="Z1072" s="37"/>
      <c r="AA1072" s="40"/>
      <c r="AB1072" s="40">
        <v>42768</v>
      </c>
      <c r="AC1072" s="35" t="s">
        <v>3021</v>
      </c>
      <c r="AD1072" s="35"/>
      <c r="AE1072" s="35" t="s">
        <v>3029</v>
      </c>
      <c r="AF1072" s="35"/>
      <c r="AG1072" s="36" t="s">
        <v>1379</v>
      </c>
      <c r="AH1072" s="36"/>
      <c r="AI1072" s="36"/>
      <c r="AJ1072" s="38"/>
      <c r="AK1072" s="69" t="s">
        <v>3031</v>
      </c>
      <c r="AL1072" s="52"/>
      <c r="AM1072" s="35" t="s">
        <v>3033</v>
      </c>
      <c r="AN1072" s="33"/>
    </row>
    <row r="1073" spans="1:40" ht="216.75">
      <c r="A1073" s="33" t="s">
        <v>2983</v>
      </c>
      <c r="B1073" s="33" t="s">
        <v>3026</v>
      </c>
      <c r="C1073" s="33" t="s">
        <v>1237</v>
      </c>
      <c r="D1073" s="33" t="s">
        <v>3034</v>
      </c>
      <c r="E1073" s="35" t="s">
        <v>3038</v>
      </c>
      <c r="F1073" s="35" t="s">
        <v>45</v>
      </c>
      <c r="G1073" s="35">
        <v>1</v>
      </c>
      <c r="H1073" s="33" t="s">
        <v>46</v>
      </c>
      <c r="I1073" s="33" t="s">
        <v>47</v>
      </c>
      <c r="J1073" s="51" t="s">
        <v>3037</v>
      </c>
      <c r="K1073" s="37"/>
      <c r="L1073" s="37"/>
      <c r="M1073" s="37"/>
      <c r="N1073" s="37"/>
      <c r="O1073" s="37"/>
      <c r="P1073" s="37"/>
      <c r="Q1073" s="37"/>
      <c r="R1073" s="37"/>
      <c r="S1073" s="37"/>
      <c r="T1073" s="37"/>
      <c r="U1073" s="37"/>
      <c r="V1073" s="37"/>
      <c r="W1073" s="37"/>
      <c r="X1073" s="37"/>
      <c r="Y1073" s="37"/>
      <c r="Z1073" s="37"/>
      <c r="AA1073" s="35"/>
      <c r="AB1073" s="35" t="s">
        <v>3039</v>
      </c>
      <c r="AC1073" s="35" t="s">
        <v>3021</v>
      </c>
      <c r="AD1073" s="35"/>
      <c r="AE1073" s="35" t="s">
        <v>3029</v>
      </c>
      <c r="AF1073" s="35"/>
      <c r="AG1073" s="36" t="s">
        <v>1379</v>
      </c>
      <c r="AH1073" s="36"/>
      <c r="AI1073" s="36"/>
      <c r="AJ1073" s="38"/>
      <c r="AK1073" s="69" t="s">
        <v>3031</v>
      </c>
      <c r="AL1073" s="52"/>
      <c r="AM1073" s="35" t="s">
        <v>3033</v>
      </c>
      <c r="AN1073" s="33"/>
    </row>
    <row r="1074" spans="1:40" ht="153">
      <c r="A1074" s="33" t="s">
        <v>2983</v>
      </c>
      <c r="B1074" s="33" t="s">
        <v>3026</v>
      </c>
      <c r="C1074" s="33" t="s">
        <v>1237</v>
      </c>
      <c r="D1074" s="33" t="s">
        <v>3040</v>
      </c>
      <c r="E1074" s="35" t="s">
        <v>3041</v>
      </c>
      <c r="F1074" s="35" t="s">
        <v>45</v>
      </c>
      <c r="G1074" s="35">
        <v>1</v>
      </c>
      <c r="H1074" s="33" t="s">
        <v>46</v>
      </c>
      <c r="I1074" s="33" t="s">
        <v>47</v>
      </c>
      <c r="J1074" s="33"/>
      <c r="K1074" s="37">
        <v>265</v>
      </c>
      <c r="L1074" s="16">
        <f>K1074*1.2</f>
        <v>318</v>
      </c>
      <c r="M1074" s="16">
        <v>0.152</v>
      </c>
      <c r="N1074" s="8">
        <f>M1074/(1-M1074)</f>
        <v>0.17924528301886791</v>
      </c>
      <c r="O1074" s="17">
        <f>INT(L1074/(1-M1074))+1</f>
        <v>376</v>
      </c>
      <c r="P1074" s="17"/>
      <c r="Q1074" s="18">
        <f>O1074*M1074</f>
        <v>57.152000000000001</v>
      </c>
      <c r="R1074" s="8"/>
      <c r="S1074" s="8">
        <v>5.76</v>
      </c>
      <c r="T1074" s="18">
        <f>O1074/(1-S1074/100)</f>
        <v>398.98132427843802</v>
      </c>
      <c r="U1074" s="8"/>
      <c r="V1074" s="8"/>
      <c r="W1074" s="8"/>
      <c r="X1074" s="8">
        <v>8.4</v>
      </c>
      <c r="Y1074" s="17">
        <v>0</v>
      </c>
      <c r="Z1074" s="18">
        <f>(O1074+Y1074)/(1-X1074/100)</f>
        <v>410.48034934497815</v>
      </c>
      <c r="AA1074" s="35"/>
      <c r="AB1074" s="35" t="s">
        <v>1336</v>
      </c>
      <c r="AC1074" s="35" t="s">
        <v>3021</v>
      </c>
      <c r="AD1074" s="35" t="s">
        <v>3042</v>
      </c>
      <c r="AE1074" s="35" t="s">
        <v>3029</v>
      </c>
      <c r="AF1074" s="35"/>
      <c r="AG1074" s="35" t="s">
        <v>3043</v>
      </c>
      <c r="AH1074" s="36"/>
      <c r="AI1074" s="36"/>
      <c r="AJ1074" s="38"/>
      <c r="AK1074" s="69" t="s">
        <v>3031</v>
      </c>
      <c r="AL1074" s="52" t="s">
        <v>3032</v>
      </c>
      <c r="AM1074" s="35" t="s">
        <v>3033</v>
      </c>
      <c r="AN1074" s="21"/>
    </row>
    <row r="1075" spans="1:40" ht="153">
      <c r="A1075" s="33" t="s">
        <v>2983</v>
      </c>
      <c r="B1075" s="33" t="s">
        <v>3026</v>
      </c>
      <c r="C1075" s="33" t="s">
        <v>1237</v>
      </c>
      <c r="D1075" s="33" t="s">
        <v>3044</v>
      </c>
      <c r="E1075" s="35" t="s">
        <v>3045</v>
      </c>
      <c r="F1075" s="35" t="s">
        <v>45</v>
      </c>
      <c r="G1075" s="35">
        <v>1</v>
      </c>
      <c r="H1075" s="33" t="s">
        <v>3046</v>
      </c>
      <c r="I1075" s="33"/>
      <c r="J1075" s="33"/>
      <c r="K1075" s="37">
        <v>250</v>
      </c>
      <c r="L1075" s="16"/>
      <c r="M1075" s="16"/>
      <c r="N1075" s="8"/>
      <c r="O1075" s="17"/>
      <c r="P1075" s="17"/>
      <c r="Q1075" s="18"/>
      <c r="R1075" s="8"/>
      <c r="S1075" s="8"/>
      <c r="T1075" s="18"/>
      <c r="U1075" s="8"/>
      <c r="V1075" s="8"/>
      <c r="W1075" s="8"/>
      <c r="X1075" s="8"/>
      <c r="Y1075" s="17"/>
      <c r="Z1075" s="18"/>
      <c r="AA1075" s="35"/>
      <c r="AB1075" s="40">
        <v>42864</v>
      </c>
      <c r="AC1075" s="35" t="s">
        <v>3021</v>
      </c>
      <c r="AD1075" s="21"/>
      <c r="AE1075" s="35" t="s">
        <v>3047</v>
      </c>
      <c r="AF1075" s="35"/>
      <c r="AG1075" s="35" t="s">
        <v>3048</v>
      </c>
      <c r="AH1075" s="36"/>
      <c r="AI1075" s="36"/>
      <c r="AJ1075" s="38"/>
      <c r="AK1075" s="69" t="s">
        <v>3031</v>
      </c>
      <c r="AL1075" s="52" t="s">
        <v>3032</v>
      </c>
      <c r="AM1075" s="35" t="s">
        <v>3033</v>
      </c>
      <c r="AN1075" s="21"/>
    </row>
    <row r="1076" spans="1:40" ht="64.5">
      <c r="A1076" s="83" t="s">
        <v>3049</v>
      </c>
      <c r="B1076" s="82">
        <v>102500013</v>
      </c>
      <c r="C1076" s="83" t="s">
        <v>3050</v>
      </c>
      <c r="D1076" s="82" t="s">
        <v>3051</v>
      </c>
      <c r="E1076" s="84"/>
      <c r="F1076" s="85" t="s">
        <v>45</v>
      </c>
      <c r="G1076" s="35"/>
      <c r="H1076" s="33" t="s">
        <v>46</v>
      </c>
      <c r="I1076" s="33"/>
      <c r="J1076" s="33"/>
      <c r="K1076" s="37">
        <v>9</v>
      </c>
      <c r="L1076" s="16">
        <f t="shared" ref="L1076:L1196" si="278">K1076*1.2</f>
        <v>10.799999999999999</v>
      </c>
      <c r="M1076" s="16">
        <v>0.35</v>
      </c>
      <c r="N1076" s="8">
        <f t="shared" ref="N1076:N1196" si="279">M1076/(1-M1076)</f>
        <v>0.53846153846153844</v>
      </c>
      <c r="O1076" s="17">
        <f t="shared" ref="O1076:O1077" si="280">INT(K1076/(1-M1076))+1</f>
        <v>14</v>
      </c>
      <c r="P1076" s="17">
        <f t="shared" ref="P1076:P1077" si="281">1.2*O1076</f>
        <v>16.8</v>
      </c>
      <c r="Q1076" s="18">
        <f t="shared" ref="Q1076:Q1196" si="282">O1076*M1076</f>
        <v>4.8999999999999995</v>
      </c>
      <c r="R1076" s="8">
        <v>12</v>
      </c>
      <c r="S1076" s="8">
        <v>8.4</v>
      </c>
      <c r="T1076" s="18">
        <f t="shared" ref="T1076:T1077" si="283">(P1076+(S1076/100)*R1076)/(1-S1076/100)</f>
        <v>19.441048034934497</v>
      </c>
      <c r="U1076" s="44"/>
      <c r="V1076" s="44"/>
      <c r="W1076" s="44">
        <f t="shared" ref="W1076:W1077" si="284">(L1076+R1076)/(1-S1076/100)</f>
        <v>24.890829694323141</v>
      </c>
      <c r="X1076" s="8">
        <v>8.4</v>
      </c>
      <c r="Y1076" s="17">
        <v>0</v>
      </c>
      <c r="Z1076" s="18">
        <f t="shared" ref="Z1076:Z1077" si="285">(P1076+(X1076/100)*R1076+Y1076)/(1-X1076/100)</f>
        <v>19.441048034934497</v>
      </c>
      <c r="AA1076" s="17">
        <f t="shared" ref="AA1076:AA1077" si="286">(L1076+R1076+Y1076)/(1-X1076/100)</f>
        <v>24.890829694323141</v>
      </c>
      <c r="AB1076" s="35"/>
      <c r="AC1076" s="35"/>
      <c r="AD1076" s="35"/>
      <c r="AE1076" s="35"/>
      <c r="AF1076" s="35"/>
      <c r="AG1076" s="36"/>
      <c r="AH1076" s="36"/>
      <c r="AI1076" s="36"/>
      <c r="AJ1076" s="38"/>
      <c r="AK1076" s="83" t="s">
        <v>3052</v>
      </c>
      <c r="AL1076" s="83" t="s">
        <v>3052</v>
      </c>
      <c r="AM1076" s="83" t="s">
        <v>3053</v>
      </c>
      <c r="AN1076" s="83" t="s">
        <v>3054</v>
      </c>
    </row>
    <row r="1077" spans="1:40" ht="178.5">
      <c r="A1077" s="33" t="s">
        <v>3055</v>
      </c>
      <c r="B1077" s="33" t="s">
        <v>3056</v>
      </c>
      <c r="C1077" s="33" t="s">
        <v>490</v>
      </c>
      <c r="D1077" s="33" t="s">
        <v>3057</v>
      </c>
      <c r="E1077" s="35"/>
      <c r="F1077" s="35" t="s">
        <v>45</v>
      </c>
      <c r="G1077" s="35">
        <v>1</v>
      </c>
      <c r="H1077" s="33" t="s">
        <v>46</v>
      </c>
      <c r="I1077" s="33" t="s">
        <v>47</v>
      </c>
      <c r="J1077" s="59">
        <v>43048</v>
      </c>
      <c r="K1077" s="37">
        <v>719</v>
      </c>
      <c r="L1077" s="16">
        <f t="shared" si="278"/>
        <v>862.8</v>
      </c>
      <c r="M1077" s="16">
        <v>0.16300000000000001</v>
      </c>
      <c r="N1077" s="8">
        <f t="shared" si="279"/>
        <v>0.19474313022700121</v>
      </c>
      <c r="O1077" s="17">
        <f t="shared" si="280"/>
        <v>860</v>
      </c>
      <c r="P1077" s="17">
        <f t="shared" si="281"/>
        <v>1032</v>
      </c>
      <c r="Q1077" s="18">
        <f t="shared" si="282"/>
        <v>140.18</v>
      </c>
      <c r="R1077" s="8">
        <v>12</v>
      </c>
      <c r="S1077" s="8">
        <v>6</v>
      </c>
      <c r="T1077" s="18">
        <f t="shared" si="283"/>
        <v>1098.6382978723404</v>
      </c>
      <c r="U1077" s="44"/>
      <c r="V1077" s="44"/>
      <c r="W1077" s="44">
        <f t="shared" si="284"/>
        <v>930.63829787234044</v>
      </c>
      <c r="X1077" s="8">
        <v>8.4</v>
      </c>
      <c r="Y1077" s="17">
        <v>0</v>
      </c>
      <c r="Z1077" s="18">
        <f t="shared" si="285"/>
        <v>1127.7379912663755</v>
      </c>
      <c r="AA1077" s="17">
        <f t="shared" si="286"/>
        <v>955.02183406113534</v>
      </c>
      <c r="AB1077" s="35" t="s">
        <v>2045</v>
      </c>
      <c r="AC1077" s="35" t="s">
        <v>46</v>
      </c>
      <c r="AD1077" s="35"/>
      <c r="AE1077" s="35"/>
      <c r="AF1077" s="35"/>
      <c r="AG1077" s="36"/>
      <c r="AH1077" s="36"/>
      <c r="AI1077" s="36"/>
      <c r="AJ1077" s="38"/>
      <c r="AK1077" s="33" t="s">
        <v>3058</v>
      </c>
      <c r="AL1077" s="33" t="s">
        <v>3058</v>
      </c>
      <c r="AM1077" s="33" t="s">
        <v>3059</v>
      </c>
      <c r="AN1077" s="33" t="s">
        <v>3060</v>
      </c>
    </row>
    <row r="1078" spans="1:40" ht="165.75">
      <c r="A1078" s="33" t="s">
        <v>3061</v>
      </c>
      <c r="B1078" s="33" t="s">
        <v>3062</v>
      </c>
      <c r="C1078" s="34" t="s">
        <v>3063</v>
      </c>
      <c r="D1078" s="33" t="s">
        <v>3064</v>
      </c>
      <c r="E1078" s="35"/>
      <c r="F1078" s="35" t="s">
        <v>45</v>
      </c>
      <c r="G1078" s="35">
        <v>1</v>
      </c>
      <c r="H1078" s="33" t="s">
        <v>46</v>
      </c>
      <c r="I1078" s="33" t="s">
        <v>47</v>
      </c>
      <c r="J1078" s="33"/>
      <c r="K1078" s="37">
        <v>117</v>
      </c>
      <c r="L1078" s="16">
        <f t="shared" si="278"/>
        <v>140.4</v>
      </c>
      <c r="M1078" s="16">
        <v>0.189</v>
      </c>
      <c r="N1078" s="8">
        <f t="shared" si="279"/>
        <v>0.23304562268803947</v>
      </c>
      <c r="O1078" s="17">
        <f t="shared" ref="O1078:O1081" si="287">INT(L1078/(1-M1078))+1</f>
        <v>174</v>
      </c>
      <c r="P1078" s="17"/>
      <c r="Q1078" s="18">
        <f t="shared" si="282"/>
        <v>32.886000000000003</v>
      </c>
      <c r="R1078" s="8"/>
      <c r="S1078" s="8">
        <v>5.76</v>
      </c>
      <c r="T1078" s="18">
        <f t="shared" ref="T1078:T1081" si="288">O1078/(1-S1078/100)</f>
        <v>184.63497453310697</v>
      </c>
      <c r="U1078" s="8"/>
      <c r="V1078" s="8"/>
      <c r="W1078" s="8"/>
      <c r="X1078" s="8">
        <v>8.4</v>
      </c>
      <c r="Y1078" s="17">
        <v>0</v>
      </c>
      <c r="Z1078" s="18">
        <f t="shared" ref="Z1078:Z1081" si="289">(O1078+Y1078)/(1-X1078/100)</f>
        <v>189.95633187772924</v>
      </c>
      <c r="AA1078" s="35"/>
      <c r="AB1078" s="35" t="s">
        <v>106</v>
      </c>
      <c r="AC1078" s="35" t="s">
        <v>46</v>
      </c>
      <c r="AD1078" s="35"/>
      <c r="AE1078" s="35"/>
      <c r="AF1078" s="35"/>
      <c r="AG1078" s="36"/>
      <c r="AH1078" s="36"/>
      <c r="AI1078" s="36"/>
      <c r="AJ1078" s="38"/>
      <c r="AK1078" s="69" t="s">
        <v>573</v>
      </c>
      <c r="AL1078" s="54" t="s">
        <v>3065</v>
      </c>
      <c r="AM1078" s="54" t="s">
        <v>3066</v>
      </c>
      <c r="AN1078" s="54" t="s">
        <v>3067</v>
      </c>
    </row>
    <row r="1079" spans="1:40" ht="165.75">
      <c r="A1079" s="33" t="s">
        <v>3061</v>
      </c>
      <c r="B1079" s="33" t="s">
        <v>3062</v>
      </c>
      <c r="C1079" s="34" t="s">
        <v>3063</v>
      </c>
      <c r="D1079" s="33" t="s">
        <v>3064</v>
      </c>
      <c r="E1079" s="35"/>
      <c r="F1079" s="35" t="s">
        <v>45</v>
      </c>
      <c r="G1079" s="35">
        <v>1</v>
      </c>
      <c r="H1079" s="33" t="s">
        <v>46</v>
      </c>
      <c r="I1079" s="33" t="s">
        <v>47</v>
      </c>
      <c r="J1079" s="33"/>
      <c r="K1079" s="37">
        <v>117</v>
      </c>
      <c r="L1079" s="16">
        <f t="shared" si="278"/>
        <v>140.4</v>
      </c>
      <c r="M1079" s="16">
        <v>0.189</v>
      </c>
      <c r="N1079" s="8">
        <f t="shared" si="279"/>
        <v>0.23304562268803947</v>
      </c>
      <c r="O1079" s="17">
        <f t="shared" si="287"/>
        <v>174</v>
      </c>
      <c r="P1079" s="17"/>
      <c r="Q1079" s="18">
        <f t="shared" si="282"/>
        <v>32.886000000000003</v>
      </c>
      <c r="R1079" s="8"/>
      <c r="S1079" s="8">
        <v>5.76</v>
      </c>
      <c r="T1079" s="18">
        <f t="shared" si="288"/>
        <v>184.63497453310697</v>
      </c>
      <c r="U1079" s="8"/>
      <c r="V1079" s="8"/>
      <c r="W1079" s="8"/>
      <c r="X1079" s="8">
        <v>8.4</v>
      </c>
      <c r="Y1079" s="17">
        <v>0</v>
      </c>
      <c r="Z1079" s="18">
        <f t="shared" si="289"/>
        <v>189.95633187772924</v>
      </c>
      <c r="AA1079" s="40"/>
      <c r="AB1079" s="40">
        <v>42890</v>
      </c>
      <c r="AC1079" s="35" t="s">
        <v>46</v>
      </c>
      <c r="AD1079" s="35"/>
      <c r="AE1079" s="35"/>
      <c r="AF1079" s="35"/>
      <c r="AG1079" s="36"/>
      <c r="AH1079" s="36"/>
      <c r="AI1079" s="36"/>
      <c r="AJ1079" s="38"/>
      <c r="AK1079" s="69" t="s">
        <v>573</v>
      </c>
      <c r="AL1079" s="54" t="s">
        <v>3065</v>
      </c>
      <c r="AM1079" s="54" t="s">
        <v>3066</v>
      </c>
      <c r="AN1079" s="54" t="s">
        <v>3067</v>
      </c>
    </row>
    <row r="1080" spans="1:40" ht="165.75">
      <c r="A1080" s="33" t="s">
        <v>3061</v>
      </c>
      <c r="B1080" s="33" t="s">
        <v>3062</v>
      </c>
      <c r="C1080" s="34" t="s">
        <v>3063</v>
      </c>
      <c r="D1080" s="33" t="s">
        <v>3064</v>
      </c>
      <c r="E1080" s="35" t="s">
        <v>3068</v>
      </c>
      <c r="F1080" s="35" t="s">
        <v>45</v>
      </c>
      <c r="G1080" s="35">
        <v>1</v>
      </c>
      <c r="H1080" s="33" t="s">
        <v>46</v>
      </c>
      <c r="I1080" s="33" t="s">
        <v>47</v>
      </c>
      <c r="J1080" s="33"/>
      <c r="K1080" s="37">
        <v>117</v>
      </c>
      <c r="L1080" s="16">
        <f t="shared" si="278"/>
        <v>140.4</v>
      </c>
      <c r="M1080" s="16">
        <v>0.189</v>
      </c>
      <c r="N1080" s="8">
        <f t="shared" si="279"/>
        <v>0.23304562268803947</v>
      </c>
      <c r="O1080" s="17">
        <f t="shared" si="287"/>
        <v>174</v>
      </c>
      <c r="P1080" s="17"/>
      <c r="Q1080" s="18">
        <f t="shared" si="282"/>
        <v>32.886000000000003</v>
      </c>
      <c r="R1080" s="8"/>
      <c r="S1080" s="8">
        <v>5.76</v>
      </c>
      <c r="T1080" s="18">
        <f t="shared" si="288"/>
        <v>184.63497453310697</v>
      </c>
      <c r="U1080" s="8"/>
      <c r="V1080" s="8"/>
      <c r="W1080" s="8"/>
      <c r="X1080" s="8">
        <v>8.4</v>
      </c>
      <c r="Y1080" s="17">
        <v>0</v>
      </c>
      <c r="Z1080" s="18">
        <f t="shared" si="289"/>
        <v>189.95633187772924</v>
      </c>
      <c r="AA1080" s="40"/>
      <c r="AB1080" s="40">
        <v>42892</v>
      </c>
      <c r="AC1080" s="35" t="s">
        <v>48</v>
      </c>
      <c r="AD1080" s="35" t="s">
        <v>3069</v>
      </c>
      <c r="AE1080" s="35" t="s">
        <v>398</v>
      </c>
      <c r="AF1080" s="35">
        <v>6.1</v>
      </c>
      <c r="AG1080" s="36"/>
      <c r="AH1080" s="36"/>
      <c r="AI1080" s="36"/>
      <c r="AJ1080" s="38"/>
      <c r="AK1080" s="69" t="s">
        <v>573</v>
      </c>
      <c r="AL1080" s="54" t="s">
        <v>3065</v>
      </c>
      <c r="AM1080" s="54" t="s">
        <v>3066</v>
      </c>
      <c r="AN1080" s="54" t="s">
        <v>3067</v>
      </c>
    </row>
    <row r="1081" spans="1:40" ht="165.75">
      <c r="A1081" s="33" t="s">
        <v>3061</v>
      </c>
      <c r="B1081" s="33" t="s">
        <v>3062</v>
      </c>
      <c r="C1081" s="34" t="s">
        <v>3063</v>
      </c>
      <c r="D1081" s="33" t="s">
        <v>3064</v>
      </c>
      <c r="E1081" s="21"/>
      <c r="F1081" s="35" t="s">
        <v>45</v>
      </c>
      <c r="G1081" s="35">
        <v>1</v>
      </c>
      <c r="H1081" s="33" t="s">
        <v>46</v>
      </c>
      <c r="I1081" s="33" t="s">
        <v>47</v>
      </c>
      <c r="J1081" s="33"/>
      <c r="K1081" s="37">
        <v>117</v>
      </c>
      <c r="L1081" s="16">
        <f t="shared" si="278"/>
        <v>140.4</v>
      </c>
      <c r="M1081" s="16">
        <v>0.189</v>
      </c>
      <c r="N1081" s="8">
        <f t="shared" si="279"/>
        <v>0.23304562268803947</v>
      </c>
      <c r="O1081" s="17">
        <f t="shared" si="287"/>
        <v>174</v>
      </c>
      <c r="P1081" s="17"/>
      <c r="Q1081" s="18">
        <f t="shared" si="282"/>
        <v>32.886000000000003</v>
      </c>
      <c r="R1081" s="8"/>
      <c r="S1081" s="8">
        <v>5.76</v>
      </c>
      <c r="T1081" s="18">
        <f t="shared" si="288"/>
        <v>184.63497453310697</v>
      </c>
      <c r="U1081" s="8"/>
      <c r="V1081" s="8"/>
      <c r="W1081" s="8"/>
      <c r="X1081" s="8">
        <v>8.4</v>
      </c>
      <c r="Y1081" s="17">
        <v>0</v>
      </c>
      <c r="Z1081" s="18">
        <f t="shared" si="289"/>
        <v>189.95633187772924</v>
      </c>
      <c r="AA1081" s="40"/>
      <c r="AB1081" s="35" t="s">
        <v>2988</v>
      </c>
      <c r="AC1081" s="35" t="s">
        <v>48</v>
      </c>
      <c r="AD1081" s="35" t="s">
        <v>3070</v>
      </c>
      <c r="AE1081" s="35" t="s">
        <v>69</v>
      </c>
      <c r="AF1081" s="35"/>
      <c r="AG1081" s="36"/>
      <c r="AH1081" s="36"/>
      <c r="AI1081" s="36"/>
      <c r="AJ1081" s="51" t="s">
        <v>3071</v>
      </c>
      <c r="AK1081" s="69" t="s">
        <v>573</v>
      </c>
      <c r="AL1081" s="54" t="s">
        <v>3065</v>
      </c>
      <c r="AM1081" s="54" t="s">
        <v>3066</v>
      </c>
      <c r="AN1081" s="54" t="s">
        <v>3067</v>
      </c>
    </row>
    <row r="1082" spans="1:40" ht="409.5">
      <c r="A1082" s="33" t="s">
        <v>3061</v>
      </c>
      <c r="B1082" s="33" t="s">
        <v>3072</v>
      </c>
      <c r="C1082" s="34" t="s">
        <v>3063</v>
      </c>
      <c r="D1082" s="33" t="s">
        <v>3073</v>
      </c>
      <c r="E1082" s="35" t="s">
        <v>3074</v>
      </c>
      <c r="F1082" s="35" t="s">
        <v>45</v>
      </c>
      <c r="G1082" s="35">
        <v>1</v>
      </c>
      <c r="H1082" s="33" t="s">
        <v>46</v>
      </c>
      <c r="I1082" s="33" t="s">
        <v>47</v>
      </c>
      <c r="J1082" s="33"/>
      <c r="K1082" s="37">
        <v>123</v>
      </c>
      <c r="L1082" s="16">
        <f t="shared" si="278"/>
        <v>147.6</v>
      </c>
      <c r="M1082" s="16">
        <v>0.184</v>
      </c>
      <c r="N1082" s="8">
        <f t="shared" si="279"/>
        <v>0.22549019607843135</v>
      </c>
      <c r="O1082" s="17">
        <f t="shared" ref="O1082:O1086" si="290">INT(K1082/(1-M1082))+1</f>
        <v>151</v>
      </c>
      <c r="P1082" s="17">
        <f t="shared" ref="P1082:P1086" si="291">1.2*O1082</f>
        <v>181.2</v>
      </c>
      <c r="Q1082" s="18">
        <f t="shared" si="282"/>
        <v>27.783999999999999</v>
      </c>
      <c r="R1082" s="8">
        <v>8</v>
      </c>
      <c r="S1082" s="8">
        <v>8.4</v>
      </c>
      <c r="T1082" s="18">
        <f t="shared" ref="T1082:T1086" si="292">(P1082+(S1082/100)*R1082)/(1-S1082/100)</f>
        <v>198.55021834061134</v>
      </c>
      <c r="U1082" s="44"/>
      <c r="V1082" s="44"/>
      <c r="W1082" s="44">
        <f t="shared" ref="W1082:W1086" si="293">(L1082+R1082)/(1-S1082/100)</f>
        <v>169.86899563318775</v>
      </c>
      <c r="X1082" s="8">
        <v>8.4</v>
      </c>
      <c r="Y1082" s="17">
        <v>0</v>
      </c>
      <c r="Z1082" s="18">
        <f t="shared" ref="Z1082:Z1086" si="294">(P1082+(X1082/100)*R1082+Y1082)/(1-X1082/100)</f>
        <v>198.55021834061134</v>
      </c>
      <c r="AA1082" s="17">
        <f t="shared" ref="AA1082:AA1086" si="295">(L1082+R1082+Y1082)/(1-X1082/100)</f>
        <v>169.86899563318775</v>
      </c>
      <c r="AB1082" s="35"/>
      <c r="AC1082" s="35"/>
      <c r="AD1082" s="35" t="s">
        <v>3070</v>
      </c>
      <c r="AE1082" s="35"/>
      <c r="AF1082" s="35"/>
      <c r="AG1082" s="36"/>
      <c r="AH1082" s="36"/>
      <c r="AI1082" s="36"/>
      <c r="AJ1082" s="51" t="s">
        <v>3075</v>
      </c>
      <c r="AK1082" s="69" t="s">
        <v>573</v>
      </c>
      <c r="AL1082" s="33" t="s">
        <v>3076</v>
      </c>
      <c r="AM1082" s="33" t="s">
        <v>3077</v>
      </c>
      <c r="AN1082" s="33" t="s">
        <v>3078</v>
      </c>
    </row>
    <row r="1083" spans="1:40" ht="409.5">
      <c r="A1083" s="33" t="s">
        <v>3061</v>
      </c>
      <c r="B1083" s="33" t="s">
        <v>3072</v>
      </c>
      <c r="C1083" s="34" t="s">
        <v>3063</v>
      </c>
      <c r="D1083" s="33" t="s">
        <v>3073</v>
      </c>
      <c r="E1083" s="35" t="s">
        <v>3079</v>
      </c>
      <c r="F1083" s="35" t="s">
        <v>45</v>
      </c>
      <c r="G1083" s="35">
        <v>1</v>
      </c>
      <c r="H1083" s="33" t="s">
        <v>46</v>
      </c>
      <c r="I1083" s="33" t="s">
        <v>47</v>
      </c>
      <c r="J1083" s="33"/>
      <c r="K1083" s="37">
        <v>123</v>
      </c>
      <c r="L1083" s="16">
        <f t="shared" si="278"/>
        <v>147.6</v>
      </c>
      <c r="M1083" s="16">
        <v>0.184</v>
      </c>
      <c r="N1083" s="8">
        <f t="shared" si="279"/>
        <v>0.22549019607843135</v>
      </c>
      <c r="O1083" s="17">
        <f t="shared" si="290"/>
        <v>151</v>
      </c>
      <c r="P1083" s="17">
        <f t="shared" si="291"/>
        <v>181.2</v>
      </c>
      <c r="Q1083" s="18">
        <f t="shared" si="282"/>
        <v>27.783999999999999</v>
      </c>
      <c r="R1083" s="8">
        <v>8</v>
      </c>
      <c r="S1083" s="8">
        <v>8.4</v>
      </c>
      <c r="T1083" s="18">
        <f t="shared" si="292"/>
        <v>198.55021834061134</v>
      </c>
      <c r="U1083" s="44"/>
      <c r="V1083" s="44"/>
      <c r="W1083" s="44">
        <f t="shared" si="293"/>
        <v>169.86899563318775</v>
      </c>
      <c r="X1083" s="8">
        <v>8.4</v>
      </c>
      <c r="Y1083" s="17">
        <v>0</v>
      </c>
      <c r="Z1083" s="18">
        <f t="shared" si="294"/>
        <v>198.55021834061134</v>
      </c>
      <c r="AA1083" s="17">
        <f t="shared" si="295"/>
        <v>169.86899563318775</v>
      </c>
      <c r="AB1083" s="35" t="s">
        <v>3080</v>
      </c>
      <c r="AC1083" s="35" t="s">
        <v>3081</v>
      </c>
      <c r="AD1083" s="35" t="s">
        <v>3082</v>
      </c>
      <c r="AE1083" s="35"/>
      <c r="AF1083" s="35"/>
      <c r="AG1083" s="36"/>
      <c r="AH1083" s="36"/>
      <c r="AI1083" s="36"/>
      <c r="AJ1083" s="36"/>
      <c r="AK1083" s="69" t="s">
        <v>573</v>
      </c>
      <c r="AL1083" s="33" t="s">
        <v>3076</v>
      </c>
      <c r="AM1083" s="33" t="s">
        <v>3077</v>
      </c>
      <c r="AN1083" s="33" t="s">
        <v>3078</v>
      </c>
    </row>
    <row r="1084" spans="1:40" ht="409.5">
      <c r="A1084" s="33" t="s">
        <v>3061</v>
      </c>
      <c r="B1084" s="33" t="s">
        <v>3072</v>
      </c>
      <c r="C1084" s="34" t="s">
        <v>3063</v>
      </c>
      <c r="D1084" s="33" t="s">
        <v>3073</v>
      </c>
      <c r="E1084" s="35"/>
      <c r="F1084" s="35" t="s">
        <v>45</v>
      </c>
      <c r="G1084" s="35">
        <v>1</v>
      </c>
      <c r="H1084" s="33" t="s">
        <v>46</v>
      </c>
      <c r="I1084" s="33" t="s">
        <v>47</v>
      </c>
      <c r="J1084" s="33"/>
      <c r="K1084" s="37">
        <v>123</v>
      </c>
      <c r="L1084" s="16">
        <f t="shared" si="278"/>
        <v>147.6</v>
      </c>
      <c r="M1084" s="16">
        <v>0.184</v>
      </c>
      <c r="N1084" s="8">
        <f t="shared" si="279"/>
        <v>0.22549019607843135</v>
      </c>
      <c r="O1084" s="17">
        <f t="shared" si="290"/>
        <v>151</v>
      </c>
      <c r="P1084" s="17">
        <f t="shared" si="291"/>
        <v>181.2</v>
      </c>
      <c r="Q1084" s="18">
        <f t="shared" si="282"/>
        <v>27.783999999999999</v>
      </c>
      <c r="R1084" s="8">
        <v>8</v>
      </c>
      <c r="S1084" s="8">
        <v>8.4</v>
      </c>
      <c r="T1084" s="18">
        <f t="shared" si="292"/>
        <v>198.55021834061134</v>
      </c>
      <c r="U1084" s="44"/>
      <c r="V1084" s="44"/>
      <c r="W1084" s="44">
        <f t="shared" si="293"/>
        <v>169.86899563318775</v>
      </c>
      <c r="X1084" s="8">
        <v>8.4</v>
      </c>
      <c r="Y1084" s="17">
        <v>0</v>
      </c>
      <c r="Z1084" s="18">
        <f t="shared" si="294"/>
        <v>198.55021834061134</v>
      </c>
      <c r="AA1084" s="17">
        <f t="shared" si="295"/>
        <v>169.86899563318775</v>
      </c>
      <c r="AB1084" s="35"/>
      <c r="AC1084" s="35" t="s">
        <v>46</v>
      </c>
      <c r="AD1084" s="35"/>
      <c r="AE1084" s="35"/>
      <c r="AF1084" s="35"/>
      <c r="AG1084" s="36"/>
      <c r="AH1084" s="36"/>
      <c r="AI1084" s="36"/>
      <c r="AJ1084" s="36"/>
      <c r="AK1084" s="69" t="s">
        <v>573</v>
      </c>
      <c r="AL1084" s="33" t="s">
        <v>3076</v>
      </c>
      <c r="AM1084" s="33" t="s">
        <v>3077</v>
      </c>
      <c r="AN1084" s="33" t="s">
        <v>3078</v>
      </c>
    </row>
    <row r="1085" spans="1:40" ht="409.5">
      <c r="A1085" s="33" t="s">
        <v>3061</v>
      </c>
      <c r="B1085" s="33" t="s">
        <v>3072</v>
      </c>
      <c r="C1085" s="34" t="s">
        <v>3063</v>
      </c>
      <c r="D1085" s="33" t="s">
        <v>3073</v>
      </c>
      <c r="E1085" s="35"/>
      <c r="F1085" s="35" t="s">
        <v>45</v>
      </c>
      <c r="G1085" s="35">
        <v>1</v>
      </c>
      <c r="H1085" s="33" t="s">
        <v>46</v>
      </c>
      <c r="I1085" s="33" t="s">
        <v>47</v>
      </c>
      <c r="J1085" s="33"/>
      <c r="K1085" s="37">
        <v>123</v>
      </c>
      <c r="L1085" s="16">
        <f t="shared" si="278"/>
        <v>147.6</v>
      </c>
      <c r="M1085" s="16">
        <v>0.184</v>
      </c>
      <c r="N1085" s="8">
        <f t="shared" si="279"/>
        <v>0.22549019607843135</v>
      </c>
      <c r="O1085" s="17">
        <f t="shared" si="290"/>
        <v>151</v>
      </c>
      <c r="P1085" s="17">
        <f t="shared" si="291"/>
        <v>181.2</v>
      </c>
      <c r="Q1085" s="18">
        <f t="shared" si="282"/>
        <v>27.783999999999999</v>
      </c>
      <c r="R1085" s="8">
        <v>8</v>
      </c>
      <c r="S1085" s="8">
        <v>8.4</v>
      </c>
      <c r="T1085" s="18">
        <f t="shared" si="292"/>
        <v>198.55021834061134</v>
      </c>
      <c r="U1085" s="44"/>
      <c r="V1085" s="44"/>
      <c r="W1085" s="44">
        <f t="shared" si="293"/>
        <v>169.86899563318775</v>
      </c>
      <c r="X1085" s="8">
        <v>8.4</v>
      </c>
      <c r="Y1085" s="17">
        <v>0</v>
      </c>
      <c r="Z1085" s="18">
        <f t="shared" si="294"/>
        <v>198.55021834061134</v>
      </c>
      <c r="AA1085" s="17">
        <f t="shared" si="295"/>
        <v>169.86899563318775</v>
      </c>
      <c r="AB1085" s="35"/>
      <c r="AC1085" s="35" t="s">
        <v>46</v>
      </c>
      <c r="AD1085" s="35"/>
      <c r="AE1085" s="35"/>
      <c r="AF1085" s="35"/>
      <c r="AG1085" s="36"/>
      <c r="AH1085" s="36"/>
      <c r="AI1085" s="36"/>
      <c r="AJ1085" s="36"/>
      <c r="AK1085" s="69" t="s">
        <v>573</v>
      </c>
      <c r="AL1085" s="33" t="s">
        <v>3076</v>
      </c>
      <c r="AM1085" s="33" t="s">
        <v>3077</v>
      </c>
      <c r="AN1085" s="33" t="s">
        <v>3078</v>
      </c>
    </row>
    <row r="1086" spans="1:40" ht="409.5">
      <c r="A1086" s="33" t="s">
        <v>3061</v>
      </c>
      <c r="B1086" s="33" t="s">
        <v>3072</v>
      </c>
      <c r="C1086" s="34" t="s">
        <v>3063</v>
      </c>
      <c r="D1086" s="33" t="s">
        <v>3073</v>
      </c>
      <c r="E1086" s="35" t="s">
        <v>3083</v>
      </c>
      <c r="F1086" s="35" t="s">
        <v>45</v>
      </c>
      <c r="G1086" s="35">
        <v>1</v>
      </c>
      <c r="H1086" s="33" t="s">
        <v>46</v>
      </c>
      <c r="I1086" s="33" t="s">
        <v>47</v>
      </c>
      <c r="J1086" s="33"/>
      <c r="K1086" s="37">
        <v>123</v>
      </c>
      <c r="L1086" s="16">
        <f t="shared" si="278"/>
        <v>147.6</v>
      </c>
      <c r="M1086" s="16">
        <v>0.184</v>
      </c>
      <c r="N1086" s="8">
        <f t="shared" si="279"/>
        <v>0.22549019607843135</v>
      </c>
      <c r="O1086" s="17">
        <f t="shared" si="290"/>
        <v>151</v>
      </c>
      <c r="P1086" s="17">
        <f t="shared" si="291"/>
        <v>181.2</v>
      </c>
      <c r="Q1086" s="18">
        <f t="shared" si="282"/>
        <v>27.783999999999999</v>
      </c>
      <c r="R1086" s="8">
        <v>8</v>
      </c>
      <c r="S1086" s="8">
        <v>8.4</v>
      </c>
      <c r="T1086" s="18">
        <f t="shared" si="292"/>
        <v>198.55021834061134</v>
      </c>
      <c r="U1086" s="44"/>
      <c r="V1086" s="44"/>
      <c r="W1086" s="44">
        <f t="shared" si="293"/>
        <v>169.86899563318775</v>
      </c>
      <c r="X1086" s="8">
        <v>8.4</v>
      </c>
      <c r="Y1086" s="17">
        <v>0</v>
      </c>
      <c r="Z1086" s="18">
        <f t="shared" si="294"/>
        <v>198.55021834061134</v>
      </c>
      <c r="AA1086" s="17">
        <f t="shared" si="295"/>
        <v>169.86899563318775</v>
      </c>
      <c r="AB1086" s="35" t="s">
        <v>53</v>
      </c>
      <c r="AC1086" s="35" t="s">
        <v>46</v>
      </c>
      <c r="AD1086" s="35" t="s">
        <v>3084</v>
      </c>
      <c r="AE1086" s="35"/>
      <c r="AF1086" s="35"/>
      <c r="AG1086" s="36"/>
      <c r="AH1086" s="36"/>
      <c r="AI1086" s="36"/>
      <c r="AJ1086" s="36"/>
      <c r="AK1086" s="69" t="s">
        <v>573</v>
      </c>
      <c r="AL1086" s="33" t="s">
        <v>3076</v>
      </c>
      <c r="AM1086" s="33" t="s">
        <v>3077</v>
      </c>
      <c r="AN1086" s="33" t="s">
        <v>3078</v>
      </c>
    </row>
    <row r="1087" spans="1:40" ht="191.25">
      <c r="A1087" s="33" t="s">
        <v>3061</v>
      </c>
      <c r="B1087" s="33" t="s">
        <v>3085</v>
      </c>
      <c r="C1087" s="34" t="s">
        <v>3063</v>
      </c>
      <c r="D1087" s="33" t="s">
        <v>3086</v>
      </c>
      <c r="E1087" s="35" t="s">
        <v>3087</v>
      </c>
      <c r="F1087" s="35" t="s">
        <v>45</v>
      </c>
      <c r="G1087" s="35">
        <v>1</v>
      </c>
      <c r="H1087" s="33" t="s">
        <v>46</v>
      </c>
      <c r="I1087" s="33" t="s">
        <v>47</v>
      </c>
      <c r="J1087" s="33"/>
      <c r="K1087" s="37">
        <v>124</v>
      </c>
      <c r="L1087" s="16">
        <f t="shared" si="278"/>
        <v>148.79999999999998</v>
      </c>
      <c r="M1087" s="16">
        <v>0.185</v>
      </c>
      <c r="N1087" s="8">
        <f t="shared" si="279"/>
        <v>0.22699386503067487</v>
      </c>
      <c r="O1087" s="17">
        <f t="shared" ref="O1087:O1088" si="296">INT(L1087/(1-M1087))+1</f>
        <v>183</v>
      </c>
      <c r="P1087" s="17"/>
      <c r="Q1087" s="18">
        <f t="shared" si="282"/>
        <v>33.854999999999997</v>
      </c>
      <c r="R1087" s="8"/>
      <c r="S1087" s="8">
        <v>8.16</v>
      </c>
      <c r="T1087" s="18">
        <f t="shared" ref="T1087:T1088" si="297">O1087/(1-S1087/100)</f>
        <v>199.25958188153311</v>
      </c>
      <c r="U1087" s="8"/>
      <c r="V1087" s="8"/>
      <c r="W1087" s="8"/>
      <c r="X1087" s="8">
        <v>8.4</v>
      </c>
      <c r="Y1087" s="17">
        <v>0</v>
      </c>
      <c r="Z1087" s="18">
        <f t="shared" ref="Z1087:Z1088" si="298">(O1087+Y1087)/(1-X1087/100)</f>
        <v>199.78165938864629</v>
      </c>
      <c r="AA1087" s="40"/>
      <c r="AB1087" s="40">
        <v>42858</v>
      </c>
      <c r="AC1087" s="35" t="s">
        <v>48</v>
      </c>
      <c r="AD1087" s="35" t="s">
        <v>3088</v>
      </c>
      <c r="AE1087" s="35" t="s">
        <v>69</v>
      </c>
      <c r="AF1087" s="35">
        <v>4.93</v>
      </c>
      <c r="AG1087" s="36"/>
      <c r="AH1087" s="36"/>
      <c r="AI1087" s="36"/>
      <c r="AJ1087" s="38"/>
      <c r="AK1087" s="69" t="s">
        <v>573</v>
      </c>
      <c r="AL1087" s="33" t="s">
        <v>3089</v>
      </c>
      <c r="AM1087" s="33" t="s">
        <v>3090</v>
      </c>
      <c r="AN1087" s="33" t="s">
        <v>3091</v>
      </c>
    </row>
    <row r="1088" spans="1:40" ht="191.25">
      <c r="A1088" s="33" t="s">
        <v>3061</v>
      </c>
      <c r="B1088" s="33" t="s">
        <v>3085</v>
      </c>
      <c r="C1088" s="34" t="s">
        <v>3063</v>
      </c>
      <c r="D1088" s="33" t="s">
        <v>3086</v>
      </c>
      <c r="E1088" s="35"/>
      <c r="F1088" s="35" t="s">
        <v>45</v>
      </c>
      <c r="G1088" s="35">
        <v>1</v>
      </c>
      <c r="H1088" s="33" t="s">
        <v>46</v>
      </c>
      <c r="I1088" s="33" t="s">
        <v>47</v>
      </c>
      <c r="J1088" s="33"/>
      <c r="K1088" s="37">
        <v>121</v>
      </c>
      <c r="L1088" s="16">
        <f t="shared" si="278"/>
        <v>145.19999999999999</v>
      </c>
      <c r="M1088" s="16">
        <v>0.16500000000000001</v>
      </c>
      <c r="N1088" s="8">
        <f t="shared" si="279"/>
        <v>0.19760479041916171</v>
      </c>
      <c r="O1088" s="17">
        <f t="shared" si="296"/>
        <v>174</v>
      </c>
      <c r="P1088" s="17"/>
      <c r="Q1088" s="18">
        <f t="shared" si="282"/>
        <v>28.71</v>
      </c>
      <c r="R1088" s="8"/>
      <c r="S1088" s="8">
        <v>8.16</v>
      </c>
      <c r="T1088" s="18">
        <f t="shared" si="297"/>
        <v>189.45993031358884</v>
      </c>
      <c r="U1088" s="8"/>
      <c r="V1088" s="8"/>
      <c r="W1088" s="8"/>
      <c r="X1088" s="8">
        <v>8.4</v>
      </c>
      <c r="Y1088" s="17">
        <v>0</v>
      </c>
      <c r="Z1088" s="18">
        <f t="shared" si="298"/>
        <v>189.95633187772924</v>
      </c>
      <c r="AA1088" s="40"/>
      <c r="AB1088" s="40">
        <v>42890</v>
      </c>
      <c r="AC1088" s="35" t="s">
        <v>46</v>
      </c>
      <c r="AD1088" s="35"/>
      <c r="AE1088" s="35"/>
      <c r="AF1088" s="35"/>
      <c r="AG1088" s="36"/>
      <c r="AH1088" s="36"/>
      <c r="AI1088" s="36"/>
      <c r="AJ1088" s="38"/>
      <c r="AK1088" s="69" t="s">
        <v>573</v>
      </c>
      <c r="AL1088" s="33" t="s">
        <v>3089</v>
      </c>
      <c r="AM1088" s="33" t="s">
        <v>3090</v>
      </c>
      <c r="AN1088" s="33" t="s">
        <v>3091</v>
      </c>
    </row>
    <row r="1089" spans="1:40" ht="178.5">
      <c r="A1089" s="33" t="s">
        <v>3061</v>
      </c>
      <c r="B1089" s="33" t="s">
        <v>3092</v>
      </c>
      <c r="C1089" s="34" t="s">
        <v>3063</v>
      </c>
      <c r="D1089" s="33" t="s">
        <v>3093</v>
      </c>
      <c r="E1089" s="35" t="s">
        <v>3094</v>
      </c>
      <c r="F1089" s="35" t="s">
        <v>45</v>
      </c>
      <c r="G1089" s="35">
        <v>1</v>
      </c>
      <c r="H1089" s="33" t="s">
        <v>46</v>
      </c>
      <c r="I1089" s="33" t="s">
        <v>47</v>
      </c>
      <c r="J1089" s="33"/>
      <c r="K1089" s="37">
        <v>123</v>
      </c>
      <c r="L1089" s="16">
        <f t="shared" si="278"/>
        <v>147.6</v>
      </c>
      <c r="M1089" s="16">
        <v>0.184</v>
      </c>
      <c r="N1089" s="8">
        <f t="shared" si="279"/>
        <v>0.22549019607843135</v>
      </c>
      <c r="O1089" s="17">
        <f t="shared" ref="O1089:O1090" si="299">INT(K1089/(1-M1089))+1</f>
        <v>151</v>
      </c>
      <c r="P1089" s="17">
        <f t="shared" ref="P1089:P1090" si="300">1.2*O1089</f>
        <v>181.2</v>
      </c>
      <c r="Q1089" s="18">
        <f t="shared" si="282"/>
        <v>27.783999999999999</v>
      </c>
      <c r="R1089" s="8">
        <v>12</v>
      </c>
      <c r="S1089" s="8">
        <v>8.4</v>
      </c>
      <c r="T1089" s="18">
        <f t="shared" ref="T1089:T1090" si="301">(P1089+(S1089/100)*R1089)/(1-S1089/100)</f>
        <v>198.91703056768557</v>
      </c>
      <c r="U1089" s="44"/>
      <c r="V1089" s="44"/>
      <c r="W1089" s="44">
        <f t="shared" ref="W1089:W1090" si="302">(L1089+R1089)/(1-S1089/100)</f>
        <v>174.23580786026199</v>
      </c>
      <c r="X1089" s="8">
        <v>8.4</v>
      </c>
      <c r="Y1089" s="17">
        <v>0</v>
      </c>
      <c r="Z1089" s="18">
        <f t="shared" ref="Z1089:Z1090" si="303">(P1089+(X1089/100)*R1089+Y1089)/(1-X1089/100)</f>
        <v>198.91703056768557</v>
      </c>
      <c r="AA1089" s="17">
        <f t="shared" ref="AA1089:AA1090" si="304">(L1089+R1089+Y1089)/(1-X1089/100)</f>
        <v>174.23580786026199</v>
      </c>
      <c r="AB1089" s="40">
        <v>42892</v>
      </c>
      <c r="AC1089" s="35" t="s">
        <v>48</v>
      </c>
      <c r="AD1089" s="35" t="s">
        <v>3095</v>
      </c>
      <c r="AE1089" s="35"/>
      <c r="AF1089" s="35"/>
      <c r="AG1089" s="36"/>
      <c r="AH1089" s="36"/>
      <c r="AI1089" s="36"/>
      <c r="AJ1089" s="38"/>
      <c r="AK1089" s="69" t="s">
        <v>573</v>
      </c>
      <c r="AL1089" s="33" t="s">
        <v>3096</v>
      </c>
      <c r="AM1089" s="33" t="s">
        <v>3097</v>
      </c>
      <c r="AN1089" s="33" t="s">
        <v>3098</v>
      </c>
    </row>
    <row r="1090" spans="1:40" ht="198.75">
      <c r="A1090" s="33" t="s">
        <v>3061</v>
      </c>
      <c r="B1090" s="33" t="s">
        <v>3092</v>
      </c>
      <c r="C1090" s="34" t="s">
        <v>3063</v>
      </c>
      <c r="D1090" s="33" t="s">
        <v>3099</v>
      </c>
      <c r="E1090" s="35" t="s">
        <v>3100</v>
      </c>
      <c r="F1090" s="35" t="s">
        <v>45</v>
      </c>
      <c r="G1090" s="35">
        <v>1</v>
      </c>
      <c r="H1090" s="33" t="s">
        <v>46</v>
      </c>
      <c r="I1090" s="33" t="s">
        <v>47</v>
      </c>
      <c r="J1090" s="33"/>
      <c r="K1090" s="80">
        <v>130</v>
      </c>
      <c r="L1090" s="16">
        <f t="shared" si="278"/>
        <v>156</v>
      </c>
      <c r="M1090" s="16">
        <v>0.184</v>
      </c>
      <c r="N1090" s="8">
        <f t="shared" si="279"/>
        <v>0.22549019607843135</v>
      </c>
      <c r="O1090" s="17">
        <f t="shared" si="299"/>
        <v>160</v>
      </c>
      <c r="P1090" s="17">
        <f t="shared" si="300"/>
        <v>192</v>
      </c>
      <c r="Q1090" s="18">
        <f t="shared" si="282"/>
        <v>29.439999999999998</v>
      </c>
      <c r="R1090" s="8">
        <v>12</v>
      </c>
      <c r="S1090" s="8">
        <v>8.4</v>
      </c>
      <c r="T1090" s="18">
        <f t="shared" si="301"/>
        <v>210.70742358078604</v>
      </c>
      <c r="U1090" s="44"/>
      <c r="V1090" s="44"/>
      <c r="W1090" s="44">
        <f t="shared" si="302"/>
        <v>183.4061135371179</v>
      </c>
      <c r="X1090" s="8">
        <v>8.4</v>
      </c>
      <c r="Y1090" s="17">
        <v>0</v>
      </c>
      <c r="Z1090" s="18">
        <f t="shared" si="303"/>
        <v>210.70742358078604</v>
      </c>
      <c r="AA1090" s="17">
        <f t="shared" si="304"/>
        <v>183.4061135371179</v>
      </c>
      <c r="AB1090" s="35" t="s">
        <v>3101</v>
      </c>
      <c r="AC1090" s="35" t="s">
        <v>3081</v>
      </c>
      <c r="AD1090" s="35" t="s">
        <v>3102</v>
      </c>
      <c r="AE1090" s="35"/>
      <c r="AF1090" s="35"/>
      <c r="AG1090" s="36"/>
      <c r="AH1090" s="36"/>
      <c r="AI1090" s="36"/>
      <c r="AJ1090" s="38"/>
      <c r="AK1090" s="69" t="s">
        <v>573</v>
      </c>
      <c r="AL1090" s="33" t="s">
        <v>3103</v>
      </c>
      <c r="AM1090" s="33" t="s">
        <v>3104</v>
      </c>
      <c r="AN1090" s="33" t="s">
        <v>3105</v>
      </c>
    </row>
    <row r="1091" spans="1:40" ht="198.75">
      <c r="A1091" s="33" t="s">
        <v>3061</v>
      </c>
      <c r="B1091" s="33" t="s">
        <v>3092</v>
      </c>
      <c r="C1091" s="34" t="s">
        <v>3063</v>
      </c>
      <c r="D1091" s="33" t="s">
        <v>3099</v>
      </c>
      <c r="E1091" s="35" t="s">
        <v>3106</v>
      </c>
      <c r="F1091" s="35" t="s">
        <v>45</v>
      </c>
      <c r="G1091" s="35">
        <v>1</v>
      </c>
      <c r="H1091" s="33" t="s">
        <v>46</v>
      </c>
      <c r="I1091" s="33" t="s">
        <v>47</v>
      </c>
      <c r="J1091" s="33"/>
      <c r="K1091" s="37">
        <v>145</v>
      </c>
      <c r="L1091" s="16">
        <f t="shared" si="278"/>
        <v>174</v>
      </c>
      <c r="M1091" s="16">
        <v>0.19</v>
      </c>
      <c r="N1091" s="8">
        <f t="shared" si="279"/>
        <v>0.23456790123456789</v>
      </c>
      <c r="O1091" s="17">
        <f t="shared" ref="O1091:O1103" si="305">INT(L1091/(1-M1091))+1</f>
        <v>215</v>
      </c>
      <c r="P1091" s="17" t="s">
        <v>3107</v>
      </c>
      <c r="Q1091" s="18">
        <f t="shared" si="282"/>
        <v>40.85</v>
      </c>
      <c r="R1091" s="8"/>
      <c r="S1091" s="8">
        <v>8.16</v>
      </c>
      <c r="T1091" s="18">
        <f t="shared" ref="T1091:T1103" si="306">O1091/(1-S1091/100)</f>
        <v>234.10278745644598</v>
      </c>
      <c r="U1091" s="8"/>
      <c r="V1091" s="8"/>
      <c r="W1091" s="8"/>
      <c r="X1091" s="8">
        <v>8.4</v>
      </c>
      <c r="Y1091" s="17">
        <v>0</v>
      </c>
      <c r="Z1091" s="18">
        <f t="shared" ref="Z1091:Z1103" si="307">(O1091+Y1091)/(1-X1091/100)</f>
        <v>234.71615720524017</v>
      </c>
      <c r="AA1091" s="35"/>
      <c r="AB1091" s="35" t="s">
        <v>1740</v>
      </c>
      <c r="AC1091" s="35" t="s">
        <v>3081</v>
      </c>
      <c r="AD1091" s="35" t="s">
        <v>3108</v>
      </c>
      <c r="AE1091" s="35"/>
      <c r="AF1091" s="35"/>
      <c r="AG1091" s="36"/>
      <c r="AH1091" s="36"/>
      <c r="AI1091" s="36"/>
      <c r="AJ1091" s="38"/>
      <c r="AK1091" s="69" t="s">
        <v>573</v>
      </c>
      <c r="AL1091" s="33" t="s">
        <v>3103</v>
      </c>
      <c r="AM1091" s="33" t="s">
        <v>3104</v>
      </c>
      <c r="AN1091" s="33" t="s">
        <v>3105</v>
      </c>
    </row>
    <row r="1092" spans="1:40" ht="178.5">
      <c r="A1092" s="33" t="s">
        <v>3061</v>
      </c>
      <c r="B1092" s="33" t="s">
        <v>3092</v>
      </c>
      <c r="C1092" s="34" t="s">
        <v>3063</v>
      </c>
      <c r="D1092" s="33" t="s">
        <v>3109</v>
      </c>
      <c r="E1092" s="35" t="s">
        <v>3110</v>
      </c>
      <c r="F1092" s="35" t="s">
        <v>45</v>
      </c>
      <c r="G1092" s="35">
        <v>1</v>
      </c>
      <c r="H1092" s="33" t="s">
        <v>46</v>
      </c>
      <c r="I1092" s="33" t="s">
        <v>47</v>
      </c>
      <c r="J1092" s="33"/>
      <c r="K1092" s="80">
        <v>135</v>
      </c>
      <c r="L1092" s="16">
        <f t="shared" si="278"/>
        <v>162</v>
      </c>
      <c r="M1092" s="16">
        <v>0.19</v>
      </c>
      <c r="N1092" s="8">
        <f t="shared" si="279"/>
        <v>0.23456790123456789</v>
      </c>
      <c r="O1092" s="17">
        <f t="shared" si="305"/>
        <v>201</v>
      </c>
      <c r="P1092" s="17" t="s">
        <v>3111</v>
      </c>
      <c r="Q1092" s="18">
        <f t="shared" si="282"/>
        <v>38.19</v>
      </c>
      <c r="R1092" s="8"/>
      <c r="S1092" s="8">
        <v>8.16</v>
      </c>
      <c r="T1092" s="18">
        <f t="shared" si="306"/>
        <v>218.85888501742161</v>
      </c>
      <c r="U1092" s="8"/>
      <c r="V1092" s="8"/>
      <c r="W1092" s="8"/>
      <c r="X1092" s="8">
        <v>8.4</v>
      </c>
      <c r="Y1092" s="17">
        <v>0</v>
      </c>
      <c r="Z1092" s="18">
        <f t="shared" si="307"/>
        <v>219.43231441048033</v>
      </c>
      <c r="AA1092" s="35"/>
      <c r="AB1092" s="40">
        <v>42743</v>
      </c>
      <c r="AC1092" s="35" t="s">
        <v>3081</v>
      </c>
      <c r="AD1092" s="35" t="s">
        <v>3112</v>
      </c>
      <c r="AE1092" s="35"/>
      <c r="AF1092" s="35"/>
      <c r="AG1092" s="36"/>
      <c r="AH1092" s="36"/>
      <c r="AI1092" s="36"/>
      <c r="AJ1092" s="38"/>
      <c r="AK1092" s="69" t="s">
        <v>573</v>
      </c>
      <c r="AL1092" s="33" t="s">
        <v>3113</v>
      </c>
      <c r="AM1092" s="33" t="s">
        <v>3114</v>
      </c>
      <c r="AN1092" s="33"/>
    </row>
    <row r="1093" spans="1:40" ht="191.25">
      <c r="A1093" s="33" t="s">
        <v>3061</v>
      </c>
      <c r="B1093" s="33" t="s">
        <v>3115</v>
      </c>
      <c r="C1093" s="33" t="s">
        <v>3116</v>
      </c>
      <c r="D1093" s="33" t="s">
        <v>3117</v>
      </c>
      <c r="E1093" s="35" t="s">
        <v>3118</v>
      </c>
      <c r="F1093" s="35" t="s">
        <v>45</v>
      </c>
      <c r="G1093" s="35">
        <v>1</v>
      </c>
      <c r="H1093" s="33" t="s">
        <v>46</v>
      </c>
      <c r="I1093" s="33" t="s">
        <v>47</v>
      </c>
      <c r="J1093" s="33"/>
      <c r="K1093" s="37">
        <v>199</v>
      </c>
      <c r="L1093" s="16">
        <f t="shared" si="278"/>
        <v>238.79999999999998</v>
      </c>
      <c r="M1093" s="16">
        <v>0.12</v>
      </c>
      <c r="N1093" s="8">
        <f t="shared" si="279"/>
        <v>0.13636363636363635</v>
      </c>
      <c r="O1093" s="17">
        <f t="shared" si="305"/>
        <v>272</v>
      </c>
      <c r="P1093" s="17"/>
      <c r="Q1093" s="18">
        <f t="shared" si="282"/>
        <v>32.64</v>
      </c>
      <c r="R1093" s="8"/>
      <c r="S1093" s="8">
        <v>5.76</v>
      </c>
      <c r="T1093" s="18">
        <f t="shared" si="306"/>
        <v>288.62478777589132</v>
      </c>
      <c r="U1093" s="8"/>
      <c r="V1093" s="8"/>
      <c r="W1093" s="8"/>
      <c r="X1093" s="8">
        <v>8.4</v>
      </c>
      <c r="Y1093" s="17">
        <v>5</v>
      </c>
      <c r="Z1093" s="18">
        <f t="shared" si="307"/>
        <v>302.40174672489081</v>
      </c>
      <c r="AA1093" s="40"/>
      <c r="AB1093" s="40">
        <v>42918</v>
      </c>
      <c r="AC1093" s="35" t="s">
        <v>48</v>
      </c>
      <c r="AD1093" s="35">
        <v>170207092426755</v>
      </c>
      <c r="AE1093" s="35" t="s">
        <v>69</v>
      </c>
      <c r="AF1093" s="35">
        <v>7.86</v>
      </c>
      <c r="AG1093" s="36"/>
      <c r="AH1093" s="36"/>
      <c r="AI1093" s="36"/>
      <c r="AJ1093" s="38"/>
      <c r="AK1093" s="33" t="s">
        <v>3119</v>
      </c>
      <c r="AL1093" s="33" t="s">
        <v>3119</v>
      </c>
      <c r="AM1093" s="33" t="s">
        <v>3120</v>
      </c>
      <c r="AN1093" s="33" t="s">
        <v>3121</v>
      </c>
    </row>
    <row r="1094" spans="1:40" ht="191.25">
      <c r="A1094" s="33" t="s">
        <v>3061</v>
      </c>
      <c r="B1094" s="33" t="s">
        <v>3115</v>
      </c>
      <c r="C1094" s="33" t="s">
        <v>3116</v>
      </c>
      <c r="D1094" s="33" t="s">
        <v>3117</v>
      </c>
      <c r="E1094" s="35" t="s">
        <v>3122</v>
      </c>
      <c r="F1094" s="35" t="s">
        <v>45</v>
      </c>
      <c r="G1094" s="35">
        <v>1</v>
      </c>
      <c r="H1094" s="33" t="s">
        <v>46</v>
      </c>
      <c r="I1094" s="33" t="s">
        <v>47</v>
      </c>
      <c r="J1094" s="33"/>
      <c r="K1094" s="37">
        <v>199</v>
      </c>
      <c r="L1094" s="16">
        <f t="shared" si="278"/>
        <v>238.79999999999998</v>
      </c>
      <c r="M1094" s="16">
        <v>0.12</v>
      </c>
      <c r="N1094" s="8">
        <f t="shared" si="279"/>
        <v>0.13636363636363635</v>
      </c>
      <c r="O1094" s="17">
        <f t="shared" si="305"/>
        <v>272</v>
      </c>
      <c r="P1094" s="17"/>
      <c r="Q1094" s="18">
        <f t="shared" si="282"/>
        <v>32.64</v>
      </c>
      <c r="R1094" s="8"/>
      <c r="S1094" s="8">
        <v>5.76</v>
      </c>
      <c r="T1094" s="18">
        <f t="shared" si="306"/>
        <v>288.62478777589132</v>
      </c>
      <c r="U1094" s="8"/>
      <c r="V1094" s="8"/>
      <c r="W1094" s="8"/>
      <c r="X1094" s="8">
        <v>8.4</v>
      </c>
      <c r="Y1094" s="17">
        <v>5</v>
      </c>
      <c r="Z1094" s="18">
        <f t="shared" si="307"/>
        <v>302.40174672489081</v>
      </c>
      <c r="AA1094" s="40"/>
      <c r="AB1094" s="40">
        <v>41853</v>
      </c>
      <c r="AC1094" s="35" t="s">
        <v>48</v>
      </c>
      <c r="AD1094" s="35" t="s">
        <v>3123</v>
      </c>
      <c r="AE1094" s="35" t="s">
        <v>69</v>
      </c>
      <c r="AF1094" s="35">
        <v>6.55</v>
      </c>
      <c r="AG1094" s="36"/>
      <c r="AH1094" s="36"/>
      <c r="AI1094" s="36"/>
      <c r="AJ1094" s="38"/>
      <c r="AK1094" s="33" t="s">
        <v>3119</v>
      </c>
      <c r="AL1094" s="33" t="s">
        <v>3119</v>
      </c>
      <c r="AM1094" s="33" t="s">
        <v>3120</v>
      </c>
      <c r="AN1094" s="33" t="s">
        <v>3121</v>
      </c>
    </row>
    <row r="1095" spans="1:40" ht="102">
      <c r="A1095" s="33" t="s">
        <v>3061</v>
      </c>
      <c r="B1095" s="33">
        <v>8806086863315</v>
      </c>
      <c r="C1095" s="33" t="s">
        <v>865</v>
      </c>
      <c r="D1095" s="33" t="s">
        <v>3124</v>
      </c>
      <c r="E1095" s="35">
        <v>358320070146006</v>
      </c>
      <c r="F1095" s="35" t="s">
        <v>45</v>
      </c>
      <c r="G1095" s="35">
        <v>1</v>
      </c>
      <c r="H1095" s="33" t="s">
        <v>46</v>
      </c>
      <c r="I1095" s="33" t="s">
        <v>47</v>
      </c>
      <c r="J1095" s="59">
        <v>42738</v>
      </c>
      <c r="K1095" s="37">
        <v>100</v>
      </c>
      <c r="L1095" s="16">
        <f t="shared" si="278"/>
        <v>120</v>
      </c>
      <c r="M1095" s="16">
        <v>0.01</v>
      </c>
      <c r="N1095" s="8">
        <f t="shared" si="279"/>
        <v>1.0101010101010102E-2</v>
      </c>
      <c r="O1095" s="17">
        <f t="shared" si="305"/>
        <v>122</v>
      </c>
      <c r="P1095" s="17"/>
      <c r="Q1095" s="18">
        <f t="shared" si="282"/>
        <v>1.22</v>
      </c>
      <c r="R1095" s="8">
        <v>8</v>
      </c>
      <c r="S1095" s="8">
        <v>8.4</v>
      </c>
      <c r="T1095" s="18">
        <f t="shared" si="306"/>
        <v>133.18777292576419</v>
      </c>
      <c r="U1095" s="8"/>
      <c r="V1095" s="8"/>
      <c r="W1095" s="8"/>
      <c r="X1095" s="8">
        <v>8.4</v>
      </c>
      <c r="Y1095" s="17">
        <v>0</v>
      </c>
      <c r="Z1095" s="18">
        <f t="shared" si="307"/>
        <v>133.18777292576419</v>
      </c>
      <c r="AA1095" s="35"/>
      <c r="AB1095" s="35" t="s">
        <v>621</v>
      </c>
      <c r="AC1095" s="35" t="s">
        <v>48</v>
      </c>
      <c r="AD1095" s="35" t="s">
        <v>3125</v>
      </c>
      <c r="AE1095" s="35" t="s">
        <v>3126</v>
      </c>
      <c r="AF1095" s="35">
        <v>7.4</v>
      </c>
      <c r="AG1095" s="36"/>
      <c r="AH1095" s="36"/>
      <c r="AI1095" s="36"/>
      <c r="AJ1095" s="38"/>
      <c r="AK1095" s="69" t="s">
        <v>573</v>
      </c>
      <c r="AL1095" s="33" t="s">
        <v>3127</v>
      </c>
      <c r="AM1095" s="33" t="s">
        <v>3128</v>
      </c>
      <c r="AN1095" s="33"/>
    </row>
    <row r="1096" spans="1:40" ht="102">
      <c r="A1096" s="33" t="s">
        <v>3061</v>
      </c>
      <c r="B1096" s="33">
        <v>8806086863315</v>
      </c>
      <c r="C1096" s="33" t="s">
        <v>865</v>
      </c>
      <c r="D1096" s="33" t="s">
        <v>3124</v>
      </c>
      <c r="E1096" s="35">
        <v>358320070325766</v>
      </c>
      <c r="F1096" s="35" t="s">
        <v>45</v>
      </c>
      <c r="G1096" s="35">
        <v>1</v>
      </c>
      <c r="H1096" s="33" t="s">
        <v>46</v>
      </c>
      <c r="I1096" s="33" t="s">
        <v>47</v>
      </c>
      <c r="J1096" s="59">
        <v>42738</v>
      </c>
      <c r="K1096" s="37">
        <v>100</v>
      </c>
      <c r="L1096" s="16">
        <f t="shared" si="278"/>
        <v>120</v>
      </c>
      <c r="M1096" s="16">
        <v>0.01</v>
      </c>
      <c r="N1096" s="8">
        <f t="shared" si="279"/>
        <v>1.0101010101010102E-2</v>
      </c>
      <c r="O1096" s="17">
        <f t="shared" si="305"/>
        <v>122</v>
      </c>
      <c r="P1096" s="17"/>
      <c r="Q1096" s="18">
        <f t="shared" si="282"/>
        <v>1.22</v>
      </c>
      <c r="R1096" s="8">
        <v>8</v>
      </c>
      <c r="S1096" s="8">
        <v>8.4</v>
      </c>
      <c r="T1096" s="18">
        <f t="shared" si="306"/>
        <v>133.18777292576419</v>
      </c>
      <c r="U1096" s="8"/>
      <c r="V1096" s="8"/>
      <c r="W1096" s="8"/>
      <c r="X1096" s="8">
        <v>8.4</v>
      </c>
      <c r="Y1096" s="17">
        <v>0</v>
      </c>
      <c r="Z1096" s="18">
        <f t="shared" si="307"/>
        <v>133.18777292576419</v>
      </c>
      <c r="AA1096" s="35"/>
      <c r="AB1096" s="35" t="s">
        <v>621</v>
      </c>
      <c r="AC1096" s="35" t="s">
        <v>48</v>
      </c>
      <c r="AD1096" s="35" t="s">
        <v>3129</v>
      </c>
      <c r="AE1096" s="35" t="s">
        <v>3126</v>
      </c>
      <c r="AF1096" s="35">
        <v>7.4</v>
      </c>
      <c r="AG1096" s="36"/>
      <c r="AH1096" s="36"/>
      <c r="AI1096" s="36"/>
      <c r="AJ1096" s="38"/>
      <c r="AK1096" s="69" t="s">
        <v>573</v>
      </c>
      <c r="AL1096" s="33" t="s">
        <v>3127</v>
      </c>
      <c r="AM1096" s="33" t="s">
        <v>3128</v>
      </c>
      <c r="AN1096" s="33"/>
    </row>
    <row r="1097" spans="1:40" ht="102">
      <c r="A1097" s="33" t="s">
        <v>3061</v>
      </c>
      <c r="B1097" s="33">
        <v>8806086863315</v>
      </c>
      <c r="C1097" s="33" t="s">
        <v>865</v>
      </c>
      <c r="D1097" s="33" t="s">
        <v>3124</v>
      </c>
      <c r="E1097" s="35">
        <v>358320070328638</v>
      </c>
      <c r="F1097" s="35" t="s">
        <v>45</v>
      </c>
      <c r="G1097" s="35">
        <v>1</v>
      </c>
      <c r="H1097" s="33" t="s">
        <v>46</v>
      </c>
      <c r="I1097" s="33" t="s">
        <v>47</v>
      </c>
      <c r="J1097" s="59">
        <v>42738</v>
      </c>
      <c r="K1097" s="37">
        <v>100</v>
      </c>
      <c r="L1097" s="16">
        <f t="shared" si="278"/>
        <v>120</v>
      </c>
      <c r="M1097" s="16">
        <v>0.01</v>
      </c>
      <c r="N1097" s="8">
        <f t="shared" si="279"/>
        <v>1.0101010101010102E-2</v>
      </c>
      <c r="O1097" s="17">
        <f t="shared" si="305"/>
        <v>122</v>
      </c>
      <c r="P1097" s="17"/>
      <c r="Q1097" s="18">
        <f t="shared" si="282"/>
        <v>1.22</v>
      </c>
      <c r="R1097" s="8">
        <v>8</v>
      </c>
      <c r="S1097" s="8">
        <v>8.4</v>
      </c>
      <c r="T1097" s="18">
        <f t="shared" si="306"/>
        <v>133.18777292576419</v>
      </c>
      <c r="U1097" s="8"/>
      <c r="V1097" s="8"/>
      <c r="W1097" s="8"/>
      <c r="X1097" s="8">
        <v>8.4</v>
      </c>
      <c r="Y1097" s="17">
        <v>0</v>
      </c>
      <c r="Z1097" s="18">
        <f t="shared" si="307"/>
        <v>133.18777292576419</v>
      </c>
      <c r="AA1097" s="35"/>
      <c r="AB1097" s="35" t="s">
        <v>621</v>
      </c>
      <c r="AC1097" s="35" t="s">
        <v>48</v>
      </c>
      <c r="AD1097" s="35" t="s">
        <v>3130</v>
      </c>
      <c r="AE1097" s="35" t="s">
        <v>572</v>
      </c>
      <c r="AF1097" s="35">
        <v>4.3499999999999996</v>
      </c>
      <c r="AG1097" s="36"/>
      <c r="AH1097" s="36"/>
      <c r="AI1097" s="36"/>
      <c r="AJ1097" s="38"/>
      <c r="AK1097" s="69" t="s">
        <v>573</v>
      </c>
      <c r="AL1097" s="33" t="s">
        <v>3127</v>
      </c>
      <c r="AM1097" s="33" t="s">
        <v>3128</v>
      </c>
      <c r="AN1097" s="33"/>
    </row>
    <row r="1098" spans="1:40" ht="102">
      <c r="A1098" s="33" t="s">
        <v>3061</v>
      </c>
      <c r="B1098" s="33">
        <v>8806086863315</v>
      </c>
      <c r="C1098" s="33" t="s">
        <v>865</v>
      </c>
      <c r="D1098" s="33" t="s">
        <v>3124</v>
      </c>
      <c r="E1098" s="35">
        <v>358320070326236</v>
      </c>
      <c r="F1098" s="35" t="s">
        <v>45</v>
      </c>
      <c r="G1098" s="35">
        <v>1</v>
      </c>
      <c r="H1098" s="33" t="s">
        <v>46</v>
      </c>
      <c r="I1098" s="33" t="s">
        <v>47</v>
      </c>
      <c r="J1098" s="59">
        <v>42738</v>
      </c>
      <c r="K1098" s="37">
        <v>100</v>
      </c>
      <c r="L1098" s="16">
        <f t="shared" si="278"/>
        <v>120</v>
      </c>
      <c r="M1098" s="16">
        <v>0.01</v>
      </c>
      <c r="N1098" s="8">
        <f t="shared" si="279"/>
        <v>1.0101010101010102E-2</v>
      </c>
      <c r="O1098" s="17">
        <f t="shared" si="305"/>
        <v>122</v>
      </c>
      <c r="P1098" s="17"/>
      <c r="Q1098" s="18">
        <f t="shared" si="282"/>
        <v>1.22</v>
      </c>
      <c r="R1098" s="8">
        <v>8</v>
      </c>
      <c r="S1098" s="8">
        <v>8.4</v>
      </c>
      <c r="T1098" s="18">
        <f t="shared" si="306"/>
        <v>133.18777292576419</v>
      </c>
      <c r="U1098" s="44"/>
      <c r="V1098" s="44"/>
      <c r="W1098" s="44">
        <f>(L1098+R1098)/(1-S1098/100)</f>
        <v>139.73799126637553</v>
      </c>
      <c r="X1098" s="8">
        <v>8.4</v>
      </c>
      <c r="Y1098" s="17">
        <v>0</v>
      </c>
      <c r="Z1098" s="18">
        <f t="shared" si="307"/>
        <v>133.18777292576419</v>
      </c>
      <c r="AA1098" s="35"/>
      <c r="AB1098" s="40">
        <v>42831</v>
      </c>
      <c r="AC1098" s="35" t="s">
        <v>48</v>
      </c>
      <c r="AD1098" s="35" t="s">
        <v>3131</v>
      </c>
      <c r="AE1098" s="35" t="s">
        <v>413</v>
      </c>
      <c r="AF1098" s="35" t="s">
        <v>3132</v>
      </c>
      <c r="AG1098" s="36"/>
      <c r="AH1098" s="36"/>
      <c r="AI1098" s="36"/>
      <c r="AJ1098" s="38"/>
      <c r="AK1098" s="69" t="s">
        <v>573</v>
      </c>
      <c r="AL1098" s="33" t="s">
        <v>3127</v>
      </c>
      <c r="AM1098" s="33" t="s">
        <v>3128</v>
      </c>
      <c r="AN1098" s="33"/>
    </row>
    <row r="1099" spans="1:40" ht="102">
      <c r="A1099" s="33" t="s">
        <v>3061</v>
      </c>
      <c r="B1099" s="33">
        <v>8806086863315</v>
      </c>
      <c r="C1099" s="33" t="s">
        <v>865</v>
      </c>
      <c r="D1099" s="33" t="s">
        <v>3124</v>
      </c>
      <c r="E1099" s="35">
        <v>358320070326558</v>
      </c>
      <c r="F1099" s="35" t="s">
        <v>45</v>
      </c>
      <c r="G1099" s="35">
        <v>1</v>
      </c>
      <c r="H1099" s="33" t="s">
        <v>46</v>
      </c>
      <c r="I1099" s="33" t="s">
        <v>47</v>
      </c>
      <c r="J1099" s="59">
        <v>42738</v>
      </c>
      <c r="K1099" s="37">
        <v>130</v>
      </c>
      <c r="L1099" s="16">
        <f t="shared" si="278"/>
        <v>156</v>
      </c>
      <c r="M1099" s="16">
        <v>0.20499999999999999</v>
      </c>
      <c r="N1099" s="8">
        <f t="shared" si="279"/>
        <v>0.25786163522012578</v>
      </c>
      <c r="O1099" s="17">
        <f t="shared" si="305"/>
        <v>197</v>
      </c>
      <c r="P1099" s="17"/>
      <c r="Q1099" s="18">
        <f t="shared" si="282"/>
        <v>40.384999999999998</v>
      </c>
      <c r="R1099" s="8">
        <v>8</v>
      </c>
      <c r="S1099" s="8">
        <v>5.76</v>
      </c>
      <c r="T1099" s="18">
        <f t="shared" si="306"/>
        <v>209.04074702886248</v>
      </c>
      <c r="U1099" s="8"/>
      <c r="V1099" s="8"/>
      <c r="W1099" s="8"/>
      <c r="X1099" s="8">
        <v>8.4</v>
      </c>
      <c r="Y1099" s="17">
        <v>0</v>
      </c>
      <c r="Z1099" s="18">
        <f t="shared" si="307"/>
        <v>215.0655021834061</v>
      </c>
      <c r="AA1099" s="40"/>
      <c r="AB1099" s="40">
        <v>42798</v>
      </c>
      <c r="AC1099" s="35" t="s">
        <v>48</v>
      </c>
      <c r="AD1099" s="35" t="s">
        <v>3133</v>
      </c>
      <c r="AE1099" s="35" t="s">
        <v>3134</v>
      </c>
      <c r="AF1099" s="35">
        <v>4.32</v>
      </c>
      <c r="AG1099" s="36"/>
      <c r="AH1099" s="36"/>
      <c r="AI1099" s="36"/>
      <c r="AJ1099" s="38"/>
      <c r="AK1099" s="69" t="s">
        <v>573</v>
      </c>
      <c r="AL1099" s="33" t="s">
        <v>3127</v>
      </c>
      <c r="AM1099" s="33" t="s">
        <v>3128</v>
      </c>
      <c r="AN1099" s="33"/>
    </row>
    <row r="1100" spans="1:40" ht="102">
      <c r="A1100" s="33" t="s">
        <v>3061</v>
      </c>
      <c r="B1100" s="33">
        <v>8806086863315</v>
      </c>
      <c r="C1100" s="33" t="s">
        <v>865</v>
      </c>
      <c r="D1100" s="33" t="s">
        <v>3124</v>
      </c>
      <c r="E1100" s="35">
        <v>358320070141130</v>
      </c>
      <c r="F1100" s="35" t="s">
        <v>45</v>
      </c>
      <c r="G1100" s="35">
        <v>1</v>
      </c>
      <c r="H1100" s="33" t="s">
        <v>46</v>
      </c>
      <c r="I1100" s="33" t="s">
        <v>47</v>
      </c>
      <c r="J1100" s="59">
        <v>42738</v>
      </c>
      <c r="K1100" s="37">
        <v>100</v>
      </c>
      <c r="L1100" s="16">
        <f t="shared" si="278"/>
        <v>120</v>
      </c>
      <c r="M1100" s="16">
        <v>0.01</v>
      </c>
      <c r="N1100" s="8">
        <f t="shared" si="279"/>
        <v>1.0101010101010102E-2</v>
      </c>
      <c r="O1100" s="17">
        <f t="shared" si="305"/>
        <v>122</v>
      </c>
      <c r="P1100" s="17"/>
      <c r="Q1100" s="18">
        <f t="shared" si="282"/>
        <v>1.22</v>
      </c>
      <c r="R1100" s="8">
        <v>8</v>
      </c>
      <c r="S1100" s="8">
        <v>8.4</v>
      </c>
      <c r="T1100" s="18">
        <f t="shared" si="306"/>
        <v>133.18777292576419</v>
      </c>
      <c r="U1100" s="44"/>
      <c r="V1100" s="44"/>
      <c r="W1100" s="44">
        <f t="shared" ref="W1100:W1111" si="308">(L1100+R1100)/(1-S1100/100)</f>
        <v>139.73799126637553</v>
      </c>
      <c r="X1100" s="8">
        <v>8.4</v>
      </c>
      <c r="Y1100" s="17">
        <v>0</v>
      </c>
      <c r="Z1100" s="18">
        <f t="shared" si="307"/>
        <v>133.18777292576419</v>
      </c>
      <c r="AA1100" s="35"/>
      <c r="AB1100" s="40">
        <v>42861</v>
      </c>
      <c r="AC1100" s="35" t="s">
        <v>48</v>
      </c>
      <c r="AD1100" s="35" t="s">
        <v>3135</v>
      </c>
      <c r="AE1100" s="35" t="s">
        <v>1040</v>
      </c>
      <c r="AF1100" s="35">
        <v>4.3</v>
      </c>
      <c r="AG1100" s="36"/>
      <c r="AH1100" s="36"/>
      <c r="AI1100" s="36"/>
      <c r="AJ1100" s="38"/>
      <c r="AK1100" s="69" t="s">
        <v>573</v>
      </c>
      <c r="AL1100" s="33" t="s">
        <v>3127</v>
      </c>
      <c r="AM1100" s="33" t="s">
        <v>3128</v>
      </c>
      <c r="AN1100" s="33"/>
    </row>
    <row r="1101" spans="1:40" ht="102">
      <c r="A1101" s="33" t="s">
        <v>3061</v>
      </c>
      <c r="B1101" s="33">
        <v>8806086863315</v>
      </c>
      <c r="C1101" s="33" t="s">
        <v>865</v>
      </c>
      <c r="D1101" s="33" t="s">
        <v>3124</v>
      </c>
      <c r="E1101" s="35">
        <v>358320070329610</v>
      </c>
      <c r="F1101" s="35" t="s">
        <v>45</v>
      </c>
      <c r="G1101" s="35">
        <v>1</v>
      </c>
      <c r="H1101" s="33" t="s">
        <v>46</v>
      </c>
      <c r="I1101" s="33" t="s">
        <v>47</v>
      </c>
      <c r="J1101" s="59">
        <v>42738</v>
      </c>
      <c r="K1101" s="37">
        <v>100</v>
      </c>
      <c r="L1101" s="16">
        <f t="shared" si="278"/>
        <v>120</v>
      </c>
      <c r="M1101" s="16">
        <v>0.01</v>
      </c>
      <c r="N1101" s="8">
        <f t="shared" si="279"/>
        <v>1.0101010101010102E-2</v>
      </c>
      <c r="O1101" s="17">
        <f t="shared" si="305"/>
        <v>122</v>
      </c>
      <c r="P1101" s="17"/>
      <c r="Q1101" s="18">
        <f t="shared" si="282"/>
        <v>1.22</v>
      </c>
      <c r="R1101" s="8">
        <v>8</v>
      </c>
      <c r="S1101" s="8">
        <v>8.4</v>
      </c>
      <c r="T1101" s="18">
        <f t="shared" si="306"/>
        <v>133.18777292576419</v>
      </c>
      <c r="U1101" s="44"/>
      <c r="V1101" s="44"/>
      <c r="W1101" s="44">
        <f t="shared" si="308"/>
        <v>139.73799126637553</v>
      </c>
      <c r="X1101" s="8">
        <v>8.4</v>
      </c>
      <c r="Y1101" s="17">
        <v>0</v>
      </c>
      <c r="Z1101" s="18">
        <f t="shared" si="307"/>
        <v>133.18777292576419</v>
      </c>
      <c r="AA1101" s="35"/>
      <c r="AB1101" s="40">
        <v>42496</v>
      </c>
      <c r="AC1101" s="35" t="s">
        <v>48</v>
      </c>
      <c r="AD1101" s="35" t="s">
        <v>3136</v>
      </c>
      <c r="AE1101" s="35" t="s">
        <v>1040</v>
      </c>
      <c r="AF1101" s="35" t="s">
        <v>3137</v>
      </c>
      <c r="AG1101" s="36"/>
      <c r="AH1101" s="36"/>
      <c r="AI1101" s="36"/>
      <c r="AJ1101" s="38"/>
      <c r="AK1101" s="69" t="s">
        <v>573</v>
      </c>
      <c r="AL1101" s="33" t="s">
        <v>3127</v>
      </c>
      <c r="AM1101" s="33" t="s">
        <v>3128</v>
      </c>
      <c r="AN1101" s="33"/>
    </row>
    <row r="1102" spans="1:40" ht="102">
      <c r="A1102" s="33" t="s">
        <v>3061</v>
      </c>
      <c r="B1102" s="33">
        <v>8806086863315</v>
      </c>
      <c r="C1102" s="33" t="s">
        <v>865</v>
      </c>
      <c r="D1102" s="33" t="s">
        <v>3124</v>
      </c>
      <c r="E1102" s="35">
        <v>358320070328844</v>
      </c>
      <c r="F1102" s="35" t="s">
        <v>45</v>
      </c>
      <c r="G1102" s="35">
        <v>1</v>
      </c>
      <c r="H1102" s="33" t="s">
        <v>46</v>
      </c>
      <c r="I1102" s="33" t="s">
        <v>47</v>
      </c>
      <c r="J1102" s="59">
        <v>42738</v>
      </c>
      <c r="K1102" s="37">
        <v>100</v>
      </c>
      <c r="L1102" s="16">
        <f t="shared" si="278"/>
        <v>120</v>
      </c>
      <c r="M1102" s="16">
        <v>0.01</v>
      </c>
      <c r="N1102" s="8">
        <f t="shared" si="279"/>
        <v>1.0101010101010102E-2</v>
      </c>
      <c r="O1102" s="17">
        <f t="shared" si="305"/>
        <v>122</v>
      </c>
      <c r="P1102" s="17"/>
      <c r="Q1102" s="18">
        <f t="shared" si="282"/>
        <v>1.22</v>
      </c>
      <c r="R1102" s="8">
        <v>8</v>
      </c>
      <c r="S1102" s="8">
        <v>8.4</v>
      </c>
      <c r="T1102" s="18">
        <f t="shared" si="306"/>
        <v>133.18777292576419</v>
      </c>
      <c r="U1102" s="44"/>
      <c r="V1102" s="44"/>
      <c r="W1102" s="44">
        <f t="shared" si="308"/>
        <v>139.73799126637553</v>
      </c>
      <c r="X1102" s="8">
        <v>8.4</v>
      </c>
      <c r="Y1102" s="17">
        <v>0</v>
      </c>
      <c r="Z1102" s="18">
        <f t="shared" si="307"/>
        <v>133.18777292576419</v>
      </c>
      <c r="AA1102" s="35"/>
      <c r="AB1102" s="40">
        <v>42801</v>
      </c>
      <c r="AC1102" s="35" t="s">
        <v>48</v>
      </c>
      <c r="AD1102" s="35" t="s">
        <v>3138</v>
      </c>
      <c r="AE1102" s="35" t="s">
        <v>1040</v>
      </c>
      <c r="AF1102" s="35">
        <v>4.3499999999999996</v>
      </c>
      <c r="AG1102" s="36"/>
      <c r="AH1102" s="36"/>
      <c r="AI1102" s="36"/>
      <c r="AJ1102" s="38"/>
      <c r="AK1102" s="69" t="s">
        <v>573</v>
      </c>
      <c r="AL1102" s="33" t="s">
        <v>3127</v>
      </c>
      <c r="AM1102" s="33" t="s">
        <v>3128</v>
      </c>
      <c r="AN1102" s="33"/>
    </row>
    <row r="1103" spans="1:40" ht="102">
      <c r="A1103" s="33" t="s">
        <v>3061</v>
      </c>
      <c r="B1103" s="33">
        <v>8806086863315</v>
      </c>
      <c r="C1103" s="33" t="s">
        <v>865</v>
      </c>
      <c r="D1103" s="33" t="s">
        <v>3124</v>
      </c>
      <c r="E1103" s="42" t="s">
        <v>3139</v>
      </c>
      <c r="F1103" s="35" t="s">
        <v>45</v>
      </c>
      <c r="G1103" s="35">
        <v>1</v>
      </c>
      <c r="H1103" s="33" t="s">
        <v>46</v>
      </c>
      <c r="I1103" s="33" t="s">
        <v>47</v>
      </c>
      <c r="J1103" s="59">
        <v>42738</v>
      </c>
      <c r="K1103" s="37">
        <v>100</v>
      </c>
      <c r="L1103" s="16">
        <f t="shared" si="278"/>
        <v>120</v>
      </c>
      <c r="M1103" s="16">
        <v>0.01</v>
      </c>
      <c r="N1103" s="8">
        <f t="shared" si="279"/>
        <v>1.0101010101010102E-2</v>
      </c>
      <c r="O1103" s="17">
        <f t="shared" si="305"/>
        <v>122</v>
      </c>
      <c r="P1103" s="17"/>
      <c r="Q1103" s="18">
        <f t="shared" si="282"/>
        <v>1.22</v>
      </c>
      <c r="R1103" s="8">
        <v>8</v>
      </c>
      <c r="S1103" s="8">
        <v>8.4</v>
      </c>
      <c r="T1103" s="18">
        <f t="shared" si="306"/>
        <v>133.18777292576419</v>
      </c>
      <c r="U1103" s="44"/>
      <c r="V1103" s="44"/>
      <c r="W1103" s="44">
        <f t="shared" si="308"/>
        <v>139.73799126637553</v>
      </c>
      <c r="X1103" s="8">
        <v>8.4</v>
      </c>
      <c r="Y1103" s="17">
        <v>0</v>
      </c>
      <c r="Z1103" s="18">
        <f t="shared" si="307"/>
        <v>133.18777292576419</v>
      </c>
      <c r="AA1103" s="35"/>
      <c r="AB1103" s="40">
        <v>42923</v>
      </c>
      <c r="AC1103" s="35" t="s">
        <v>48</v>
      </c>
      <c r="AD1103" s="35" t="s">
        <v>3140</v>
      </c>
      <c r="AE1103" s="35" t="s">
        <v>3134</v>
      </c>
      <c r="AF1103" s="35">
        <v>4.32</v>
      </c>
      <c r="AG1103" s="36"/>
      <c r="AH1103" s="36"/>
      <c r="AI1103" s="36"/>
      <c r="AJ1103" s="38"/>
      <c r="AK1103" s="69" t="s">
        <v>573</v>
      </c>
      <c r="AL1103" s="33" t="s">
        <v>3127</v>
      </c>
      <c r="AM1103" s="33" t="s">
        <v>3128</v>
      </c>
      <c r="AN1103" s="33"/>
    </row>
    <row r="1104" spans="1:40" ht="178.5">
      <c r="A1104" s="33" t="s">
        <v>3061</v>
      </c>
      <c r="B1104" s="33" t="s">
        <v>3141</v>
      </c>
      <c r="C1104" s="33" t="s">
        <v>3142</v>
      </c>
      <c r="D1104" s="33" t="s">
        <v>3143</v>
      </c>
      <c r="E1104" s="35"/>
      <c r="F1104" s="12" t="s">
        <v>45</v>
      </c>
      <c r="G1104" s="12">
        <v>1</v>
      </c>
      <c r="H1104" s="14" t="s">
        <v>46</v>
      </c>
      <c r="I1104" s="14" t="s">
        <v>47</v>
      </c>
      <c r="J1104" s="33"/>
      <c r="K1104" s="37">
        <v>350</v>
      </c>
      <c r="L1104" s="16">
        <f t="shared" si="278"/>
        <v>420</v>
      </c>
      <c r="M1104" s="16">
        <v>0.04</v>
      </c>
      <c r="N1104" s="8">
        <f t="shared" si="279"/>
        <v>4.1666666666666671E-2</v>
      </c>
      <c r="O1104" s="17">
        <f>INT(K1104/(1-M1104))+1</f>
        <v>365</v>
      </c>
      <c r="P1104" s="17">
        <f t="shared" ref="P1104:P1111" si="309">1.2*O1104</f>
        <v>438</v>
      </c>
      <c r="Q1104" s="18">
        <f t="shared" si="282"/>
        <v>14.6</v>
      </c>
      <c r="R1104" s="8">
        <v>12</v>
      </c>
      <c r="S1104" s="8">
        <v>6</v>
      </c>
      <c r="T1104" s="18">
        <f>(P1104+(S1104/100)*R1104)/(1-S1104/100)</f>
        <v>466.72340425531922</v>
      </c>
      <c r="U1104" s="78">
        <v>7.0000000000000007E-2</v>
      </c>
      <c r="V1104" s="18">
        <f>P1104*(1+U1104)</f>
        <v>468.66</v>
      </c>
      <c r="W1104" s="44">
        <f t="shared" si="308"/>
        <v>459.57446808510639</v>
      </c>
      <c r="X1104" s="8">
        <v>8.4</v>
      </c>
      <c r="Y1104" s="17">
        <v>0</v>
      </c>
      <c r="Z1104" s="18">
        <f>(P1104+(X1104/100)*R1104+Y1104)/(1-X1104/100)</f>
        <v>479.26637554585147</v>
      </c>
      <c r="AA1104" s="17">
        <f t="shared" ref="AA1104:AA1111" si="310">(L1104+R1104+Y1104)/(1-X1104/100)</f>
        <v>471.61572052401743</v>
      </c>
      <c r="AB1104" s="35"/>
      <c r="AC1104" s="35"/>
      <c r="AD1104" s="35"/>
      <c r="AE1104" s="35"/>
      <c r="AF1104" s="35"/>
      <c r="AG1104" s="36"/>
      <c r="AH1104" s="36"/>
      <c r="AI1104" s="36"/>
      <c r="AJ1104" s="38"/>
      <c r="AK1104" s="33" t="s">
        <v>3144</v>
      </c>
      <c r="AL1104" s="33" t="s">
        <v>3144</v>
      </c>
      <c r="AM1104" s="33" t="s">
        <v>3145</v>
      </c>
      <c r="AN1104" s="33" t="s">
        <v>3146</v>
      </c>
    </row>
    <row r="1105" spans="1:40" ht="76.5">
      <c r="A1105" s="33" t="s">
        <v>3061</v>
      </c>
      <c r="B1105" s="33" t="s">
        <v>3147</v>
      </c>
      <c r="C1105" s="33" t="s">
        <v>3148</v>
      </c>
      <c r="D1105" s="33" t="s">
        <v>3149</v>
      </c>
      <c r="E1105" s="35" t="s">
        <v>3150</v>
      </c>
      <c r="F1105" s="35" t="s">
        <v>45</v>
      </c>
      <c r="G1105" s="35">
        <v>1</v>
      </c>
      <c r="H1105" s="33" t="s">
        <v>46</v>
      </c>
      <c r="I1105" s="33" t="s">
        <v>47</v>
      </c>
      <c r="J1105" s="59">
        <v>42953</v>
      </c>
      <c r="K1105" s="37">
        <v>32</v>
      </c>
      <c r="L1105" s="16">
        <f t="shared" si="278"/>
        <v>38.4</v>
      </c>
      <c r="M1105" s="16">
        <v>0.20499999999999999</v>
      </c>
      <c r="N1105" s="8">
        <f t="shared" si="279"/>
        <v>0.25786163522012578</v>
      </c>
      <c r="O1105" s="17">
        <f t="shared" ref="O1105:O1111" si="311">INT(L1105/(1-M1105))+1</f>
        <v>49</v>
      </c>
      <c r="P1105" s="17">
        <f t="shared" si="309"/>
        <v>58.8</v>
      </c>
      <c r="Q1105" s="18">
        <f t="shared" si="282"/>
        <v>10.045</v>
      </c>
      <c r="R1105" s="8">
        <v>8</v>
      </c>
      <c r="S1105" s="8">
        <v>8.4</v>
      </c>
      <c r="T1105" s="18">
        <f>O1105/(1-S1105/100)</f>
        <v>53.493449781659386</v>
      </c>
      <c r="U1105" s="44"/>
      <c r="V1105" s="44"/>
      <c r="W1105" s="44">
        <f t="shared" si="308"/>
        <v>50.655021834061131</v>
      </c>
      <c r="X1105" s="8">
        <v>8.4</v>
      </c>
      <c r="Y1105" s="17">
        <v>0</v>
      </c>
      <c r="Z1105" s="18">
        <f t="shared" ref="Z1105:Z1111" si="312">(P1105+R1105+Y1105)/(1-X1105/100)</f>
        <v>72.925764192139738</v>
      </c>
      <c r="AA1105" s="17">
        <f t="shared" si="310"/>
        <v>50.655021834061131</v>
      </c>
      <c r="AB1105" s="35" t="s">
        <v>3151</v>
      </c>
      <c r="AC1105" s="35" t="s">
        <v>48</v>
      </c>
      <c r="AD1105" s="35" t="s">
        <v>3152</v>
      </c>
      <c r="AE1105" s="35" t="s">
        <v>69</v>
      </c>
      <c r="AF1105" s="35" t="s">
        <v>3153</v>
      </c>
      <c r="AG1105" s="36"/>
      <c r="AH1105" s="36"/>
      <c r="AI1105" s="36"/>
      <c r="AJ1105" s="38"/>
      <c r="AK1105" s="33" t="s">
        <v>3154</v>
      </c>
      <c r="AL1105" s="33" t="s">
        <v>3154</v>
      </c>
      <c r="AM1105" s="33" t="s">
        <v>3155</v>
      </c>
      <c r="AN1105" s="33" t="s">
        <v>3156</v>
      </c>
    </row>
    <row r="1106" spans="1:40" ht="51">
      <c r="A1106" s="33" t="s">
        <v>3061</v>
      </c>
      <c r="B1106" s="33" t="s">
        <v>3147</v>
      </c>
      <c r="C1106" s="33" t="s">
        <v>3148</v>
      </c>
      <c r="D1106" s="33" t="s">
        <v>3149</v>
      </c>
      <c r="E1106" s="35"/>
      <c r="F1106" s="35" t="s">
        <v>45</v>
      </c>
      <c r="G1106" s="35">
        <v>1</v>
      </c>
      <c r="H1106" s="33" t="s">
        <v>46</v>
      </c>
      <c r="I1106" s="33" t="s">
        <v>47</v>
      </c>
      <c r="J1106" s="59">
        <v>42953</v>
      </c>
      <c r="K1106" s="37">
        <v>32</v>
      </c>
      <c r="L1106" s="16">
        <f t="shared" si="278"/>
        <v>38.4</v>
      </c>
      <c r="M1106" s="16">
        <v>0.28000000000000003</v>
      </c>
      <c r="N1106" s="8">
        <f t="shared" si="279"/>
        <v>0.38888888888888895</v>
      </c>
      <c r="O1106" s="17">
        <f t="shared" si="311"/>
        <v>54</v>
      </c>
      <c r="P1106" s="17">
        <f t="shared" si="309"/>
        <v>64.8</v>
      </c>
      <c r="Q1106" s="18">
        <f t="shared" si="282"/>
        <v>15.120000000000001</v>
      </c>
      <c r="R1106" s="8">
        <v>8</v>
      </c>
      <c r="S1106" s="8">
        <v>8.4</v>
      </c>
      <c r="T1106" s="18">
        <f t="shared" ref="T1106:T1111" si="313">(P1106+R1106)/(1-S1106/100)</f>
        <v>79.47598253275109</v>
      </c>
      <c r="U1106" s="44"/>
      <c r="V1106" s="44"/>
      <c r="W1106" s="44">
        <f t="shared" si="308"/>
        <v>50.655021834061131</v>
      </c>
      <c r="X1106" s="8">
        <v>8.4</v>
      </c>
      <c r="Y1106" s="17">
        <v>0</v>
      </c>
      <c r="Z1106" s="18">
        <f t="shared" si="312"/>
        <v>79.47598253275109</v>
      </c>
      <c r="AA1106" s="17">
        <f t="shared" si="310"/>
        <v>50.655021834061131</v>
      </c>
      <c r="AB1106" s="40">
        <v>42893</v>
      </c>
      <c r="AC1106" s="35" t="s">
        <v>46</v>
      </c>
      <c r="AD1106" s="35"/>
      <c r="AE1106" s="35"/>
      <c r="AF1106" s="35"/>
      <c r="AG1106" s="36"/>
      <c r="AH1106" s="36"/>
      <c r="AI1106" s="36"/>
      <c r="AJ1106" s="38"/>
      <c r="AK1106" s="33" t="s">
        <v>3154</v>
      </c>
      <c r="AL1106" s="33" t="s">
        <v>3154</v>
      </c>
      <c r="AM1106" s="33" t="s">
        <v>3155</v>
      </c>
      <c r="AN1106" s="33" t="s">
        <v>3156</v>
      </c>
    </row>
    <row r="1107" spans="1:40" ht="63.75">
      <c r="A1107" s="33" t="s">
        <v>3061</v>
      </c>
      <c r="B1107" s="33" t="s">
        <v>3147</v>
      </c>
      <c r="C1107" s="33" t="s">
        <v>3148</v>
      </c>
      <c r="D1107" s="33" t="s">
        <v>3149</v>
      </c>
      <c r="E1107" s="35"/>
      <c r="F1107" s="35" t="s">
        <v>45</v>
      </c>
      <c r="G1107" s="35">
        <v>1</v>
      </c>
      <c r="H1107" s="33" t="s">
        <v>46</v>
      </c>
      <c r="I1107" s="33" t="s">
        <v>47</v>
      </c>
      <c r="J1107" s="59">
        <v>42953</v>
      </c>
      <c r="K1107" s="37">
        <v>32</v>
      </c>
      <c r="L1107" s="16">
        <f t="shared" si="278"/>
        <v>38.4</v>
      </c>
      <c r="M1107" s="16">
        <v>0.28000000000000003</v>
      </c>
      <c r="N1107" s="8">
        <f t="shared" si="279"/>
        <v>0.38888888888888895</v>
      </c>
      <c r="O1107" s="17">
        <f t="shared" si="311"/>
        <v>54</v>
      </c>
      <c r="P1107" s="17">
        <f t="shared" si="309"/>
        <v>64.8</v>
      </c>
      <c r="Q1107" s="18">
        <f t="shared" si="282"/>
        <v>15.120000000000001</v>
      </c>
      <c r="R1107" s="8">
        <v>8</v>
      </c>
      <c r="S1107" s="8">
        <v>8.4</v>
      </c>
      <c r="T1107" s="18">
        <f t="shared" si="313"/>
        <v>79.47598253275109</v>
      </c>
      <c r="U1107" s="44"/>
      <c r="V1107" s="44"/>
      <c r="W1107" s="44">
        <f t="shared" si="308"/>
        <v>50.655021834061131</v>
      </c>
      <c r="X1107" s="8">
        <v>8.4</v>
      </c>
      <c r="Y1107" s="17">
        <v>0</v>
      </c>
      <c r="Z1107" s="18">
        <f t="shared" si="312"/>
        <v>79.47598253275109</v>
      </c>
      <c r="AA1107" s="17">
        <f t="shared" si="310"/>
        <v>50.655021834061131</v>
      </c>
      <c r="AB1107" s="35" t="s">
        <v>1740</v>
      </c>
      <c r="AC1107" s="35" t="s">
        <v>46</v>
      </c>
      <c r="AD1107" s="35"/>
      <c r="AE1107" s="35"/>
      <c r="AF1107" s="35"/>
      <c r="AG1107" s="36"/>
      <c r="AH1107" s="36"/>
      <c r="AI1107" s="36"/>
      <c r="AJ1107" s="51" t="s">
        <v>3157</v>
      </c>
      <c r="AK1107" s="33" t="s">
        <v>3154</v>
      </c>
      <c r="AL1107" s="33" t="s">
        <v>3154</v>
      </c>
      <c r="AM1107" s="33" t="s">
        <v>3155</v>
      </c>
      <c r="AN1107" s="33" t="s">
        <v>3156</v>
      </c>
    </row>
    <row r="1108" spans="1:40" ht="51">
      <c r="A1108" s="33" t="s">
        <v>3061</v>
      </c>
      <c r="B1108" s="33" t="s">
        <v>3158</v>
      </c>
      <c r="C1108" s="33" t="s">
        <v>3148</v>
      </c>
      <c r="D1108" s="33" t="s">
        <v>3159</v>
      </c>
      <c r="E1108" s="35">
        <v>354286074670313</v>
      </c>
      <c r="F1108" s="35" t="s">
        <v>45</v>
      </c>
      <c r="G1108" s="35">
        <v>1</v>
      </c>
      <c r="H1108" s="33" t="s">
        <v>46</v>
      </c>
      <c r="I1108" s="33" t="s">
        <v>47</v>
      </c>
      <c r="J1108" s="59">
        <v>42953</v>
      </c>
      <c r="K1108" s="37">
        <v>32</v>
      </c>
      <c r="L1108" s="16">
        <f t="shared" si="278"/>
        <v>38.4</v>
      </c>
      <c r="M1108" s="16">
        <v>0.28000000000000003</v>
      </c>
      <c r="N1108" s="8">
        <f t="shared" si="279"/>
        <v>0.38888888888888895</v>
      </c>
      <c r="O1108" s="17">
        <f t="shared" si="311"/>
        <v>54</v>
      </c>
      <c r="P1108" s="17">
        <f t="shared" si="309"/>
        <v>64.8</v>
      </c>
      <c r="Q1108" s="18">
        <f t="shared" si="282"/>
        <v>15.120000000000001</v>
      </c>
      <c r="R1108" s="8">
        <v>8</v>
      </c>
      <c r="S1108" s="8">
        <v>8.4</v>
      </c>
      <c r="T1108" s="18">
        <f t="shared" si="313"/>
        <v>79.47598253275109</v>
      </c>
      <c r="U1108" s="44"/>
      <c r="V1108" s="44"/>
      <c r="W1108" s="44">
        <f t="shared" si="308"/>
        <v>50.655021834061131</v>
      </c>
      <c r="X1108" s="8">
        <v>8.4</v>
      </c>
      <c r="Y1108" s="17">
        <v>0</v>
      </c>
      <c r="Z1108" s="18">
        <f t="shared" si="312"/>
        <v>79.47598253275109</v>
      </c>
      <c r="AA1108" s="17">
        <f t="shared" si="310"/>
        <v>50.655021834061131</v>
      </c>
      <c r="AB1108" s="40">
        <v>42985</v>
      </c>
      <c r="AC1108" s="35" t="s">
        <v>394</v>
      </c>
      <c r="AD1108" s="35">
        <v>1.7070918081139999E+18</v>
      </c>
      <c r="AE1108" s="35" t="s">
        <v>3160</v>
      </c>
      <c r="AF1108" s="35" t="s">
        <v>3161</v>
      </c>
      <c r="AG1108" s="36"/>
      <c r="AH1108" s="36"/>
      <c r="AI1108" s="36"/>
      <c r="AJ1108" s="38"/>
      <c r="AK1108" s="33" t="s">
        <v>3162</v>
      </c>
      <c r="AL1108" s="33" t="s">
        <v>3162</v>
      </c>
      <c r="AM1108" s="33" t="s">
        <v>3163</v>
      </c>
      <c r="AN1108" s="33" t="s">
        <v>3164</v>
      </c>
    </row>
    <row r="1109" spans="1:40" ht="51">
      <c r="A1109" s="33" t="s">
        <v>3061</v>
      </c>
      <c r="B1109" s="33" t="s">
        <v>3158</v>
      </c>
      <c r="C1109" s="33" t="s">
        <v>3148</v>
      </c>
      <c r="D1109" s="33" t="s">
        <v>3159</v>
      </c>
      <c r="E1109" s="42" t="s">
        <v>3165</v>
      </c>
      <c r="F1109" s="35" t="s">
        <v>45</v>
      </c>
      <c r="G1109" s="35">
        <v>1</v>
      </c>
      <c r="H1109" s="33" t="s">
        <v>46</v>
      </c>
      <c r="I1109" s="33" t="s">
        <v>47</v>
      </c>
      <c r="J1109" s="59">
        <v>42953</v>
      </c>
      <c r="K1109" s="37">
        <v>32</v>
      </c>
      <c r="L1109" s="16">
        <f t="shared" si="278"/>
        <v>38.4</v>
      </c>
      <c r="M1109" s="16">
        <v>0.28000000000000003</v>
      </c>
      <c r="N1109" s="8">
        <f t="shared" si="279"/>
        <v>0.38888888888888895</v>
      </c>
      <c r="O1109" s="17">
        <f t="shared" si="311"/>
        <v>54</v>
      </c>
      <c r="P1109" s="17">
        <f t="shared" si="309"/>
        <v>64.8</v>
      </c>
      <c r="Q1109" s="18">
        <f t="shared" si="282"/>
        <v>15.120000000000001</v>
      </c>
      <c r="R1109" s="8">
        <v>8</v>
      </c>
      <c r="S1109" s="8">
        <v>8.4</v>
      </c>
      <c r="T1109" s="18">
        <f t="shared" si="313"/>
        <v>79.47598253275109</v>
      </c>
      <c r="U1109" s="44"/>
      <c r="V1109" s="44"/>
      <c r="W1109" s="44">
        <f t="shared" si="308"/>
        <v>50.655021834061131</v>
      </c>
      <c r="X1109" s="8">
        <v>8.4</v>
      </c>
      <c r="Y1109" s="17">
        <v>0</v>
      </c>
      <c r="Z1109" s="18">
        <f t="shared" si="312"/>
        <v>79.47598253275109</v>
      </c>
      <c r="AA1109" s="17">
        <f t="shared" si="310"/>
        <v>50.655021834061131</v>
      </c>
      <c r="AB1109" s="35" t="s">
        <v>3166</v>
      </c>
      <c r="AC1109" s="35" t="s">
        <v>394</v>
      </c>
      <c r="AD1109" s="35" t="s">
        <v>3167</v>
      </c>
      <c r="AE1109" s="35" t="s">
        <v>3168</v>
      </c>
      <c r="AF1109" s="35" t="s">
        <v>3169</v>
      </c>
      <c r="AG1109" s="36"/>
      <c r="AH1109" s="36"/>
      <c r="AI1109" s="36"/>
      <c r="AJ1109" s="21"/>
      <c r="AK1109" s="33" t="s">
        <v>3162</v>
      </c>
      <c r="AL1109" s="33" t="s">
        <v>3162</v>
      </c>
      <c r="AM1109" s="33" t="s">
        <v>3163</v>
      </c>
      <c r="AN1109" s="33" t="s">
        <v>3164</v>
      </c>
    </row>
    <row r="1110" spans="1:40" ht="63.75">
      <c r="A1110" s="33" t="s">
        <v>3061</v>
      </c>
      <c r="B1110" s="33" t="s">
        <v>3158</v>
      </c>
      <c r="C1110" s="33" t="s">
        <v>3148</v>
      </c>
      <c r="D1110" s="33" t="s">
        <v>3159</v>
      </c>
      <c r="E1110" s="35"/>
      <c r="F1110" s="35" t="s">
        <v>45</v>
      </c>
      <c r="G1110" s="35">
        <v>1</v>
      </c>
      <c r="H1110" s="33" t="s">
        <v>46</v>
      </c>
      <c r="I1110" s="33" t="s">
        <v>47</v>
      </c>
      <c r="J1110" s="59">
        <v>42953</v>
      </c>
      <c r="K1110" s="37">
        <v>32</v>
      </c>
      <c r="L1110" s="16">
        <f t="shared" si="278"/>
        <v>38.4</v>
      </c>
      <c r="M1110" s="16">
        <v>0.28000000000000003</v>
      </c>
      <c r="N1110" s="8">
        <f t="shared" si="279"/>
        <v>0.38888888888888895</v>
      </c>
      <c r="O1110" s="17">
        <f t="shared" si="311"/>
        <v>54</v>
      </c>
      <c r="P1110" s="17">
        <f t="shared" si="309"/>
        <v>64.8</v>
      </c>
      <c r="Q1110" s="18">
        <f t="shared" si="282"/>
        <v>15.120000000000001</v>
      </c>
      <c r="R1110" s="8">
        <v>8</v>
      </c>
      <c r="S1110" s="8">
        <v>8.4</v>
      </c>
      <c r="T1110" s="18">
        <f t="shared" si="313"/>
        <v>79.47598253275109</v>
      </c>
      <c r="U1110" s="44"/>
      <c r="V1110" s="44"/>
      <c r="W1110" s="44">
        <f t="shared" si="308"/>
        <v>50.655021834061131</v>
      </c>
      <c r="X1110" s="8">
        <v>8.4</v>
      </c>
      <c r="Y1110" s="17">
        <v>0</v>
      </c>
      <c r="Z1110" s="18">
        <f t="shared" si="312"/>
        <v>79.47598253275109</v>
      </c>
      <c r="AA1110" s="17">
        <f t="shared" si="310"/>
        <v>50.655021834061131</v>
      </c>
      <c r="AB1110" s="35" t="s">
        <v>1740</v>
      </c>
      <c r="AC1110" s="35" t="s">
        <v>46</v>
      </c>
      <c r="AD1110" s="35"/>
      <c r="AE1110" s="35"/>
      <c r="AF1110" s="35"/>
      <c r="AG1110" s="36"/>
      <c r="AH1110" s="36"/>
      <c r="AI1110" s="36"/>
      <c r="AJ1110" s="51" t="s">
        <v>3170</v>
      </c>
      <c r="AK1110" s="33" t="s">
        <v>3162</v>
      </c>
      <c r="AL1110" s="33" t="s">
        <v>3162</v>
      </c>
      <c r="AM1110" s="33" t="s">
        <v>3163</v>
      </c>
      <c r="AN1110" s="33" t="s">
        <v>3164</v>
      </c>
    </row>
    <row r="1111" spans="1:40" ht="63.75">
      <c r="A1111" s="33" t="s">
        <v>3061</v>
      </c>
      <c r="B1111" s="33" t="s">
        <v>3158</v>
      </c>
      <c r="C1111" s="33" t="s">
        <v>3148</v>
      </c>
      <c r="D1111" s="33" t="s">
        <v>3159</v>
      </c>
      <c r="E1111" s="35"/>
      <c r="F1111" s="35" t="s">
        <v>45</v>
      </c>
      <c r="G1111" s="35">
        <v>1</v>
      </c>
      <c r="H1111" s="33" t="s">
        <v>46</v>
      </c>
      <c r="I1111" s="33" t="s">
        <v>47</v>
      </c>
      <c r="J1111" s="59">
        <v>42953</v>
      </c>
      <c r="K1111" s="37">
        <v>32</v>
      </c>
      <c r="L1111" s="16">
        <f t="shared" si="278"/>
        <v>38.4</v>
      </c>
      <c r="M1111" s="16">
        <v>0.28000000000000003</v>
      </c>
      <c r="N1111" s="8">
        <f t="shared" si="279"/>
        <v>0.38888888888888895</v>
      </c>
      <c r="O1111" s="17">
        <f t="shared" si="311"/>
        <v>54</v>
      </c>
      <c r="P1111" s="17">
        <f t="shared" si="309"/>
        <v>64.8</v>
      </c>
      <c r="Q1111" s="18">
        <f t="shared" si="282"/>
        <v>15.120000000000001</v>
      </c>
      <c r="R1111" s="8">
        <v>8</v>
      </c>
      <c r="S1111" s="8">
        <v>8.4</v>
      </c>
      <c r="T1111" s="18">
        <f t="shared" si="313"/>
        <v>79.47598253275109</v>
      </c>
      <c r="U1111" s="44"/>
      <c r="V1111" s="44"/>
      <c r="W1111" s="44">
        <f t="shared" si="308"/>
        <v>50.655021834061131</v>
      </c>
      <c r="X1111" s="8">
        <v>8.4</v>
      </c>
      <c r="Y1111" s="17">
        <v>0</v>
      </c>
      <c r="Z1111" s="18">
        <f t="shared" si="312"/>
        <v>79.47598253275109</v>
      </c>
      <c r="AA1111" s="17">
        <f t="shared" si="310"/>
        <v>50.655021834061131</v>
      </c>
      <c r="AB1111" s="35" t="s">
        <v>1740</v>
      </c>
      <c r="AC1111" s="35" t="s">
        <v>46</v>
      </c>
      <c r="AD1111" s="35"/>
      <c r="AE1111" s="35"/>
      <c r="AF1111" s="35"/>
      <c r="AG1111" s="36"/>
      <c r="AH1111" s="36"/>
      <c r="AI1111" s="36"/>
      <c r="AJ1111" s="51" t="s">
        <v>3170</v>
      </c>
      <c r="AK1111" s="33" t="s">
        <v>3162</v>
      </c>
      <c r="AL1111" s="33" t="s">
        <v>3162</v>
      </c>
      <c r="AM1111" s="33" t="s">
        <v>3163</v>
      </c>
      <c r="AN1111" s="33" t="s">
        <v>3164</v>
      </c>
    </row>
    <row r="1112" spans="1:40" ht="140.25">
      <c r="A1112" s="33" t="s">
        <v>3171</v>
      </c>
      <c r="B1112" s="33" t="s">
        <v>3172</v>
      </c>
      <c r="C1112" s="170" t="s">
        <v>1164</v>
      </c>
      <c r="D1112" s="33" t="s">
        <v>3173</v>
      </c>
      <c r="E1112" s="178"/>
      <c r="F1112" s="35" t="s">
        <v>3174</v>
      </c>
      <c r="G1112" s="35">
        <v>1</v>
      </c>
      <c r="H1112" s="100"/>
      <c r="I1112" s="100"/>
      <c r="J1112" s="148"/>
      <c r="K1112" s="148">
        <v>50</v>
      </c>
      <c r="L1112" s="182">
        <f t="shared" si="278"/>
        <v>60</v>
      </c>
      <c r="M1112" s="183">
        <v>0.27</v>
      </c>
      <c r="N1112" s="174">
        <f t="shared" si="279"/>
        <v>0.36986301369863017</v>
      </c>
      <c r="O1112" s="175">
        <f t="shared" ref="O1112:O1113" si="314">L1112/(1-M1112)</f>
        <v>82.191780821917817</v>
      </c>
      <c r="P1112" s="175"/>
      <c r="Q1112" s="174">
        <f t="shared" si="282"/>
        <v>22.191780821917813</v>
      </c>
      <c r="R1112" s="174"/>
      <c r="S1112" s="174">
        <v>8.16</v>
      </c>
      <c r="T1112" s="176">
        <f t="shared" ref="T1112:T1113" si="315">INT(O1112/(1-S1112/100))</f>
        <v>89</v>
      </c>
      <c r="U1112" s="174"/>
      <c r="V1112" s="174"/>
      <c r="W1112" s="174"/>
      <c r="X1112" s="174">
        <v>8.4</v>
      </c>
      <c r="Y1112" s="176">
        <f t="shared" ref="Y1112:Y1113" si="316">INT(O1112/(1-X1112/100))</f>
        <v>89</v>
      </c>
      <c r="Z1112" s="177">
        <f t="shared" ref="Z1112:Z1113" si="317">INT(1.01*Y1112)+1</f>
        <v>90</v>
      </c>
      <c r="AA1112" s="30"/>
      <c r="AB1112" s="30" t="s">
        <v>224</v>
      </c>
      <c r="AC1112" s="35" t="s">
        <v>46</v>
      </c>
      <c r="AD1112" s="35"/>
      <c r="AE1112" s="35"/>
      <c r="AF1112" s="35"/>
      <c r="AG1112" s="36"/>
      <c r="AH1112" s="36"/>
      <c r="AI1112" s="36"/>
      <c r="AJ1112" s="38"/>
      <c r="AK1112" s="21"/>
      <c r="AL1112" s="33" t="s">
        <v>3175</v>
      </c>
      <c r="AM1112" s="33" t="s">
        <v>3176</v>
      </c>
      <c r="AN1112" s="57"/>
    </row>
    <row r="1113" spans="1:40" ht="140.25">
      <c r="A1113" s="33" t="s">
        <v>3171</v>
      </c>
      <c r="B1113" s="33" t="s">
        <v>3172</v>
      </c>
      <c r="C1113" s="170" t="s">
        <v>1164</v>
      </c>
      <c r="D1113" s="33" t="s">
        <v>3173</v>
      </c>
      <c r="E1113" s="178"/>
      <c r="F1113" s="35" t="s">
        <v>3174</v>
      </c>
      <c r="G1113" s="35">
        <v>1</v>
      </c>
      <c r="H1113" s="100"/>
      <c r="I1113" s="100"/>
      <c r="J1113" s="148"/>
      <c r="K1113" s="148">
        <v>50</v>
      </c>
      <c r="L1113" s="182">
        <f t="shared" si="278"/>
        <v>60</v>
      </c>
      <c r="M1113" s="183">
        <v>0.27</v>
      </c>
      <c r="N1113" s="174">
        <f t="shared" si="279"/>
        <v>0.36986301369863017</v>
      </c>
      <c r="O1113" s="175">
        <f t="shared" si="314"/>
        <v>82.191780821917817</v>
      </c>
      <c r="P1113" s="175"/>
      <c r="Q1113" s="174">
        <f t="shared" si="282"/>
        <v>22.191780821917813</v>
      </c>
      <c r="R1113" s="174"/>
      <c r="S1113" s="174">
        <v>8.16</v>
      </c>
      <c r="T1113" s="176">
        <f t="shared" si="315"/>
        <v>89</v>
      </c>
      <c r="U1113" s="174"/>
      <c r="V1113" s="174"/>
      <c r="W1113" s="174"/>
      <c r="X1113" s="174">
        <v>8.4</v>
      </c>
      <c r="Y1113" s="176">
        <f t="shared" si="316"/>
        <v>89</v>
      </c>
      <c r="Z1113" s="177">
        <f t="shared" si="317"/>
        <v>90</v>
      </c>
      <c r="AA1113" s="30"/>
      <c r="AB1113" s="30" t="s">
        <v>224</v>
      </c>
      <c r="AC1113" s="35" t="s">
        <v>46</v>
      </c>
      <c r="AD1113" s="35"/>
      <c r="AE1113" s="35"/>
      <c r="AF1113" s="35"/>
      <c r="AG1113" s="36"/>
      <c r="AH1113" s="36"/>
      <c r="AI1113" s="36"/>
      <c r="AJ1113" s="38"/>
      <c r="AK1113" s="21"/>
      <c r="AL1113" s="33" t="s">
        <v>3175</v>
      </c>
      <c r="AM1113" s="33" t="s">
        <v>3176</v>
      </c>
      <c r="AN1113" s="57"/>
    </row>
    <row r="1114" spans="1:40" ht="89.25">
      <c r="A1114" s="33" t="s">
        <v>3171</v>
      </c>
      <c r="B1114" s="33" t="s">
        <v>3177</v>
      </c>
      <c r="C1114" s="34" t="s">
        <v>3178</v>
      </c>
      <c r="D1114" s="33" t="s">
        <v>3179</v>
      </c>
      <c r="E1114" s="35"/>
      <c r="F1114" s="35" t="s">
        <v>45</v>
      </c>
      <c r="G1114" s="35">
        <v>1</v>
      </c>
      <c r="H1114" s="33" t="s">
        <v>46</v>
      </c>
      <c r="I1114" s="33" t="s">
        <v>47</v>
      </c>
      <c r="J1114" s="33"/>
      <c r="K1114" s="37">
        <v>48</v>
      </c>
      <c r="L1114" s="16">
        <f t="shared" si="278"/>
        <v>57.599999999999994</v>
      </c>
      <c r="M1114" s="37">
        <v>0.2</v>
      </c>
      <c r="N1114" s="8">
        <f t="shared" si="279"/>
        <v>0.25</v>
      </c>
      <c r="O1114" s="17">
        <f t="shared" ref="O1114:O1118" si="318">INT(L1114/(1-M1114))+1</f>
        <v>73</v>
      </c>
      <c r="P1114" s="17"/>
      <c r="Q1114" s="18">
        <f t="shared" si="282"/>
        <v>14.600000000000001</v>
      </c>
      <c r="R1114" s="8"/>
      <c r="S1114" s="8">
        <v>8.16</v>
      </c>
      <c r="T1114" s="18">
        <f t="shared" ref="T1114:T1118" si="319">O1114/(1-S1114/100)</f>
        <v>79.486062717770039</v>
      </c>
      <c r="U1114" s="8"/>
      <c r="V1114" s="8"/>
      <c r="W1114" s="8"/>
      <c r="X1114" s="8">
        <v>8.4</v>
      </c>
      <c r="Y1114" s="17">
        <v>3</v>
      </c>
      <c r="Z1114" s="18">
        <f t="shared" ref="Z1114:Z1118" si="320">(O1114+Y1114)/(1-X1114/100)</f>
        <v>82.969432314410483</v>
      </c>
      <c r="AA1114" s="40"/>
      <c r="AB1114" s="40">
        <v>42919</v>
      </c>
      <c r="AC1114" s="35" t="s">
        <v>46</v>
      </c>
      <c r="AD1114" s="35"/>
      <c r="AE1114" s="35"/>
      <c r="AF1114" s="35"/>
      <c r="AG1114" s="36"/>
      <c r="AH1114" s="36"/>
      <c r="AI1114" s="36"/>
      <c r="AJ1114" s="38"/>
      <c r="AK1114" s="84" t="s">
        <v>3180</v>
      </c>
      <c r="AL1114" s="84" t="s">
        <v>3181</v>
      </c>
      <c r="AM1114" s="84" t="s">
        <v>3182</v>
      </c>
      <c r="AN1114" s="84" t="s">
        <v>3183</v>
      </c>
    </row>
    <row r="1115" spans="1:40" ht="89.25">
      <c r="A1115" s="33" t="s">
        <v>3171</v>
      </c>
      <c r="B1115" s="33" t="s">
        <v>3177</v>
      </c>
      <c r="C1115" s="34" t="s">
        <v>3178</v>
      </c>
      <c r="D1115" s="33" t="s">
        <v>3179</v>
      </c>
      <c r="E1115" s="35"/>
      <c r="F1115" s="35" t="s">
        <v>45</v>
      </c>
      <c r="G1115" s="35">
        <v>1</v>
      </c>
      <c r="H1115" s="33" t="s">
        <v>46</v>
      </c>
      <c r="I1115" s="33" t="s">
        <v>47</v>
      </c>
      <c r="J1115" s="33"/>
      <c r="K1115" s="37">
        <v>48</v>
      </c>
      <c r="L1115" s="16">
        <f t="shared" si="278"/>
        <v>57.599999999999994</v>
      </c>
      <c r="M1115" s="37">
        <v>0.2</v>
      </c>
      <c r="N1115" s="8">
        <f t="shared" si="279"/>
        <v>0.25</v>
      </c>
      <c r="O1115" s="17">
        <f t="shared" si="318"/>
        <v>73</v>
      </c>
      <c r="P1115" s="17"/>
      <c r="Q1115" s="18">
        <f t="shared" si="282"/>
        <v>14.600000000000001</v>
      </c>
      <c r="R1115" s="8"/>
      <c r="S1115" s="8">
        <v>8.16</v>
      </c>
      <c r="T1115" s="18">
        <f t="shared" si="319"/>
        <v>79.486062717770039</v>
      </c>
      <c r="U1115" s="8"/>
      <c r="V1115" s="8"/>
      <c r="W1115" s="8"/>
      <c r="X1115" s="8">
        <v>8.4</v>
      </c>
      <c r="Y1115" s="17">
        <v>3</v>
      </c>
      <c r="Z1115" s="18">
        <f t="shared" si="320"/>
        <v>82.969432314410483</v>
      </c>
      <c r="AA1115" s="40"/>
      <c r="AB1115" s="40">
        <v>42919</v>
      </c>
      <c r="AC1115" s="35" t="s">
        <v>46</v>
      </c>
      <c r="AD1115" s="35"/>
      <c r="AE1115" s="35"/>
      <c r="AF1115" s="35"/>
      <c r="AG1115" s="36"/>
      <c r="AH1115" s="36"/>
      <c r="AI1115" s="36"/>
      <c r="AJ1115" s="38"/>
      <c r="AK1115" s="84" t="s">
        <v>3180</v>
      </c>
      <c r="AL1115" s="84" t="s">
        <v>3181</v>
      </c>
      <c r="AM1115" s="84" t="s">
        <v>3182</v>
      </c>
      <c r="AN1115" s="84" t="s">
        <v>3183</v>
      </c>
    </row>
    <row r="1116" spans="1:40" ht="89.25">
      <c r="A1116" s="33" t="s">
        <v>3171</v>
      </c>
      <c r="B1116" s="33" t="s">
        <v>3177</v>
      </c>
      <c r="C1116" s="34" t="s">
        <v>3178</v>
      </c>
      <c r="D1116" s="33" t="s">
        <v>3179</v>
      </c>
      <c r="E1116" s="35"/>
      <c r="F1116" s="35" t="s">
        <v>45</v>
      </c>
      <c r="G1116" s="35">
        <v>1</v>
      </c>
      <c r="H1116" s="33" t="s">
        <v>46</v>
      </c>
      <c r="I1116" s="33" t="s">
        <v>47</v>
      </c>
      <c r="J1116" s="33"/>
      <c r="K1116" s="37">
        <v>48</v>
      </c>
      <c r="L1116" s="16">
        <f t="shared" si="278"/>
        <v>57.599999999999994</v>
      </c>
      <c r="M1116" s="37">
        <v>0.2</v>
      </c>
      <c r="N1116" s="8">
        <f t="shared" si="279"/>
        <v>0.25</v>
      </c>
      <c r="O1116" s="17">
        <f t="shared" si="318"/>
        <v>73</v>
      </c>
      <c r="P1116" s="17"/>
      <c r="Q1116" s="18">
        <f t="shared" si="282"/>
        <v>14.600000000000001</v>
      </c>
      <c r="R1116" s="8"/>
      <c r="S1116" s="8">
        <v>8.16</v>
      </c>
      <c r="T1116" s="18">
        <f t="shared" si="319"/>
        <v>79.486062717770039</v>
      </c>
      <c r="U1116" s="8"/>
      <c r="V1116" s="8"/>
      <c r="W1116" s="8"/>
      <c r="X1116" s="8">
        <v>8.4</v>
      </c>
      <c r="Y1116" s="17">
        <v>3</v>
      </c>
      <c r="Z1116" s="18">
        <f t="shared" si="320"/>
        <v>82.969432314410483</v>
      </c>
      <c r="AA1116" s="35"/>
      <c r="AB1116" s="35" t="s">
        <v>3184</v>
      </c>
      <c r="AC1116" s="35" t="s">
        <v>3185</v>
      </c>
      <c r="AD1116" s="35" t="s">
        <v>3021</v>
      </c>
      <c r="AE1116" s="35"/>
      <c r="AF1116" s="35"/>
      <c r="AG1116" s="36"/>
      <c r="AH1116" s="36"/>
      <c r="AI1116" s="36"/>
      <c r="AJ1116" s="38"/>
      <c r="AK1116" s="84" t="s">
        <v>3180</v>
      </c>
      <c r="AL1116" s="84" t="s">
        <v>3181</v>
      </c>
      <c r="AM1116" s="84" t="s">
        <v>3182</v>
      </c>
      <c r="AN1116" s="84" t="s">
        <v>3183</v>
      </c>
    </row>
    <row r="1117" spans="1:40" ht="127.5">
      <c r="A1117" s="33" t="s">
        <v>3171</v>
      </c>
      <c r="B1117" s="33" t="s">
        <v>3186</v>
      </c>
      <c r="C1117" s="33" t="s">
        <v>3187</v>
      </c>
      <c r="D1117" s="33" t="s">
        <v>3188</v>
      </c>
      <c r="E1117" s="35"/>
      <c r="F1117" s="35" t="s">
        <v>45</v>
      </c>
      <c r="G1117" s="35">
        <v>1</v>
      </c>
      <c r="H1117" s="33" t="s">
        <v>46</v>
      </c>
      <c r="I1117" s="33" t="s">
        <v>47</v>
      </c>
      <c r="J1117" s="33"/>
      <c r="K1117" s="37">
        <v>99</v>
      </c>
      <c r="L1117" s="16">
        <f t="shared" si="278"/>
        <v>118.8</v>
      </c>
      <c r="M1117" s="37">
        <v>0.185</v>
      </c>
      <c r="N1117" s="8">
        <f t="shared" si="279"/>
        <v>0.22699386503067487</v>
      </c>
      <c r="O1117" s="17">
        <f t="shared" si="318"/>
        <v>146</v>
      </c>
      <c r="P1117" s="17"/>
      <c r="Q1117" s="18">
        <f t="shared" si="282"/>
        <v>27.009999999999998</v>
      </c>
      <c r="R1117" s="37"/>
      <c r="S1117" s="37">
        <v>8.16</v>
      </c>
      <c r="T1117" s="18">
        <f t="shared" si="319"/>
        <v>158.97212543554008</v>
      </c>
      <c r="U1117" s="37"/>
      <c r="V1117" s="37"/>
      <c r="W1117" s="37"/>
      <c r="X1117" s="37">
        <v>8.4</v>
      </c>
      <c r="Y1117" s="17">
        <v>8</v>
      </c>
      <c r="Z1117" s="18">
        <f t="shared" si="320"/>
        <v>168.12227074235807</v>
      </c>
      <c r="AA1117" s="35"/>
      <c r="AB1117" s="21"/>
      <c r="AC1117" s="21"/>
      <c r="AD1117" s="21"/>
      <c r="AE1117" s="21"/>
      <c r="AF1117" s="21"/>
      <c r="AG1117" s="36"/>
      <c r="AH1117" s="36"/>
      <c r="AI1117" s="36"/>
      <c r="AJ1117" s="38"/>
      <c r="AK1117" s="33" t="s">
        <v>3189</v>
      </c>
      <c r="AL1117" s="84" t="s">
        <v>3189</v>
      </c>
      <c r="AM1117" s="84" t="s">
        <v>3190</v>
      </c>
      <c r="AN1117" s="33" t="s">
        <v>3191</v>
      </c>
    </row>
    <row r="1118" spans="1:40" ht="204">
      <c r="A1118" s="33" t="s">
        <v>3192</v>
      </c>
      <c r="B1118" s="33" t="s">
        <v>3193</v>
      </c>
      <c r="C1118" s="100" t="s">
        <v>537</v>
      </c>
      <c r="D1118" s="33" t="s">
        <v>3194</v>
      </c>
      <c r="E1118" s="35" t="s">
        <v>3195</v>
      </c>
      <c r="F1118" s="35" t="s">
        <v>1175</v>
      </c>
      <c r="G1118" s="35">
        <v>1</v>
      </c>
      <c r="H1118" s="33" t="s">
        <v>46</v>
      </c>
      <c r="I1118" s="33" t="s">
        <v>47</v>
      </c>
      <c r="J1118" s="33"/>
      <c r="K1118" s="37">
        <v>145</v>
      </c>
      <c r="L1118" s="16">
        <f t="shared" si="278"/>
        <v>174</v>
      </c>
      <c r="M1118" s="16">
        <v>0.152</v>
      </c>
      <c r="N1118" s="8">
        <f t="shared" si="279"/>
        <v>0.17924528301886791</v>
      </c>
      <c r="O1118" s="17">
        <f t="shared" si="318"/>
        <v>206</v>
      </c>
      <c r="P1118" s="17"/>
      <c r="Q1118" s="18">
        <f t="shared" si="282"/>
        <v>31.311999999999998</v>
      </c>
      <c r="R1118" s="8"/>
      <c r="S1118" s="8">
        <v>5.76</v>
      </c>
      <c r="T1118" s="18">
        <f t="shared" si="319"/>
        <v>218.59083191850593</v>
      </c>
      <c r="U1118" s="8"/>
      <c r="V1118" s="8"/>
      <c r="W1118" s="8"/>
      <c r="X1118" s="8">
        <v>8.4</v>
      </c>
      <c r="Y1118" s="17">
        <v>4</v>
      </c>
      <c r="Z1118" s="18">
        <f t="shared" si="320"/>
        <v>229.25764192139738</v>
      </c>
      <c r="AA1118" s="40"/>
      <c r="AB1118" s="40">
        <v>42888</v>
      </c>
      <c r="AC1118" s="35" t="s">
        <v>48</v>
      </c>
      <c r="AD1118" s="35" t="s">
        <v>3196</v>
      </c>
      <c r="AE1118" s="35" t="s">
        <v>69</v>
      </c>
      <c r="AF1118" s="35">
        <v>9.44</v>
      </c>
      <c r="AG1118" s="36"/>
      <c r="AH1118" s="36"/>
      <c r="AI1118" s="36"/>
      <c r="AJ1118" s="38"/>
      <c r="AK1118" s="21" t="s">
        <v>3197</v>
      </c>
      <c r="AL1118" s="21" t="s">
        <v>3197</v>
      </c>
      <c r="AM1118" s="21" t="s">
        <v>3198</v>
      </c>
      <c r="AN1118" s="54" t="s">
        <v>3199</v>
      </c>
    </row>
    <row r="1119" spans="1:40" ht="153">
      <c r="A1119" s="33" t="s">
        <v>3192</v>
      </c>
      <c r="B1119" s="33" t="s">
        <v>3200</v>
      </c>
      <c r="C1119" s="33" t="s">
        <v>471</v>
      </c>
      <c r="D1119" s="33" t="s">
        <v>3201</v>
      </c>
      <c r="E1119" s="35"/>
      <c r="F1119" s="35" t="s">
        <v>45</v>
      </c>
      <c r="G1119" s="35">
        <v>1</v>
      </c>
      <c r="H1119" s="33" t="s">
        <v>46</v>
      </c>
      <c r="I1119" s="33" t="s">
        <v>47</v>
      </c>
      <c r="J1119" s="33"/>
      <c r="K1119" s="37">
        <v>515</v>
      </c>
      <c r="L1119" s="16">
        <f t="shared" si="278"/>
        <v>618</v>
      </c>
      <c r="M1119" s="16">
        <v>0.03</v>
      </c>
      <c r="N1119" s="8">
        <f t="shared" si="279"/>
        <v>3.0927835051546393E-2</v>
      </c>
      <c r="O1119" s="17">
        <f t="shared" ref="O1119:O1123" si="321">INT(K1119/(1-M1119))+1</f>
        <v>531</v>
      </c>
      <c r="P1119" s="17">
        <f t="shared" ref="P1119:P1123" si="322">1.2*O1119</f>
        <v>637.19999999999993</v>
      </c>
      <c r="Q1119" s="18">
        <f t="shared" si="282"/>
        <v>15.93</v>
      </c>
      <c r="R1119" s="8">
        <v>12</v>
      </c>
      <c r="S1119" s="8">
        <v>6</v>
      </c>
      <c r="T1119" s="18">
        <f t="shared" ref="T1119:T1123" si="323">(P1119+(S1119/100)*R1119)/(1-S1119/100)</f>
        <v>678.63829787234044</v>
      </c>
      <c r="U1119" s="44"/>
      <c r="V1119" s="44"/>
      <c r="W1119" s="44">
        <f t="shared" ref="W1119:W1123" si="324">(L1119+R1119)/(1-S1119/100)</f>
        <v>670.21276595744689</v>
      </c>
      <c r="X1119" s="8">
        <v>8.4</v>
      </c>
      <c r="Y1119" s="17">
        <v>0</v>
      </c>
      <c r="Z1119" s="18">
        <f t="shared" ref="Z1119:Z1123" si="325">(P1119+(X1119/100)*R1119+Y1119)/(1-X1119/100)</f>
        <v>696.73362445414841</v>
      </c>
      <c r="AA1119" s="17">
        <f t="shared" ref="AA1119:AA1123" si="326">(L1119+R1119+Y1119)/(1-X1119/100)</f>
        <v>687.77292576419211</v>
      </c>
      <c r="AB1119" s="35"/>
      <c r="AC1119" s="35"/>
      <c r="AD1119" s="35"/>
      <c r="AE1119" s="35"/>
      <c r="AF1119" s="35"/>
      <c r="AG1119" s="36"/>
      <c r="AH1119" s="36"/>
      <c r="AI1119" s="36"/>
      <c r="AJ1119" s="38"/>
      <c r="AK1119" s="33" t="s">
        <v>3202</v>
      </c>
      <c r="AL1119" s="33" t="s">
        <v>3202</v>
      </c>
      <c r="AM1119" s="33" t="s">
        <v>3203</v>
      </c>
      <c r="AN1119" s="33" t="s">
        <v>3204</v>
      </c>
    </row>
    <row r="1120" spans="1:40" ht="153">
      <c r="A1120" s="33" t="s">
        <v>3192</v>
      </c>
      <c r="B1120" s="33" t="s">
        <v>3200</v>
      </c>
      <c r="C1120" s="33" t="s">
        <v>471</v>
      </c>
      <c r="D1120" s="33" t="s">
        <v>3201</v>
      </c>
      <c r="E1120" s="35"/>
      <c r="F1120" s="35" t="s">
        <v>45</v>
      </c>
      <c r="G1120" s="35">
        <v>1</v>
      </c>
      <c r="H1120" s="33" t="s">
        <v>46</v>
      </c>
      <c r="I1120" s="33" t="s">
        <v>47</v>
      </c>
      <c r="J1120" s="33"/>
      <c r="K1120" s="37">
        <v>515</v>
      </c>
      <c r="L1120" s="16">
        <f t="shared" si="278"/>
        <v>618</v>
      </c>
      <c r="M1120" s="16">
        <v>0.03</v>
      </c>
      <c r="N1120" s="8">
        <f t="shared" si="279"/>
        <v>3.0927835051546393E-2</v>
      </c>
      <c r="O1120" s="17">
        <f t="shared" si="321"/>
        <v>531</v>
      </c>
      <c r="P1120" s="17">
        <f t="shared" si="322"/>
        <v>637.19999999999993</v>
      </c>
      <c r="Q1120" s="18">
        <f t="shared" si="282"/>
        <v>15.93</v>
      </c>
      <c r="R1120" s="8">
        <v>12</v>
      </c>
      <c r="S1120" s="8">
        <v>6</v>
      </c>
      <c r="T1120" s="18">
        <f t="shared" si="323"/>
        <v>678.63829787234044</v>
      </c>
      <c r="U1120" s="44"/>
      <c r="V1120" s="44"/>
      <c r="W1120" s="44">
        <f t="shared" si="324"/>
        <v>670.21276595744689</v>
      </c>
      <c r="X1120" s="8">
        <v>8.4</v>
      </c>
      <c r="Y1120" s="17">
        <v>0</v>
      </c>
      <c r="Z1120" s="18">
        <f t="shared" si="325"/>
        <v>696.73362445414841</v>
      </c>
      <c r="AA1120" s="17">
        <f t="shared" si="326"/>
        <v>687.77292576419211</v>
      </c>
      <c r="AB1120" s="35"/>
      <c r="AC1120" s="35"/>
      <c r="AD1120" s="35"/>
      <c r="AE1120" s="35"/>
      <c r="AF1120" s="35"/>
      <c r="AG1120" s="36"/>
      <c r="AH1120" s="36"/>
      <c r="AI1120" s="36"/>
      <c r="AJ1120" s="38"/>
      <c r="AK1120" s="33" t="s">
        <v>3202</v>
      </c>
      <c r="AL1120" s="33" t="s">
        <v>3202</v>
      </c>
      <c r="AM1120" s="33" t="s">
        <v>3203</v>
      </c>
      <c r="AN1120" s="33" t="s">
        <v>3204</v>
      </c>
    </row>
    <row r="1121" spans="1:40" ht="89.25">
      <c r="A1121" s="33" t="s">
        <v>3192</v>
      </c>
      <c r="B1121" s="33" t="s">
        <v>3205</v>
      </c>
      <c r="C1121" s="33" t="s">
        <v>1237</v>
      </c>
      <c r="D1121" s="33" t="s">
        <v>3206</v>
      </c>
      <c r="E1121" s="35"/>
      <c r="F1121" s="35" t="s">
        <v>1175</v>
      </c>
      <c r="G1121" s="86">
        <v>1</v>
      </c>
      <c r="H1121" s="33" t="s">
        <v>46</v>
      </c>
      <c r="I1121" s="33" t="s">
        <v>47</v>
      </c>
      <c r="J1121" s="33" t="s">
        <v>1507</v>
      </c>
      <c r="K1121" s="37">
        <v>109</v>
      </c>
      <c r="L1121" s="16">
        <f t="shared" si="278"/>
        <v>130.79999999999998</v>
      </c>
      <c r="M1121" s="16">
        <v>0.15</v>
      </c>
      <c r="N1121" s="8">
        <f t="shared" si="279"/>
        <v>0.17647058823529413</v>
      </c>
      <c r="O1121" s="17">
        <f t="shared" si="321"/>
        <v>129</v>
      </c>
      <c r="P1121" s="17">
        <f t="shared" si="322"/>
        <v>154.79999999999998</v>
      </c>
      <c r="Q1121" s="18">
        <f t="shared" si="282"/>
        <v>19.349999999999998</v>
      </c>
      <c r="R1121" s="8">
        <v>12</v>
      </c>
      <c r="S1121" s="8">
        <v>8.4</v>
      </c>
      <c r="T1121" s="18">
        <f t="shared" si="323"/>
        <v>170.09606986899561</v>
      </c>
      <c r="U1121" s="44"/>
      <c r="V1121" s="44"/>
      <c r="W1121" s="44">
        <f t="shared" si="324"/>
        <v>155.89519650655021</v>
      </c>
      <c r="X1121" s="8">
        <v>8.4</v>
      </c>
      <c r="Y1121" s="17">
        <v>0</v>
      </c>
      <c r="Z1121" s="18">
        <f t="shared" si="325"/>
        <v>170.09606986899561</v>
      </c>
      <c r="AA1121" s="17">
        <f t="shared" si="326"/>
        <v>155.89519650655021</v>
      </c>
      <c r="AB1121" s="35" t="s">
        <v>3207</v>
      </c>
      <c r="AC1121" s="35" t="s">
        <v>46</v>
      </c>
      <c r="AD1121" s="35"/>
      <c r="AE1121" s="35"/>
      <c r="AF1121" s="35"/>
      <c r="AG1121" s="36"/>
      <c r="AH1121" s="36"/>
      <c r="AI1121" s="36"/>
      <c r="AJ1121" s="38"/>
      <c r="AK1121" s="159" t="s">
        <v>3208</v>
      </c>
      <c r="AL1121" s="159" t="s">
        <v>3208</v>
      </c>
      <c r="AM1121" s="33" t="s">
        <v>3209</v>
      </c>
      <c r="AN1121" s="33" t="s">
        <v>3210</v>
      </c>
    </row>
    <row r="1122" spans="1:40" ht="89.25">
      <c r="A1122" s="33" t="s">
        <v>3192</v>
      </c>
      <c r="B1122" s="33" t="s">
        <v>3205</v>
      </c>
      <c r="C1122" s="33" t="s">
        <v>1237</v>
      </c>
      <c r="D1122" s="33" t="s">
        <v>3206</v>
      </c>
      <c r="E1122" s="35"/>
      <c r="F1122" s="35" t="s">
        <v>1175</v>
      </c>
      <c r="G1122" s="86">
        <v>1</v>
      </c>
      <c r="H1122" s="33" t="s">
        <v>46</v>
      </c>
      <c r="I1122" s="33" t="s">
        <v>47</v>
      </c>
      <c r="J1122" s="33" t="s">
        <v>1507</v>
      </c>
      <c r="K1122" s="37">
        <v>109</v>
      </c>
      <c r="L1122" s="16">
        <f t="shared" si="278"/>
        <v>130.79999999999998</v>
      </c>
      <c r="M1122" s="16">
        <v>0.15</v>
      </c>
      <c r="N1122" s="8">
        <f t="shared" si="279"/>
        <v>0.17647058823529413</v>
      </c>
      <c r="O1122" s="17">
        <f t="shared" si="321"/>
        <v>129</v>
      </c>
      <c r="P1122" s="17">
        <f t="shared" si="322"/>
        <v>154.79999999999998</v>
      </c>
      <c r="Q1122" s="18">
        <f t="shared" si="282"/>
        <v>19.349999999999998</v>
      </c>
      <c r="R1122" s="8">
        <v>12</v>
      </c>
      <c r="S1122" s="8">
        <v>8.4</v>
      </c>
      <c r="T1122" s="18">
        <f t="shared" si="323"/>
        <v>170.09606986899561</v>
      </c>
      <c r="U1122" s="44"/>
      <c r="V1122" s="44"/>
      <c r="W1122" s="44">
        <f t="shared" si="324"/>
        <v>155.89519650655021</v>
      </c>
      <c r="X1122" s="8">
        <v>8.4</v>
      </c>
      <c r="Y1122" s="17">
        <v>0</v>
      </c>
      <c r="Z1122" s="18">
        <f t="shared" si="325"/>
        <v>170.09606986899561</v>
      </c>
      <c r="AA1122" s="17">
        <f t="shared" si="326"/>
        <v>155.89519650655021</v>
      </c>
      <c r="AB1122" s="40">
        <v>408557</v>
      </c>
      <c r="AC1122" s="35" t="s">
        <v>46</v>
      </c>
      <c r="AD1122" s="35"/>
      <c r="AE1122" s="35"/>
      <c r="AF1122" s="35"/>
      <c r="AG1122" s="36"/>
      <c r="AH1122" s="36"/>
      <c r="AI1122" s="36"/>
      <c r="AJ1122" s="38"/>
      <c r="AK1122" s="159" t="s">
        <v>3208</v>
      </c>
      <c r="AL1122" s="159" t="s">
        <v>3208</v>
      </c>
      <c r="AM1122" s="33" t="s">
        <v>3209</v>
      </c>
      <c r="AN1122" s="33" t="s">
        <v>3210</v>
      </c>
    </row>
    <row r="1123" spans="1:40" ht="102">
      <c r="A1123" s="33" t="s">
        <v>3192</v>
      </c>
      <c r="B1123" s="33" t="s">
        <v>3211</v>
      </c>
      <c r="C1123" s="33" t="s">
        <v>1237</v>
      </c>
      <c r="D1123" s="33" t="s">
        <v>3212</v>
      </c>
      <c r="E1123" s="35"/>
      <c r="F1123" s="35" t="s">
        <v>1175</v>
      </c>
      <c r="G1123" s="86">
        <v>1</v>
      </c>
      <c r="H1123" s="33" t="s">
        <v>46</v>
      </c>
      <c r="I1123" s="33" t="s">
        <v>47</v>
      </c>
      <c r="J1123" s="33" t="s">
        <v>1279</v>
      </c>
      <c r="K1123" s="37">
        <v>150</v>
      </c>
      <c r="L1123" s="16">
        <f t="shared" si="278"/>
        <v>180</v>
      </c>
      <c r="M1123" s="16">
        <v>0.17199999999999999</v>
      </c>
      <c r="N1123" s="8">
        <f t="shared" si="279"/>
        <v>0.2077294685990338</v>
      </c>
      <c r="O1123" s="17">
        <f t="shared" si="321"/>
        <v>182</v>
      </c>
      <c r="P1123" s="17">
        <f t="shared" si="322"/>
        <v>218.4</v>
      </c>
      <c r="Q1123" s="18">
        <f t="shared" si="282"/>
        <v>31.303999999999998</v>
      </c>
      <c r="R1123" s="8">
        <v>12</v>
      </c>
      <c r="S1123" s="8">
        <v>8.4</v>
      </c>
      <c r="T1123" s="18">
        <f t="shared" si="323"/>
        <v>239.528384279476</v>
      </c>
      <c r="U1123" s="78">
        <v>0.1</v>
      </c>
      <c r="V1123" s="18">
        <f>P1123*(1+U1123)</f>
        <v>240.24000000000004</v>
      </c>
      <c r="W1123" s="44">
        <f t="shared" si="324"/>
        <v>209.60698689956331</v>
      </c>
      <c r="X1123" s="8">
        <v>8.4</v>
      </c>
      <c r="Y1123" s="17">
        <v>6</v>
      </c>
      <c r="Z1123" s="18">
        <f t="shared" si="325"/>
        <v>246.07860262008734</v>
      </c>
      <c r="AA1123" s="17">
        <f t="shared" si="326"/>
        <v>216.15720524017468</v>
      </c>
      <c r="AB1123" s="35" t="s">
        <v>797</v>
      </c>
      <c r="AC1123" s="35" t="s">
        <v>46</v>
      </c>
      <c r="AD1123" s="35"/>
      <c r="AE1123" s="35"/>
      <c r="AF1123" s="35"/>
      <c r="AG1123" s="36"/>
      <c r="AH1123" s="36"/>
      <c r="AI1123" s="36"/>
      <c r="AJ1123" s="38"/>
      <c r="AK1123" s="33" t="s">
        <v>3213</v>
      </c>
      <c r="AL1123" s="33" t="s">
        <v>3213</v>
      </c>
      <c r="AM1123" s="33" t="s">
        <v>3214</v>
      </c>
      <c r="AN1123" s="33" t="s">
        <v>3215</v>
      </c>
    </row>
    <row r="1124" spans="1:40" ht="225">
      <c r="A1124" s="3" t="s">
        <v>3216</v>
      </c>
      <c r="B1124" s="14" t="s">
        <v>549</v>
      </c>
      <c r="C1124" s="14" t="s">
        <v>471</v>
      </c>
      <c r="D1124" s="14" t="s">
        <v>3217</v>
      </c>
      <c r="E1124" s="12" t="s">
        <v>3218</v>
      </c>
      <c r="F1124" s="12" t="s">
        <v>45</v>
      </c>
      <c r="G1124" s="12">
        <v>1</v>
      </c>
      <c r="H1124" s="14" t="s">
        <v>46</v>
      </c>
      <c r="I1124" s="14" t="s">
        <v>47</v>
      </c>
      <c r="J1124" s="14"/>
      <c r="K1124" s="5">
        <v>225</v>
      </c>
      <c r="L1124" s="6">
        <f t="shared" si="278"/>
        <v>270</v>
      </c>
      <c r="M1124" s="6">
        <v>0.10299999999999999</v>
      </c>
      <c r="N1124" s="7">
        <f t="shared" si="279"/>
        <v>0.11482720178372352</v>
      </c>
      <c r="O1124" s="8">
        <f>N1124/(1-N1124)</f>
        <v>0.12972292191435769</v>
      </c>
      <c r="P1124" s="8"/>
      <c r="Q1124" s="7">
        <f t="shared" si="282"/>
        <v>1.3361460957178842E-2</v>
      </c>
      <c r="R1124" s="7"/>
      <c r="S1124" s="7">
        <v>5.76</v>
      </c>
      <c r="T1124" s="9">
        <f t="shared" ref="T1124:T1128" si="327">INT(O1124/(1-S1124/100))</f>
        <v>0</v>
      </c>
      <c r="U1124" s="10"/>
      <c r="V1124" s="10"/>
      <c r="W1124" s="10"/>
      <c r="X1124" s="10">
        <v>8.4</v>
      </c>
      <c r="Y1124" s="9">
        <f t="shared" ref="Y1124:Y1128" si="328">INT(O1124/(1-X1124/100))</f>
        <v>0</v>
      </c>
      <c r="Z1124" s="9">
        <f t="shared" ref="Z1124:Z1128" si="329">INT(1.01*Y1124)+1</f>
        <v>1</v>
      </c>
      <c r="AA1124" s="11"/>
      <c r="AB1124" s="11">
        <v>42767</v>
      </c>
      <c r="AC1124" s="12" t="s">
        <v>394</v>
      </c>
      <c r="AD1124" s="12" t="s">
        <v>3219</v>
      </c>
      <c r="AE1124" s="4"/>
      <c r="AF1124" s="4"/>
      <c r="AG1124" s="3"/>
      <c r="AH1124" s="3"/>
      <c r="AI1124" s="3"/>
      <c r="AJ1124" s="13"/>
      <c r="AK1124" s="3" t="s">
        <v>554</v>
      </c>
      <c r="AL1124" s="3" t="s">
        <v>554</v>
      </c>
      <c r="AM1124" s="14" t="s">
        <v>555</v>
      </c>
      <c r="AN1124" s="14" t="s">
        <v>556</v>
      </c>
    </row>
    <row r="1125" spans="1:40" ht="178.5">
      <c r="A1125" s="33" t="s">
        <v>3216</v>
      </c>
      <c r="B1125" s="33" t="s">
        <v>3220</v>
      </c>
      <c r="C1125" s="33" t="s">
        <v>1237</v>
      </c>
      <c r="D1125" s="33" t="s">
        <v>3221</v>
      </c>
      <c r="E1125" s="35"/>
      <c r="F1125" s="35" t="s">
        <v>45</v>
      </c>
      <c r="G1125" s="35">
        <v>1</v>
      </c>
      <c r="H1125" s="33" t="s">
        <v>46</v>
      </c>
      <c r="I1125" s="33" t="s">
        <v>539</v>
      </c>
      <c r="J1125" s="59"/>
      <c r="K1125" s="37">
        <v>350</v>
      </c>
      <c r="L1125" s="16">
        <f t="shared" si="278"/>
        <v>420</v>
      </c>
      <c r="M1125" s="16">
        <v>8.2000000000000003E-2</v>
      </c>
      <c r="N1125" s="8">
        <f t="shared" si="279"/>
        <v>8.9324618736383449E-2</v>
      </c>
      <c r="O1125" s="17">
        <f t="shared" ref="O1125:O1128" si="330">L1125/(1-M1125)</f>
        <v>457.51633986928101</v>
      </c>
      <c r="P1125" s="17"/>
      <c r="Q1125" s="18">
        <f t="shared" si="282"/>
        <v>37.516339869281047</v>
      </c>
      <c r="R1125" s="8"/>
      <c r="S1125" s="8">
        <v>5.76</v>
      </c>
      <c r="T1125" s="18">
        <f t="shared" si="327"/>
        <v>485</v>
      </c>
      <c r="U1125" s="8"/>
      <c r="V1125" s="8"/>
      <c r="W1125" s="8"/>
      <c r="X1125" s="8">
        <v>8.4</v>
      </c>
      <c r="Y1125" s="17">
        <f t="shared" si="328"/>
        <v>499</v>
      </c>
      <c r="Z1125" s="18">
        <f t="shared" si="329"/>
        <v>504</v>
      </c>
      <c r="AA1125" s="40"/>
      <c r="AB1125" s="51" t="s">
        <v>1383</v>
      </c>
      <c r="AC1125" s="35" t="s">
        <v>46</v>
      </c>
      <c r="AD1125" s="35" t="s">
        <v>3222</v>
      </c>
      <c r="AE1125" s="35"/>
      <c r="AF1125" s="35"/>
      <c r="AG1125" s="36"/>
      <c r="AH1125" s="36"/>
      <c r="AI1125" s="36"/>
      <c r="AJ1125" s="51" t="s">
        <v>3223</v>
      </c>
      <c r="AK1125" s="33" t="s">
        <v>3224</v>
      </c>
      <c r="AL1125" s="33" t="s">
        <v>3224</v>
      </c>
      <c r="AM1125" s="33" t="s">
        <v>3225</v>
      </c>
      <c r="AN1125" s="33"/>
    </row>
    <row r="1126" spans="1:40" ht="191.25">
      <c r="A1126" s="33" t="s">
        <v>3216</v>
      </c>
      <c r="B1126" s="33" t="s">
        <v>3226</v>
      </c>
      <c r="C1126" s="33" t="s">
        <v>461</v>
      </c>
      <c r="D1126" s="33" t="s">
        <v>3227</v>
      </c>
      <c r="E1126" s="35" t="s">
        <v>3228</v>
      </c>
      <c r="F1126" s="35" t="s">
        <v>45</v>
      </c>
      <c r="G1126" s="35">
        <v>1</v>
      </c>
      <c r="H1126" s="33" t="s">
        <v>46</v>
      </c>
      <c r="I1126" s="33" t="s">
        <v>539</v>
      </c>
      <c r="J1126" s="59">
        <v>43013</v>
      </c>
      <c r="K1126" s="37">
        <v>350</v>
      </c>
      <c r="L1126" s="16">
        <f t="shared" si="278"/>
        <v>420</v>
      </c>
      <c r="M1126" s="16">
        <v>8.2000000000000003E-2</v>
      </c>
      <c r="N1126" s="8">
        <f t="shared" si="279"/>
        <v>8.9324618736383449E-2</v>
      </c>
      <c r="O1126" s="17">
        <f t="shared" si="330"/>
        <v>457.51633986928101</v>
      </c>
      <c r="P1126" s="17"/>
      <c r="Q1126" s="18">
        <f t="shared" si="282"/>
        <v>37.516339869281047</v>
      </c>
      <c r="R1126" s="8"/>
      <c r="S1126" s="8">
        <v>5.76</v>
      </c>
      <c r="T1126" s="18">
        <f t="shared" si="327"/>
        <v>485</v>
      </c>
      <c r="U1126" s="8"/>
      <c r="V1126" s="8"/>
      <c r="W1126" s="8"/>
      <c r="X1126" s="8">
        <v>8.4</v>
      </c>
      <c r="Y1126" s="17">
        <f t="shared" si="328"/>
        <v>499</v>
      </c>
      <c r="Z1126" s="18">
        <f t="shared" si="329"/>
        <v>504</v>
      </c>
      <c r="AA1126" s="40"/>
      <c r="AB1126" s="40">
        <v>42891</v>
      </c>
      <c r="AC1126" s="35" t="s">
        <v>3229</v>
      </c>
      <c r="AD1126" s="35" t="s">
        <v>3222</v>
      </c>
      <c r="AE1126" s="35" t="s">
        <v>69</v>
      </c>
      <c r="AF1126" s="35">
        <v>12.11</v>
      </c>
      <c r="AG1126" s="35"/>
      <c r="AH1126" s="36"/>
      <c r="AI1126" s="36"/>
      <c r="AJ1126" s="51" t="s">
        <v>3230</v>
      </c>
      <c r="AK1126" s="33" t="s">
        <v>3231</v>
      </c>
      <c r="AL1126" s="33" t="s">
        <v>3231</v>
      </c>
      <c r="AM1126" s="33" t="s">
        <v>3232</v>
      </c>
      <c r="AN1126" s="33" t="s">
        <v>3233</v>
      </c>
    </row>
    <row r="1127" spans="1:40" ht="51">
      <c r="A1127" s="33" t="s">
        <v>3216</v>
      </c>
      <c r="B1127" s="33" t="s">
        <v>3234</v>
      </c>
      <c r="C1127" s="33" t="s">
        <v>1237</v>
      </c>
      <c r="D1127" s="33" t="s">
        <v>3235</v>
      </c>
      <c r="E1127" s="35"/>
      <c r="F1127" s="35" t="s">
        <v>45</v>
      </c>
      <c r="G1127" s="35">
        <v>1</v>
      </c>
      <c r="H1127" s="33" t="s">
        <v>46</v>
      </c>
      <c r="I1127" s="33"/>
      <c r="J1127" s="59"/>
      <c r="K1127" s="37">
        <v>375</v>
      </c>
      <c r="L1127" s="16">
        <f t="shared" si="278"/>
        <v>450</v>
      </c>
      <c r="M1127" s="16">
        <v>8.2000000000000003E-2</v>
      </c>
      <c r="N1127" s="8">
        <f t="shared" si="279"/>
        <v>8.9324618736383449E-2</v>
      </c>
      <c r="O1127" s="17">
        <f t="shared" si="330"/>
        <v>490.19607843137254</v>
      </c>
      <c r="P1127" s="17"/>
      <c r="Q1127" s="18">
        <f t="shared" si="282"/>
        <v>40.196078431372548</v>
      </c>
      <c r="R1127" s="8"/>
      <c r="S1127" s="8">
        <v>5.76</v>
      </c>
      <c r="T1127" s="18">
        <f t="shared" si="327"/>
        <v>520</v>
      </c>
      <c r="U1127" s="8"/>
      <c r="V1127" s="8"/>
      <c r="W1127" s="8"/>
      <c r="X1127" s="8">
        <v>8.4</v>
      </c>
      <c r="Y1127" s="17">
        <f t="shared" si="328"/>
        <v>535</v>
      </c>
      <c r="Z1127" s="18">
        <f t="shared" si="329"/>
        <v>541</v>
      </c>
      <c r="AA1127" s="35"/>
      <c r="AB1127" s="35" t="s">
        <v>1430</v>
      </c>
      <c r="AC1127" s="35" t="s">
        <v>46</v>
      </c>
      <c r="AD1127" s="35"/>
      <c r="AE1127" s="35"/>
      <c r="AF1127" s="35"/>
      <c r="AG1127" s="35"/>
      <c r="AH1127" s="36"/>
      <c r="AI1127" s="36"/>
      <c r="AJ1127" s="38"/>
      <c r="AK1127" s="33" t="s">
        <v>3236</v>
      </c>
      <c r="AL1127" s="33" t="s">
        <v>3236</v>
      </c>
      <c r="AM1127" s="33" t="s">
        <v>3237</v>
      </c>
      <c r="AN1127" s="33" t="s">
        <v>3238</v>
      </c>
    </row>
    <row r="1128" spans="1:40" ht="51">
      <c r="A1128" s="33" t="s">
        <v>3216</v>
      </c>
      <c r="B1128" s="33" t="s">
        <v>3234</v>
      </c>
      <c r="C1128" s="33" t="s">
        <v>1237</v>
      </c>
      <c r="D1128" s="33" t="s">
        <v>3235</v>
      </c>
      <c r="E1128" s="35"/>
      <c r="F1128" s="35" t="s">
        <v>45</v>
      </c>
      <c r="G1128" s="35">
        <v>1</v>
      </c>
      <c r="H1128" s="33" t="s">
        <v>46</v>
      </c>
      <c r="I1128" s="33"/>
      <c r="J1128" s="59"/>
      <c r="K1128" s="37">
        <v>375</v>
      </c>
      <c r="L1128" s="16">
        <f t="shared" si="278"/>
        <v>450</v>
      </c>
      <c r="M1128" s="16">
        <v>8.2000000000000003E-2</v>
      </c>
      <c r="N1128" s="8">
        <f t="shared" si="279"/>
        <v>8.9324618736383449E-2</v>
      </c>
      <c r="O1128" s="17">
        <f t="shared" si="330"/>
        <v>490.19607843137254</v>
      </c>
      <c r="P1128" s="17"/>
      <c r="Q1128" s="18">
        <f t="shared" si="282"/>
        <v>40.196078431372548</v>
      </c>
      <c r="R1128" s="8"/>
      <c r="S1128" s="8">
        <v>5.76</v>
      </c>
      <c r="T1128" s="18">
        <f t="shared" si="327"/>
        <v>520</v>
      </c>
      <c r="U1128" s="8"/>
      <c r="V1128" s="8"/>
      <c r="W1128" s="8"/>
      <c r="X1128" s="8">
        <v>8.4</v>
      </c>
      <c r="Y1128" s="17">
        <f t="shared" si="328"/>
        <v>535</v>
      </c>
      <c r="Z1128" s="18">
        <f t="shared" si="329"/>
        <v>541</v>
      </c>
      <c r="AA1128" s="35"/>
      <c r="AB1128" s="35" t="s">
        <v>1430</v>
      </c>
      <c r="AC1128" s="35" t="s">
        <v>46</v>
      </c>
      <c r="AD1128" s="35"/>
      <c r="AE1128" s="35"/>
      <c r="AF1128" s="35"/>
      <c r="AG1128" s="35"/>
      <c r="AH1128" s="36"/>
      <c r="AI1128" s="36"/>
      <c r="AJ1128" s="38"/>
      <c r="AK1128" s="33" t="s">
        <v>3236</v>
      </c>
      <c r="AL1128" s="33" t="s">
        <v>3236</v>
      </c>
      <c r="AM1128" s="33" t="s">
        <v>3237</v>
      </c>
      <c r="AN1128" s="33" t="s">
        <v>3238</v>
      </c>
    </row>
    <row r="1129" spans="1:40" ht="140.25">
      <c r="A1129" s="100" t="s">
        <v>1551</v>
      </c>
      <c r="B1129" s="33" t="s">
        <v>3239</v>
      </c>
      <c r="C1129" s="33" t="s">
        <v>1237</v>
      </c>
      <c r="D1129" s="33" t="s">
        <v>3240</v>
      </c>
      <c r="E1129" s="35"/>
      <c r="F1129" s="35" t="s">
        <v>1175</v>
      </c>
      <c r="G1129" s="35">
        <v>1</v>
      </c>
      <c r="H1129" s="33" t="s">
        <v>46</v>
      </c>
      <c r="I1129" s="52" t="s">
        <v>47</v>
      </c>
      <c r="J1129" s="33" t="s">
        <v>1305</v>
      </c>
      <c r="K1129" s="37">
        <v>180</v>
      </c>
      <c r="L1129" s="16">
        <f t="shared" si="278"/>
        <v>216</v>
      </c>
      <c r="M1129" s="16">
        <v>0.114</v>
      </c>
      <c r="N1129" s="8">
        <f t="shared" si="279"/>
        <v>0.12866817155756208</v>
      </c>
      <c r="O1129" s="17">
        <f t="shared" ref="O1129:O1196" si="331">INT(K1129/(1-M1129))+1</f>
        <v>204</v>
      </c>
      <c r="P1129" s="17">
        <f t="shared" ref="P1129:P1196" si="332">1.2*O1129</f>
        <v>244.79999999999998</v>
      </c>
      <c r="Q1129" s="18">
        <f t="shared" si="282"/>
        <v>23.256</v>
      </c>
      <c r="R1129" s="8">
        <v>12</v>
      </c>
      <c r="S1129" s="8">
        <v>8.4</v>
      </c>
      <c r="T1129" s="18">
        <f t="shared" ref="T1129:T1196" si="333">(P1129+(S1129/100)*R1129)/(1-S1129/100)</f>
        <v>268.3493449781659</v>
      </c>
      <c r="U1129" s="78">
        <v>0.1</v>
      </c>
      <c r="V1129" s="18">
        <f t="shared" ref="V1129:V1196" si="334">P1129*(1+U1129)</f>
        <v>269.28000000000003</v>
      </c>
      <c r="W1129" s="44">
        <f t="shared" ref="W1129:W1196" si="335">(L1129+R1129)/(1-S1129/100)</f>
        <v>248.90829694323142</v>
      </c>
      <c r="X1129" s="8">
        <v>8.4</v>
      </c>
      <c r="Y1129" s="17">
        <v>0</v>
      </c>
      <c r="Z1129" s="18">
        <f t="shared" ref="Z1129:Z1196" si="336">(P1129+(X1129/100)*R1129+Y1129)/(1-X1129/100)</f>
        <v>268.3493449781659</v>
      </c>
      <c r="AA1129" s="17">
        <f t="shared" ref="AA1129:AA1196" si="337">(L1129+R1129+Y1129)/(1-X1129/100)</f>
        <v>248.90829694323142</v>
      </c>
      <c r="AB1129" s="35" t="s">
        <v>3241</v>
      </c>
      <c r="AC1129" s="35" t="s">
        <v>46</v>
      </c>
      <c r="AD1129" s="35"/>
      <c r="AE1129" s="35"/>
      <c r="AF1129" s="35"/>
      <c r="AG1129" s="36"/>
      <c r="AH1129" s="36"/>
      <c r="AI1129" s="36"/>
      <c r="AJ1129" s="38"/>
      <c r="AK1129" s="33" t="s">
        <v>3242</v>
      </c>
      <c r="AL1129" s="33" t="s">
        <v>3242</v>
      </c>
      <c r="AM1129" s="33" t="s">
        <v>3243</v>
      </c>
      <c r="AN1129" s="33"/>
    </row>
    <row r="1130" spans="1:40" ht="140.25">
      <c r="A1130" s="100" t="s">
        <v>1551</v>
      </c>
      <c r="B1130" s="33" t="s">
        <v>3239</v>
      </c>
      <c r="C1130" s="33" t="s">
        <v>1237</v>
      </c>
      <c r="D1130" s="33" t="s">
        <v>3240</v>
      </c>
      <c r="E1130" s="35"/>
      <c r="F1130" s="35" t="s">
        <v>1175</v>
      </c>
      <c r="G1130" s="35">
        <v>1</v>
      </c>
      <c r="H1130" s="33" t="s">
        <v>46</v>
      </c>
      <c r="I1130" s="52" t="s">
        <v>47</v>
      </c>
      <c r="J1130" s="33" t="s">
        <v>1305</v>
      </c>
      <c r="K1130" s="37">
        <v>180</v>
      </c>
      <c r="L1130" s="16">
        <f t="shared" si="278"/>
        <v>216</v>
      </c>
      <c r="M1130" s="16">
        <v>0.114</v>
      </c>
      <c r="N1130" s="8">
        <f t="shared" si="279"/>
        <v>0.12866817155756208</v>
      </c>
      <c r="O1130" s="17">
        <f t="shared" si="331"/>
        <v>204</v>
      </c>
      <c r="P1130" s="17">
        <f t="shared" si="332"/>
        <v>244.79999999999998</v>
      </c>
      <c r="Q1130" s="18">
        <f t="shared" si="282"/>
        <v>23.256</v>
      </c>
      <c r="R1130" s="8">
        <v>12</v>
      </c>
      <c r="S1130" s="8">
        <v>8.4</v>
      </c>
      <c r="T1130" s="18">
        <f t="shared" si="333"/>
        <v>268.3493449781659</v>
      </c>
      <c r="U1130" s="78">
        <v>0.1</v>
      </c>
      <c r="V1130" s="18">
        <f t="shared" si="334"/>
        <v>269.28000000000003</v>
      </c>
      <c r="W1130" s="44">
        <f t="shared" si="335"/>
        <v>248.90829694323142</v>
      </c>
      <c r="X1130" s="8">
        <v>8.4</v>
      </c>
      <c r="Y1130" s="17">
        <v>0</v>
      </c>
      <c r="Z1130" s="18">
        <f t="shared" si="336"/>
        <v>268.3493449781659</v>
      </c>
      <c r="AA1130" s="17">
        <f t="shared" si="337"/>
        <v>248.90829694323142</v>
      </c>
      <c r="AB1130" s="35" t="s">
        <v>3241</v>
      </c>
      <c r="AC1130" s="35" t="s">
        <v>46</v>
      </c>
      <c r="AD1130" s="35"/>
      <c r="AE1130" s="35"/>
      <c r="AF1130" s="35"/>
      <c r="AG1130" s="36"/>
      <c r="AH1130" s="36"/>
      <c r="AI1130" s="36"/>
      <c r="AJ1130" s="38"/>
      <c r="AK1130" s="33" t="s">
        <v>3242</v>
      </c>
      <c r="AL1130" s="33" t="s">
        <v>3242</v>
      </c>
      <c r="AM1130" s="33" t="s">
        <v>3243</v>
      </c>
      <c r="AN1130" s="33"/>
    </row>
    <row r="1131" spans="1:40" ht="102">
      <c r="A1131" s="100" t="s">
        <v>1551</v>
      </c>
      <c r="B1131" s="33" t="s">
        <v>3244</v>
      </c>
      <c r="C1131" s="33" t="s">
        <v>1237</v>
      </c>
      <c r="D1131" s="33" t="s">
        <v>3245</v>
      </c>
      <c r="E1131" s="35" t="s">
        <v>3246</v>
      </c>
      <c r="F1131" s="35" t="s">
        <v>1533</v>
      </c>
      <c r="G1131" s="35">
        <v>1</v>
      </c>
      <c r="H1131" s="33" t="s">
        <v>46</v>
      </c>
      <c r="I1131" s="52" t="s">
        <v>47</v>
      </c>
      <c r="J1131" s="33" t="s">
        <v>1305</v>
      </c>
      <c r="K1131" s="37">
        <v>190</v>
      </c>
      <c r="L1131" s="16">
        <f t="shared" si="278"/>
        <v>228</v>
      </c>
      <c r="M1131" s="16">
        <v>0.156</v>
      </c>
      <c r="N1131" s="8">
        <f t="shared" si="279"/>
        <v>0.18483412322274881</v>
      </c>
      <c r="O1131" s="17">
        <f t="shared" si="331"/>
        <v>226</v>
      </c>
      <c r="P1131" s="17">
        <f t="shared" si="332"/>
        <v>271.2</v>
      </c>
      <c r="Q1131" s="18">
        <f t="shared" si="282"/>
        <v>35.256</v>
      </c>
      <c r="R1131" s="8">
        <v>12</v>
      </c>
      <c r="S1131" s="8">
        <v>6</v>
      </c>
      <c r="T1131" s="18">
        <f t="shared" si="333"/>
        <v>289.27659574468089</v>
      </c>
      <c r="U1131" s="78">
        <v>7.0000000000000007E-2</v>
      </c>
      <c r="V1131" s="18">
        <f t="shared" si="334"/>
        <v>290.18400000000003</v>
      </c>
      <c r="W1131" s="44">
        <f t="shared" si="335"/>
        <v>255.31914893617022</v>
      </c>
      <c r="X1131" s="8">
        <v>8.4</v>
      </c>
      <c r="Y1131" s="17">
        <v>0</v>
      </c>
      <c r="Z1131" s="18">
        <f t="shared" si="336"/>
        <v>297.17030567685583</v>
      </c>
      <c r="AA1131" s="17">
        <f t="shared" si="337"/>
        <v>262.00873362445412</v>
      </c>
      <c r="AB1131" s="35" t="s">
        <v>3247</v>
      </c>
      <c r="AC1131" s="35" t="s">
        <v>3229</v>
      </c>
      <c r="AD1131" s="35" t="s">
        <v>3248</v>
      </c>
      <c r="AE1131" s="35" t="s">
        <v>3249</v>
      </c>
      <c r="AF1131" s="35">
        <v>6.46</v>
      </c>
      <c r="AG1131" s="36"/>
      <c r="AH1131" s="36"/>
      <c r="AI1131" s="36"/>
      <c r="AJ1131" s="38"/>
      <c r="AK1131" s="33" t="s">
        <v>3250</v>
      </c>
      <c r="AL1131" s="33" t="s">
        <v>3250</v>
      </c>
      <c r="AM1131" s="33" t="s">
        <v>3251</v>
      </c>
      <c r="AN1131" s="33"/>
    </row>
    <row r="1132" spans="1:40" ht="127.5">
      <c r="A1132" s="54" t="s">
        <v>1551</v>
      </c>
      <c r="B1132" s="52" t="s">
        <v>3252</v>
      </c>
      <c r="C1132" s="84" t="s">
        <v>1237</v>
      </c>
      <c r="D1132" s="33" t="s">
        <v>3253</v>
      </c>
      <c r="E1132" s="35"/>
      <c r="F1132" s="35" t="s">
        <v>1175</v>
      </c>
      <c r="G1132" s="35">
        <v>1</v>
      </c>
      <c r="H1132" s="33" t="s">
        <v>46</v>
      </c>
      <c r="I1132" s="52" t="s">
        <v>47</v>
      </c>
      <c r="J1132" s="33" t="s">
        <v>1305</v>
      </c>
      <c r="K1132" s="37">
        <v>265</v>
      </c>
      <c r="L1132" s="16">
        <f t="shared" si="278"/>
        <v>318</v>
      </c>
      <c r="M1132" s="16">
        <v>0.1</v>
      </c>
      <c r="N1132" s="8">
        <f t="shared" si="279"/>
        <v>0.11111111111111112</v>
      </c>
      <c r="O1132" s="17">
        <f t="shared" si="331"/>
        <v>295</v>
      </c>
      <c r="P1132" s="17">
        <f t="shared" si="332"/>
        <v>354</v>
      </c>
      <c r="Q1132" s="18">
        <f t="shared" si="282"/>
        <v>29.5</v>
      </c>
      <c r="R1132" s="8">
        <v>12</v>
      </c>
      <c r="S1132" s="8">
        <v>8.4</v>
      </c>
      <c r="T1132" s="18">
        <f t="shared" si="333"/>
        <v>387.56331877729252</v>
      </c>
      <c r="U1132" s="78">
        <v>0.1</v>
      </c>
      <c r="V1132" s="18">
        <f t="shared" si="334"/>
        <v>389.40000000000003</v>
      </c>
      <c r="W1132" s="44">
        <f t="shared" si="335"/>
        <v>360.26200873362444</v>
      </c>
      <c r="X1132" s="8">
        <v>8.4</v>
      </c>
      <c r="Y1132" s="17">
        <v>0</v>
      </c>
      <c r="Z1132" s="18">
        <f t="shared" si="336"/>
        <v>387.56331877729252</v>
      </c>
      <c r="AA1132" s="17">
        <f t="shared" si="337"/>
        <v>360.26200873362444</v>
      </c>
      <c r="AB1132" s="35"/>
      <c r="AC1132" s="35"/>
      <c r="AD1132" s="35"/>
      <c r="AE1132" s="35"/>
      <c r="AF1132" s="35"/>
      <c r="AG1132" s="36"/>
      <c r="AH1132" s="36"/>
      <c r="AI1132" s="36"/>
      <c r="AJ1132" s="38"/>
      <c r="AK1132" s="33" t="s">
        <v>3254</v>
      </c>
      <c r="AL1132" s="33" t="s">
        <v>3254</v>
      </c>
      <c r="AM1132" s="33" t="s">
        <v>3255</v>
      </c>
      <c r="AN1132" s="33"/>
    </row>
    <row r="1133" spans="1:40" ht="127.5">
      <c r="A1133" s="54" t="s">
        <v>1551</v>
      </c>
      <c r="B1133" s="52" t="s">
        <v>3256</v>
      </c>
      <c r="C1133" s="84" t="s">
        <v>1237</v>
      </c>
      <c r="D1133" s="33" t="s">
        <v>3253</v>
      </c>
      <c r="E1133" s="35"/>
      <c r="F1133" s="35" t="s">
        <v>1175</v>
      </c>
      <c r="G1133" s="35">
        <v>1</v>
      </c>
      <c r="H1133" s="33" t="s">
        <v>46</v>
      </c>
      <c r="I1133" s="52" t="s">
        <v>47</v>
      </c>
      <c r="J1133" s="33" t="s">
        <v>2304</v>
      </c>
      <c r="K1133" s="37">
        <v>285</v>
      </c>
      <c r="L1133" s="16">
        <f t="shared" si="278"/>
        <v>342</v>
      </c>
      <c r="M1133" s="16">
        <v>0.1</v>
      </c>
      <c r="N1133" s="8">
        <f t="shared" si="279"/>
        <v>0.11111111111111112</v>
      </c>
      <c r="O1133" s="17">
        <f t="shared" si="331"/>
        <v>317</v>
      </c>
      <c r="P1133" s="17">
        <f t="shared" si="332"/>
        <v>380.4</v>
      </c>
      <c r="Q1133" s="18">
        <f t="shared" si="282"/>
        <v>31.700000000000003</v>
      </c>
      <c r="R1133" s="8">
        <v>12</v>
      </c>
      <c r="S1133" s="8">
        <v>8.4</v>
      </c>
      <c r="T1133" s="18">
        <f t="shared" si="333"/>
        <v>416.38427947598245</v>
      </c>
      <c r="U1133" s="78">
        <v>0.1</v>
      </c>
      <c r="V1133" s="18">
        <f t="shared" si="334"/>
        <v>418.44</v>
      </c>
      <c r="W1133" s="44">
        <f t="shared" si="335"/>
        <v>386.46288209606985</v>
      </c>
      <c r="X1133" s="8">
        <v>8.4</v>
      </c>
      <c r="Y1133" s="17">
        <v>0</v>
      </c>
      <c r="Z1133" s="18">
        <f t="shared" si="336"/>
        <v>416.38427947598245</v>
      </c>
      <c r="AA1133" s="17">
        <f t="shared" si="337"/>
        <v>386.46288209606985</v>
      </c>
      <c r="AB1133" s="35"/>
      <c r="AC1133" s="35"/>
      <c r="AD1133" s="35"/>
      <c r="AE1133" s="35"/>
      <c r="AF1133" s="35"/>
      <c r="AG1133" s="36"/>
      <c r="AH1133" s="36"/>
      <c r="AI1133" s="36"/>
      <c r="AJ1133" s="38"/>
      <c r="AK1133" s="33" t="s">
        <v>3254</v>
      </c>
      <c r="AL1133" s="33" t="s">
        <v>3254</v>
      </c>
      <c r="AM1133" s="33" t="s">
        <v>3255</v>
      </c>
      <c r="AN1133" s="33"/>
    </row>
    <row r="1134" spans="1:40" ht="127.5">
      <c r="A1134" s="54" t="s">
        <v>1551</v>
      </c>
      <c r="B1134" s="33" t="s">
        <v>3257</v>
      </c>
      <c r="C1134" s="84" t="s">
        <v>1237</v>
      </c>
      <c r="D1134" s="33" t="s">
        <v>3258</v>
      </c>
      <c r="E1134" s="35"/>
      <c r="F1134" s="35" t="s">
        <v>1175</v>
      </c>
      <c r="G1134" s="35">
        <v>1</v>
      </c>
      <c r="H1134" s="33" t="s">
        <v>46</v>
      </c>
      <c r="I1134" s="52" t="s">
        <v>47</v>
      </c>
      <c r="J1134" s="33" t="s">
        <v>1305</v>
      </c>
      <c r="K1134" s="37">
        <v>285</v>
      </c>
      <c r="L1134" s="16">
        <f t="shared" si="278"/>
        <v>342</v>
      </c>
      <c r="M1134" s="16">
        <v>0.122</v>
      </c>
      <c r="N1134" s="8">
        <f t="shared" si="279"/>
        <v>0.13895216400911162</v>
      </c>
      <c r="O1134" s="17">
        <f t="shared" si="331"/>
        <v>325</v>
      </c>
      <c r="P1134" s="17">
        <f t="shared" si="332"/>
        <v>390</v>
      </c>
      <c r="Q1134" s="18">
        <f t="shared" si="282"/>
        <v>39.65</v>
      </c>
      <c r="R1134" s="8">
        <v>12</v>
      </c>
      <c r="S1134" s="8">
        <v>8.4</v>
      </c>
      <c r="T1134" s="18">
        <f t="shared" si="333"/>
        <v>426.86462882096066</v>
      </c>
      <c r="U1134" s="78">
        <v>0.1</v>
      </c>
      <c r="V1134" s="18">
        <f t="shared" si="334"/>
        <v>429.00000000000006</v>
      </c>
      <c r="W1134" s="44">
        <f t="shared" si="335"/>
        <v>386.46288209606985</v>
      </c>
      <c r="X1134" s="8">
        <v>8.4</v>
      </c>
      <c r="Y1134" s="17">
        <v>0</v>
      </c>
      <c r="Z1134" s="18">
        <f t="shared" si="336"/>
        <v>426.86462882096066</v>
      </c>
      <c r="AA1134" s="17">
        <f t="shared" si="337"/>
        <v>386.46288209606985</v>
      </c>
      <c r="AB1134" s="35"/>
      <c r="AC1134" s="35"/>
      <c r="AD1134" s="35"/>
      <c r="AE1134" s="35"/>
      <c r="AF1134" s="35"/>
      <c r="AG1134" s="36"/>
      <c r="AH1134" s="36"/>
      <c r="AI1134" s="36"/>
      <c r="AJ1134" s="38"/>
      <c r="AK1134" s="33" t="s">
        <v>3259</v>
      </c>
      <c r="AL1134" s="33" t="s">
        <v>3259</v>
      </c>
      <c r="AM1134" s="33" t="s">
        <v>3260</v>
      </c>
      <c r="AN1134" s="33"/>
    </row>
    <row r="1135" spans="1:40" ht="153">
      <c r="A1135" s="54" t="s">
        <v>1551</v>
      </c>
      <c r="B1135" s="33" t="s">
        <v>3261</v>
      </c>
      <c r="C1135" s="84" t="s">
        <v>1237</v>
      </c>
      <c r="D1135" s="33" t="s">
        <v>3262</v>
      </c>
      <c r="E1135" s="35"/>
      <c r="F1135" s="35" t="s">
        <v>1175</v>
      </c>
      <c r="G1135" s="35">
        <v>1</v>
      </c>
      <c r="H1135" s="33" t="s">
        <v>46</v>
      </c>
      <c r="I1135" s="52" t="s">
        <v>47</v>
      </c>
      <c r="J1135" s="33" t="s">
        <v>1305</v>
      </c>
      <c r="K1135" s="37">
        <v>285</v>
      </c>
      <c r="L1135" s="16">
        <f t="shared" si="278"/>
        <v>342</v>
      </c>
      <c r="M1135" s="16">
        <v>0.1</v>
      </c>
      <c r="N1135" s="8">
        <f t="shared" si="279"/>
        <v>0.11111111111111112</v>
      </c>
      <c r="O1135" s="17">
        <f t="shared" si="331"/>
        <v>317</v>
      </c>
      <c r="P1135" s="17">
        <f t="shared" si="332"/>
        <v>380.4</v>
      </c>
      <c r="Q1135" s="18">
        <f t="shared" si="282"/>
        <v>31.700000000000003</v>
      </c>
      <c r="R1135" s="8">
        <v>12</v>
      </c>
      <c r="S1135" s="8">
        <v>8.4</v>
      </c>
      <c r="T1135" s="18">
        <f t="shared" si="333"/>
        <v>416.38427947598245</v>
      </c>
      <c r="U1135" s="78">
        <v>0.1</v>
      </c>
      <c r="V1135" s="18">
        <f t="shared" si="334"/>
        <v>418.44</v>
      </c>
      <c r="W1135" s="44">
        <f t="shared" si="335"/>
        <v>386.46288209606985</v>
      </c>
      <c r="X1135" s="8">
        <v>8.4</v>
      </c>
      <c r="Y1135" s="17">
        <v>0</v>
      </c>
      <c r="Z1135" s="18">
        <f t="shared" si="336"/>
        <v>416.38427947598245</v>
      </c>
      <c r="AA1135" s="17">
        <f t="shared" si="337"/>
        <v>386.46288209606985</v>
      </c>
      <c r="AB1135" s="35"/>
      <c r="AC1135" s="35"/>
      <c r="AD1135" s="35"/>
      <c r="AE1135" s="35"/>
      <c r="AF1135" s="35"/>
      <c r="AG1135" s="36"/>
      <c r="AH1135" s="36"/>
      <c r="AI1135" s="36"/>
      <c r="AJ1135" s="38"/>
      <c r="AK1135" s="33" t="s">
        <v>3263</v>
      </c>
      <c r="AL1135" s="33" t="s">
        <v>3263</v>
      </c>
      <c r="AM1135" s="33" t="s">
        <v>3264</v>
      </c>
      <c r="AN1135" s="33" t="s">
        <v>3265</v>
      </c>
    </row>
    <row r="1136" spans="1:40" ht="102">
      <c r="A1136" s="54" t="s">
        <v>1551</v>
      </c>
      <c r="B1136" s="33" t="s">
        <v>3266</v>
      </c>
      <c r="C1136" s="84" t="s">
        <v>1237</v>
      </c>
      <c r="D1136" s="33" t="s">
        <v>3267</v>
      </c>
      <c r="E1136" s="35" t="s">
        <v>3268</v>
      </c>
      <c r="F1136" s="35" t="s">
        <v>1175</v>
      </c>
      <c r="G1136" s="35">
        <v>1</v>
      </c>
      <c r="H1136" s="33" t="s">
        <v>46</v>
      </c>
      <c r="I1136" s="52" t="s">
        <v>47</v>
      </c>
      <c r="J1136" s="33" t="s">
        <v>1305</v>
      </c>
      <c r="K1136" s="37">
        <v>185</v>
      </c>
      <c r="L1136" s="16">
        <f t="shared" si="278"/>
        <v>222</v>
      </c>
      <c r="M1136" s="16">
        <v>0.154</v>
      </c>
      <c r="N1136" s="8">
        <f t="shared" si="279"/>
        <v>0.18203309692671396</v>
      </c>
      <c r="O1136" s="17">
        <f t="shared" si="331"/>
        <v>219</v>
      </c>
      <c r="P1136" s="17">
        <f t="shared" si="332"/>
        <v>262.8</v>
      </c>
      <c r="Q1136" s="18">
        <f t="shared" si="282"/>
        <v>33.725999999999999</v>
      </c>
      <c r="R1136" s="8">
        <v>12</v>
      </c>
      <c r="S1136" s="8">
        <v>8.4</v>
      </c>
      <c r="T1136" s="18">
        <f t="shared" si="333"/>
        <v>288</v>
      </c>
      <c r="U1136" s="78">
        <v>0.1</v>
      </c>
      <c r="V1136" s="18">
        <f t="shared" si="334"/>
        <v>289.08000000000004</v>
      </c>
      <c r="W1136" s="44">
        <f t="shared" si="335"/>
        <v>255.45851528384279</v>
      </c>
      <c r="X1136" s="8">
        <v>8.4</v>
      </c>
      <c r="Y1136" s="17">
        <v>0</v>
      </c>
      <c r="Z1136" s="18">
        <f t="shared" si="336"/>
        <v>288</v>
      </c>
      <c r="AA1136" s="17">
        <f t="shared" si="337"/>
        <v>255.45851528384279</v>
      </c>
      <c r="AB1136" s="40">
        <v>43257</v>
      </c>
      <c r="AC1136" s="35" t="s">
        <v>482</v>
      </c>
      <c r="AD1136" s="35" t="s">
        <v>3269</v>
      </c>
      <c r="AE1136" s="35" t="s">
        <v>3270</v>
      </c>
      <c r="AF1136" s="35">
        <v>12.07</v>
      </c>
      <c r="AG1136" s="36"/>
      <c r="AH1136" s="36"/>
      <c r="AI1136" s="36"/>
      <c r="AJ1136" s="38"/>
      <c r="AK1136" s="33" t="s">
        <v>3271</v>
      </c>
      <c r="AL1136" s="33" t="s">
        <v>3271</v>
      </c>
      <c r="AM1136" s="33" t="s">
        <v>3272</v>
      </c>
      <c r="AN1136" s="33" t="s">
        <v>3273</v>
      </c>
    </row>
    <row r="1137" spans="1:40" ht="114.75">
      <c r="A1137" s="54" t="s">
        <v>1551</v>
      </c>
      <c r="B1137" s="33" t="s">
        <v>3274</v>
      </c>
      <c r="C1137" s="84" t="s">
        <v>1237</v>
      </c>
      <c r="D1137" s="33" t="s">
        <v>3275</v>
      </c>
      <c r="E1137" s="35" t="s">
        <v>3276</v>
      </c>
      <c r="F1137" s="35" t="s">
        <v>1533</v>
      </c>
      <c r="G1137" s="35">
        <v>1</v>
      </c>
      <c r="H1137" s="33" t="s">
        <v>46</v>
      </c>
      <c r="I1137" s="52" t="s">
        <v>47</v>
      </c>
      <c r="J1137" s="33" t="s">
        <v>1305</v>
      </c>
      <c r="K1137" s="37">
        <v>260</v>
      </c>
      <c r="L1137" s="16">
        <f t="shared" si="278"/>
        <v>312</v>
      </c>
      <c r="M1137" s="16">
        <v>0.16200000000000001</v>
      </c>
      <c r="N1137" s="8">
        <f t="shared" si="279"/>
        <v>0.19331742243436756</v>
      </c>
      <c r="O1137" s="17">
        <f t="shared" si="331"/>
        <v>311</v>
      </c>
      <c r="P1137" s="17">
        <f t="shared" si="332"/>
        <v>373.2</v>
      </c>
      <c r="Q1137" s="18">
        <f t="shared" si="282"/>
        <v>50.382000000000005</v>
      </c>
      <c r="R1137" s="8">
        <v>12</v>
      </c>
      <c r="S1137" s="8">
        <v>6</v>
      </c>
      <c r="T1137" s="18">
        <f t="shared" si="333"/>
        <v>397.78723404255322</v>
      </c>
      <c r="U1137" s="78">
        <v>7.0000000000000007E-2</v>
      </c>
      <c r="V1137" s="18">
        <f t="shared" si="334"/>
        <v>399.32400000000001</v>
      </c>
      <c r="W1137" s="44">
        <f t="shared" si="335"/>
        <v>344.68085106382983</v>
      </c>
      <c r="X1137" s="8">
        <v>8.4</v>
      </c>
      <c r="Y1137" s="17">
        <v>0</v>
      </c>
      <c r="Z1137" s="18">
        <f t="shared" si="336"/>
        <v>408.52401746724888</v>
      </c>
      <c r="AA1137" s="17">
        <f t="shared" si="337"/>
        <v>353.71179039301308</v>
      </c>
      <c r="AB1137" s="40">
        <v>43227</v>
      </c>
      <c r="AC1137" s="35" t="s">
        <v>394</v>
      </c>
      <c r="AD1137" s="35" t="s">
        <v>3277</v>
      </c>
      <c r="AE1137" s="35" t="s">
        <v>3278</v>
      </c>
      <c r="AF1137" s="35">
        <v>6.46</v>
      </c>
      <c r="AG1137" s="36"/>
      <c r="AH1137" s="36"/>
      <c r="AI1137" s="36"/>
      <c r="AJ1137" s="38"/>
      <c r="AK1137" s="33" t="s">
        <v>3279</v>
      </c>
      <c r="AL1137" s="33" t="s">
        <v>3279</v>
      </c>
      <c r="AM1137" s="33" t="s">
        <v>3280</v>
      </c>
      <c r="AN1137" s="33" t="s">
        <v>3281</v>
      </c>
    </row>
    <row r="1138" spans="1:40" ht="140.25">
      <c r="A1138" s="54" t="s">
        <v>1551</v>
      </c>
      <c r="B1138" s="33" t="s">
        <v>3282</v>
      </c>
      <c r="C1138" s="84" t="s">
        <v>1237</v>
      </c>
      <c r="D1138" s="33" t="s">
        <v>3283</v>
      </c>
      <c r="E1138" s="35"/>
      <c r="F1138" s="35" t="s">
        <v>1175</v>
      </c>
      <c r="G1138" s="35">
        <v>1</v>
      </c>
      <c r="H1138" s="33" t="s">
        <v>46</v>
      </c>
      <c r="I1138" s="52" t="s">
        <v>47</v>
      </c>
      <c r="J1138" s="33" t="s">
        <v>1305</v>
      </c>
      <c r="K1138" s="37">
        <v>345</v>
      </c>
      <c r="L1138" s="16">
        <f t="shared" si="278"/>
        <v>414</v>
      </c>
      <c r="M1138" s="16">
        <v>8.5999999999999993E-2</v>
      </c>
      <c r="N1138" s="8">
        <f t="shared" si="279"/>
        <v>9.4091903719912467E-2</v>
      </c>
      <c r="O1138" s="17">
        <f t="shared" si="331"/>
        <v>378</v>
      </c>
      <c r="P1138" s="17">
        <f t="shared" si="332"/>
        <v>453.59999999999997</v>
      </c>
      <c r="Q1138" s="18">
        <f t="shared" si="282"/>
        <v>32.507999999999996</v>
      </c>
      <c r="R1138" s="8">
        <v>12</v>
      </c>
      <c r="S1138" s="8">
        <v>8.4</v>
      </c>
      <c r="T1138" s="18">
        <f t="shared" si="333"/>
        <v>496.29694323144099</v>
      </c>
      <c r="U1138" s="78">
        <v>0.1</v>
      </c>
      <c r="V1138" s="18">
        <f t="shared" si="334"/>
        <v>498.96</v>
      </c>
      <c r="W1138" s="44">
        <f t="shared" si="335"/>
        <v>465.06550218340607</v>
      </c>
      <c r="X1138" s="8">
        <v>8.4</v>
      </c>
      <c r="Y1138" s="17">
        <v>0</v>
      </c>
      <c r="Z1138" s="18">
        <f t="shared" si="336"/>
        <v>496.29694323144099</v>
      </c>
      <c r="AA1138" s="17">
        <f t="shared" si="337"/>
        <v>465.06550218340607</v>
      </c>
      <c r="AB1138" s="35" t="s">
        <v>2352</v>
      </c>
      <c r="AC1138" s="35" t="s">
        <v>46</v>
      </c>
      <c r="AD1138" s="35"/>
      <c r="AE1138" s="35"/>
      <c r="AF1138" s="35"/>
      <c r="AG1138" s="36"/>
      <c r="AH1138" s="36"/>
      <c r="AI1138" s="36"/>
      <c r="AJ1138" s="38"/>
      <c r="AK1138" s="33" t="s">
        <v>3284</v>
      </c>
      <c r="AL1138" s="33" t="s">
        <v>3285</v>
      </c>
      <c r="AM1138" s="33" t="s">
        <v>3286</v>
      </c>
      <c r="AN1138" s="33" t="s">
        <v>3287</v>
      </c>
    </row>
    <row r="1139" spans="1:40" ht="165.75">
      <c r="A1139" s="54" t="s">
        <v>1551</v>
      </c>
      <c r="B1139" s="33" t="s">
        <v>3288</v>
      </c>
      <c r="C1139" s="84" t="s">
        <v>1237</v>
      </c>
      <c r="D1139" s="33" t="s">
        <v>3289</v>
      </c>
      <c r="E1139" s="35"/>
      <c r="F1139" s="35" t="s">
        <v>1175</v>
      </c>
      <c r="G1139" s="35">
        <v>1</v>
      </c>
      <c r="H1139" s="33" t="s">
        <v>46</v>
      </c>
      <c r="I1139" s="52" t="s">
        <v>47</v>
      </c>
      <c r="J1139" s="33" t="s">
        <v>1305</v>
      </c>
      <c r="K1139" s="37">
        <v>470</v>
      </c>
      <c r="L1139" s="16">
        <f t="shared" si="278"/>
        <v>564</v>
      </c>
      <c r="M1139" s="16">
        <v>0.112</v>
      </c>
      <c r="N1139" s="8">
        <f t="shared" si="279"/>
        <v>0.12612612612612611</v>
      </c>
      <c r="O1139" s="17">
        <f t="shared" si="331"/>
        <v>530</v>
      </c>
      <c r="P1139" s="17">
        <f t="shared" si="332"/>
        <v>636</v>
      </c>
      <c r="Q1139" s="18">
        <f t="shared" si="282"/>
        <v>59.36</v>
      </c>
      <c r="R1139" s="8">
        <v>12</v>
      </c>
      <c r="S1139" s="8">
        <v>8.4</v>
      </c>
      <c r="T1139" s="18">
        <f t="shared" si="333"/>
        <v>695.42358078602626</v>
      </c>
      <c r="U1139" s="78">
        <v>0.1</v>
      </c>
      <c r="V1139" s="18">
        <f t="shared" si="334"/>
        <v>699.6</v>
      </c>
      <c r="W1139" s="44">
        <f t="shared" si="335"/>
        <v>628.82096069868999</v>
      </c>
      <c r="X1139" s="8">
        <v>8.4</v>
      </c>
      <c r="Y1139" s="17">
        <v>0</v>
      </c>
      <c r="Z1139" s="18">
        <f t="shared" si="336"/>
        <v>695.42358078602626</v>
      </c>
      <c r="AA1139" s="17">
        <f t="shared" si="337"/>
        <v>628.82096069868999</v>
      </c>
      <c r="AB1139" s="35"/>
      <c r="AC1139" s="35"/>
      <c r="AD1139" s="35"/>
      <c r="AE1139" s="35"/>
      <c r="AF1139" s="35"/>
      <c r="AG1139" s="36"/>
      <c r="AH1139" s="36"/>
      <c r="AI1139" s="36"/>
      <c r="AJ1139" s="38"/>
      <c r="AK1139" s="33" t="s">
        <v>3290</v>
      </c>
      <c r="AL1139" s="33" t="s">
        <v>3290</v>
      </c>
      <c r="AM1139" s="33" t="s">
        <v>3291</v>
      </c>
      <c r="AN1139" s="33"/>
    </row>
    <row r="1140" spans="1:40" ht="165.75">
      <c r="A1140" s="54" t="s">
        <v>1551</v>
      </c>
      <c r="B1140" s="33" t="s">
        <v>3292</v>
      </c>
      <c r="C1140" s="84" t="s">
        <v>1237</v>
      </c>
      <c r="D1140" s="33" t="s">
        <v>3293</v>
      </c>
      <c r="E1140" s="35" t="s">
        <v>3294</v>
      </c>
      <c r="F1140" s="35" t="s">
        <v>1175</v>
      </c>
      <c r="G1140" s="35">
        <v>1</v>
      </c>
      <c r="H1140" s="33" t="s">
        <v>46</v>
      </c>
      <c r="I1140" s="52" t="s">
        <v>47</v>
      </c>
      <c r="J1140" s="33" t="s">
        <v>1305</v>
      </c>
      <c r="K1140" s="37">
        <v>355</v>
      </c>
      <c r="L1140" s="16">
        <f t="shared" si="278"/>
        <v>426</v>
      </c>
      <c r="M1140" s="16">
        <v>0.114</v>
      </c>
      <c r="N1140" s="8">
        <f t="shared" si="279"/>
        <v>0.12866817155756208</v>
      </c>
      <c r="O1140" s="17">
        <f t="shared" si="331"/>
        <v>401</v>
      </c>
      <c r="P1140" s="17">
        <f t="shared" si="332"/>
        <v>481.2</v>
      </c>
      <c r="Q1140" s="18">
        <f t="shared" si="282"/>
        <v>45.713999999999999</v>
      </c>
      <c r="R1140" s="8">
        <v>12</v>
      </c>
      <c r="S1140" s="8">
        <v>8.4</v>
      </c>
      <c r="T1140" s="18">
        <f t="shared" si="333"/>
        <v>526.42794759825324</v>
      </c>
      <c r="U1140" s="78">
        <v>0.1</v>
      </c>
      <c r="V1140" s="18">
        <f t="shared" si="334"/>
        <v>529.32000000000005</v>
      </c>
      <c r="W1140" s="44">
        <f t="shared" si="335"/>
        <v>478.1659388646288</v>
      </c>
      <c r="X1140" s="8">
        <v>8.4</v>
      </c>
      <c r="Y1140" s="17">
        <v>0</v>
      </c>
      <c r="Z1140" s="18">
        <f t="shared" si="336"/>
        <v>526.42794759825324</v>
      </c>
      <c r="AA1140" s="17">
        <f t="shared" si="337"/>
        <v>478.1659388646288</v>
      </c>
      <c r="AB1140" s="35" t="s">
        <v>3295</v>
      </c>
      <c r="AC1140" s="35" t="s">
        <v>482</v>
      </c>
      <c r="AD1140" s="35" t="s">
        <v>3296</v>
      </c>
      <c r="AE1140" s="35" t="s">
        <v>3297</v>
      </c>
      <c r="AF1140" s="35">
        <v>11.09</v>
      </c>
      <c r="AG1140" s="36"/>
      <c r="AH1140" s="36"/>
      <c r="AI1140" s="36"/>
      <c r="AJ1140" s="38"/>
      <c r="AK1140" s="33" t="s">
        <v>3298</v>
      </c>
      <c r="AL1140" s="33" t="s">
        <v>3298</v>
      </c>
      <c r="AM1140" s="33" t="s">
        <v>3299</v>
      </c>
      <c r="AN1140" s="33" t="s">
        <v>3300</v>
      </c>
    </row>
    <row r="1141" spans="1:40" ht="114.75">
      <c r="A1141" s="54" t="s">
        <v>1551</v>
      </c>
      <c r="B1141" s="33" t="s">
        <v>3301</v>
      </c>
      <c r="C1141" s="84" t="s">
        <v>1237</v>
      </c>
      <c r="D1141" s="33" t="s">
        <v>3302</v>
      </c>
      <c r="E1141" s="35" t="s">
        <v>3303</v>
      </c>
      <c r="F1141" s="35" t="s">
        <v>1175</v>
      </c>
      <c r="G1141" s="35">
        <v>1</v>
      </c>
      <c r="H1141" s="33" t="s">
        <v>46</v>
      </c>
      <c r="I1141" s="52" t="s">
        <v>47</v>
      </c>
      <c r="J1141" s="33" t="s">
        <v>1305</v>
      </c>
      <c r="K1141" s="37">
        <v>255</v>
      </c>
      <c r="L1141" s="16">
        <f t="shared" si="278"/>
        <v>306</v>
      </c>
      <c r="M1141" s="16">
        <v>0.111</v>
      </c>
      <c r="N1141" s="8">
        <f t="shared" si="279"/>
        <v>0.12485939257592801</v>
      </c>
      <c r="O1141" s="17">
        <f t="shared" si="331"/>
        <v>287</v>
      </c>
      <c r="P1141" s="17">
        <f t="shared" si="332"/>
        <v>344.4</v>
      </c>
      <c r="Q1141" s="18">
        <f t="shared" si="282"/>
        <v>31.856999999999999</v>
      </c>
      <c r="R1141" s="8">
        <v>12</v>
      </c>
      <c r="S1141" s="8">
        <v>8.4</v>
      </c>
      <c r="T1141" s="18">
        <f t="shared" si="333"/>
        <v>377.08296943231437</v>
      </c>
      <c r="U1141" s="78">
        <v>0.1</v>
      </c>
      <c r="V1141" s="18">
        <f t="shared" si="334"/>
        <v>378.84000000000003</v>
      </c>
      <c r="W1141" s="44">
        <f t="shared" si="335"/>
        <v>347.16157205240171</v>
      </c>
      <c r="X1141" s="8">
        <v>8.4</v>
      </c>
      <c r="Y1141" s="17">
        <v>0</v>
      </c>
      <c r="Z1141" s="18">
        <f t="shared" si="336"/>
        <v>377.08296943231437</v>
      </c>
      <c r="AA1141" s="17">
        <f t="shared" si="337"/>
        <v>347.16157205240171</v>
      </c>
      <c r="AB1141" s="40">
        <v>43441</v>
      </c>
      <c r="AC1141" s="35" t="s">
        <v>394</v>
      </c>
      <c r="AD1141" s="35" t="s">
        <v>3304</v>
      </c>
      <c r="AE1141" s="35" t="s">
        <v>3305</v>
      </c>
      <c r="AF1141" s="35">
        <v>11.12</v>
      </c>
      <c r="AG1141" s="36"/>
      <c r="AH1141" s="36"/>
      <c r="AI1141" s="36"/>
      <c r="AJ1141" s="38"/>
      <c r="AK1141" s="94" t="s">
        <v>3304</v>
      </c>
      <c r="AL1141" s="33" t="s">
        <v>3304</v>
      </c>
      <c r="AM1141" s="33" t="s">
        <v>3306</v>
      </c>
      <c r="AN1141" s="33" t="s">
        <v>3307</v>
      </c>
    </row>
    <row r="1142" spans="1:40" ht="102">
      <c r="A1142" s="54" t="s">
        <v>1551</v>
      </c>
      <c r="B1142" s="33" t="s">
        <v>3308</v>
      </c>
      <c r="C1142" s="84" t="s">
        <v>1237</v>
      </c>
      <c r="D1142" s="33" t="s">
        <v>3309</v>
      </c>
      <c r="E1142" s="35" t="s">
        <v>3310</v>
      </c>
      <c r="F1142" s="35" t="s">
        <v>1175</v>
      </c>
      <c r="G1142" s="35">
        <v>1</v>
      </c>
      <c r="H1142" s="33" t="s">
        <v>46</v>
      </c>
      <c r="I1142" s="52" t="s">
        <v>47</v>
      </c>
      <c r="J1142" s="33" t="s">
        <v>1305</v>
      </c>
      <c r="K1142" s="37">
        <v>185</v>
      </c>
      <c r="L1142" s="16">
        <f t="shared" si="278"/>
        <v>222</v>
      </c>
      <c r="M1142" s="16">
        <v>0.182</v>
      </c>
      <c r="N1142" s="8">
        <f t="shared" si="279"/>
        <v>0.22249388753056232</v>
      </c>
      <c r="O1142" s="17">
        <f t="shared" si="331"/>
        <v>227</v>
      </c>
      <c r="P1142" s="17">
        <f t="shared" si="332"/>
        <v>272.39999999999998</v>
      </c>
      <c r="Q1142" s="18">
        <f t="shared" si="282"/>
        <v>41.314</v>
      </c>
      <c r="R1142" s="8">
        <v>12</v>
      </c>
      <c r="S1142" s="8">
        <v>8.4</v>
      </c>
      <c r="T1142" s="18">
        <f t="shared" si="333"/>
        <v>298.48034934497809</v>
      </c>
      <c r="U1142" s="78">
        <v>0.1</v>
      </c>
      <c r="V1142" s="18">
        <f t="shared" si="334"/>
        <v>299.64</v>
      </c>
      <c r="W1142" s="44">
        <f t="shared" si="335"/>
        <v>255.45851528384279</v>
      </c>
      <c r="X1142" s="8">
        <v>8.4</v>
      </c>
      <c r="Y1142" s="17">
        <v>0</v>
      </c>
      <c r="Z1142" s="18">
        <f t="shared" si="336"/>
        <v>298.48034934497809</v>
      </c>
      <c r="AA1142" s="17">
        <f t="shared" si="337"/>
        <v>255.45851528384279</v>
      </c>
      <c r="AB1142" s="40">
        <v>43440</v>
      </c>
      <c r="AC1142" s="52" t="s">
        <v>394</v>
      </c>
      <c r="AD1142" s="35" t="s">
        <v>3311</v>
      </c>
      <c r="AE1142" s="35" t="s">
        <v>3312</v>
      </c>
      <c r="AF1142" s="35">
        <v>6.46</v>
      </c>
      <c r="AG1142" s="36"/>
      <c r="AH1142" s="36"/>
      <c r="AI1142" s="36"/>
      <c r="AJ1142" s="38"/>
      <c r="AK1142" s="94" t="s">
        <v>3313</v>
      </c>
      <c r="AL1142" s="33" t="s">
        <v>3313</v>
      </c>
      <c r="AM1142" s="33" t="s">
        <v>3314</v>
      </c>
      <c r="AN1142" s="33" t="s">
        <v>3315</v>
      </c>
    </row>
    <row r="1143" spans="1:40" ht="165.75">
      <c r="A1143" s="54" t="s">
        <v>1551</v>
      </c>
      <c r="B1143" s="33" t="s">
        <v>3316</v>
      </c>
      <c r="C1143" s="84" t="s">
        <v>1237</v>
      </c>
      <c r="D1143" s="33" t="s">
        <v>3317</v>
      </c>
      <c r="E1143" s="35"/>
      <c r="F1143" s="35" t="s">
        <v>1175</v>
      </c>
      <c r="G1143" s="35">
        <v>1</v>
      </c>
      <c r="H1143" s="33" t="s">
        <v>46</v>
      </c>
      <c r="I1143" s="52" t="s">
        <v>47</v>
      </c>
      <c r="J1143" s="33" t="s">
        <v>1305</v>
      </c>
      <c r="K1143" s="37">
        <v>170</v>
      </c>
      <c r="L1143" s="16">
        <f t="shared" si="278"/>
        <v>204</v>
      </c>
      <c r="M1143" s="16">
        <v>0.16600000000000001</v>
      </c>
      <c r="N1143" s="8">
        <f t="shared" si="279"/>
        <v>0.19904076738609114</v>
      </c>
      <c r="O1143" s="17">
        <f t="shared" si="331"/>
        <v>204</v>
      </c>
      <c r="P1143" s="17">
        <f t="shared" si="332"/>
        <v>244.79999999999998</v>
      </c>
      <c r="Q1143" s="18">
        <f t="shared" si="282"/>
        <v>33.864000000000004</v>
      </c>
      <c r="R1143" s="8">
        <v>12</v>
      </c>
      <c r="S1143" s="8">
        <v>8.4</v>
      </c>
      <c r="T1143" s="18">
        <f t="shared" si="333"/>
        <v>268.3493449781659</v>
      </c>
      <c r="U1143" s="78">
        <v>0.1</v>
      </c>
      <c r="V1143" s="18">
        <f t="shared" si="334"/>
        <v>269.28000000000003</v>
      </c>
      <c r="W1143" s="44">
        <f t="shared" si="335"/>
        <v>235.80786026200872</v>
      </c>
      <c r="X1143" s="8">
        <v>8.4</v>
      </c>
      <c r="Y1143" s="17">
        <v>0</v>
      </c>
      <c r="Z1143" s="18">
        <f t="shared" si="336"/>
        <v>268.3493449781659</v>
      </c>
      <c r="AA1143" s="17">
        <f t="shared" si="337"/>
        <v>235.80786026200872</v>
      </c>
      <c r="AB1143" s="35" t="s">
        <v>3247</v>
      </c>
      <c r="AC1143" s="35" t="s">
        <v>46</v>
      </c>
      <c r="AD1143" s="35"/>
      <c r="AE1143" s="35"/>
      <c r="AF1143" s="35"/>
      <c r="AG1143" s="36"/>
      <c r="AH1143" s="36"/>
      <c r="AI1143" s="36"/>
      <c r="AJ1143" s="38"/>
      <c r="AK1143" s="33" t="s">
        <v>3318</v>
      </c>
      <c r="AL1143" s="33" t="s">
        <v>3318</v>
      </c>
      <c r="AM1143" s="33" t="s">
        <v>3319</v>
      </c>
      <c r="AN1143" s="33" t="s">
        <v>3320</v>
      </c>
    </row>
    <row r="1144" spans="1:40" ht="127.5">
      <c r="A1144" s="54" t="s">
        <v>1551</v>
      </c>
      <c r="B1144" s="33" t="s">
        <v>3321</v>
      </c>
      <c r="C1144" s="33" t="s">
        <v>461</v>
      </c>
      <c r="D1144" s="33" t="s">
        <v>3322</v>
      </c>
      <c r="E1144" s="35"/>
      <c r="F1144" s="35" t="s">
        <v>2932</v>
      </c>
      <c r="G1144" s="35">
        <v>1</v>
      </c>
      <c r="H1144" s="33" t="s">
        <v>46</v>
      </c>
      <c r="I1144" s="52" t="s">
        <v>3323</v>
      </c>
      <c r="J1144" s="33" t="s">
        <v>1305</v>
      </c>
      <c r="K1144" s="37">
        <v>120</v>
      </c>
      <c r="L1144" s="16">
        <f t="shared" si="278"/>
        <v>144</v>
      </c>
      <c r="M1144" s="16">
        <v>0.2</v>
      </c>
      <c r="N1144" s="8">
        <f t="shared" si="279"/>
        <v>0.25</v>
      </c>
      <c r="O1144" s="17">
        <f t="shared" si="331"/>
        <v>151</v>
      </c>
      <c r="P1144" s="17">
        <f t="shared" si="332"/>
        <v>181.2</v>
      </c>
      <c r="Q1144" s="18">
        <f t="shared" si="282"/>
        <v>30.200000000000003</v>
      </c>
      <c r="R1144" s="8">
        <v>12</v>
      </c>
      <c r="S1144" s="8">
        <v>8.4</v>
      </c>
      <c r="T1144" s="18">
        <f t="shared" si="333"/>
        <v>198.91703056768557</v>
      </c>
      <c r="U1144" s="78">
        <v>0.1</v>
      </c>
      <c r="V1144" s="18">
        <f t="shared" si="334"/>
        <v>199.32</v>
      </c>
      <c r="W1144" s="44">
        <f t="shared" si="335"/>
        <v>170.3056768558952</v>
      </c>
      <c r="X1144" s="8">
        <v>8.4</v>
      </c>
      <c r="Y1144" s="17">
        <v>0</v>
      </c>
      <c r="Z1144" s="18">
        <f t="shared" si="336"/>
        <v>198.91703056768557</v>
      </c>
      <c r="AA1144" s="17">
        <f t="shared" si="337"/>
        <v>170.3056768558952</v>
      </c>
      <c r="AB1144" s="35"/>
      <c r="AC1144" s="35"/>
      <c r="AD1144" s="35"/>
      <c r="AE1144" s="35"/>
      <c r="AF1144" s="35"/>
      <c r="AG1144" s="36"/>
      <c r="AH1144" s="36"/>
      <c r="AI1144" s="36"/>
      <c r="AJ1144" s="38"/>
      <c r="AK1144" s="33" t="s">
        <v>3324</v>
      </c>
      <c r="AL1144" s="33" t="s">
        <v>3324</v>
      </c>
      <c r="AM1144" s="33" t="s">
        <v>3325</v>
      </c>
      <c r="AN1144" s="33" t="s">
        <v>3326</v>
      </c>
    </row>
    <row r="1145" spans="1:40" ht="127.5">
      <c r="A1145" s="54" t="s">
        <v>1551</v>
      </c>
      <c r="B1145" s="33" t="s">
        <v>3321</v>
      </c>
      <c r="C1145" s="33" t="s">
        <v>461</v>
      </c>
      <c r="D1145" s="33" t="s">
        <v>3322</v>
      </c>
      <c r="E1145" s="35"/>
      <c r="F1145" s="35" t="s">
        <v>2932</v>
      </c>
      <c r="G1145" s="35">
        <v>1</v>
      </c>
      <c r="H1145" s="33" t="s">
        <v>46</v>
      </c>
      <c r="I1145" s="52" t="s">
        <v>3323</v>
      </c>
      <c r="J1145" s="33" t="s">
        <v>1305</v>
      </c>
      <c r="K1145" s="37">
        <v>120</v>
      </c>
      <c r="L1145" s="16">
        <f t="shared" si="278"/>
        <v>144</v>
      </c>
      <c r="M1145" s="16">
        <v>0.2</v>
      </c>
      <c r="N1145" s="8">
        <f t="shared" si="279"/>
        <v>0.25</v>
      </c>
      <c r="O1145" s="17">
        <f t="shared" si="331"/>
        <v>151</v>
      </c>
      <c r="P1145" s="17">
        <f t="shared" si="332"/>
        <v>181.2</v>
      </c>
      <c r="Q1145" s="18">
        <f t="shared" si="282"/>
        <v>30.200000000000003</v>
      </c>
      <c r="R1145" s="8">
        <v>12</v>
      </c>
      <c r="S1145" s="8">
        <v>8.4</v>
      </c>
      <c r="T1145" s="18">
        <f t="shared" si="333"/>
        <v>198.91703056768557</v>
      </c>
      <c r="U1145" s="78">
        <v>0.1</v>
      </c>
      <c r="V1145" s="18">
        <f t="shared" si="334"/>
        <v>199.32</v>
      </c>
      <c r="W1145" s="44">
        <f t="shared" si="335"/>
        <v>170.3056768558952</v>
      </c>
      <c r="X1145" s="8">
        <v>8.4</v>
      </c>
      <c r="Y1145" s="17">
        <v>0</v>
      </c>
      <c r="Z1145" s="18">
        <f t="shared" si="336"/>
        <v>198.91703056768557</v>
      </c>
      <c r="AA1145" s="17">
        <f t="shared" si="337"/>
        <v>170.3056768558952</v>
      </c>
      <c r="AB1145" s="35"/>
      <c r="AC1145" s="35"/>
      <c r="AD1145" s="35"/>
      <c r="AE1145" s="35"/>
      <c r="AF1145" s="35"/>
      <c r="AG1145" s="36"/>
      <c r="AH1145" s="36"/>
      <c r="AI1145" s="36"/>
      <c r="AJ1145" s="38"/>
      <c r="AK1145" s="33" t="s">
        <v>3324</v>
      </c>
      <c r="AL1145" s="33" t="s">
        <v>3324</v>
      </c>
      <c r="AM1145" s="33" t="s">
        <v>3325</v>
      </c>
      <c r="AN1145" s="33" t="s">
        <v>3326</v>
      </c>
    </row>
    <row r="1146" spans="1:40" ht="127.5">
      <c r="A1146" s="54" t="s">
        <v>1551</v>
      </c>
      <c r="B1146" s="33" t="s">
        <v>3321</v>
      </c>
      <c r="C1146" s="33" t="s">
        <v>461</v>
      </c>
      <c r="D1146" s="33" t="s">
        <v>3322</v>
      </c>
      <c r="E1146" s="35"/>
      <c r="F1146" s="35" t="s">
        <v>2932</v>
      </c>
      <c r="G1146" s="35">
        <v>1</v>
      </c>
      <c r="H1146" s="33" t="s">
        <v>46</v>
      </c>
      <c r="I1146" s="52" t="s">
        <v>3323</v>
      </c>
      <c r="J1146" s="33" t="s">
        <v>1305</v>
      </c>
      <c r="K1146" s="37">
        <v>120</v>
      </c>
      <c r="L1146" s="16">
        <f t="shared" si="278"/>
        <v>144</v>
      </c>
      <c r="M1146" s="16">
        <v>0.2</v>
      </c>
      <c r="N1146" s="8">
        <f t="shared" si="279"/>
        <v>0.25</v>
      </c>
      <c r="O1146" s="17">
        <f t="shared" si="331"/>
        <v>151</v>
      </c>
      <c r="P1146" s="17">
        <f t="shared" si="332"/>
        <v>181.2</v>
      </c>
      <c r="Q1146" s="18">
        <f t="shared" si="282"/>
        <v>30.200000000000003</v>
      </c>
      <c r="R1146" s="8">
        <v>12</v>
      </c>
      <c r="S1146" s="8">
        <v>8.4</v>
      </c>
      <c r="T1146" s="18">
        <f t="shared" si="333"/>
        <v>198.91703056768557</v>
      </c>
      <c r="U1146" s="78">
        <v>0.1</v>
      </c>
      <c r="V1146" s="18">
        <f t="shared" si="334"/>
        <v>199.32</v>
      </c>
      <c r="W1146" s="44">
        <f t="shared" si="335"/>
        <v>170.3056768558952</v>
      </c>
      <c r="X1146" s="8">
        <v>8.4</v>
      </c>
      <c r="Y1146" s="17">
        <v>0</v>
      </c>
      <c r="Z1146" s="18">
        <f t="shared" si="336"/>
        <v>198.91703056768557</v>
      </c>
      <c r="AA1146" s="17">
        <f t="shared" si="337"/>
        <v>170.3056768558952</v>
      </c>
      <c r="AB1146" s="35"/>
      <c r="AC1146" s="35"/>
      <c r="AD1146" s="35"/>
      <c r="AE1146" s="35"/>
      <c r="AF1146" s="35"/>
      <c r="AG1146" s="36"/>
      <c r="AH1146" s="36"/>
      <c r="AI1146" s="36"/>
      <c r="AJ1146" s="38"/>
      <c r="AK1146" s="33" t="s">
        <v>3324</v>
      </c>
      <c r="AL1146" s="33" t="s">
        <v>3324</v>
      </c>
      <c r="AM1146" s="33" t="s">
        <v>3325</v>
      </c>
      <c r="AN1146" s="33" t="s">
        <v>3326</v>
      </c>
    </row>
    <row r="1147" spans="1:40" ht="127.5">
      <c r="A1147" s="54" t="s">
        <v>1551</v>
      </c>
      <c r="B1147" s="33" t="s">
        <v>3321</v>
      </c>
      <c r="C1147" s="33" t="s">
        <v>461</v>
      </c>
      <c r="D1147" s="33" t="s">
        <v>3322</v>
      </c>
      <c r="E1147" s="35"/>
      <c r="F1147" s="35" t="s">
        <v>2932</v>
      </c>
      <c r="G1147" s="35">
        <v>1</v>
      </c>
      <c r="H1147" s="33" t="s">
        <v>46</v>
      </c>
      <c r="I1147" s="52" t="s">
        <v>3323</v>
      </c>
      <c r="J1147" s="33" t="s">
        <v>1305</v>
      </c>
      <c r="K1147" s="37">
        <v>120</v>
      </c>
      <c r="L1147" s="16">
        <f t="shared" si="278"/>
        <v>144</v>
      </c>
      <c r="M1147" s="16">
        <v>0.2</v>
      </c>
      <c r="N1147" s="8">
        <f t="shared" si="279"/>
        <v>0.25</v>
      </c>
      <c r="O1147" s="17">
        <f t="shared" si="331"/>
        <v>151</v>
      </c>
      <c r="P1147" s="17">
        <f t="shared" si="332"/>
        <v>181.2</v>
      </c>
      <c r="Q1147" s="18">
        <f t="shared" si="282"/>
        <v>30.200000000000003</v>
      </c>
      <c r="R1147" s="8">
        <v>12</v>
      </c>
      <c r="S1147" s="8">
        <v>8.4</v>
      </c>
      <c r="T1147" s="18">
        <f t="shared" si="333"/>
        <v>198.91703056768557</v>
      </c>
      <c r="U1147" s="78">
        <v>0.1</v>
      </c>
      <c r="V1147" s="18">
        <f t="shared" si="334"/>
        <v>199.32</v>
      </c>
      <c r="W1147" s="44">
        <f t="shared" si="335"/>
        <v>170.3056768558952</v>
      </c>
      <c r="X1147" s="8">
        <v>8.4</v>
      </c>
      <c r="Y1147" s="17">
        <v>0</v>
      </c>
      <c r="Z1147" s="18">
        <f t="shared" si="336"/>
        <v>198.91703056768557</v>
      </c>
      <c r="AA1147" s="17">
        <f t="shared" si="337"/>
        <v>170.3056768558952</v>
      </c>
      <c r="AB1147" s="35"/>
      <c r="AC1147" s="35"/>
      <c r="AD1147" s="35"/>
      <c r="AE1147" s="35"/>
      <c r="AF1147" s="35"/>
      <c r="AG1147" s="36"/>
      <c r="AH1147" s="36"/>
      <c r="AI1147" s="36"/>
      <c r="AJ1147" s="38"/>
      <c r="AK1147" s="33" t="s">
        <v>3324</v>
      </c>
      <c r="AL1147" s="33" t="s">
        <v>3324</v>
      </c>
      <c r="AM1147" s="33" t="s">
        <v>3325</v>
      </c>
      <c r="AN1147" s="33" t="s">
        <v>3326</v>
      </c>
    </row>
    <row r="1148" spans="1:40" ht="127.5">
      <c r="A1148" s="54" t="s">
        <v>1551</v>
      </c>
      <c r="B1148" s="33" t="s">
        <v>3321</v>
      </c>
      <c r="C1148" s="33" t="s">
        <v>461</v>
      </c>
      <c r="D1148" s="33" t="s">
        <v>3322</v>
      </c>
      <c r="E1148" s="35"/>
      <c r="F1148" s="35" t="s">
        <v>2932</v>
      </c>
      <c r="G1148" s="35">
        <v>1</v>
      </c>
      <c r="H1148" s="33" t="s">
        <v>46</v>
      </c>
      <c r="I1148" s="52" t="s">
        <v>3323</v>
      </c>
      <c r="J1148" s="33" t="s">
        <v>1305</v>
      </c>
      <c r="K1148" s="37">
        <v>120</v>
      </c>
      <c r="L1148" s="16">
        <f t="shared" si="278"/>
        <v>144</v>
      </c>
      <c r="M1148" s="16">
        <v>0.2</v>
      </c>
      <c r="N1148" s="8">
        <f t="shared" si="279"/>
        <v>0.25</v>
      </c>
      <c r="O1148" s="17">
        <f t="shared" si="331"/>
        <v>151</v>
      </c>
      <c r="P1148" s="17">
        <f t="shared" si="332"/>
        <v>181.2</v>
      </c>
      <c r="Q1148" s="18">
        <f t="shared" si="282"/>
        <v>30.200000000000003</v>
      </c>
      <c r="R1148" s="8">
        <v>12</v>
      </c>
      <c r="S1148" s="8">
        <v>8.4</v>
      </c>
      <c r="T1148" s="18">
        <f t="shared" si="333"/>
        <v>198.91703056768557</v>
      </c>
      <c r="U1148" s="78">
        <v>0.1</v>
      </c>
      <c r="V1148" s="18">
        <f t="shared" si="334"/>
        <v>199.32</v>
      </c>
      <c r="W1148" s="44">
        <f t="shared" si="335"/>
        <v>170.3056768558952</v>
      </c>
      <c r="X1148" s="8">
        <v>8.4</v>
      </c>
      <c r="Y1148" s="17">
        <v>0</v>
      </c>
      <c r="Z1148" s="18">
        <f t="shared" si="336"/>
        <v>198.91703056768557</v>
      </c>
      <c r="AA1148" s="17">
        <f t="shared" si="337"/>
        <v>170.3056768558952</v>
      </c>
      <c r="AB1148" s="35"/>
      <c r="AC1148" s="35"/>
      <c r="AD1148" s="35"/>
      <c r="AE1148" s="35"/>
      <c r="AF1148" s="35"/>
      <c r="AG1148" s="36"/>
      <c r="AH1148" s="36"/>
      <c r="AI1148" s="36"/>
      <c r="AJ1148" s="38"/>
      <c r="AK1148" s="33" t="s">
        <v>3324</v>
      </c>
      <c r="AL1148" s="33" t="s">
        <v>3324</v>
      </c>
      <c r="AM1148" s="33" t="s">
        <v>3325</v>
      </c>
      <c r="AN1148" s="33" t="s">
        <v>3326</v>
      </c>
    </row>
    <row r="1149" spans="1:40" ht="127.5">
      <c r="A1149" s="54" t="s">
        <v>1551</v>
      </c>
      <c r="B1149" s="33" t="s">
        <v>3321</v>
      </c>
      <c r="C1149" s="33" t="s">
        <v>461</v>
      </c>
      <c r="D1149" s="33" t="s">
        <v>3322</v>
      </c>
      <c r="E1149" s="35"/>
      <c r="F1149" s="35" t="s">
        <v>2932</v>
      </c>
      <c r="G1149" s="35">
        <v>1</v>
      </c>
      <c r="H1149" s="33" t="s">
        <v>46</v>
      </c>
      <c r="I1149" s="52" t="s">
        <v>3323</v>
      </c>
      <c r="J1149" s="33" t="s">
        <v>1305</v>
      </c>
      <c r="K1149" s="37">
        <v>120</v>
      </c>
      <c r="L1149" s="16">
        <f t="shared" si="278"/>
        <v>144</v>
      </c>
      <c r="M1149" s="16">
        <v>0.2</v>
      </c>
      <c r="N1149" s="8">
        <f t="shared" si="279"/>
        <v>0.25</v>
      </c>
      <c r="O1149" s="17">
        <f t="shared" si="331"/>
        <v>151</v>
      </c>
      <c r="P1149" s="17">
        <f t="shared" si="332"/>
        <v>181.2</v>
      </c>
      <c r="Q1149" s="18">
        <f t="shared" si="282"/>
        <v>30.200000000000003</v>
      </c>
      <c r="R1149" s="8">
        <v>12</v>
      </c>
      <c r="S1149" s="8">
        <v>8.4</v>
      </c>
      <c r="T1149" s="18">
        <f t="shared" si="333"/>
        <v>198.91703056768557</v>
      </c>
      <c r="U1149" s="78">
        <v>0.1</v>
      </c>
      <c r="V1149" s="18">
        <f t="shared" si="334"/>
        <v>199.32</v>
      </c>
      <c r="W1149" s="44">
        <f t="shared" si="335"/>
        <v>170.3056768558952</v>
      </c>
      <c r="X1149" s="8">
        <v>8.4</v>
      </c>
      <c r="Y1149" s="17">
        <v>0</v>
      </c>
      <c r="Z1149" s="18">
        <f t="shared" si="336"/>
        <v>198.91703056768557</v>
      </c>
      <c r="AA1149" s="17">
        <f t="shared" si="337"/>
        <v>170.3056768558952</v>
      </c>
      <c r="AB1149" s="35"/>
      <c r="AC1149" s="35"/>
      <c r="AD1149" s="35"/>
      <c r="AE1149" s="35"/>
      <c r="AF1149" s="35"/>
      <c r="AG1149" s="36"/>
      <c r="AH1149" s="36"/>
      <c r="AI1149" s="36"/>
      <c r="AJ1149" s="38"/>
      <c r="AK1149" s="33" t="s">
        <v>3324</v>
      </c>
      <c r="AL1149" s="33" t="s">
        <v>3324</v>
      </c>
      <c r="AM1149" s="33" t="s">
        <v>3325</v>
      </c>
      <c r="AN1149" s="33" t="s">
        <v>3326</v>
      </c>
    </row>
    <row r="1150" spans="1:40" ht="127.5">
      <c r="A1150" s="54" t="s">
        <v>1551</v>
      </c>
      <c r="B1150" s="33" t="s">
        <v>3321</v>
      </c>
      <c r="C1150" s="33" t="s">
        <v>461</v>
      </c>
      <c r="D1150" s="33" t="s">
        <v>3322</v>
      </c>
      <c r="E1150" s="35"/>
      <c r="F1150" s="35" t="s">
        <v>2932</v>
      </c>
      <c r="G1150" s="35">
        <v>1</v>
      </c>
      <c r="H1150" s="33" t="s">
        <v>46</v>
      </c>
      <c r="I1150" s="52" t="s">
        <v>3323</v>
      </c>
      <c r="J1150" s="33" t="s">
        <v>1305</v>
      </c>
      <c r="K1150" s="37">
        <v>120</v>
      </c>
      <c r="L1150" s="16">
        <f t="shared" si="278"/>
        <v>144</v>
      </c>
      <c r="M1150" s="16">
        <v>0.2</v>
      </c>
      <c r="N1150" s="8">
        <f t="shared" si="279"/>
        <v>0.25</v>
      </c>
      <c r="O1150" s="17">
        <f t="shared" si="331"/>
        <v>151</v>
      </c>
      <c r="P1150" s="17">
        <f t="shared" si="332"/>
        <v>181.2</v>
      </c>
      <c r="Q1150" s="18">
        <f t="shared" si="282"/>
        <v>30.200000000000003</v>
      </c>
      <c r="R1150" s="8">
        <v>12</v>
      </c>
      <c r="S1150" s="8">
        <v>8.4</v>
      </c>
      <c r="T1150" s="18">
        <f t="shared" si="333"/>
        <v>198.91703056768557</v>
      </c>
      <c r="U1150" s="78">
        <v>0.1</v>
      </c>
      <c r="V1150" s="18">
        <f t="shared" si="334"/>
        <v>199.32</v>
      </c>
      <c r="W1150" s="44">
        <f t="shared" si="335"/>
        <v>170.3056768558952</v>
      </c>
      <c r="X1150" s="8">
        <v>8.4</v>
      </c>
      <c r="Y1150" s="17">
        <v>0</v>
      </c>
      <c r="Z1150" s="18">
        <f t="shared" si="336"/>
        <v>198.91703056768557</v>
      </c>
      <c r="AA1150" s="17">
        <f t="shared" si="337"/>
        <v>170.3056768558952</v>
      </c>
      <c r="AB1150" s="35"/>
      <c r="AC1150" s="35"/>
      <c r="AD1150" s="35"/>
      <c r="AE1150" s="35"/>
      <c r="AF1150" s="35"/>
      <c r="AG1150" s="36"/>
      <c r="AH1150" s="36"/>
      <c r="AI1150" s="36"/>
      <c r="AJ1150" s="38"/>
      <c r="AK1150" s="33" t="s">
        <v>3324</v>
      </c>
      <c r="AL1150" s="33" t="s">
        <v>3324</v>
      </c>
      <c r="AM1150" s="33" t="s">
        <v>3325</v>
      </c>
      <c r="AN1150" s="33" t="s">
        <v>3326</v>
      </c>
    </row>
    <row r="1151" spans="1:40" ht="127.5">
      <c r="A1151" s="54" t="s">
        <v>1551</v>
      </c>
      <c r="B1151" s="33" t="s">
        <v>3321</v>
      </c>
      <c r="C1151" s="33" t="s">
        <v>461</v>
      </c>
      <c r="D1151" s="33" t="s">
        <v>3322</v>
      </c>
      <c r="E1151" s="35"/>
      <c r="F1151" s="35" t="s">
        <v>2932</v>
      </c>
      <c r="G1151" s="35">
        <v>1</v>
      </c>
      <c r="H1151" s="33" t="s">
        <v>46</v>
      </c>
      <c r="I1151" s="52" t="s">
        <v>3323</v>
      </c>
      <c r="J1151" s="33" t="s">
        <v>1305</v>
      </c>
      <c r="K1151" s="37">
        <v>120</v>
      </c>
      <c r="L1151" s="16">
        <f t="shared" si="278"/>
        <v>144</v>
      </c>
      <c r="M1151" s="16">
        <v>0.2</v>
      </c>
      <c r="N1151" s="8">
        <f t="shared" si="279"/>
        <v>0.25</v>
      </c>
      <c r="O1151" s="17">
        <f t="shared" si="331"/>
        <v>151</v>
      </c>
      <c r="P1151" s="17">
        <f t="shared" si="332"/>
        <v>181.2</v>
      </c>
      <c r="Q1151" s="18">
        <f t="shared" si="282"/>
        <v>30.200000000000003</v>
      </c>
      <c r="R1151" s="8">
        <v>12</v>
      </c>
      <c r="S1151" s="8">
        <v>8.4</v>
      </c>
      <c r="T1151" s="18">
        <f t="shared" si="333"/>
        <v>198.91703056768557</v>
      </c>
      <c r="U1151" s="78">
        <v>0.1</v>
      </c>
      <c r="V1151" s="18">
        <f t="shared" si="334"/>
        <v>199.32</v>
      </c>
      <c r="W1151" s="44">
        <f t="shared" si="335"/>
        <v>170.3056768558952</v>
      </c>
      <c r="X1151" s="8">
        <v>8.4</v>
      </c>
      <c r="Y1151" s="17">
        <v>0</v>
      </c>
      <c r="Z1151" s="18">
        <f t="shared" si="336"/>
        <v>198.91703056768557</v>
      </c>
      <c r="AA1151" s="17">
        <f t="shared" si="337"/>
        <v>170.3056768558952</v>
      </c>
      <c r="AB1151" s="35"/>
      <c r="AC1151" s="35"/>
      <c r="AD1151" s="35"/>
      <c r="AE1151" s="35"/>
      <c r="AF1151" s="35"/>
      <c r="AG1151" s="36"/>
      <c r="AH1151" s="36"/>
      <c r="AI1151" s="36"/>
      <c r="AJ1151" s="38"/>
      <c r="AK1151" s="33" t="s">
        <v>3324</v>
      </c>
      <c r="AL1151" s="33" t="s">
        <v>3324</v>
      </c>
      <c r="AM1151" s="33" t="s">
        <v>3325</v>
      </c>
      <c r="AN1151" s="33" t="s">
        <v>3326</v>
      </c>
    </row>
    <row r="1152" spans="1:40" ht="165.75">
      <c r="A1152" s="54" t="s">
        <v>1551</v>
      </c>
      <c r="B1152" s="33" t="s">
        <v>3327</v>
      </c>
      <c r="C1152" s="33" t="s">
        <v>471</v>
      </c>
      <c r="D1152" s="33" t="s">
        <v>3328</v>
      </c>
      <c r="E1152" s="35"/>
      <c r="F1152" s="35" t="s">
        <v>2932</v>
      </c>
      <c r="G1152" s="35">
        <v>1</v>
      </c>
      <c r="H1152" s="33" t="s">
        <v>46</v>
      </c>
      <c r="I1152" s="52" t="s">
        <v>3323</v>
      </c>
      <c r="J1152" s="33" t="s">
        <v>1305</v>
      </c>
      <c r="K1152" s="37">
        <v>420</v>
      </c>
      <c r="L1152" s="16">
        <f t="shared" si="278"/>
        <v>504</v>
      </c>
      <c r="M1152" s="16">
        <v>0.13200000000000001</v>
      </c>
      <c r="N1152" s="8">
        <f t="shared" si="279"/>
        <v>0.15207373271889402</v>
      </c>
      <c r="O1152" s="17">
        <f t="shared" si="331"/>
        <v>484</v>
      </c>
      <c r="P1152" s="17">
        <f t="shared" si="332"/>
        <v>580.79999999999995</v>
      </c>
      <c r="Q1152" s="18">
        <f t="shared" si="282"/>
        <v>63.888000000000005</v>
      </c>
      <c r="R1152" s="8">
        <v>12</v>
      </c>
      <c r="S1152" s="8">
        <v>8.4</v>
      </c>
      <c r="T1152" s="18">
        <f t="shared" si="333"/>
        <v>635.16157205240177</v>
      </c>
      <c r="U1152" s="78">
        <v>0.1</v>
      </c>
      <c r="V1152" s="18">
        <f t="shared" si="334"/>
        <v>638.88</v>
      </c>
      <c r="W1152" s="44">
        <f t="shared" si="335"/>
        <v>563.31877729257644</v>
      </c>
      <c r="X1152" s="8">
        <v>8.4</v>
      </c>
      <c r="Y1152" s="17">
        <v>0</v>
      </c>
      <c r="Z1152" s="18">
        <f t="shared" si="336"/>
        <v>635.16157205240177</v>
      </c>
      <c r="AA1152" s="17">
        <f t="shared" si="337"/>
        <v>563.31877729257644</v>
      </c>
      <c r="AB1152" s="40">
        <v>43107</v>
      </c>
      <c r="AC1152" s="35" t="s">
        <v>46</v>
      </c>
      <c r="AD1152" s="35"/>
      <c r="AE1152" s="35"/>
      <c r="AF1152" s="35"/>
      <c r="AG1152" s="36"/>
      <c r="AH1152" s="36"/>
      <c r="AI1152" s="36"/>
      <c r="AJ1152" s="38"/>
      <c r="AK1152" s="33" t="s">
        <v>3329</v>
      </c>
      <c r="AL1152" s="33" t="s">
        <v>3329</v>
      </c>
      <c r="AM1152" s="33" t="s">
        <v>3330</v>
      </c>
      <c r="AN1152" s="33" t="s">
        <v>3331</v>
      </c>
    </row>
    <row r="1153" spans="1:40" ht="165.75">
      <c r="A1153" s="54" t="s">
        <v>1551</v>
      </c>
      <c r="B1153" s="33" t="s">
        <v>3327</v>
      </c>
      <c r="C1153" s="33" t="s">
        <v>471</v>
      </c>
      <c r="D1153" s="33" t="s">
        <v>3328</v>
      </c>
      <c r="E1153" s="35"/>
      <c r="F1153" s="35" t="s">
        <v>2932</v>
      </c>
      <c r="G1153" s="35">
        <v>1</v>
      </c>
      <c r="H1153" s="33" t="s">
        <v>46</v>
      </c>
      <c r="I1153" s="52" t="s">
        <v>3323</v>
      </c>
      <c r="J1153" s="33" t="s">
        <v>1305</v>
      </c>
      <c r="K1153" s="37">
        <v>420</v>
      </c>
      <c r="L1153" s="16">
        <f t="shared" si="278"/>
        <v>504</v>
      </c>
      <c r="M1153" s="16">
        <v>0.13200000000000001</v>
      </c>
      <c r="N1153" s="8">
        <f t="shared" si="279"/>
        <v>0.15207373271889402</v>
      </c>
      <c r="O1153" s="17">
        <f t="shared" si="331"/>
        <v>484</v>
      </c>
      <c r="P1153" s="17">
        <f t="shared" si="332"/>
        <v>580.79999999999995</v>
      </c>
      <c r="Q1153" s="18">
        <f t="shared" si="282"/>
        <v>63.888000000000005</v>
      </c>
      <c r="R1153" s="8">
        <v>12</v>
      </c>
      <c r="S1153" s="8">
        <v>8.4</v>
      </c>
      <c r="T1153" s="18">
        <f t="shared" si="333"/>
        <v>635.16157205240177</v>
      </c>
      <c r="U1153" s="78">
        <v>0.1</v>
      </c>
      <c r="V1153" s="18">
        <f t="shared" si="334"/>
        <v>638.88</v>
      </c>
      <c r="W1153" s="44">
        <f t="shared" si="335"/>
        <v>563.31877729257644</v>
      </c>
      <c r="X1153" s="8">
        <v>8.4</v>
      </c>
      <c r="Y1153" s="17">
        <v>0</v>
      </c>
      <c r="Z1153" s="18">
        <f t="shared" si="336"/>
        <v>635.16157205240177</v>
      </c>
      <c r="AA1153" s="17">
        <f t="shared" si="337"/>
        <v>563.31877729257644</v>
      </c>
      <c r="AB1153" s="35"/>
      <c r="AC1153" s="35"/>
      <c r="AD1153" s="35"/>
      <c r="AE1153" s="35"/>
      <c r="AF1153" s="35"/>
      <c r="AG1153" s="36"/>
      <c r="AH1153" s="36"/>
      <c r="AI1153" s="36"/>
      <c r="AJ1153" s="38"/>
      <c r="AK1153" s="33" t="s">
        <v>3329</v>
      </c>
      <c r="AL1153" s="33" t="s">
        <v>3329</v>
      </c>
      <c r="AM1153" s="33" t="s">
        <v>3330</v>
      </c>
      <c r="AN1153" s="33" t="s">
        <v>3331</v>
      </c>
    </row>
    <row r="1154" spans="1:40" ht="165.75">
      <c r="A1154" s="54" t="s">
        <v>1551</v>
      </c>
      <c r="B1154" s="33" t="s">
        <v>3327</v>
      </c>
      <c r="C1154" s="33" t="s">
        <v>471</v>
      </c>
      <c r="D1154" s="33" t="s">
        <v>3328</v>
      </c>
      <c r="E1154" s="35"/>
      <c r="F1154" s="35" t="s">
        <v>2932</v>
      </c>
      <c r="G1154" s="35">
        <v>1</v>
      </c>
      <c r="H1154" s="33" t="s">
        <v>46</v>
      </c>
      <c r="I1154" s="52" t="s">
        <v>3323</v>
      </c>
      <c r="J1154" s="33" t="s">
        <v>1305</v>
      </c>
      <c r="K1154" s="37">
        <v>420</v>
      </c>
      <c r="L1154" s="16">
        <f t="shared" si="278"/>
        <v>504</v>
      </c>
      <c r="M1154" s="16">
        <v>0.13200000000000001</v>
      </c>
      <c r="N1154" s="8">
        <f t="shared" si="279"/>
        <v>0.15207373271889402</v>
      </c>
      <c r="O1154" s="17">
        <f t="shared" si="331"/>
        <v>484</v>
      </c>
      <c r="P1154" s="17">
        <f t="shared" si="332"/>
        <v>580.79999999999995</v>
      </c>
      <c r="Q1154" s="18">
        <f t="shared" si="282"/>
        <v>63.888000000000005</v>
      </c>
      <c r="R1154" s="8">
        <v>12</v>
      </c>
      <c r="S1154" s="8">
        <v>8.4</v>
      </c>
      <c r="T1154" s="18">
        <f t="shared" si="333"/>
        <v>635.16157205240177</v>
      </c>
      <c r="U1154" s="78">
        <v>0.1</v>
      </c>
      <c r="V1154" s="18">
        <f t="shared" si="334"/>
        <v>638.88</v>
      </c>
      <c r="W1154" s="44">
        <f t="shared" si="335"/>
        <v>563.31877729257644</v>
      </c>
      <c r="X1154" s="8">
        <v>8.4</v>
      </c>
      <c r="Y1154" s="17">
        <v>0</v>
      </c>
      <c r="Z1154" s="18">
        <f t="shared" si="336"/>
        <v>635.16157205240177</v>
      </c>
      <c r="AA1154" s="17">
        <f t="shared" si="337"/>
        <v>563.31877729257644</v>
      </c>
      <c r="AB1154" s="35"/>
      <c r="AC1154" s="35"/>
      <c r="AD1154" s="35"/>
      <c r="AE1154" s="35"/>
      <c r="AF1154" s="35"/>
      <c r="AG1154" s="36"/>
      <c r="AH1154" s="36"/>
      <c r="AI1154" s="36"/>
      <c r="AJ1154" s="38"/>
      <c r="AK1154" s="33" t="s">
        <v>3329</v>
      </c>
      <c r="AL1154" s="33" t="s">
        <v>3329</v>
      </c>
      <c r="AM1154" s="33" t="s">
        <v>3330</v>
      </c>
      <c r="AN1154" s="33" t="s">
        <v>3331</v>
      </c>
    </row>
    <row r="1155" spans="1:40" ht="178.5">
      <c r="A1155" s="54" t="s">
        <v>1551</v>
      </c>
      <c r="B1155" s="33" t="s">
        <v>3332</v>
      </c>
      <c r="C1155" s="33" t="s">
        <v>1237</v>
      </c>
      <c r="D1155" s="33" t="s">
        <v>3333</v>
      </c>
      <c r="E1155" s="35" t="s">
        <v>53</v>
      </c>
      <c r="F1155" s="35" t="s">
        <v>2932</v>
      </c>
      <c r="G1155" s="35">
        <v>1</v>
      </c>
      <c r="H1155" s="33" t="s">
        <v>46</v>
      </c>
      <c r="I1155" s="52" t="s">
        <v>3323</v>
      </c>
      <c r="J1155" s="33" t="s">
        <v>1305</v>
      </c>
      <c r="K1155" s="37">
        <v>105</v>
      </c>
      <c r="L1155" s="16">
        <f t="shared" si="278"/>
        <v>126</v>
      </c>
      <c r="M1155" s="16">
        <v>0.3</v>
      </c>
      <c r="N1155" s="8">
        <f t="shared" si="279"/>
        <v>0.4285714285714286</v>
      </c>
      <c r="O1155" s="17">
        <f t="shared" si="331"/>
        <v>151</v>
      </c>
      <c r="P1155" s="17">
        <f t="shared" si="332"/>
        <v>181.2</v>
      </c>
      <c r="Q1155" s="18">
        <f t="shared" si="282"/>
        <v>45.3</v>
      </c>
      <c r="R1155" s="8">
        <v>12</v>
      </c>
      <c r="S1155" s="8">
        <v>8.4</v>
      </c>
      <c r="T1155" s="18">
        <f t="shared" si="333"/>
        <v>198.91703056768557</v>
      </c>
      <c r="U1155" s="78">
        <v>0.1</v>
      </c>
      <c r="V1155" s="18">
        <f t="shared" si="334"/>
        <v>199.32</v>
      </c>
      <c r="W1155" s="44">
        <f t="shared" si="335"/>
        <v>150.65502183406113</v>
      </c>
      <c r="X1155" s="8">
        <v>8.4</v>
      </c>
      <c r="Y1155" s="17">
        <v>0</v>
      </c>
      <c r="Z1155" s="18">
        <f t="shared" si="336"/>
        <v>198.91703056768557</v>
      </c>
      <c r="AA1155" s="17">
        <f t="shared" si="337"/>
        <v>150.65502183406113</v>
      </c>
      <c r="AB1155" s="35" t="s">
        <v>3295</v>
      </c>
      <c r="AC1155" s="35" t="s">
        <v>394</v>
      </c>
      <c r="AD1155" s="35" t="s">
        <v>3334</v>
      </c>
      <c r="AE1155" s="35" t="s">
        <v>3335</v>
      </c>
      <c r="AF1155" s="35">
        <v>12.07</v>
      </c>
      <c r="AG1155" s="36"/>
      <c r="AH1155" s="36"/>
      <c r="AI1155" s="36"/>
      <c r="AJ1155" s="38"/>
      <c r="AK1155" s="33" t="s">
        <v>3336</v>
      </c>
      <c r="AL1155" s="33" t="s">
        <v>3336</v>
      </c>
      <c r="AM1155" s="33" t="s">
        <v>3337</v>
      </c>
      <c r="AN1155" s="33" t="s">
        <v>3338</v>
      </c>
    </row>
    <row r="1156" spans="1:40" ht="178.5">
      <c r="A1156" s="54" t="s">
        <v>1551</v>
      </c>
      <c r="B1156" s="33" t="s">
        <v>3332</v>
      </c>
      <c r="C1156" s="33" t="s">
        <v>1237</v>
      </c>
      <c r="D1156" s="33" t="s">
        <v>3333</v>
      </c>
      <c r="E1156" s="35" t="s">
        <v>3339</v>
      </c>
      <c r="F1156" s="35" t="s">
        <v>2932</v>
      </c>
      <c r="G1156" s="35">
        <v>1</v>
      </c>
      <c r="H1156" s="33" t="s">
        <v>46</v>
      </c>
      <c r="I1156" s="52" t="s">
        <v>3323</v>
      </c>
      <c r="J1156" s="33" t="s">
        <v>1305</v>
      </c>
      <c r="K1156" s="37">
        <v>105</v>
      </c>
      <c r="L1156" s="16">
        <f t="shared" si="278"/>
        <v>126</v>
      </c>
      <c r="M1156" s="16">
        <v>0.3</v>
      </c>
      <c r="N1156" s="8">
        <f t="shared" si="279"/>
        <v>0.4285714285714286</v>
      </c>
      <c r="O1156" s="17">
        <f t="shared" si="331"/>
        <v>151</v>
      </c>
      <c r="P1156" s="17">
        <f t="shared" si="332"/>
        <v>181.2</v>
      </c>
      <c r="Q1156" s="18">
        <f t="shared" si="282"/>
        <v>45.3</v>
      </c>
      <c r="R1156" s="8">
        <v>12</v>
      </c>
      <c r="S1156" s="8">
        <v>8.4</v>
      </c>
      <c r="T1156" s="18">
        <f t="shared" si="333"/>
        <v>198.91703056768557</v>
      </c>
      <c r="U1156" s="78">
        <v>0.1</v>
      </c>
      <c r="V1156" s="18">
        <f t="shared" si="334"/>
        <v>199.32</v>
      </c>
      <c r="W1156" s="44">
        <f t="shared" si="335"/>
        <v>150.65502183406113</v>
      </c>
      <c r="X1156" s="8">
        <v>8.4</v>
      </c>
      <c r="Y1156" s="17">
        <v>0</v>
      </c>
      <c r="Z1156" s="18">
        <f t="shared" si="336"/>
        <v>198.91703056768557</v>
      </c>
      <c r="AA1156" s="17">
        <f t="shared" si="337"/>
        <v>150.65502183406113</v>
      </c>
      <c r="AB1156" s="35" t="s">
        <v>2304</v>
      </c>
      <c r="AC1156" s="35" t="s">
        <v>394</v>
      </c>
      <c r="AD1156" s="35" t="s">
        <v>3340</v>
      </c>
      <c r="AE1156" s="35" t="s">
        <v>3341</v>
      </c>
      <c r="AF1156" s="35">
        <v>11.09</v>
      </c>
      <c r="AG1156" s="36"/>
      <c r="AH1156" s="36"/>
      <c r="AI1156" s="36"/>
      <c r="AJ1156" s="38"/>
      <c r="AK1156" s="33" t="s">
        <v>3336</v>
      </c>
      <c r="AL1156" s="33" t="s">
        <v>3336</v>
      </c>
      <c r="AM1156" s="33" t="s">
        <v>3337</v>
      </c>
      <c r="AN1156" s="33" t="s">
        <v>3338</v>
      </c>
    </row>
    <row r="1157" spans="1:40" ht="178.5">
      <c r="A1157" s="54" t="s">
        <v>1551</v>
      </c>
      <c r="B1157" s="33" t="s">
        <v>3332</v>
      </c>
      <c r="C1157" s="33" t="s">
        <v>1237</v>
      </c>
      <c r="D1157" s="33" t="s">
        <v>3333</v>
      </c>
      <c r="E1157" s="35"/>
      <c r="F1157" s="35" t="s">
        <v>2932</v>
      </c>
      <c r="G1157" s="35">
        <v>1</v>
      </c>
      <c r="H1157" s="33" t="s">
        <v>46</v>
      </c>
      <c r="I1157" s="52" t="s">
        <v>3323</v>
      </c>
      <c r="J1157" s="33" t="s">
        <v>1305</v>
      </c>
      <c r="K1157" s="37">
        <v>105</v>
      </c>
      <c r="L1157" s="16">
        <f t="shared" si="278"/>
        <v>126</v>
      </c>
      <c r="M1157" s="16">
        <v>0.3</v>
      </c>
      <c r="N1157" s="8">
        <f t="shared" si="279"/>
        <v>0.4285714285714286</v>
      </c>
      <c r="O1157" s="17">
        <f t="shared" si="331"/>
        <v>151</v>
      </c>
      <c r="P1157" s="17">
        <f t="shared" si="332"/>
        <v>181.2</v>
      </c>
      <c r="Q1157" s="18">
        <f t="shared" si="282"/>
        <v>45.3</v>
      </c>
      <c r="R1157" s="8">
        <v>12</v>
      </c>
      <c r="S1157" s="8">
        <v>8.4</v>
      </c>
      <c r="T1157" s="18">
        <f t="shared" si="333"/>
        <v>198.91703056768557</v>
      </c>
      <c r="U1157" s="78">
        <v>0.1</v>
      </c>
      <c r="V1157" s="18">
        <f t="shared" si="334"/>
        <v>199.32</v>
      </c>
      <c r="W1157" s="44">
        <f t="shared" si="335"/>
        <v>150.65502183406113</v>
      </c>
      <c r="X1157" s="8">
        <v>8.4</v>
      </c>
      <c r="Y1157" s="17">
        <v>0</v>
      </c>
      <c r="Z1157" s="18">
        <f t="shared" si="336"/>
        <v>198.91703056768557</v>
      </c>
      <c r="AA1157" s="17">
        <f t="shared" si="337"/>
        <v>150.65502183406113</v>
      </c>
      <c r="AB1157" s="35" t="s">
        <v>3342</v>
      </c>
      <c r="AC1157" s="35" t="s">
        <v>394</v>
      </c>
      <c r="AD1157" s="35" t="s">
        <v>3343</v>
      </c>
      <c r="AE1157" s="35" t="s">
        <v>3344</v>
      </c>
      <c r="AF1157" s="35">
        <v>11.09</v>
      </c>
      <c r="AG1157" s="36"/>
      <c r="AH1157" s="36"/>
      <c r="AI1157" s="36"/>
      <c r="AJ1157" s="38"/>
      <c r="AK1157" s="33" t="s">
        <v>3336</v>
      </c>
      <c r="AL1157" s="33" t="s">
        <v>3336</v>
      </c>
      <c r="AM1157" s="33" t="s">
        <v>3337</v>
      </c>
      <c r="AN1157" s="33" t="s">
        <v>3338</v>
      </c>
    </row>
    <row r="1158" spans="1:40" ht="178.5">
      <c r="A1158" s="54" t="s">
        <v>1551</v>
      </c>
      <c r="B1158" s="33" t="s">
        <v>3332</v>
      </c>
      <c r="C1158" s="33" t="s">
        <v>1237</v>
      </c>
      <c r="D1158" s="33" t="s">
        <v>3333</v>
      </c>
      <c r="E1158" s="35"/>
      <c r="F1158" s="35" t="s">
        <v>2932</v>
      </c>
      <c r="G1158" s="35">
        <v>1</v>
      </c>
      <c r="H1158" s="33" t="s">
        <v>46</v>
      </c>
      <c r="I1158" s="52" t="s">
        <v>3323</v>
      </c>
      <c r="J1158" s="33" t="s">
        <v>1305</v>
      </c>
      <c r="K1158" s="37">
        <v>105</v>
      </c>
      <c r="L1158" s="16">
        <f t="shared" si="278"/>
        <v>126</v>
      </c>
      <c r="M1158" s="16">
        <v>0.3</v>
      </c>
      <c r="N1158" s="8">
        <f t="shared" si="279"/>
        <v>0.4285714285714286</v>
      </c>
      <c r="O1158" s="17">
        <f t="shared" si="331"/>
        <v>151</v>
      </c>
      <c r="P1158" s="17">
        <f t="shared" si="332"/>
        <v>181.2</v>
      </c>
      <c r="Q1158" s="18">
        <f t="shared" si="282"/>
        <v>45.3</v>
      </c>
      <c r="R1158" s="8">
        <v>12</v>
      </c>
      <c r="S1158" s="8">
        <v>8.4</v>
      </c>
      <c r="T1158" s="18">
        <f t="shared" si="333"/>
        <v>198.91703056768557</v>
      </c>
      <c r="U1158" s="78">
        <v>0.1</v>
      </c>
      <c r="V1158" s="18">
        <f t="shared" si="334"/>
        <v>199.32</v>
      </c>
      <c r="W1158" s="44">
        <f t="shared" si="335"/>
        <v>150.65502183406113</v>
      </c>
      <c r="X1158" s="8">
        <v>8.4</v>
      </c>
      <c r="Y1158" s="17">
        <v>0</v>
      </c>
      <c r="Z1158" s="18">
        <f t="shared" si="336"/>
        <v>198.91703056768557</v>
      </c>
      <c r="AA1158" s="17">
        <f t="shared" si="337"/>
        <v>150.65502183406113</v>
      </c>
      <c r="AB1158" s="35"/>
      <c r="AC1158" s="35"/>
      <c r="AD1158" s="35"/>
      <c r="AE1158" s="35"/>
      <c r="AF1158" s="35"/>
      <c r="AG1158" s="36"/>
      <c r="AH1158" s="36"/>
      <c r="AI1158" s="36"/>
      <c r="AJ1158" s="38"/>
      <c r="AK1158" s="33" t="s">
        <v>3336</v>
      </c>
      <c r="AL1158" s="33" t="s">
        <v>3336</v>
      </c>
      <c r="AM1158" s="33" t="s">
        <v>3337</v>
      </c>
      <c r="AN1158" s="33" t="s">
        <v>3338</v>
      </c>
    </row>
    <row r="1159" spans="1:40" ht="178.5">
      <c r="A1159" s="54" t="s">
        <v>1551</v>
      </c>
      <c r="B1159" s="33" t="s">
        <v>3332</v>
      </c>
      <c r="C1159" s="33" t="s">
        <v>1237</v>
      </c>
      <c r="D1159" s="33" t="s">
        <v>3333</v>
      </c>
      <c r="E1159" s="35"/>
      <c r="F1159" s="35" t="s">
        <v>2932</v>
      </c>
      <c r="G1159" s="35">
        <v>1</v>
      </c>
      <c r="H1159" s="33" t="s">
        <v>46</v>
      </c>
      <c r="I1159" s="52" t="s">
        <v>3323</v>
      </c>
      <c r="J1159" s="33" t="s">
        <v>1305</v>
      </c>
      <c r="K1159" s="37">
        <v>105</v>
      </c>
      <c r="L1159" s="16">
        <f t="shared" si="278"/>
        <v>126</v>
      </c>
      <c r="M1159" s="16">
        <v>0.3</v>
      </c>
      <c r="N1159" s="8">
        <f t="shared" si="279"/>
        <v>0.4285714285714286</v>
      </c>
      <c r="O1159" s="17">
        <f t="shared" si="331"/>
        <v>151</v>
      </c>
      <c r="P1159" s="17">
        <f t="shared" si="332"/>
        <v>181.2</v>
      </c>
      <c r="Q1159" s="18">
        <f t="shared" si="282"/>
        <v>45.3</v>
      </c>
      <c r="R1159" s="8">
        <v>12</v>
      </c>
      <c r="S1159" s="8">
        <v>8.4</v>
      </c>
      <c r="T1159" s="18">
        <f t="shared" si="333"/>
        <v>198.91703056768557</v>
      </c>
      <c r="U1159" s="78">
        <v>0.1</v>
      </c>
      <c r="V1159" s="18">
        <f t="shared" si="334"/>
        <v>199.32</v>
      </c>
      <c r="W1159" s="44">
        <f t="shared" si="335"/>
        <v>150.65502183406113</v>
      </c>
      <c r="X1159" s="8">
        <v>8.4</v>
      </c>
      <c r="Y1159" s="17">
        <v>0</v>
      </c>
      <c r="Z1159" s="18">
        <f t="shared" si="336"/>
        <v>198.91703056768557</v>
      </c>
      <c r="AA1159" s="17">
        <f t="shared" si="337"/>
        <v>150.65502183406113</v>
      </c>
      <c r="AB1159" s="35"/>
      <c r="AC1159" s="35"/>
      <c r="AD1159" s="35"/>
      <c r="AE1159" s="35"/>
      <c r="AF1159" s="35"/>
      <c r="AG1159" s="36"/>
      <c r="AH1159" s="36"/>
      <c r="AI1159" s="36"/>
      <c r="AJ1159" s="38"/>
      <c r="AK1159" s="33" t="s">
        <v>3336</v>
      </c>
      <c r="AL1159" s="33" t="s">
        <v>3336</v>
      </c>
      <c r="AM1159" s="33" t="s">
        <v>3337</v>
      </c>
      <c r="AN1159" s="33" t="s">
        <v>3338</v>
      </c>
    </row>
    <row r="1160" spans="1:40" ht="178.5">
      <c r="A1160" s="54" t="s">
        <v>1551</v>
      </c>
      <c r="B1160" s="33" t="s">
        <v>3345</v>
      </c>
      <c r="C1160" s="33" t="s">
        <v>1237</v>
      </c>
      <c r="D1160" s="33" t="s">
        <v>3346</v>
      </c>
      <c r="E1160" s="35"/>
      <c r="F1160" s="35" t="s">
        <v>2932</v>
      </c>
      <c r="G1160" s="35">
        <v>1</v>
      </c>
      <c r="H1160" s="33" t="s">
        <v>46</v>
      </c>
      <c r="I1160" s="52" t="s">
        <v>3323</v>
      </c>
      <c r="J1160" s="33" t="s">
        <v>1305</v>
      </c>
      <c r="K1160" s="37">
        <v>85</v>
      </c>
      <c r="L1160" s="16">
        <f t="shared" si="278"/>
        <v>102</v>
      </c>
      <c r="M1160" s="16">
        <v>0.374</v>
      </c>
      <c r="N1160" s="8">
        <f t="shared" si="279"/>
        <v>0.597444089456869</v>
      </c>
      <c r="O1160" s="17">
        <f t="shared" si="331"/>
        <v>136</v>
      </c>
      <c r="P1160" s="17">
        <f t="shared" si="332"/>
        <v>163.19999999999999</v>
      </c>
      <c r="Q1160" s="18">
        <f t="shared" si="282"/>
        <v>50.863999999999997</v>
      </c>
      <c r="R1160" s="8">
        <v>12</v>
      </c>
      <c r="S1160" s="8">
        <v>8.4</v>
      </c>
      <c r="T1160" s="18">
        <f t="shared" si="333"/>
        <v>179.26637554585153</v>
      </c>
      <c r="U1160" s="78">
        <v>0.1</v>
      </c>
      <c r="V1160" s="18">
        <f t="shared" si="334"/>
        <v>179.52</v>
      </c>
      <c r="W1160" s="44">
        <f t="shared" si="335"/>
        <v>124.45414847161571</v>
      </c>
      <c r="X1160" s="8">
        <v>8.4</v>
      </c>
      <c r="Y1160" s="17">
        <v>0</v>
      </c>
      <c r="Z1160" s="18">
        <f t="shared" si="336"/>
        <v>179.26637554585153</v>
      </c>
      <c r="AA1160" s="17">
        <f t="shared" si="337"/>
        <v>124.45414847161571</v>
      </c>
      <c r="AB1160" s="35"/>
      <c r="AC1160" s="35"/>
      <c r="AD1160" s="35"/>
      <c r="AE1160" s="35"/>
      <c r="AF1160" s="35"/>
      <c r="AG1160" s="36"/>
      <c r="AH1160" s="36"/>
      <c r="AI1160" s="36"/>
      <c r="AJ1160" s="38"/>
      <c r="AK1160" s="33" t="s">
        <v>3347</v>
      </c>
      <c r="AL1160" s="33" t="s">
        <v>3347</v>
      </c>
      <c r="AM1160" s="33" t="s">
        <v>3348</v>
      </c>
      <c r="AN1160" s="33" t="s">
        <v>3349</v>
      </c>
    </row>
    <row r="1161" spans="1:40" ht="178.5">
      <c r="A1161" s="54" t="s">
        <v>1551</v>
      </c>
      <c r="B1161" s="33" t="s">
        <v>3345</v>
      </c>
      <c r="C1161" s="33" t="s">
        <v>1237</v>
      </c>
      <c r="D1161" s="33" t="s">
        <v>3346</v>
      </c>
      <c r="E1161" s="35"/>
      <c r="F1161" s="35" t="s">
        <v>2932</v>
      </c>
      <c r="G1161" s="35">
        <v>1</v>
      </c>
      <c r="H1161" s="33" t="s">
        <v>46</v>
      </c>
      <c r="I1161" s="52" t="s">
        <v>3323</v>
      </c>
      <c r="J1161" s="33" t="s">
        <v>1305</v>
      </c>
      <c r="K1161" s="37">
        <v>85</v>
      </c>
      <c r="L1161" s="16">
        <f t="shared" si="278"/>
        <v>102</v>
      </c>
      <c r="M1161" s="16">
        <v>0.374</v>
      </c>
      <c r="N1161" s="8">
        <f t="shared" si="279"/>
        <v>0.597444089456869</v>
      </c>
      <c r="O1161" s="17">
        <f t="shared" si="331"/>
        <v>136</v>
      </c>
      <c r="P1161" s="17">
        <f t="shared" si="332"/>
        <v>163.19999999999999</v>
      </c>
      <c r="Q1161" s="18">
        <f t="shared" si="282"/>
        <v>50.863999999999997</v>
      </c>
      <c r="R1161" s="8">
        <v>12</v>
      </c>
      <c r="S1161" s="8">
        <v>8.4</v>
      </c>
      <c r="T1161" s="18">
        <f t="shared" si="333"/>
        <v>179.26637554585153</v>
      </c>
      <c r="U1161" s="78">
        <v>0.1</v>
      </c>
      <c r="V1161" s="18">
        <f t="shared" si="334"/>
        <v>179.52</v>
      </c>
      <c r="W1161" s="44">
        <f t="shared" si="335"/>
        <v>124.45414847161571</v>
      </c>
      <c r="X1161" s="8">
        <v>8.4</v>
      </c>
      <c r="Y1161" s="17">
        <v>0</v>
      </c>
      <c r="Z1161" s="18">
        <f t="shared" si="336"/>
        <v>179.26637554585153</v>
      </c>
      <c r="AA1161" s="17">
        <f t="shared" si="337"/>
        <v>124.45414847161571</v>
      </c>
      <c r="AB1161" s="35"/>
      <c r="AC1161" s="35"/>
      <c r="AD1161" s="35"/>
      <c r="AE1161" s="35"/>
      <c r="AF1161" s="35"/>
      <c r="AG1161" s="36"/>
      <c r="AH1161" s="36"/>
      <c r="AI1161" s="36"/>
      <c r="AJ1161" s="38"/>
      <c r="AK1161" s="33" t="s">
        <v>3347</v>
      </c>
      <c r="AL1161" s="33" t="s">
        <v>3347</v>
      </c>
      <c r="AM1161" s="33" t="s">
        <v>3348</v>
      </c>
      <c r="AN1161" s="33" t="s">
        <v>3349</v>
      </c>
    </row>
    <row r="1162" spans="1:40" ht="178.5">
      <c r="A1162" s="54" t="s">
        <v>1551</v>
      </c>
      <c r="B1162" s="33" t="s">
        <v>3345</v>
      </c>
      <c r="C1162" s="33" t="s">
        <v>1237</v>
      </c>
      <c r="D1162" s="33" t="s">
        <v>3346</v>
      </c>
      <c r="E1162" s="35"/>
      <c r="F1162" s="35" t="s">
        <v>2932</v>
      </c>
      <c r="G1162" s="35">
        <v>1</v>
      </c>
      <c r="H1162" s="33" t="s">
        <v>46</v>
      </c>
      <c r="I1162" s="52" t="s">
        <v>3323</v>
      </c>
      <c r="J1162" s="33" t="s">
        <v>1305</v>
      </c>
      <c r="K1162" s="37">
        <v>85</v>
      </c>
      <c r="L1162" s="16">
        <f t="shared" si="278"/>
        <v>102</v>
      </c>
      <c r="M1162" s="16">
        <v>0.374</v>
      </c>
      <c r="N1162" s="8">
        <f t="shared" si="279"/>
        <v>0.597444089456869</v>
      </c>
      <c r="O1162" s="17">
        <f t="shared" si="331"/>
        <v>136</v>
      </c>
      <c r="P1162" s="17">
        <f t="shared" si="332"/>
        <v>163.19999999999999</v>
      </c>
      <c r="Q1162" s="18">
        <f t="shared" si="282"/>
        <v>50.863999999999997</v>
      </c>
      <c r="R1162" s="8">
        <v>12</v>
      </c>
      <c r="S1162" s="8">
        <v>8.4</v>
      </c>
      <c r="T1162" s="18">
        <f t="shared" si="333"/>
        <v>179.26637554585153</v>
      </c>
      <c r="U1162" s="78">
        <v>0.1</v>
      </c>
      <c r="V1162" s="18">
        <f t="shared" si="334"/>
        <v>179.52</v>
      </c>
      <c r="W1162" s="44">
        <f t="shared" si="335"/>
        <v>124.45414847161571</v>
      </c>
      <c r="X1162" s="8">
        <v>8.4</v>
      </c>
      <c r="Y1162" s="17">
        <v>0</v>
      </c>
      <c r="Z1162" s="18">
        <f t="shared" si="336"/>
        <v>179.26637554585153</v>
      </c>
      <c r="AA1162" s="17">
        <f t="shared" si="337"/>
        <v>124.45414847161571</v>
      </c>
      <c r="AB1162" s="35"/>
      <c r="AC1162" s="35"/>
      <c r="AD1162" s="35"/>
      <c r="AE1162" s="35"/>
      <c r="AF1162" s="35"/>
      <c r="AG1162" s="36"/>
      <c r="AH1162" s="36"/>
      <c r="AI1162" s="36"/>
      <c r="AJ1162" s="38"/>
      <c r="AK1162" s="33" t="s">
        <v>3347</v>
      </c>
      <c r="AL1162" s="33" t="s">
        <v>3347</v>
      </c>
      <c r="AM1162" s="33" t="s">
        <v>3348</v>
      </c>
      <c r="AN1162" s="33" t="s">
        <v>3349</v>
      </c>
    </row>
    <row r="1163" spans="1:40" ht="178.5">
      <c r="A1163" s="54" t="s">
        <v>1551</v>
      </c>
      <c r="B1163" s="33" t="s">
        <v>3345</v>
      </c>
      <c r="C1163" s="33" t="s">
        <v>1237</v>
      </c>
      <c r="D1163" s="33" t="s">
        <v>3346</v>
      </c>
      <c r="E1163" s="35"/>
      <c r="F1163" s="35" t="s">
        <v>2932</v>
      </c>
      <c r="G1163" s="35">
        <v>1</v>
      </c>
      <c r="H1163" s="33" t="s">
        <v>46</v>
      </c>
      <c r="I1163" s="52" t="s">
        <v>3323</v>
      </c>
      <c r="J1163" s="33" t="s">
        <v>1305</v>
      </c>
      <c r="K1163" s="37">
        <v>85</v>
      </c>
      <c r="L1163" s="16">
        <f t="shared" si="278"/>
        <v>102</v>
      </c>
      <c r="M1163" s="16">
        <v>0.374</v>
      </c>
      <c r="N1163" s="8">
        <f t="shared" si="279"/>
        <v>0.597444089456869</v>
      </c>
      <c r="O1163" s="17">
        <f t="shared" si="331"/>
        <v>136</v>
      </c>
      <c r="P1163" s="17">
        <f t="shared" si="332"/>
        <v>163.19999999999999</v>
      </c>
      <c r="Q1163" s="18">
        <f t="shared" si="282"/>
        <v>50.863999999999997</v>
      </c>
      <c r="R1163" s="8">
        <v>12</v>
      </c>
      <c r="S1163" s="8">
        <v>8.4</v>
      </c>
      <c r="T1163" s="18">
        <f t="shared" si="333"/>
        <v>179.26637554585153</v>
      </c>
      <c r="U1163" s="78">
        <v>0.1</v>
      </c>
      <c r="V1163" s="18">
        <f t="shared" si="334"/>
        <v>179.52</v>
      </c>
      <c r="W1163" s="44">
        <f t="shared" si="335"/>
        <v>124.45414847161571</v>
      </c>
      <c r="X1163" s="8">
        <v>8.4</v>
      </c>
      <c r="Y1163" s="17">
        <v>0</v>
      </c>
      <c r="Z1163" s="18">
        <f t="shared" si="336"/>
        <v>179.26637554585153</v>
      </c>
      <c r="AA1163" s="17">
        <f t="shared" si="337"/>
        <v>124.45414847161571</v>
      </c>
      <c r="AB1163" s="35"/>
      <c r="AC1163" s="35"/>
      <c r="AD1163" s="35"/>
      <c r="AE1163" s="35"/>
      <c r="AF1163" s="35"/>
      <c r="AG1163" s="36"/>
      <c r="AH1163" s="36"/>
      <c r="AI1163" s="36"/>
      <c r="AJ1163" s="38"/>
      <c r="AK1163" s="33" t="s">
        <v>3347</v>
      </c>
      <c r="AL1163" s="33" t="s">
        <v>3347</v>
      </c>
      <c r="AM1163" s="33" t="s">
        <v>3348</v>
      </c>
      <c r="AN1163" s="33" t="s">
        <v>3349</v>
      </c>
    </row>
    <row r="1164" spans="1:40" ht="178.5">
      <c r="A1164" s="54" t="s">
        <v>1551</v>
      </c>
      <c r="B1164" s="33" t="s">
        <v>3345</v>
      </c>
      <c r="C1164" s="33" t="s">
        <v>1237</v>
      </c>
      <c r="D1164" s="33" t="s">
        <v>3346</v>
      </c>
      <c r="E1164" s="35"/>
      <c r="F1164" s="35" t="s">
        <v>2932</v>
      </c>
      <c r="G1164" s="35">
        <v>1</v>
      </c>
      <c r="H1164" s="33" t="s">
        <v>46</v>
      </c>
      <c r="I1164" s="52" t="s">
        <v>3323</v>
      </c>
      <c r="J1164" s="33" t="s">
        <v>1305</v>
      </c>
      <c r="K1164" s="37">
        <v>85</v>
      </c>
      <c r="L1164" s="16">
        <f t="shared" si="278"/>
        <v>102</v>
      </c>
      <c r="M1164" s="16">
        <v>0.374</v>
      </c>
      <c r="N1164" s="8">
        <f t="shared" si="279"/>
        <v>0.597444089456869</v>
      </c>
      <c r="O1164" s="17">
        <f t="shared" si="331"/>
        <v>136</v>
      </c>
      <c r="P1164" s="17">
        <f t="shared" si="332"/>
        <v>163.19999999999999</v>
      </c>
      <c r="Q1164" s="18">
        <f t="shared" si="282"/>
        <v>50.863999999999997</v>
      </c>
      <c r="R1164" s="8">
        <v>12</v>
      </c>
      <c r="S1164" s="8">
        <v>8.4</v>
      </c>
      <c r="T1164" s="18">
        <f t="shared" si="333"/>
        <v>179.26637554585153</v>
      </c>
      <c r="U1164" s="78">
        <v>0.1</v>
      </c>
      <c r="V1164" s="18">
        <f t="shared" si="334"/>
        <v>179.52</v>
      </c>
      <c r="W1164" s="44">
        <f t="shared" si="335"/>
        <v>124.45414847161571</v>
      </c>
      <c r="X1164" s="8">
        <v>8.4</v>
      </c>
      <c r="Y1164" s="17">
        <v>0</v>
      </c>
      <c r="Z1164" s="18">
        <f t="shared" si="336"/>
        <v>179.26637554585153</v>
      </c>
      <c r="AA1164" s="17">
        <f t="shared" si="337"/>
        <v>124.45414847161571</v>
      </c>
      <c r="AB1164" s="35"/>
      <c r="AC1164" s="35"/>
      <c r="AD1164" s="35"/>
      <c r="AE1164" s="35"/>
      <c r="AF1164" s="35"/>
      <c r="AG1164" s="36"/>
      <c r="AH1164" s="36"/>
      <c r="AI1164" s="36"/>
      <c r="AJ1164" s="38"/>
      <c r="AK1164" s="33" t="s">
        <v>3347</v>
      </c>
      <c r="AL1164" s="33" t="s">
        <v>3347</v>
      </c>
      <c r="AM1164" s="33" t="s">
        <v>3348</v>
      </c>
      <c r="AN1164" s="33" t="s">
        <v>3349</v>
      </c>
    </row>
    <row r="1165" spans="1:40" ht="153">
      <c r="A1165" s="54" t="s">
        <v>1551</v>
      </c>
      <c r="B1165" s="33" t="s">
        <v>3350</v>
      </c>
      <c r="C1165" s="33" t="s">
        <v>1237</v>
      </c>
      <c r="D1165" s="33" t="s">
        <v>3351</v>
      </c>
      <c r="E1165" s="35"/>
      <c r="F1165" s="35" t="s">
        <v>2932</v>
      </c>
      <c r="G1165" s="35">
        <v>1</v>
      </c>
      <c r="H1165" s="33" t="s">
        <v>46</v>
      </c>
      <c r="I1165" s="52" t="s">
        <v>3323</v>
      </c>
      <c r="J1165" s="33" t="s">
        <v>1305</v>
      </c>
      <c r="K1165" s="37">
        <v>105</v>
      </c>
      <c r="L1165" s="16">
        <f t="shared" si="278"/>
        <v>126</v>
      </c>
      <c r="M1165" s="16">
        <v>0.26400000000000001</v>
      </c>
      <c r="N1165" s="8">
        <f t="shared" si="279"/>
        <v>0.35869565217391308</v>
      </c>
      <c r="O1165" s="17">
        <f t="shared" si="331"/>
        <v>143</v>
      </c>
      <c r="P1165" s="17">
        <f t="shared" si="332"/>
        <v>171.6</v>
      </c>
      <c r="Q1165" s="18">
        <f t="shared" si="282"/>
        <v>37.752000000000002</v>
      </c>
      <c r="R1165" s="8">
        <v>12</v>
      </c>
      <c r="S1165" s="8">
        <v>8.4</v>
      </c>
      <c r="T1165" s="18">
        <f t="shared" si="333"/>
        <v>188.43668122270742</v>
      </c>
      <c r="U1165" s="78">
        <v>0.1</v>
      </c>
      <c r="V1165" s="18">
        <f t="shared" si="334"/>
        <v>188.76000000000002</v>
      </c>
      <c r="W1165" s="44">
        <f t="shared" si="335"/>
        <v>150.65502183406113</v>
      </c>
      <c r="X1165" s="8">
        <v>8.4</v>
      </c>
      <c r="Y1165" s="17">
        <v>0</v>
      </c>
      <c r="Z1165" s="18">
        <f t="shared" si="336"/>
        <v>188.43668122270742</v>
      </c>
      <c r="AA1165" s="17">
        <f t="shared" si="337"/>
        <v>150.65502183406113</v>
      </c>
      <c r="AB1165" s="40">
        <v>43107</v>
      </c>
      <c r="AC1165" s="35" t="s">
        <v>46</v>
      </c>
      <c r="AD1165" s="35"/>
      <c r="AE1165" s="35"/>
      <c r="AF1165" s="35"/>
      <c r="AG1165" s="36"/>
      <c r="AH1165" s="36"/>
      <c r="AI1165" s="36"/>
      <c r="AJ1165" s="38"/>
      <c r="AK1165" s="33" t="s">
        <v>3352</v>
      </c>
      <c r="AL1165" s="33" t="s">
        <v>3352</v>
      </c>
      <c r="AM1165" s="33" t="s">
        <v>3353</v>
      </c>
      <c r="AN1165" s="33"/>
    </row>
    <row r="1166" spans="1:40" ht="153">
      <c r="A1166" s="54" t="s">
        <v>1551</v>
      </c>
      <c r="B1166" s="33" t="s">
        <v>3350</v>
      </c>
      <c r="C1166" s="33" t="s">
        <v>1237</v>
      </c>
      <c r="D1166" s="33" t="s">
        <v>3351</v>
      </c>
      <c r="E1166" s="35"/>
      <c r="F1166" s="35" t="s">
        <v>2932</v>
      </c>
      <c r="G1166" s="35">
        <v>1</v>
      </c>
      <c r="H1166" s="33" t="s">
        <v>46</v>
      </c>
      <c r="I1166" s="52" t="s">
        <v>3323</v>
      </c>
      <c r="J1166" s="33" t="s">
        <v>1305</v>
      </c>
      <c r="K1166" s="37">
        <v>105</v>
      </c>
      <c r="L1166" s="16">
        <f t="shared" si="278"/>
        <v>126</v>
      </c>
      <c r="M1166" s="16">
        <v>0.26400000000000001</v>
      </c>
      <c r="N1166" s="8">
        <f t="shared" si="279"/>
        <v>0.35869565217391308</v>
      </c>
      <c r="O1166" s="17">
        <f t="shared" si="331"/>
        <v>143</v>
      </c>
      <c r="P1166" s="17">
        <f t="shared" si="332"/>
        <v>171.6</v>
      </c>
      <c r="Q1166" s="18">
        <f t="shared" si="282"/>
        <v>37.752000000000002</v>
      </c>
      <c r="R1166" s="8">
        <v>12</v>
      </c>
      <c r="S1166" s="8">
        <v>8.4</v>
      </c>
      <c r="T1166" s="18">
        <f t="shared" si="333"/>
        <v>188.43668122270742</v>
      </c>
      <c r="U1166" s="78">
        <v>0.1</v>
      </c>
      <c r="V1166" s="18">
        <f t="shared" si="334"/>
        <v>188.76000000000002</v>
      </c>
      <c r="W1166" s="44">
        <f t="shared" si="335"/>
        <v>150.65502183406113</v>
      </c>
      <c r="X1166" s="8">
        <v>8.4</v>
      </c>
      <c r="Y1166" s="17">
        <v>0</v>
      </c>
      <c r="Z1166" s="18">
        <f t="shared" si="336"/>
        <v>188.43668122270742</v>
      </c>
      <c r="AA1166" s="17">
        <f t="shared" si="337"/>
        <v>150.65502183406113</v>
      </c>
      <c r="AB1166" s="40">
        <v>43107</v>
      </c>
      <c r="AC1166" s="35" t="s">
        <v>46</v>
      </c>
      <c r="AD1166" s="35"/>
      <c r="AE1166" s="35"/>
      <c r="AF1166" s="35"/>
      <c r="AG1166" s="36"/>
      <c r="AH1166" s="36"/>
      <c r="AI1166" s="36"/>
      <c r="AJ1166" s="38"/>
      <c r="AK1166" s="33" t="s">
        <v>3352</v>
      </c>
      <c r="AL1166" s="33" t="s">
        <v>3352</v>
      </c>
      <c r="AM1166" s="33" t="s">
        <v>3353</v>
      </c>
      <c r="AN1166" s="33"/>
    </row>
    <row r="1167" spans="1:40" ht="153">
      <c r="A1167" s="54" t="s">
        <v>1551</v>
      </c>
      <c r="B1167" s="33" t="s">
        <v>3350</v>
      </c>
      <c r="C1167" s="33" t="s">
        <v>1237</v>
      </c>
      <c r="D1167" s="33" t="s">
        <v>3351</v>
      </c>
      <c r="E1167" s="35"/>
      <c r="F1167" s="35" t="s">
        <v>2932</v>
      </c>
      <c r="G1167" s="35">
        <v>1</v>
      </c>
      <c r="H1167" s="33" t="s">
        <v>46</v>
      </c>
      <c r="I1167" s="52" t="s">
        <v>3323</v>
      </c>
      <c r="J1167" s="33" t="s">
        <v>1305</v>
      </c>
      <c r="K1167" s="37">
        <v>105</v>
      </c>
      <c r="L1167" s="16">
        <f t="shared" si="278"/>
        <v>126</v>
      </c>
      <c r="M1167" s="16">
        <v>0.26400000000000001</v>
      </c>
      <c r="N1167" s="8">
        <f t="shared" si="279"/>
        <v>0.35869565217391308</v>
      </c>
      <c r="O1167" s="17">
        <f t="shared" si="331"/>
        <v>143</v>
      </c>
      <c r="P1167" s="17">
        <f t="shared" si="332"/>
        <v>171.6</v>
      </c>
      <c r="Q1167" s="18">
        <f t="shared" si="282"/>
        <v>37.752000000000002</v>
      </c>
      <c r="R1167" s="8">
        <v>12</v>
      </c>
      <c r="S1167" s="8">
        <v>8.4</v>
      </c>
      <c r="T1167" s="18">
        <f t="shared" si="333"/>
        <v>188.43668122270742</v>
      </c>
      <c r="U1167" s="78">
        <v>0.1</v>
      </c>
      <c r="V1167" s="18">
        <f t="shared" si="334"/>
        <v>188.76000000000002</v>
      </c>
      <c r="W1167" s="44">
        <f t="shared" si="335"/>
        <v>150.65502183406113</v>
      </c>
      <c r="X1167" s="8">
        <v>8.4</v>
      </c>
      <c r="Y1167" s="17">
        <v>0</v>
      </c>
      <c r="Z1167" s="18">
        <f t="shared" si="336"/>
        <v>188.43668122270742</v>
      </c>
      <c r="AA1167" s="17">
        <f t="shared" si="337"/>
        <v>150.65502183406113</v>
      </c>
      <c r="AB1167" s="40">
        <v>43107</v>
      </c>
      <c r="AC1167" s="35" t="s">
        <v>46</v>
      </c>
      <c r="AD1167" s="35"/>
      <c r="AE1167" s="35"/>
      <c r="AF1167" s="35"/>
      <c r="AG1167" s="36"/>
      <c r="AH1167" s="36"/>
      <c r="AI1167" s="36"/>
      <c r="AJ1167" s="38"/>
      <c r="AK1167" s="33" t="s">
        <v>3352</v>
      </c>
      <c r="AL1167" s="33" t="s">
        <v>3352</v>
      </c>
      <c r="AM1167" s="33" t="s">
        <v>3353</v>
      </c>
      <c r="AN1167" s="33"/>
    </row>
    <row r="1168" spans="1:40" ht="153">
      <c r="A1168" s="54" t="s">
        <v>1551</v>
      </c>
      <c r="B1168" s="33" t="s">
        <v>3350</v>
      </c>
      <c r="C1168" s="33" t="s">
        <v>1237</v>
      </c>
      <c r="D1168" s="33" t="s">
        <v>3351</v>
      </c>
      <c r="E1168" s="35"/>
      <c r="F1168" s="35" t="s">
        <v>2932</v>
      </c>
      <c r="G1168" s="35">
        <v>1</v>
      </c>
      <c r="H1168" s="33" t="s">
        <v>46</v>
      </c>
      <c r="I1168" s="52" t="s">
        <v>3323</v>
      </c>
      <c r="J1168" s="33" t="s">
        <v>1305</v>
      </c>
      <c r="K1168" s="37">
        <v>105</v>
      </c>
      <c r="L1168" s="16">
        <f t="shared" si="278"/>
        <v>126</v>
      </c>
      <c r="M1168" s="16">
        <v>0.26400000000000001</v>
      </c>
      <c r="N1168" s="8">
        <f t="shared" si="279"/>
        <v>0.35869565217391308</v>
      </c>
      <c r="O1168" s="17">
        <f t="shared" si="331"/>
        <v>143</v>
      </c>
      <c r="P1168" s="17">
        <f t="shared" si="332"/>
        <v>171.6</v>
      </c>
      <c r="Q1168" s="18">
        <f t="shared" si="282"/>
        <v>37.752000000000002</v>
      </c>
      <c r="R1168" s="8">
        <v>12</v>
      </c>
      <c r="S1168" s="8">
        <v>8.4</v>
      </c>
      <c r="T1168" s="18">
        <f t="shared" si="333"/>
        <v>188.43668122270742</v>
      </c>
      <c r="U1168" s="78">
        <v>0.1</v>
      </c>
      <c r="V1168" s="18">
        <f t="shared" si="334"/>
        <v>188.76000000000002</v>
      </c>
      <c r="W1168" s="44">
        <f t="shared" si="335"/>
        <v>150.65502183406113</v>
      </c>
      <c r="X1168" s="8">
        <v>8.4</v>
      </c>
      <c r="Y1168" s="17">
        <v>0</v>
      </c>
      <c r="Z1168" s="18">
        <f t="shared" si="336"/>
        <v>188.43668122270742</v>
      </c>
      <c r="AA1168" s="17">
        <f t="shared" si="337"/>
        <v>150.65502183406113</v>
      </c>
      <c r="AB1168" s="40">
        <v>43107</v>
      </c>
      <c r="AC1168" s="35" t="s">
        <v>46</v>
      </c>
      <c r="AD1168" s="35"/>
      <c r="AE1168" s="35"/>
      <c r="AF1168" s="35"/>
      <c r="AG1168" s="36"/>
      <c r="AH1168" s="36"/>
      <c r="AI1168" s="36"/>
      <c r="AJ1168" s="38"/>
      <c r="AK1168" s="33" t="s">
        <v>3352</v>
      </c>
      <c r="AL1168" s="33" t="s">
        <v>3352</v>
      </c>
      <c r="AM1168" s="33" t="s">
        <v>3353</v>
      </c>
      <c r="AN1168" s="33"/>
    </row>
    <row r="1169" spans="1:40" ht="153">
      <c r="A1169" s="54" t="s">
        <v>1551</v>
      </c>
      <c r="B1169" s="33" t="s">
        <v>3350</v>
      </c>
      <c r="C1169" s="33" t="s">
        <v>1237</v>
      </c>
      <c r="D1169" s="33" t="s">
        <v>3351</v>
      </c>
      <c r="E1169" s="35"/>
      <c r="F1169" s="35" t="s">
        <v>2932</v>
      </c>
      <c r="G1169" s="35">
        <v>1</v>
      </c>
      <c r="H1169" s="33" t="s">
        <v>46</v>
      </c>
      <c r="I1169" s="52" t="s">
        <v>3323</v>
      </c>
      <c r="J1169" s="33" t="s">
        <v>1305</v>
      </c>
      <c r="K1169" s="37">
        <v>105</v>
      </c>
      <c r="L1169" s="16">
        <f t="shared" si="278"/>
        <v>126</v>
      </c>
      <c r="M1169" s="16">
        <v>0.26400000000000001</v>
      </c>
      <c r="N1169" s="8">
        <f t="shared" si="279"/>
        <v>0.35869565217391308</v>
      </c>
      <c r="O1169" s="17">
        <f t="shared" si="331"/>
        <v>143</v>
      </c>
      <c r="P1169" s="17">
        <f t="shared" si="332"/>
        <v>171.6</v>
      </c>
      <c r="Q1169" s="18">
        <f t="shared" si="282"/>
        <v>37.752000000000002</v>
      </c>
      <c r="R1169" s="8">
        <v>12</v>
      </c>
      <c r="S1169" s="8">
        <v>8.4</v>
      </c>
      <c r="T1169" s="18">
        <f t="shared" si="333"/>
        <v>188.43668122270742</v>
      </c>
      <c r="U1169" s="78">
        <v>0.1</v>
      </c>
      <c r="V1169" s="18">
        <f t="shared" si="334"/>
        <v>188.76000000000002</v>
      </c>
      <c r="W1169" s="44">
        <f t="shared" si="335"/>
        <v>150.65502183406113</v>
      </c>
      <c r="X1169" s="8">
        <v>8.4</v>
      </c>
      <c r="Y1169" s="17">
        <v>0</v>
      </c>
      <c r="Z1169" s="18">
        <f t="shared" si="336"/>
        <v>188.43668122270742</v>
      </c>
      <c r="AA1169" s="17">
        <f t="shared" si="337"/>
        <v>150.65502183406113</v>
      </c>
      <c r="AB1169" s="40">
        <v>43107</v>
      </c>
      <c r="AC1169" s="35" t="s">
        <v>46</v>
      </c>
      <c r="AD1169" s="35"/>
      <c r="AE1169" s="35"/>
      <c r="AF1169" s="35"/>
      <c r="AG1169" s="36"/>
      <c r="AH1169" s="36"/>
      <c r="AI1169" s="36"/>
      <c r="AJ1169" s="38"/>
      <c r="AK1169" s="33" t="s">
        <v>3352</v>
      </c>
      <c r="AL1169" s="33" t="s">
        <v>3352</v>
      </c>
      <c r="AM1169" s="33" t="s">
        <v>3353</v>
      </c>
      <c r="AN1169" s="33"/>
    </row>
    <row r="1170" spans="1:40" ht="165.75">
      <c r="A1170" s="54" t="s">
        <v>1551</v>
      </c>
      <c r="B1170" s="33" t="s">
        <v>3354</v>
      </c>
      <c r="C1170" s="33" t="s">
        <v>1237</v>
      </c>
      <c r="D1170" s="33" t="s">
        <v>3355</v>
      </c>
      <c r="E1170" s="35"/>
      <c r="F1170" s="35" t="s">
        <v>1175</v>
      </c>
      <c r="G1170" s="35">
        <v>1</v>
      </c>
      <c r="H1170" s="33" t="s">
        <v>46</v>
      </c>
      <c r="I1170" s="52" t="s">
        <v>47</v>
      </c>
      <c r="J1170" s="33" t="s">
        <v>2304</v>
      </c>
      <c r="K1170" s="37">
        <v>510</v>
      </c>
      <c r="L1170" s="16">
        <f t="shared" si="278"/>
        <v>612</v>
      </c>
      <c r="M1170" s="16">
        <v>6.3E-2</v>
      </c>
      <c r="N1170" s="8">
        <f t="shared" si="279"/>
        <v>6.7235859124866598E-2</v>
      </c>
      <c r="O1170" s="17">
        <f t="shared" si="331"/>
        <v>545</v>
      </c>
      <c r="P1170" s="17">
        <f t="shared" si="332"/>
        <v>654</v>
      </c>
      <c r="Q1170" s="18">
        <f t="shared" si="282"/>
        <v>34.335000000000001</v>
      </c>
      <c r="R1170" s="8">
        <v>12</v>
      </c>
      <c r="S1170" s="8">
        <v>8.4</v>
      </c>
      <c r="T1170" s="18">
        <f t="shared" si="333"/>
        <v>715.0742358078603</v>
      </c>
      <c r="U1170" s="78">
        <v>0.1</v>
      </c>
      <c r="V1170" s="18">
        <f t="shared" si="334"/>
        <v>719.40000000000009</v>
      </c>
      <c r="W1170" s="44">
        <f t="shared" si="335"/>
        <v>681.2227074235808</v>
      </c>
      <c r="X1170" s="8">
        <v>8.4</v>
      </c>
      <c r="Y1170" s="17">
        <v>0</v>
      </c>
      <c r="Z1170" s="18">
        <f t="shared" si="336"/>
        <v>715.0742358078603</v>
      </c>
      <c r="AA1170" s="17">
        <f t="shared" si="337"/>
        <v>681.2227074235808</v>
      </c>
      <c r="AB1170" s="35" t="s">
        <v>3356</v>
      </c>
      <c r="AC1170" s="35" t="s">
        <v>46</v>
      </c>
      <c r="AD1170" s="35"/>
      <c r="AE1170" s="35"/>
      <c r="AF1170" s="35"/>
      <c r="AG1170" s="36"/>
      <c r="AH1170" s="36"/>
      <c r="AI1170" s="36"/>
      <c r="AJ1170" s="38"/>
      <c r="AK1170" s="33" t="s">
        <v>3357</v>
      </c>
      <c r="AL1170" s="33" t="s">
        <v>3357</v>
      </c>
      <c r="AM1170" s="33" t="s">
        <v>3358</v>
      </c>
      <c r="AN1170" s="33" t="s">
        <v>3359</v>
      </c>
    </row>
    <row r="1171" spans="1:40" ht="165.75">
      <c r="A1171" s="54" t="s">
        <v>1551</v>
      </c>
      <c r="B1171" s="33" t="s">
        <v>3354</v>
      </c>
      <c r="C1171" s="33" t="s">
        <v>1237</v>
      </c>
      <c r="D1171" s="33" t="s">
        <v>3355</v>
      </c>
      <c r="E1171" s="35"/>
      <c r="F1171" s="35" t="s">
        <v>1175</v>
      </c>
      <c r="G1171" s="35">
        <v>1</v>
      </c>
      <c r="H1171" s="33" t="s">
        <v>46</v>
      </c>
      <c r="I1171" s="52" t="s">
        <v>47</v>
      </c>
      <c r="J1171" s="33" t="s">
        <v>2304</v>
      </c>
      <c r="K1171" s="37">
        <v>510</v>
      </c>
      <c r="L1171" s="16">
        <f t="shared" si="278"/>
        <v>612</v>
      </c>
      <c r="M1171" s="16">
        <v>6.3E-2</v>
      </c>
      <c r="N1171" s="8">
        <f t="shared" si="279"/>
        <v>6.7235859124866598E-2</v>
      </c>
      <c r="O1171" s="17">
        <f t="shared" si="331"/>
        <v>545</v>
      </c>
      <c r="P1171" s="17">
        <f t="shared" si="332"/>
        <v>654</v>
      </c>
      <c r="Q1171" s="18">
        <f t="shared" si="282"/>
        <v>34.335000000000001</v>
      </c>
      <c r="R1171" s="8">
        <v>12</v>
      </c>
      <c r="S1171" s="8">
        <v>8.4</v>
      </c>
      <c r="T1171" s="18">
        <f t="shared" si="333"/>
        <v>715.0742358078603</v>
      </c>
      <c r="U1171" s="78">
        <v>0.1</v>
      </c>
      <c r="V1171" s="18">
        <f t="shared" si="334"/>
        <v>719.40000000000009</v>
      </c>
      <c r="W1171" s="44">
        <f t="shared" si="335"/>
        <v>681.2227074235808</v>
      </c>
      <c r="X1171" s="8">
        <v>8.4</v>
      </c>
      <c r="Y1171" s="17">
        <v>0</v>
      </c>
      <c r="Z1171" s="18">
        <f t="shared" si="336"/>
        <v>715.0742358078603</v>
      </c>
      <c r="AA1171" s="17">
        <f t="shared" si="337"/>
        <v>681.2227074235808</v>
      </c>
      <c r="AB1171" s="35"/>
      <c r="AC1171" s="35"/>
      <c r="AD1171" s="35"/>
      <c r="AE1171" s="35"/>
      <c r="AF1171" s="35"/>
      <c r="AG1171" s="36"/>
      <c r="AH1171" s="36"/>
      <c r="AI1171" s="36"/>
      <c r="AJ1171" s="38"/>
      <c r="AK1171" s="94" t="s">
        <v>3357</v>
      </c>
      <c r="AL1171" s="33" t="s">
        <v>3357</v>
      </c>
      <c r="AM1171" s="33" t="s">
        <v>3358</v>
      </c>
      <c r="AN1171" s="33" t="s">
        <v>3359</v>
      </c>
    </row>
    <row r="1172" spans="1:40" ht="102">
      <c r="A1172" s="54" t="s">
        <v>1551</v>
      </c>
      <c r="B1172" s="33" t="s">
        <v>3360</v>
      </c>
      <c r="C1172" s="33" t="s">
        <v>1237</v>
      </c>
      <c r="D1172" s="33" t="s">
        <v>3361</v>
      </c>
      <c r="E1172" s="35"/>
      <c r="F1172" s="35" t="s">
        <v>1175</v>
      </c>
      <c r="G1172" s="35">
        <v>1</v>
      </c>
      <c r="H1172" s="33" t="s">
        <v>46</v>
      </c>
      <c r="I1172" s="52" t="s">
        <v>47</v>
      </c>
      <c r="J1172" s="33" t="s">
        <v>2304</v>
      </c>
      <c r="K1172" s="37">
        <v>245</v>
      </c>
      <c r="L1172" s="16">
        <f t="shared" si="278"/>
        <v>294</v>
      </c>
      <c r="M1172" s="16">
        <v>0.1</v>
      </c>
      <c r="N1172" s="8">
        <f t="shared" si="279"/>
        <v>0.11111111111111112</v>
      </c>
      <c r="O1172" s="17">
        <f t="shared" si="331"/>
        <v>273</v>
      </c>
      <c r="P1172" s="17">
        <f t="shared" si="332"/>
        <v>327.59999999999997</v>
      </c>
      <c r="Q1172" s="18">
        <f t="shared" si="282"/>
        <v>27.3</v>
      </c>
      <c r="R1172" s="8">
        <v>12</v>
      </c>
      <c r="S1172" s="8">
        <v>8.4</v>
      </c>
      <c r="T1172" s="18">
        <f t="shared" si="333"/>
        <v>358.74235807860254</v>
      </c>
      <c r="U1172" s="78">
        <v>0.1</v>
      </c>
      <c r="V1172" s="18">
        <f t="shared" si="334"/>
        <v>360.36</v>
      </c>
      <c r="W1172" s="44">
        <f t="shared" si="335"/>
        <v>334.06113537117903</v>
      </c>
      <c r="X1172" s="8">
        <v>8.4</v>
      </c>
      <c r="Y1172" s="17">
        <v>0</v>
      </c>
      <c r="Z1172" s="18">
        <f t="shared" si="336"/>
        <v>358.74235807860254</v>
      </c>
      <c r="AA1172" s="17">
        <f t="shared" si="337"/>
        <v>334.06113537117903</v>
      </c>
      <c r="AB1172" s="35"/>
      <c r="AC1172" s="35"/>
      <c r="AD1172" s="35"/>
      <c r="AE1172" s="35"/>
      <c r="AF1172" s="35"/>
      <c r="AG1172" s="36"/>
      <c r="AH1172" s="36"/>
      <c r="AI1172" s="36"/>
      <c r="AJ1172" s="38"/>
      <c r="AK1172" s="33" t="s">
        <v>3362</v>
      </c>
      <c r="AL1172" s="33" t="s">
        <v>3362</v>
      </c>
      <c r="AM1172" s="33" t="s">
        <v>3363</v>
      </c>
      <c r="AN1172" s="33" t="s">
        <v>3364</v>
      </c>
    </row>
    <row r="1173" spans="1:40" ht="102">
      <c r="A1173" s="54" t="s">
        <v>1551</v>
      </c>
      <c r="B1173" s="33" t="s">
        <v>3360</v>
      </c>
      <c r="C1173" s="33" t="s">
        <v>1237</v>
      </c>
      <c r="D1173" s="33" t="s">
        <v>3361</v>
      </c>
      <c r="E1173" s="35"/>
      <c r="F1173" s="35" t="s">
        <v>1175</v>
      </c>
      <c r="G1173" s="35">
        <v>1</v>
      </c>
      <c r="H1173" s="33" t="s">
        <v>46</v>
      </c>
      <c r="I1173" s="52" t="s">
        <v>47</v>
      </c>
      <c r="J1173" s="33" t="s">
        <v>2304</v>
      </c>
      <c r="K1173" s="37">
        <v>245</v>
      </c>
      <c r="L1173" s="16">
        <f t="shared" si="278"/>
        <v>294</v>
      </c>
      <c r="M1173" s="16">
        <v>0.1</v>
      </c>
      <c r="N1173" s="8">
        <f t="shared" si="279"/>
        <v>0.11111111111111112</v>
      </c>
      <c r="O1173" s="17">
        <f t="shared" si="331"/>
        <v>273</v>
      </c>
      <c r="P1173" s="17">
        <f t="shared" si="332"/>
        <v>327.59999999999997</v>
      </c>
      <c r="Q1173" s="18">
        <f t="shared" si="282"/>
        <v>27.3</v>
      </c>
      <c r="R1173" s="8">
        <v>12</v>
      </c>
      <c r="S1173" s="8">
        <v>8.4</v>
      </c>
      <c r="T1173" s="18">
        <f t="shared" si="333"/>
        <v>358.74235807860254</v>
      </c>
      <c r="U1173" s="78">
        <v>0.1</v>
      </c>
      <c r="V1173" s="18">
        <f t="shared" si="334"/>
        <v>360.36</v>
      </c>
      <c r="W1173" s="44">
        <f t="shared" si="335"/>
        <v>334.06113537117903</v>
      </c>
      <c r="X1173" s="8">
        <v>8.4</v>
      </c>
      <c r="Y1173" s="17">
        <v>0</v>
      </c>
      <c r="Z1173" s="18">
        <f t="shared" si="336"/>
        <v>358.74235807860254</v>
      </c>
      <c r="AA1173" s="17">
        <f t="shared" si="337"/>
        <v>334.06113537117903</v>
      </c>
      <c r="AB1173" s="35"/>
      <c r="AC1173" s="35"/>
      <c r="AD1173" s="35"/>
      <c r="AE1173" s="35"/>
      <c r="AF1173" s="35"/>
      <c r="AG1173" s="36"/>
      <c r="AH1173" s="36"/>
      <c r="AI1173" s="36"/>
      <c r="AJ1173" s="38"/>
      <c r="AK1173" s="33" t="s">
        <v>3362</v>
      </c>
      <c r="AL1173" s="33" t="s">
        <v>3362</v>
      </c>
      <c r="AM1173" s="33" t="s">
        <v>3363</v>
      </c>
      <c r="AN1173" s="33" t="s">
        <v>3364</v>
      </c>
    </row>
    <row r="1174" spans="1:40" ht="102">
      <c r="A1174" s="54" t="s">
        <v>1551</v>
      </c>
      <c r="B1174" s="33" t="s">
        <v>3360</v>
      </c>
      <c r="C1174" s="33" t="s">
        <v>1237</v>
      </c>
      <c r="D1174" s="33" t="s">
        <v>3361</v>
      </c>
      <c r="E1174" s="35"/>
      <c r="F1174" s="35" t="s">
        <v>1175</v>
      </c>
      <c r="G1174" s="35">
        <v>1</v>
      </c>
      <c r="H1174" s="33" t="s">
        <v>46</v>
      </c>
      <c r="I1174" s="52" t="s">
        <v>47</v>
      </c>
      <c r="J1174" s="33" t="s">
        <v>2304</v>
      </c>
      <c r="K1174" s="37">
        <v>245</v>
      </c>
      <c r="L1174" s="16">
        <f t="shared" si="278"/>
        <v>294</v>
      </c>
      <c r="M1174" s="16">
        <v>0.1</v>
      </c>
      <c r="N1174" s="8">
        <f t="shared" si="279"/>
        <v>0.11111111111111112</v>
      </c>
      <c r="O1174" s="17">
        <f t="shared" si="331"/>
        <v>273</v>
      </c>
      <c r="P1174" s="17">
        <f t="shared" si="332"/>
        <v>327.59999999999997</v>
      </c>
      <c r="Q1174" s="18">
        <f t="shared" si="282"/>
        <v>27.3</v>
      </c>
      <c r="R1174" s="8">
        <v>12</v>
      </c>
      <c r="S1174" s="8">
        <v>8.4</v>
      </c>
      <c r="T1174" s="18">
        <f t="shared" si="333"/>
        <v>358.74235807860254</v>
      </c>
      <c r="U1174" s="78">
        <v>0.1</v>
      </c>
      <c r="V1174" s="18">
        <f t="shared" si="334"/>
        <v>360.36</v>
      </c>
      <c r="W1174" s="44">
        <f t="shared" si="335"/>
        <v>334.06113537117903</v>
      </c>
      <c r="X1174" s="8">
        <v>8.4</v>
      </c>
      <c r="Y1174" s="17">
        <v>0</v>
      </c>
      <c r="Z1174" s="18">
        <f t="shared" si="336"/>
        <v>358.74235807860254</v>
      </c>
      <c r="AA1174" s="17">
        <f t="shared" si="337"/>
        <v>334.06113537117903</v>
      </c>
      <c r="AB1174" s="35"/>
      <c r="AC1174" s="35"/>
      <c r="AD1174" s="35"/>
      <c r="AE1174" s="35"/>
      <c r="AF1174" s="35"/>
      <c r="AG1174" s="36"/>
      <c r="AH1174" s="36"/>
      <c r="AI1174" s="36"/>
      <c r="AJ1174" s="38"/>
      <c r="AK1174" s="33" t="s">
        <v>3362</v>
      </c>
      <c r="AL1174" s="33" t="s">
        <v>3362</v>
      </c>
      <c r="AM1174" s="33" t="s">
        <v>3363</v>
      </c>
      <c r="AN1174" s="33" t="s">
        <v>3364</v>
      </c>
    </row>
    <row r="1175" spans="1:40" ht="114.75">
      <c r="A1175" s="54" t="s">
        <v>1551</v>
      </c>
      <c r="B1175" s="33" t="s">
        <v>3365</v>
      </c>
      <c r="C1175" s="33" t="s">
        <v>1237</v>
      </c>
      <c r="D1175" s="33" t="s">
        <v>3366</v>
      </c>
      <c r="E1175" s="35"/>
      <c r="F1175" s="35" t="s">
        <v>1175</v>
      </c>
      <c r="G1175" s="35">
        <v>1</v>
      </c>
      <c r="H1175" s="33" t="s">
        <v>46</v>
      </c>
      <c r="I1175" s="52" t="s">
        <v>47</v>
      </c>
      <c r="J1175" s="33" t="s">
        <v>2304</v>
      </c>
      <c r="K1175" s="37">
        <v>199</v>
      </c>
      <c r="L1175" s="16">
        <f t="shared" si="278"/>
        <v>238.79999999999998</v>
      </c>
      <c r="M1175" s="16">
        <v>0.12</v>
      </c>
      <c r="N1175" s="8">
        <f t="shared" si="279"/>
        <v>0.13636363636363635</v>
      </c>
      <c r="O1175" s="17">
        <f t="shared" si="331"/>
        <v>227</v>
      </c>
      <c r="P1175" s="17">
        <f t="shared" si="332"/>
        <v>272.39999999999998</v>
      </c>
      <c r="Q1175" s="18">
        <f t="shared" si="282"/>
        <v>27.24</v>
      </c>
      <c r="R1175" s="8">
        <v>12</v>
      </c>
      <c r="S1175" s="8">
        <v>8.4</v>
      </c>
      <c r="T1175" s="18">
        <f t="shared" si="333"/>
        <v>298.48034934497809</v>
      </c>
      <c r="U1175" s="78">
        <v>0.1</v>
      </c>
      <c r="V1175" s="18">
        <f t="shared" si="334"/>
        <v>299.64</v>
      </c>
      <c r="W1175" s="44">
        <f t="shared" si="335"/>
        <v>273.79912663755454</v>
      </c>
      <c r="X1175" s="8">
        <v>8.4</v>
      </c>
      <c r="Y1175" s="17">
        <v>0</v>
      </c>
      <c r="Z1175" s="18">
        <f t="shared" si="336"/>
        <v>298.48034934497809</v>
      </c>
      <c r="AA1175" s="17">
        <f t="shared" si="337"/>
        <v>273.79912663755454</v>
      </c>
      <c r="AB1175" s="40">
        <v>43441</v>
      </c>
      <c r="AC1175" s="35" t="s">
        <v>46</v>
      </c>
      <c r="AD1175" s="35"/>
      <c r="AE1175" s="35"/>
      <c r="AF1175" s="35"/>
      <c r="AG1175" s="36"/>
      <c r="AH1175" s="36"/>
      <c r="AI1175" s="36"/>
      <c r="AJ1175" s="38"/>
      <c r="AK1175" s="94" t="s">
        <v>3367</v>
      </c>
      <c r="AL1175" s="33" t="s">
        <v>3367</v>
      </c>
      <c r="AM1175" s="33" t="s">
        <v>3368</v>
      </c>
      <c r="AN1175" s="33" t="s">
        <v>3369</v>
      </c>
    </row>
    <row r="1176" spans="1:40" ht="127.5">
      <c r="A1176" s="54" t="s">
        <v>1551</v>
      </c>
      <c r="B1176" s="33" t="s">
        <v>3370</v>
      </c>
      <c r="C1176" s="33" t="s">
        <v>1237</v>
      </c>
      <c r="D1176" s="33" t="s">
        <v>3371</v>
      </c>
      <c r="E1176" s="35"/>
      <c r="F1176" s="35" t="s">
        <v>1175</v>
      </c>
      <c r="G1176" s="35">
        <v>1</v>
      </c>
      <c r="H1176" s="33" t="s">
        <v>46</v>
      </c>
      <c r="I1176" s="52" t="s">
        <v>47</v>
      </c>
      <c r="J1176" s="33" t="s">
        <v>2304</v>
      </c>
      <c r="K1176" s="37">
        <v>285</v>
      </c>
      <c r="L1176" s="16">
        <f t="shared" si="278"/>
        <v>342</v>
      </c>
      <c r="M1176" s="16">
        <v>0.1</v>
      </c>
      <c r="N1176" s="8">
        <f t="shared" si="279"/>
        <v>0.11111111111111112</v>
      </c>
      <c r="O1176" s="17">
        <f t="shared" si="331"/>
        <v>317</v>
      </c>
      <c r="P1176" s="17">
        <f t="shared" si="332"/>
        <v>380.4</v>
      </c>
      <c r="Q1176" s="18">
        <f t="shared" si="282"/>
        <v>31.700000000000003</v>
      </c>
      <c r="R1176" s="8">
        <v>12</v>
      </c>
      <c r="S1176" s="8">
        <v>8.4</v>
      </c>
      <c r="T1176" s="18">
        <f t="shared" si="333"/>
        <v>416.38427947598245</v>
      </c>
      <c r="U1176" s="78">
        <v>0.1</v>
      </c>
      <c r="V1176" s="18">
        <f t="shared" si="334"/>
        <v>418.44</v>
      </c>
      <c r="W1176" s="44">
        <f t="shared" si="335"/>
        <v>386.46288209606985</v>
      </c>
      <c r="X1176" s="8">
        <v>8.4</v>
      </c>
      <c r="Y1176" s="17">
        <v>0</v>
      </c>
      <c r="Z1176" s="18">
        <f t="shared" si="336"/>
        <v>416.38427947598245</v>
      </c>
      <c r="AA1176" s="17">
        <f t="shared" si="337"/>
        <v>386.46288209606985</v>
      </c>
      <c r="AB1176" s="35"/>
      <c r="AC1176" s="35"/>
      <c r="AD1176" s="35"/>
      <c r="AE1176" s="35"/>
      <c r="AF1176" s="35"/>
      <c r="AG1176" s="36"/>
      <c r="AH1176" s="36"/>
      <c r="AI1176" s="36"/>
      <c r="AJ1176" s="38"/>
      <c r="AK1176" s="33" t="s">
        <v>3372</v>
      </c>
      <c r="AL1176" s="33" t="s">
        <v>3372</v>
      </c>
      <c r="AM1176" s="33" t="s">
        <v>3373</v>
      </c>
      <c r="AN1176" s="33" t="s">
        <v>3374</v>
      </c>
    </row>
    <row r="1177" spans="1:40" ht="153">
      <c r="A1177" s="54" t="s">
        <v>1551</v>
      </c>
      <c r="B1177" s="33" t="s">
        <v>3375</v>
      </c>
      <c r="C1177" s="33" t="s">
        <v>1237</v>
      </c>
      <c r="D1177" s="33" t="s">
        <v>3376</v>
      </c>
      <c r="E1177" s="35"/>
      <c r="F1177" s="35" t="s">
        <v>1175</v>
      </c>
      <c r="G1177" s="35">
        <v>1</v>
      </c>
      <c r="H1177" s="33" t="s">
        <v>46</v>
      </c>
      <c r="I1177" s="52" t="s">
        <v>47</v>
      </c>
      <c r="J1177" s="33" t="s">
        <v>2304</v>
      </c>
      <c r="K1177" s="37">
        <v>215</v>
      </c>
      <c r="L1177" s="16">
        <f t="shared" si="278"/>
        <v>258</v>
      </c>
      <c r="M1177" s="16">
        <v>0.13400000000000001</v>
      </c>
      <c r="N1177" s="8">
        <f t="shared" si="279"/>
        <v>0.15473441108545036</v>
      </c>
      <c r="O1177" s="17">
        <f t="shared" si="331"/>
        <v>249</v>
      </c>
      <c r="P1177" s="17">
        <f t="shared" si="332"/>
        <v>298.8</v>
      </c>
      <c r="Q1177" s="18">
        <f t="shared" si="282"/>
        <v>33.366</v>
      </c>
      <c r="R1177" s="8">
        <v>12</v>
      </c>
      <c r="S1177" s="8">
        <v>8.4</v>
      </c>
      <c r="T1177" s="18">
        <f t="shared" si="333"/>
        <v>327.30131004366808</v>
      </c>
      <c r="U1177" s="78">
        <v>0.1</v>
      </c>
      <c r="V1177" s="18">
        <f t="shared" si="334"/>
        <v>328.68000000000006</v>
      </c>
      <c r="W1177" s="44">
        <f t="shared" si="335"/>
        <v>294.7598253275109</v>
      </c>
      <c r="X1177" s="8">
        <v>8.4</v>
      </c>
      <c r="Y1177" s="17">
        <v>0</v>
      </c>
      <c r="Z1177" s="18">
        <f t="shared" si="336"/>
        <v>327.30131004366808</v>
      </c>
      <c r="AA1177" s="17">
        <f t="shared" si="337"/>
        <v>294.7598253275109</v>
      </c>
      <c r="AB1177" s="35"/>
      <c r="AC1177" s="35"/>
      <c r="AD1177" s="35"/>
      <c r="AE1177" s="35"/>
      <c r="AF1177" s="35"/>
      <c r="AG1177" s="36"/>
      <c r="AH1177" s="36"/>
      <c r="AI1177" s="36"/>
      <c r="AJ1177" s="38"/>
      <c r="AK1177" s="33" t="s">
        <v>3377</v>
      </c>
      <c r="AL1177" s="33" t="s">
        <v>3377</v>
      </c>
      <c r="AM1177" s="33" t="s">
        <v>3378</v>
      </c>
      <c r="AN1177" s="33" t="s">
        <v>3379</v>
      </c>
    </row>
    <row r="1178" spans="1:40" ht="114.75">
      <c r="A1178" s="54" t="s">
        <v>1551</v>
      </c>
      <c r="B1178" s="33" t="s">
        <v>3380</v>
      </c>
      <c r="C1178" s="33" t="s">
        <v>1237</v>
      </c>
      <c r="D1178" s="33" t="s">
        <v>3381</v>
      </c>
      <c r="E1178" s="35"/>
      <c r="F1178" s="35" t="s">
        <v>1175</v>
      </c>
      <c r="G1178" s="35">
        <v>1</v>
      </c>
      <c r="H1178" s="33" t="s">
        <v>46</v>
      </c>
      <c r="I1178" s="52" t="s">
        <v>47</v>
      </c>
      <c r="J1178" s="33" t="s">
        <v>2304</v>
      </c>
      <c r="K1178" s="37">
        <v>195</v>
      </c>
      <c r="L1178" s="16">
        <f t="shared" si="278"/>
        <v>234</v>
      </c>
      <c r="M1178" s="16">
        <v>0.13800000000000001</v>
      </c>
      <c r="N1178" s="8">
        <f t="shared" si="279"/>
        <v>0.16009280742459397</v>
      </c>
      <c r="O1178" s="17">
        <f t="shared" si="331"/>
        <v>227</v>
      </c>
      <c r="P1178" s="17">
        <f t="shared" si="332"/>
        <v>272.39999999999998</v>
      </c>
      <c r="Q1178" s="18">
        <f t="shared" si="282"/>
        <v>31.326000000000004</v>
      </c>
      <c r="R1178" s="8">
        <v>12</v>
      </c>
      <c r="S1178" s="8">
        <v>8.4</v>
      </c>
      <c r="T1178" s="18">
        <f t="shared" si="333"/>
        <v>298.48034934497809</v>
      </c>
      <c r="U1178" s="78">
        <v>0.1</v>
      </c>
      <c r="V1178" s="18">
        <f t="shared" si="334"/>
        <v>299.64</v>
      </c>
      <c r="W1178" s="44">
        <f t="shared" si="335"/>
        <v>268.55895196506549</v>
      </c>
      <c r="X1178" s="8">
        <v>8.4</v>
      </c>
      <c r="Y1178" s="17">
        <v>0</v>
      </c>
      <c r="Z1178" s="18">
        <f t="shared" si="336"/>
        <v>298.48034934497809</v>
      </c>
      <c r="AA1178" s="17">
        <f t="shared" si="337"/>
        <v>268.55895196506549</v>
      </c>
      <c r="AB1178" s="40">
        <v>43441</v>
      </c>
      <c r="AC1178" s="35" t="s">
        <v>46</v>
      </c>
      <c r="AD1178" s="35"/>
      <c r="AE1178" s="35"/>
      <c r="AF1178" s="35"/>
      <c r="AG1178" s="36"/>
      <c r="AH1178" s="36"/>
      <c r="AI1178" s="36"/>
      <c r="AJ1178" s="38"/>
      <c r="AK1178" s="33" t="s">
        <v>3382</v>
      </c>
      <c r="AL1178" s="33" t="s">
        <v>3382</v>
      </c>
      <c r="AM1178" s="33" t="s">
        <v>3383</v>
      </c>
      <c r="AN1178" s="33" t="s">
        <v>3384</v>
      </c>
    </row>
    <row r="1179" spans="1:40" ht="114.75">
      <c r="A1179" s="54" t="s">
        <v>1551</v>
      </c>
      <c r="B1179" s="33" t="s">
        <v>3385</v>
      </c>
      <c r="C1179" s="33" t="s">
        <v>1237</v>
      </c>
      <c r="D1179" s="33" t="s">
        <v>3386</v>
      </c>
      <c r="E1179" s="35"/>
      <c r="F1179" s="35" t="s">
        <v>1175</v>
      </c>
      <c r="G1179" s="35">
        <v>1</v>
      </c>
      <c r="H1179" s="33" t="s">
        <v>46</v>
      </c>
      <c r="I1179" s="52" t="s">
        <v>47</v>
      </c>
      <c r="J1179" s="33" t="s">
        <v>2304</v>
      </c>
      <c r="K1179" s="37">
        <v>210</v>
      </c>
      <c r="L1179" s="16">
        <f t="shared" si="278"/>
        <v>252</v>
      </c>
      <c r="M1179" s="16">
        <v>0.13</v>
      </c>
      <c r="N1179" s="8">
        <f t="shared" si="279"/>
        <v>0.14942528735632185</v>
      </c>
      <c r="O1179" s="17">
        <f t="shared" si="331"/>
        <v>242</v>
      </c>
      <c r="P1179" s="17">
        <f t="shared" si="332"/>
        <v>290.39999999999998</v>
      </c>
      <c r="Q1179" s="18">
        <f t="shared" si="282"/>
        <v>31.46</v>
      </c>
      <c r="R1179" s="8">
        <v>12</v>
      </c>
      <c r="S1179" s="8">
        <v>8.4</v>
      </c>
      <c r="T1179" s="18">
        <f t="shared" si="333"/>
        <v>318.13100436681219</v>
      </c>
      <c r="U1179" s="78">
        <v>0.1</v>
      </c>
      <c r="V1179" s="18">
        <f t="shared" si="334"/>
        <v>319.44</v>
      </c>
      <c r="W1179" s="44">
        <f t="shared" si="335"/>
        <v>288.20960698689953</v>
      </c>
      <c r="X1179" s="8">
        <v>8.4</v>
      </c>
      <c r="Y1179" s="17">
        <v>0</v>
      </c>
      <c r="Z1179" s="18">
        <f t="shared" si="336"/>
        <v>318.13100436681219</v>
      </c>
      <c r="AA1179" s="17">
        <f t="shared" si="337"/>
        <v>288.20960698689953</v>
      </c>
      <c r="AB1179" s="35"/>
      <c r="AC1179" s="35"/>
      <c r="AD1179" s="35"/>
      <c r="AE1179" s="35"/>
      <c r="AF1179" s="35"/>
      <c r="AG1179" s="36"/>
      <c r="AH1179" s="36"/>
      <c r="AI1179" s="36"/>
      <c r="AJ1179" s="38"/>
      <c r="AK1179" s="33" t="s">
        <v>3387</v>
      </c>
      <c r="AL1179" s="33" t="s">
        <v>3387</v>
      </c>
      <c r="AM1179" s="33" t="s">
        <v>3388</v>
      </c>
      <c r="AN1179" s="33"/>
    </row>
    <row r="1180" spans="1:40" ht="165.75">
      <c r="A1180" s="54" t="s">
        <v>1551</v>
      </c>
      <c r="B1180" s="33" t="s">
        <v>3389</v>
      </c>
      <c r="C1180" s="33" t="s">
        <v>682</v>
      </c>
      <c r="D1180" s="33" t="s">
        <v>3390</v>
      </c>
      <c r="E1180" s="35"/>
      <c r="F1180" s="35" t="s">
        <v>45</v>
      </c>
      <c r="G1180" s="35">
        <v>1</v>
      </c>
      <c r="H1180" s="33" t="s">
        <v>46</v>
      </c>
      <c r="I1180" s="52" t="s">
        <v>47</v>
      </c>
      <c r="J1180" s="33" t="s">
        <v>2304</v>
      </c>
      <c r="K1180" s="37">
        <v>179</v>
      </c>
      <c r="L1180" s="16">
        <f t="shared" si="278"/>
        <v>214.79999999999998</v>
      </c>
      <c r="M1180" s="16">
        <v>0.11</v>
      </c>
      <c r="N1180" s="8">
        <f t="shared" si="279"/>
        <v>0.12359550561797752</v>
      </c>
      <c r="O1180" s="17">
        <f t="shared" si="331"/>
        <v>202</v>
      </c>
      <c r="P1180" s="17">
        <f t="shared" si="332"/>
        <v>242.39999999999998</v>
      </c>
      <c r="Q1180" s="18">
        <f t="shared" si="282"/>
        <v>22.22</v>
      </c>
      <c r="R1180" s="8">
        <v>12</v>
      </c>
      <c r="S1180" s="8">
        <v>6</v>
      </c>
      <c r="T1180" s="18">
        <f t="shared" si="333"/>
        <v>258.63829787234039</v>
      </c>
      <c r="U1180" s="78">
        <v>7.0000000000000007E-2</v>
      </c>
      <c r="V1180" s="18">
        <f t="shared" si="334"/>
        <v>259.36799999999999</v>
      </c>
      <c r="W1180" s="44">
        <f t="shared" si="335"/>
        <v>241.27659574468083</v>
      </c>
      <c r="X1180" s="8">
        <v>8.4</v>
      </c>
      <c r="Y1180" s="17">
        <v>0</v>
      </c>
      <c r="Z1180" s="18">
        <f t="shared" si="336"/>
        <v>265.72925764192138</v>
      </c>
      <c r="AA1180" s="17">
        <f t="shared" si="337"/>
        <v>247.59825327510913</v>
      </c>
      <c r="AB1180" s="35"/>
      <c r="AC1180" s="35"/>
      <c r="AD1180" s="35"/>
      <c r="AE1180" s="35"/>
      <c r="AF1180" s="35"/>
      <c r="AG1180" s="36"/>
      <c r="AH1180" s="36"/>
      <c r="AI1180" s="36"/>
      <c r="AJ1180" s="38"/>
      <c r="AK1180" s="33" t="s">
        <v>3391</v>
      </c>
      <c r="AL1180" s="33" t="s">
        <v>3391</v>
      </c>
      <c r="AM1180" s="33" t="s">
        <v>3392</v>
      </c>
      <c r="AN1180" s="33" t="s">
        <v>3393</v>
      </c>
    </row>
    <row r="1181" spans="1:40" ht="178.5">
      <c r="A1181" s="54" t="s">
        <v>1551</v>
      </c>
      <c r="B1181" s="33" t="s">
        <v>3394</v>
      </c>
      <c r="C1181" s="33" t="s">
        <v>682</v>
      </c>
      <c r="D1181" s="33" t="s">
        <v>3395</v>
      </c>
      <c r="E1181" s="35"/>
      <c r="F1181" s="35" t="s">
        <v>45</v>
      </c>
      <c r="G1181" s="35">
        <v>1</v>
      </c>
      <c r="H1181" s="33" t="s">
        <v>46</v>
      </c>
      <c r="I1181" s="52" t="s">
        <v>47</v>
      </c>
      <c r="J1181" s="33" t="s">
        <v>2304</v>
      </c>
      <c r="K1181" s="37">
        <v>465</v>
      </c>
      <c r="L1181" s="16">
        <f t="shared" si="278"/>
        <v>558</v>
      </c>
      <c r="M1181" s="16">
        <v>0.14599999999999999</v>
      </c>
      <c r="N1181" s="8">
        <f t="shared" si="279"/>
        <v>0.17096018735362997</v>
      </c>
      <c r="O1181" s="17">
        <f t="shared" si="331"/>
        <v>545</v>
      </c>
      <c r="P1181" s="17">
        <f t="shared" si="332"/>
        <v>654</v>
      </c>
      <c r="Q1181" s="18">
        <f t="shared" si="282"/>
        <v>79.569999999999993</v>
      </c>
      <c r="R1181" s="8">
        <v>12</v>
      </c>
      <c r="S1181" s="8">
        <v>6</v>
      </c>
      <c r="T1181" s="18">
        <f t="shared" si="333"/>
        <v>696.51063829787245</v>
      </c>
      <c r="U1181" s="78">
        <v>7.0000000000000007E-2</v>
      </c>
      <c r="V1181" s="18">
        <f t="shared" si="334"/>
        <v>699.78000000000009</v>
      </c>
      <c r="W1181" s="44">
        <f t="shared" si="335"/>
        <v>606.38297872340434</v>
      </c>
      <c r="X1181" s="8">
        <v>8.4</v>
      </c>
      <c r="Y1181" s="17">
        <v>0</v>
      </c>
      <c r="Z1181" s="18">
        <f t="shared" si="336"/>
        <v>715.0742358078603</v>
      </c>
      <c r="AA1181" s="17">
        <f t="shared" si="337"/>
        <v>622.27074235807856</v>
      </c>
      <c r="AB1181" s="35"/>
      <c r="AC1181" s="35"/>
      <c r="AD1181" s="35"/>
      <c r="AE1181" s="35"/>
      <c r="AF1181" s="35"/>
      <c r="AG1181" s="36"/>
      <c r="AH1181" s="36"/>
      <c r="AI1181" s="36"/>
      <c r="AJ1181" s="38"/>
      <c r="AK1181" s="33" t="s">
        <v>3396</v>
      </c>
      <c r="AL1181" s="33" t="s">
        <v>3396</v>
      </c>
      <c r="AM1181" s="33" t="s">
        <v>3397</v>
      </c>
      <c r="AN1181" s="33" t="s">
        <v>3398</v>
      </c>
    </row>
    <row r="1182" spans="1:40" ht="127.5">
      <c r="A1182" s="54" t="s">
        <v>1551</v>
      </c>
      <c r="B1182" s="33" t="s">
        <v>3399</v>
      </c>
      <c r="C1182" s="33" t="s">
        <v>682</v>
      </c>
      <c r="D1182" s="33" t="s">
        <v>3400</v>
      </c>
      <c r="E1182" s="35" t="s">
        <v>3401</v>
      </c>
      <c r="F1182" s="35" t="s">
        <v>45</v>
      </c>
      <c r="G1182" s="35">
        <v>1</v>
      </c>
      <c r="H1182" s="33" t="s">
        <v>46</v>
      </c>
      <c r="I1182" s="52" t="s">
        <v>47</v>
      </c>
      <c r="J1182" s="33" t="s">
        <v>2304</v>
      </c>
      <c r="K1182" s="37">
        <v>290</v>
      </c>
      <c r="L1182" s="16">
        <f t="shared" si="278"/>
        <v>348</v>
      </c>
      <c r="M1182" s="16">
        <v>0.188</v>
      </c>
      <c r="N1182" s="8">
        <f t="shared" si="279"/>
        <v>0.23152709359605911</v>
      </c>
      <c r="O1182" s="17">
        <f t="shared" si="331"/>
        <v>358</v>
      </c>
      <c r="P1182" s="17">
        <f t="shared" si="332"/>
        <v>429.59999999999997</v>
      </c>
      <c r="Q1182" s="18">
        <f t="shared" si="282"/>
        <v>67.304000000000002</v>
      </c>
      <c r="R1182" s="8">
        <v>12</v>
      </c>
      <c r="S1182" s="8">
        <v>6</v>
      </c>
      <c r="T1182" s="18">
        <f t="shared" si="333"/>
        <v>457.78723404255322</v>
      </c>
      <c r="U1182" s="78">
        <v>7.0000000000000007E-2</v>
      </c>
      <c r="V1182" s="18">
        <f t="shared" si="334"/>
        <v>459.67199999999997</v>
      </c>
      <c r="W1182" s="44">
        <f t="shared" si="335"/>
        <v>382.97872340425533</v>
      </c>
      <c r="X1182" s="8">
        <v>8.4</v>
      </c>
      <c r="Y1182" s="17">
        <v>0</v>
      </c>
      <c r="Z1182" s="18">
        <f t="shared" si="336"/>
        <v>470.09606986899558</v>
      </c>
      <c r="AA1182" s="17">
        <f t="shared" si="337"/>
        <v>393.01310043668121</v>
      </c>
      <c r="AB1182" s="40">
        <v>43319</v>
      </c>
      <c r="AC1182" s="35" t="s">
        <v>3402</v>
      </c>
      <c r="AD1182" s="35" t="s">
        <v>3403</v>
      </c>
      <c r="AE1182" s="35" t="s">
        <v>3404</v>
      </c>
      <c r="AF1182" s="35" t="s">
        <v>2309</v>
      </c>
      <c r="AG1182" s="36"/>
      <c r="AH1182" s="36"/>
      <c r="AI1182" s="36"/>
      <c r="AJ1182" s="38"/>
      <c r="AK1182" s="33" t="s">
        <v>3405</v>
      </c>
      <c r="AL1182" s="33" t="s">
        <v>3405</v>
      </c>
      <c r="AM1182" s="33" t="s">
        <v>3406</v>
      </c>
      <c r="AN1182" s="33" t="s">
        <v>3407</v>
      </c>
    </row>
    <row r="1183" spans="1:40" ht="153">
      <c r="A1183" s="54" t="s">
        <v>1551</v>
      </c>
      <c r="B1183" s="33" t="s">
        <v>3408</v>
      </c>
      <c r="C1183" s="33" t="s">
        <v>682</v>
      </c>
      <c r="D1183" s="33" t="s">
        <v>3409</v>
      </c>
      <c r="E1183" s="35" t="s">
        <v>3410</v>
      </c>
      <c r="F1183" s="35" t="s">
        <v>45</v>
      </c>
      <c r="G1183" s="35">
        <v>1</v>
      </c>
      <c r="H1183" s="33" t="s">
        <v>46</v>
      </c>
      <c r="I1183" s="52" t="s">
        <v>47</v>
      </c>
      <c r="J1183" s="33" t="s">
        <v>2304</v>
      </c>
      <c r="K1183" s="37">
        <v>250</v>
      </c>
      <c r="L1183" s="16">
        <f t="shared" si="278"/>
        <v>300</v>
      </c>
      <c r="M1183" s="16">
        <v>0.25</v>
      </c>
      <c r="N1183" s="8">
        <f t="shared" si="279"/>
        <v>0.33333333333333331</v>
      </c>
      <c r="O1183" s="17">
        <f t="shared" si="331"/>
        <v>334</v>
      </c>
      <c r="P1183" s="17">
        <f t="shared" si="332"/>
        <v>400.8</v>
      </c>
      <c r="Q1183" s="18">
        <f t="shared" si="282"/>
        <v>83.5</v>
      </c>
      <c r="R1183" s="8">
        <v>12</v>
      </c>
      <c r="S1183" s="8">
        <v>6</v>
      </c>
      <c r="T1183" s="18">
        <f t="shared" si="333"/>
        <v>427.14893617021283</v>
      </c>
      <c r="U1183" s="78">
        <v>7.0000000000000007E-2</v>
      </c>
      <c r="V1183" s="18">
        <f t="shared" si="334"/>
        <v>428.85600000000005</v>
      </c>
      <c r="W1183" s="44">
        <f t="shared" si="335"/>
        <v>331.91489361702128</v>
      </c>
      <c r="X1183" s="8">
        <v>8.4</v>
      </c>
      <c r="Y1183" s="17">
        <v>0</v>
      </c>
      <c r="Z1183" s="18">
        <f t="shared" si="336"/>
        <v>438.65502183406113</v>
      </c>
      <c r="AA1183" s="17">
        <f t="shared" si="337"/>
        <v>340.6113537117904</v>
      </c>
      <c r="AB1183" s="40">
        <v>43380</v>
      </c>
      <c r="AC1183" s="35" t="s">
        <v>482</v>
      </c>
      <c r="AD1183" s="35" t="s">
        <v>3411</v>
      </c>
      <c r="AE1183" s="35" t="s">
        <v>3412</v>
      </c>
      <c r="AF1183" s="35">
        <v>12.11</v>
      </c>
      <c r="AG1183" s="36"/>
      <c r="AH1183" s="36"/>
      <c r="AI1183" s="36"/>
      <c r="AJ1183" s="38"/>
      <c r="AK1183" s="33" t="s">
        <v>3413</v>
      </c>
      <c r="AL1183" s="33" t="s">
        <v>3413</v>
      </c>
      <c r="AM1183" s="33" t="s">
        <v>3414</v>
      </c>
      <c r="AN1183" s="33" t="s">
        <v>3415</v>
      </c>
    </row>
    <row r="1184" spans="1:40" ht="153">
      <c r="A1184" s="54" t="s">
        <v>1551</v>
      </c>
      <c r="B1184" s="33" t="s">
        <v>3416</v>
      </c>
      <c r="C1184" s="33" t="s">
        <v>682</v>
      </c>
      <c r="D1184" s="33" t="s">
        <v>3417</v>
      </c>
      <c r="E1184" s="35"/>
      <c r="F1184" s="35" t="s">
        <v>45</v>
      </c>
      <c r="G1184" s="35">
        <v>1</v>
      </c>
      <c r="H1184" s="33" t="s">
        <v>46</v>
      </c>
      <c r="I1184" s="52" t="s">
        <v>47</v>
      </c>
      <c r="J1184" s="33" t="s">
        <v>2304</v>
      </c>
      <c r="K1184" s="37">
        <v>309</v>
      </c>
      <c r="L1184" s="16">
        <f t="shared" si="278"/>
        <v>370.8</v>
      </c>
      <c r="M1184" s="16">
        <v>0.13400000000000001</v>
      </c>
      <c r="N1184" s="8">
        <f t="shared" si="279"/>
        <v>0.15473441108545036</v>
      </c>
      <c r="O1184" s="17">
        <f t="shared" si="331"/>
        <v>357</v>
      </c>
      <c r="P1184" s="17">
        <f t="shared" si="332"/>
        <v>428.4</v>
      </c>
      <c r="Q1184" s="18">
        <f t="shared" si="282"/>
        <v>47.838000000000001</v>
      </c>
      <c r="R1184" s="8">
        <v>12</v>
      </c>
      <c r="S1184" s="8">
        <v>6</v>
      </c>
      <c r="T1184" s="18">
        <f t="shared" si="333"/>
        <v>456.51063829787239</v>
      </c>
      <c r="U1184" s="78">
        <v>7.0000000000000007E-2</v>
      </c>
      <c r="V1184" s="18">
        <f t="shared" si="334"/>
        <v>458.38799999999998</v>
      </c>
      <c r="W1184" s="44">
        <f t="shared" si="335"/>
        <v>407.2340425531915</v>
      </c>
      <c r="X1184" s="8">
        <v>8.4</v>
      </c>
      <c r="Y1184" s="17">
        <v>0</v>
      </c>
      <c r="Z1184" s="18">
        <f t="shared" si="336"/>
        <v>468.78602620087332</v>
      </c>
      <c r="AA1184" s="17">
        <f t="shared" si="337"/>
        <v>417.90393013100436</v>
      </c>
      <c r="AB1184" s="35" t="s">
        <v>2352</v>
      </c>
      <c r="AC1184" s="35" t="s">
        <v>46</v>
      </c>
      <c r="AD1184" s="35"/>
      <c r="AE1184" s="35"/>
      <c r="AF1184" s="35"/>
      <c r="AG1184" s="36"/>
      <c r="AH1184" s="36"/>
      <c r="AI1184" s="36"/>
      <c r="AJ1184" s="38"/>
      <c r="AK1184" s="33" t="s">
        <v>3418</v>
      </c>
      <c r="AL1184" s="33" t="s">
        <v>3418</v>
      </c>
      <c r="AM1184" s="33" t="s">
        <v>3419</v>
      </c>
      <c r="AN1184" s="33" t="s">
        <v>3420</v>
      </c>
    </row>
    <row r="1185" spans="1:40" ht="140.25">
      <c r="A1185" s="54" t="s">
        <v>1551</v>
      </c>
      <c r="B1185" s="33" t="s">
        <v>3421</v>
      </c>
      <c r="C1185" s="33" t="s">
        <v>609</v>
      </c>
      <c r="D1185" s="33" t="s">
        <v>3422</v>
      </c>
      <c r="E1185" s="35"/>
      <c r="F1185" s="35" t="s">
        <v>45</v>
      </c>
      <c r="G1185" s="35">
        <v>1</v>
      </c>
      <c r="H1185" s="33" t="s">
        <v>46</v>
      </c>
      <c r="I1185" s="52" t="s">
        <v>47</v>
      </c>
      <c r="J1185" s="33" t="s">
        <v>2304</v>
      </c>
      <c r="K1185" s="37">
        <v>160</v>
      </c>
      <c r="L1185" s="16">
        <f t="shared" si="278"/>
        <v>192</v>
      </c>
      <c r="M1185" s="16">
        <v>0.14000000000000001</v>
      </c>
      <c r="N1185" s="8">
        <f t="shared" si="279"/>
        <v>0.16279069767441862</v>
      </c>
      <c r="O1185" s="17">
        <f t="shared" si="331"/>
        <v>187</v>
      </c>
      <c r="P1185" s="17">
        <f t="shared" si="332"/>
        <v>224.4</v>
      </c>
      <c r="Q1185" s="18">
        <f t="shared" si="282"/>
        <v>26.180000000000003</v>
      </c>
      <c r="R1185" s="8">
        <v>12</v>
      </c>
      <c r="S1185" s="8">
        <v>6</v>
      </c>
      <c r="T1185" s="18">
        <f t="shared" si="333"/>
        <v>239.48936170212767</v>
      </c>
      <c r="U1185" s="78">
        <v>7.0000000000000007E-2</v>
      </c>
      <c r="V1185" s="18">
        <f t="shared" si="334"/>
        <v>240.10800000000003</v>
      </c>
      <c r="W1185" s="44">
        <f t="shared" si="335"/>
        <v>217.02127659574469</v>
      </c>
      <c r="X1185" s="8">
        <v>8.4</v>
      </c>
      <c r="Y1185" s="17">
        <v>0</v>
      </c>
      <c r="Z1185" s="18">
        <f t="shared" si="336"/>
        <v>246.07860262008734</v>
      </c>
      <c r="AA1185" s="17">
        <f t="shared" si="337"/>
        <v>222.70742358078601</v>
      </c>
      <c r="AB1185" s="35"/>
      <c r="AC1185" s="35"/>
      <c r="AD1185" s="35"/>
      <c r="AE1185" s="35"/>
      <c r="AF1185" s="35"/>
      <c r="AG1185" s="36"/>
      <c r="AH1185" s="36"/>
      <c r="AI1185" s="36"/>
      <c r="AJ1185" s="38"/>
      <c r="AK1185" s="33" t="s">
        <v>3423</v>
      </c>
      <c r="AL1185" s="33" t="s">
        <v>3423</v>
      </c>
      <c r="AM1185" s="33" t="s">
        <v>3424</v>
      </c>
      <c r="AN1185" s="33" t="s">
        <v>3425</v>
      </c>
    </row>
    <row r="1186" spans="1:40" ht="140.25">
      <c r="A1186" s="54" t="s">
        <v>1551</v>
      </c>
      <c r="B1186" s="33" t="s">
        <v>3421</v>
      </c>
      <c r="C1186" s="33" t="s">
        <v>609</v>
      </c>
      <c r="D1186" s="33" t="s">
        <v>3422</v>
      </c>
      <c r="E1186" s="35"/>
      <c r="F1186" s="35" t="s">
        <v>45</v>
      </c>
      <c r="G1186" s="35">
        <v>1</v>
      </c>
      <c r="H1186" s="33" t="s">
        <v>46</v>
      </c>
      <c r="I1186" s="52" t="s">
        <v>47</v>
      </c>
      <c r="J1186" s="33" t="s">
        <v>2304</v>
      </c>
      <c r="K1186" s="37">
        <v>160</v>
      </c>
      <c r="L1186" s="16">
        <f t="shared" si="278"/>
        <v>192</v>
      </c>
      <c r="M1186" s="16">
        <v>0.14000000000000001</v>
      </c>
      <c r="N1186" s="8">
        <f t="shared" si="279"/>
        <v>0.16279069767441862</v>
      </c>
      <c r="O1186" s="17">
        <f t="shared" si="331"/>
        <v>187</v>
      </c>
      <c r="P1186" s="17">
        <f t="shared" si="332"/>
        <v>224.4</v>
      </c>
      <c r="Q1186" s="18">
        <f t="shared" si="282"/>
        <v>26.180000000000003</v>
      </c>
      <c r="R1186" s="8">
        <v>12</v>
      </c>
      <c r="S1186" s="8">
        <v>6</v>
      </c>
      <c r="T1186" s="18">
        <f t="shared" si="333"/>
        <v>239.48936170212767</v>
      </c>
      <c r="U1186" s="78">
        <v>7.0000000000000007E-2</v>
      </c>
      <c r="V1186" s="18">
        <f t="shared" si="334"/>
        <v>240.10800000000003</v>
      </c>
      <c r="W1186" s="44">
        <f t="shared" si="335"/>
        <v>217.02127659574469</v>
      </c>
      <c r="X1186" s="8">
        <v>8.4</v>
      </c>
      <c r="Y1186" s="17">
        <v>0</v>
      </c>
      <c r="Z1186" s="18">
        <f t="shared" si="336"/>
        <v>246.07860262008734</v>
      </c>
      <c r="AA1186" s="17">
        <f t="shared" si="337"/>
        <v>222.70742358078601</v>
      </c>
      <c r="AB1186" s="35"/>
      <c r="AC1186" s="35"/>
      <c r="AD1186" s="35"/>
      <c r="AE1186" s="35"/>
      <c r="AF1186" s="35"/>
      <c r="AG1186" s="36"/>
      <c r="AH1186" s="36"/>
      <c r="AI1186" s="36"/>
      <c r="AJ1186" s="38"/>
      <c r="AK1186" s="33" t="s">
        <v>3423</v>
      </c>
      <c r="AL1186" s="33" t="s">
        <v>3423</v>
      </c>
      <c r="AM1186" s="33" t="s">
        <v>3424</v>
      </c>
      <c r="AN1186" s="33" t="s">
        <v>3425</v>
      </c>
    </row>
    <row r="1187" spans="1:40" ht="140.25">
      <c r="A1187" s="54" t="s">
        <v>1551</v>
      </c>
      <c r="B1187" s="33" t="s">
        <v>3426</v>
      </c>
      <c r="C1187" s="33" t="s">
        <v>609</v>
      </c>
      <c r="D1187" s="33" t="s">
        <v>3427</v>
      </c>
      <c r="E1187" s="35"/>
      <c r="F1187" s="35" t="s">
        <v>45</v>
      </c>
      <c r="G1187" s="35">
        <v>1</v>
      </c>
      <c r="H1187" s="33" t="s">
        <v>46</v>
      </c>
      <c r="I1187" s="52" t="s">
        <v>47</v>
      </c>
      <c r="J1187" s="33" t="s">
        <v>2304</v>
      </c>
      <c r="K1187" s="37">
        <v>290</v>
      </c>
      <c r="L1187" s="16">
        <f t="shared" si="278"/>
        <v>348</v>
      </c>
      <c r="M1187" s="16">
        <v>0.13</v>
      </c>
      <c r="N1187" s="8">
        <f t="shared" si="279"/>
        <v>0.14942528735632185</v>
      </c>
      <c r="O1187" s="17">
        <f t="shared" si="331"/>
        <v>334</v>
      </c>
      <c r="P1187" s="17">
        <f t="shared" si="332"/>
        <v>400.8</v>
      </c>
      <c r="Q1187" s="18">
        <f t="shared" si="282"/>
        <v>43.42</v>
      </c>
      <c r="R1187" s="8">
        <v>12</v>
      </c>
      <c r="S1187" s="8">
        <v>6</v>
      </c>
      <c r="T1187" s="18">
        <f t="shared" si="333"/>
        <v>427.14893617021283</v>
      </c>
      <c r="U1187" s="78">
        <v>7.0000000000000007E-2</v>
      </c>
      <c r="V1187" s="18">
        <f t="shared" si="334"/>
        <v>428.85600000000005</v>
      </c>
      <c r="W1187" s="44">
        <f t="shared" si="335"/>
        <v>382.97872340425533</v>
      </c>
      <c r="X1187" s="8">
        <v>8.4</v>
      </c>
      <c r="Y1187" s="17">
        <v>0</v>
      </c>
      <c r="Z1187" s="18">
        <f t="shared" si="336"/>
        <v>438.65502183406113</v>
      </c>
      <c r="AA1187" s="17">
        <f t="shared" si="337"/>
        <v>393.01310043668121</v>
      </c>
      <c r="AB1187" s="35"/>
      <c r="AC1187" s="35"/>
      <c r="AD1187" s="35"/>
      <c r="AE1187" s="35"/>
      <c r="AF1187" s="35"/>
      <c r="AG1187" s="36"/>
      <c r="AH1187" s="36"/>
      <c r="AI1187" s="36"/>
      <c r="AJ1187" s="38"/>
      <c r="AK1187" s="33" t="s">
        <v>3428</v>
      </c>
      <c r="AL1187" s="33" t="s">
        <v>3428</v>
      </c>
      <c r="AM1187" s="33" t="s">
        <v>3429</v>
      </c>
      <c r="AN1187" s="33"/>
    </row>
    <row r="1188" spans="1:40" ht="140.25">
      <c r="A1188" s="54" t="s">
        <v>1551</v>
      </c>
      <c r="B1188" s="33" t="s">
        <v>3430</v>
      </c>
      <c r="C1188" s="33" t="s">
        <v>609</v>
      </c>
      <c r="D1188" s="33" t="s">
        <v>3431</v>
      </c>
      <c r="E1188" s="35"/>
      <c r="F1188" s="35" t="s">
        <v>45</v>
      </c>
      <c r="G1188" s="35">
        <v>1</v>
      </c>
      <c r="H1188" s="33" t="s">
        <v>46</v>
      </c>
      <c r="I1188" s="52" t="s">
        <v>47</v>
      </c>
      <c r="J1188" s="33" t="s">
        <v>2304</v>
      </c>
      <c r="K1188" s="37">
        <v>261</v>
      </c>
      <c r="L1188" s="16">
        <f t="shared" si="278"/>
        <v>313.2</v>
      </c>
      <c r="M1188" s="16">
        <v>0.11600000000000001</v>
      </c>
      <c r="N1188" s="8">
        <f t="shared" si="279"/>
        <v>0.13122171945701358</v>
      </c>
      <c r="O1188" s="17">
        <f t="shared" si="331"/>
        <v>296</v>
      </c>
      <c r="P1188" s="17">
        <f t="shared" si="332"/>
        <v>355.2</v>
      </c>
      <c r="Q1188" s="18">
        <f t="shared" si="282"/>
        <v>34.335999999999999</v>
      </c>
      <c r="R1188" s="8">
        <v>12</v>
      </c>
      <c r="S1188" s="8">
        <v>6</v>
      </c>
      <c r="T1188" s="18">
        <f t="shared" si="333"/>
        <v>378.63829787234044</v>
      </c>
      <c r="U1188" s="78">
        <v>7.0000000000000007E-2</v>
      </c>
      <c r="V1188" s="18">
        <f t="shared" si="334"/>
        <v>380.06400000000002</v>
      </c>
      <c r="W1188" s="44">
        <f t="shared" si="335"/>
        <v>345.95744680851067</v>
      </c>
      <c r="X1188" s="8">
        <v>8.4</v>
      </c>
      <c r="Y1188" s="17">
        <v>0</v>
      </c>
      <c r="Z1188" s="18">
        <f t="shared" si="336"/>
        <v>388.87336244541478</v>
      </c>
      <c r="AA1188" s="17">
        <f t="shared" si="337"/>
        <v>355.02183406113534</v>
      </c>
      <c r="AB1188" s="35"/>
      <c r="AC1188" s="35"/>
      <c r="AD1188" s="35"/>
      <c r="AE1188" s="35"/>
      <c r="AF1188" s="35"/>
      <c r="AG1188" s="36"/>
      <c r="AH1188" s="36"/>
      <c r="AI1188" s="36"/>
      <c r="AJ1188" s="38"/>
      <c r="AK1188" s="33" t="s">
        <v>3432</v>
      </c>
      <c r="AL1188" s="33" t="s">
        <v>3432</v>
      </c>
      <c r="AM1188" s="33" t="s">
        <v>3433</v>
      </c>
      <c r="AN1188" s="33" t="s">
        <v>3434</v>
      </c>
    </row>
    <row r="1189" spans="1:40" ht="140.25">
      <c r="A1189" s="54" t="s">
        <v>1551</v>
      </c>
      <c r="B1189" s="33" t="s">
        <v>3435</v>
      </c>
      <c r="C1189" s="33" t="s">
        <v>609</v>
      </c>
      <c r="D1189" s="33" t="s">
        <v>3436</v>
      </c>
      <c r="E1189" s="35"/>
      <c r="F1189" s="35" t="s">
        <v>45</v>
      </c>
      <c r="G1189" s="35">
        <v>1</v>
      </c>
      <c r="H1189" s="33" t="s">
        <v>46</v>
      </c>
      <c r="I1189" s="52" t="s">
        <v>47</v>
      </c>
      <c r="J1189" s="33" t="s">
        <v>2304</v>
      </c>
      <c r="K1189" s="37">
        <v>185</v>
      </c>
      <c r="L1189" s="16">
        <f t="shared" si="278"/>
        <v>222</v>
      </c>
      <c r="M1189" s="16">
        <v>0.20599999999999999</v>
      </c>
      <c r="N1189" s="8">
        <f t="shared" si="279"/>
        <v>0.25944584382871533</v>
      </c>
      <c r="O1189" s="17">
        <f t="shared" si="331"/>
        <v>233</v>
      </c>
      <c r="P1189" s="17">
        <f t="shared" si="332"/>
        <v>279.59999999999997</v>
      </c>
      <c r="Q1189" s="18">
        <f t="shared" si="282"/>
        <v>47.997999999999998</v>
      </c>
      <c r="R1189" s="8">
        <v>12</v>
      </c>
      <c r="S1189" s="8">
        <v>6</v>
      </c>
      <c r="T1189" s="18">
        <f t="shared" si="333"/>
        <v>298.21276595744683</v>
      </c>
      <c r="U1189" s="78">
        <v>7.0000000000000007E-2</v>
      </c>
      <c r="V1189" s="18">
        <f t="shared" si="334"/>
        <v>299.17199999999997</v>
      </c>
      <c r="W1189" s="44">
        <f t="shared" si="335"/>
        <v>248.93617021276597</v>
      </c>
      <c r="X1189" s="8">
        <v>8.4</v>
      </c>
      <c r="Y1189" s="17">
        <v>0</v>
      </c>
      <c r="Z1189" s="18">
        <f t="shared" si="336"/>
        <v>306.34061135371172</v>
      </c>
      <c r="AA1189" s="17">
        <f t="shared" si="337"/>
        <v>255.45851528384279</v>
      </c>
      <c r="AB1189" s="35" t="s">
        <v>3437</v>
      </c>
      <c r="AC1189" s="35" t="s">
        <v>46</v>
      </c>
      <c r="AD1189" s="35"/>
      <c r="AE1189" s="35"/>
      <c r="AF1189" s="35"/>
      <c r="AG1189" s="36"/>
      <c r="AH1189" s="36"/>
      <c r="AI1189" s="36"/>
      <c r="AJ1189" s="38"/>
      <c r="AK1189" s="33" t="s">
        <v>3438</v>
      </c>
      <c r="AL1189" s="33" t="s">
        <v>3438</v>
      </c>
      <c r="AM1189" s="33" t="s">
        <v>3439</v>
      </c>
      <c r="AN1189" s="33" t="s">
        <v>3440</v>
      </c>
    </row>
    <row r="1190" spans="1:40" ht="140.25">
      <c r="A1190" s="54" t="s">
        <v>1551</v>
      </c>
      <c r="B1190" s="33" t="s">
        <v>3435</v>
      </c>
      <c r="C1190" s="33" t="s">
        <v>609</v>
      </c>
      <c r="D1190" s="33" t="s">
        <v>3436</v>
      </c>
      <c r="E1190" s="35"/>
      <c r="F1190" s="35" t="s">
        <v>45</v>
      </c>
      <c r="G1190" s="35">
        <v>1</v>
      </c>
      <c r="H1190" s="33" t="s">
        <v>46</v>
      </c>
      <c r="I1190" s="52" t="s">
        <v>47</v>
      </c>
      <c r="J1190" s="33" t="s">
        <v>2304</v>
      </c>
      <c r="K1190" s="37">
        <v>185</v>
      </c>
      <c r="L1190" s="16">
        <f t="shared" si="278"/>
        <v>222</v>
      </c>
      <c r="M1190" s="16">
        <v>0.20599999999999999</v>
      </c>
      <c r="N1190" s="8">
        <f t="shared" si="279"/>
        <v>0.25944584382871533</v>
      </c>
      <c r="O1190" s="17">
        <f t="shared" si="331"/>
        <v>233</v>
      </c>
      <c r="P1190" s="17">
        <f t="shared" si="332"/>
        <v>279.59999999999997</v>
      </c>
      <c r="Q1190" s="18">
        <f t="shared" si="282"/>
        <v>47.997999999999998</v>
      </c>
      <c r="R1190" s="8">
        <v>12</v>
      </c>
      <c r="S1190" s="8">
        <v>6</v>
      </c>
      <c r="T1190" s="18">
        <f t="shared" si="333"/>
        <v>298.21276595744683</v>
      </c>
      <c r="U1190" s="78">
        <v>7.0000000000000007E-2</v>
      </c>
      <c r="V1190" s="18">
        <f t="shared" si="334"/>
        <v>299.17199999999997</v>
      </c>
      <c r="W1190" s="44">
        <f t="shared" si="335"/>
        <v>248.93617021276597</v>
      </c>
      <c r="X1190" s="8">
        <v>8.4</v>
      </c>
      <c r="Y1190" s="17">
        <v>0</v>
      </c>
      <c r="Z1190" s="18">
        <f t="shared" si="336"/>
        <v>306.34061135371172</v>
      </c>
      <c r="AA1190" s="17">
        <f t="shared" si="337"/>
        <v>255.45851528384279</v>
      </c>
      <c r="AB1190" s="35"/>
      <c r="AC1190" s="35"/>
      <c r="AD1190" s="35"/>
      <c r="AE1190" s="35"/>
      <c r="AF1190" s="35"/>
      <c r="AG1190" s="36"/>
      <c r="AH1190" s="36"/>
      <c r="AI1190" s="36"/>
      <c r="AJ1190" s="38"/>
      <c r="AK1190" s="33" t="s">
        <v>3438</v>
      </c>
      <c r="AL1190" s="33" t="s">
        <v>3438</v>
      </c>
      <c r="AM1190" s="33" t="s">
        <v>3439</v>
      </c>
      <c r="AN1190" s="33" t="s">
        <v>3440</v>
      </c>
    </row>
    <row r="1191" spans="1:40" ht="140.25">
      <c r="A1191" s="54" t="s">
        <v>1551</v>
      </c>
      <c r="B1191" s="33" t="s">
        <v>3435</v>
      </c>
      <c r="C1191" s="33" t="s">
        <v>609</v>
      </c>
      <c r="D1191" s="33" t="s">
        <v>3436</v>
      </c>
      <c r="E1191" s="35"/>
      <c r="F1191" s="35" t="s">
        <v>45</v>
      </c>
      <c r="G1191" s="35">
        <v>1</v>
      </c>
      <c r="H1191" s="33" t="s">
        <v>46</v>
      </c>
      <c r="I1191" s="52" t="s">
        <v>47</v>
      </c>
      <c r="J1191" s="33" t="s">
        <v>2304</v>
      </c>
      <c r="K1191" s="37">
        <v>185</v>
      </c>
      <c r="L1191" s="16">
        <f t="shared" si="278"/>
        <v>222</v>
      </c>
      <c r="M1191" s="16">
        <v>0.20599999999999999</v>
      </c>
      <c r="N1191" s="8">
        <f t="shared" si="279"/>
        <v>0.25944584382871533</v>
      </c>
      <c r="O1191" s="17">
        <f t="shared" si="331"/>
        <v>233</v>
      </c>
      <c r="P1191" s="17">
        <f t="shared" si="332"/>
        <v>279.59999999999997</v>
      </c>
      <c r="Q1191" s="18">
        <f t="shared" si="282"/>
        <v>47.997999999999998</v>
      </c>
      <c r="R1191" s="8">
        <v>12</v>
      </c>
      <c r="S1191" s="8">
        <v>6</v>
      </c>
      <c r="T1191" s="18">
        <f t="shared" si="333"/>
        <v>298.21276595744683</v>
      </c>
      <c r="U1191" s="78">
        <v>7.0000000000000007E-2</v>
      </c>
      <c r="V1191" s="18">
        <f t="shared" si="334"/>
        <v>299.17199999999997</v>
      </c>
      <c r="W1191" s="44">
        <f t="shared" si="335"/>
        <v>248.93617021276597</v>
      </c>
      <c r="X1191" s="8">
        <v>8.4</v>
      </c>
      <c r="Y1191" s="17">
        <v>0</v>
      </c>
      <c r="Z1191" s="18">
        <f t="shared" si="336"/>
        <v>306.34061135371172</v>
      </c>
      <c r="AA1191" s="17">
        <f t="shared" si="337"/>
        <v>255.45851528384279</v>
      </c>
      <c r="AB1191" s="35"/>
      <c r="AC1191" s="35"/>
      <c r="AD1191" s="35"/>
      <c r="AE1191" s="35"/>
      <c r="AF1191" s="35"/>
      <c r="AG1191" s="36"/>
      <c r="AH1191" s="36"/>
      <c r="AI1191" s="36"/>
      <c r="AJ1191" s="38"/>
      <c r="AK1191" s="33" t="s">
        <v>3438</v>
      </c>
      <c r="AL1191" s="33" t="s">
        <v>3438</v>
      </c>
      <c r="AM1191" s="33" t="s">
        <v>3439</v>
      </c>
      <c r="AN1191" s="33" t="s">
        <v>3440</v>
      </c>
    </row>
    <row r="1192" spans="1:40" ht="140.25">
      <c r="A1192" s="54" t="s">
        <v>1551</v>
      </c>
      <c r="B1192" s="33" t="s">
        <v>3435</v>
      </c>
      <c r="C1192" s="33" t="s">
        <v>609</v>
      </c>
      <c r="D1192" s="33" t="s">
        <v>3436</v>
      </c>
      <c r="E1192" s="35"/>
      <c r="F1192" s="35" t="s">
        <v>45</v>
      </c>
      <c r="G1192" s="35">
        <v>1</v>
      </c>
      <c r="H1192" s="33" t="s">
        <v>46</v>
      </c>
      <c r="I1192" s="52" t="s">
        <v>47</v>
      </c>
      <c r="J1192" s="33" t="s">
        <v>2304</v>
      </c>
      <c r="K1192" s="37">
        <v>185</v>
      </c>
      <c r="L1192" s="16">
        <f t="shared" si="278"/>
        <v>222</v>
      </c>
      <c r="M1192" s="16">
        <v>0.20599999999999999</v>
      </c>
      <c r="N1192" s="8">
        <f t="shared" si="279"/>
        <v>0.25944584382871533</v>
      </c>
      <c r="O1192" s="17">
        <f t="shared" si="331"/>
        <v>233</v>
      </c>
      <c r="P1192" s="17">
        <f t="shared" si="332"/>
        <v>279.59999999999997</v>
      </c>
      <c r="Q1192" s="18">
        <f t="shared" si="282"/>
        <v>47.997999999999998</v>
      </c>
      <c r="R1192" s="8">
        <v>12</v>
      </c>
      <c r="S1192" s="8">
        <v>6</v>
      </c>
      <c r="T1192" s="18">
        <f t="shared" si="333"/>
        <v>298.21276595744683</v>
      </c>
      <c r="U1192" s="78">
        <v>7.0000000000000007E-2</v>
      </c>
      <c r="V1192" s="18">
        <f t="shared" si="334"/>
        <v>299.17199999999997</v>
      </c>
      <c r="W1192" s="44">
        <f t="shared" si="335"/>
        <v>248.93617021276597</v>
      </c>
      <c r="X1192" s="8">
        <v>8.4</v>
      </c>
      <c r="Y1192" s="17">
        <v>0</v>
      </c>
      <c r="Z1192" s="18">
        <f t="shared" si="336"/>
        <v>306.34061135371172</v>
      </c>
      <c r="AA1192" s="17">
        <f t="shared" si="337"/>
        <v>255.45851528384279</v>
      </c>
      <c r="AB1192" s="35"/>
      <c r="AC1192" s="35"/>
      <c r="AD1192" s="35"/>
      <c r="AE1192" s="35"/>
      <c r="AF1192" s="35"/>
      <c r="AG1192" s="36"/>
      <c r="AH1192" s="36"/>
      <c r="AI1192" s="36"/>
      <c r="AJ1192" s="38"/>
      <c r="AK1192" s="33" t="s">
        <v>3438</v>
      </c>
      <c r="AL1192" s="33" t="s">
        <v>3438</v>
      </c>
      <c r="AM1192" s="33" t="s">
        <v>3439</v>
      </c>
      <c r="AN1192" s="33" t="s">
        <v>3440</v>
      </c>
    </row>
    <row r="1193" spans="1:40" ht="165.75">
      <c r="A1193" s="54" t="s">
        <v>1551</v>
      </c>
      <c r="B1193" s="33" t="s">
        <v>3441</v>
      </c>
      <c r="C1193" s="33" t="s">
        <v>609</v>
      </c>
      <c r="D1193" s="33" t="s">
        <v>3442</v>
      </c>
      <c r="E1193" s="35" t="s">
        <v>3443</v>
      </c>
      <c r="F1193" s="35" t="s">
        <v>45</v>
      </c>
      <c r="G1193" s="35">
        <v>1</v>
      </c>
      <c r="H1193" s="33" t="s">
        <v>46</v>
      </c>
      <c r="I1193" s="52" t="s">
        <v>47</v>
      </c>
      <c r="J1193" s="33" t="s">
        <v>2304</v>
      </c>
      <c r="K1193" s="37">
        <v>199</v>
      </c>
      <c r="L1193" s="16">
        <f t="shared" si="278"/>
        <v>238.79999999999998</v>
      </c>
      <c r="M1193" s="16">
        <v>0.2</v>
      </c>
      <c r="N1193" s="8">
        <f t="shared" si="279"/>
        <v>0.25</v>
      </c>
      <c r="O1193" s="17">
        <f t="shared" si="331"/>
        <v>249</v>
      </c>
      <c r="P1193" s="17">
        <f t="shared" si="332"/>
        <v>298.8</v>
      </c>
      <c r="Q1193" s="18">
        <f t="shared" si="282"/>
        <v>49.800000000000004</v>
      </c>
      <c r="R1193" s="8">
        <v>12</v>
      </c>
      <c r="S1193" s="8">
        <v>6</v>
      </c>
      <c r="T1193" s="18">
        <f t="shared" si="333"/>
        <v>318.6382978723405</v>
      </c>
      <c r="U1193" s="78">
        <v>7.0000000000000007E-2</v>
      </c>
      <c r="V1193" s="18">
        <f t="shared" si="334"/>
        <v>319.71600000000001</v>
      </c>
      <c r="W1193" s="44">
        <f t="shared" si="335"/>
        <v>266.80851063829789</v>
      </c>
      <c r="X1193" s="8">
        <v>8.4</v>
      </c>
      <c r="Y1193" s="17">
        <v>0</v>
      </c>
      <c r="Z1193" s="18">
        <f t="shared" si="336"/>
        <v>327.30131004366808</v>
      </c>
      <c r="AA1193" s="17">
        <f t="shared" si="337"/>
        <v>273.79912663755454</v>
      </c>
      <c r="AB1193" s="40">
        <v>43107</v>
      </c>
      <c r="AC1193" s="35" t="s">
        <v>48</v>
      </c>
      <c r="AD1193" s="35" t="s">
        <v>3444</v>
      </c>
      <c r="AE1193" s="35" t="s">
        <v>3445</v>
      </c>
      <c r="AF1193" s="35">
        <v>6.46</v>
      </c>
      <c r="AG1193" s="36"/>
      <c r="AH1193" s="36"/>
      <c r="AI1193" s="36"/>
      <c r="AJ1193" s="38"/>
      <c r="AK1193" s="33" t="s">
        <v>3446</v>
      </c>
      <c r="AL1193" s="33" t="s">
        <v>3446</v>
      </c>
      <c r="AM1193" s="33" t="s">
        <v>3447</v>
      </c>
      <c r="AN1193" s="33" t="s">
        <v>3448</v>
      </c>
    </row>
    <row r="1194" spans="1:40" ht="204">
      <c r="A1194" s="54" t="s">
        <v>1551</v>
      </c>
      <c r="B1194" s="33" t="s">
        <v>3449</v>
      </c>
      <c r="C1194" s="33" t="s">
        <v>609</v>
      </c>
      <c r="D1194" s="33" t="s">
        <v>3450</v>
      </c>
      <c r="E1194" s="35" t="s">
        <v>3451</v>
      </c>
      <c r="F1194" s="35" t="s">
        <v>45</v>
      </c>
      <c r="G1194" s="35">
        <v>1</v>
      </c>
      <c r="H1194" s="33" t="s">
        <v>46</v>
      </c>
      <c r="I1194" s="52" t="s">
        <v>47</v>
      </c>
      <c r="J1194" s="33" t="s">
        <v>2304</v>
      </c>
      <c r="K1194" s="37">
        <v>168</v>
      </c>
      <c r="L1194" s="16">
        <f t="shared" si="278"/>
        <v>201.6</v>
      </c>
      <c r="M1194" s="16">
        <v>0.27800000000000002</v>
      </c>
      <c r="N1194" s="8">
        <f t="shared" si="279"/>
        <v>0.38504155124653744</v>
      </c>
      <c r="O1194" s="17">
        <f t="shared" si="331"/>
        <v>233</v>
      </c>
      <c r="P1194" s="17">
        <f t="shared" si="332"/>
        <v>279.59999999999997</v>
      </c>
      <c r="Q1194" s="18">
        <f t="shared" si="282"/>
        <v>64.774000000000001</v>
      </c>
      <c r="R1194" s="8">
        <v>12</v>
      </c>
      <c r="S1194" s="8">
        <v>6</v>
      </c>
      <c r="T1194" s="18">
        <f t="shared" si="333"/>
        <v>298.21276595744683</v>
      </c>
      <c r="U1194" s="78">
        <v>7.0000000000000007E-2</v>
      </c>
      <c r="V1194" s="18">
        <f t="shared" si="334"/>
        <v>299.17199999999997</v>
      </c>
      <c r="W1194" s="44">
        <f t="shared" si="335"/>
        <v>227.2340425531915</v>
      </c>
      <c r="X1194" s="8">
        <v>8.4</v>
      </c>
      <c r="Y1194" s="17">
        <v>0</v>
      </c>
      <c r="Z1194" s="18">
        <f t="shared" si="336"/>
        <v>306.34061135371172</v>
      </c>
      <c r="AA1194" s="17">
        <f t="shared" si="337"/>
        <v>233.18777292576416</v>
      </c>
      <c r="AB1194" s="35" t="s">
        <v>3452</v>
      </c>
      <c r="AC1194" s="35" t="s">
        <v>394</v>
      </c>
      <c r="AD1194" s="35" t="s">
        <v>3453</v>
      </c>
      <c r="AE1194" s="35" t="s">
        <v>3454</v>
      </c>
      <c r="AF1194" s="35" t="s">
        <v>2246</v>
      </c>
      <c r="AG1194" s="36"/>
      <c r="AH1194" s="36"/>
      <c r="AI1194" s="36"/>
      <c r="AJ1194" s="38"/>
      <c r="AK1194" s="33" t="s">
        <v>3455</v>
      </c>
      <c r="AL1194" s="33" t="s">
        <v>3455</v>
      </c>
      <c r="AM1194" s="33" t="s">
        <v>3456</v>
      </c>
      <c r="AN1194" s="33" t="s">
        <v>3457</v>
      </c>
    </row>
    <row r="1195" spans="1:40" ht="153">
      <c r="A1195" s="54" t="s">
        <v>1551</v>
      </c>
      <c r="B1195" s="33" t="s">
        <v>3458</v>
      </c>
      <c r="C1195" s="33" t="s">
        <v>609</v>
      </c>
      <c r="D1195" s="33" t="s">
        <v>3459</v>
      </c>
      <c r="E1195" s="35" t="s">
        <v>3460</v>
      </c>
      <c r="F1195" s="35" t="s">
        <v>45</v>
      </c>
      <c r="G1195" s="35">
        <v>1</v>
      </c>
      <c r="H1195" s="33" t="s">
        <v>46</v>
      </c>
      <c r="I1195" s="52" t="s">
        <v>47</v>
      </c>
      <c r="J1195" s="33" t="s">
        <v>2304</v>
      </c>
      <c r="K1195" s="37">
        <v>265</v>
      </c>
      <c r="L1195" s="16">
        <f t="shared" si="278"/>
        <v>318</v>
      </c>
      <c r="M1195" s="16">
        <v>0.10199999999999999</v>
      </c>
      <c r="N1195" s="8">
        <f t="shared" si="279"/>
        <v>0.11358574610244988</v>
      </c>
      <c r="O1195" s="17">
        <f t="shared" si="331"/>
        <v>296</v>
      </c>
      <c r="P1195" s="17">
        <f t="shared" si="332"/>
        <v>355.2</v>
      </c>
      <c r="Q1195" s="18">
        <f t="shared" si="282"/>
        <v>30.191999999999997</v>
      </c>
      <c r="R1195" s="8">
        <v>12</v>
      </c>
      <c r="S1195" s="8">
        <v>6</v>
      </c>
      <c r="T1195" s="18">
        <f t="shared" si="333"/>
        <v>378.63829787234044</v>
      </c>
      <c r="U1195" s="78">
        <v>7.0000000000000007E-2</v>
      </c>
      <c r="V1195" s="18">
        <f t="shared" si="334"/>
        <v>380.06400000000002</v>
      </c>
      <c r="W1195" s="44">
        <f t="shared" si="335"/>
        <v>351.06382978723406</v>
      </c>
      <c r="X1195" s="8">
        <v>8.4</v>
      </c>
      <c r="Y1195" s="17">
        <v>0</v>
      </c>
      <c r="Z1195" s="18">
        <f t="shared" si="336"/>
        <v>388.87336244541478</v>
      </c>
      <c r="AA1195" s="17">
        <f t="shared" si="337"/>
        <v>360.26200873362444</v>
      </c>
      <c r="AB1195" s="35" t="s">
        <v>3437</v>
      </c>
      <c r="AC1195" s="35" t="s">
        <v>394</v>
      </c>
      <c r="AD1195" s="35" t="s">
        <v>3461</v>
      </c>
      <c r="AE1195" s="35" t="s">
        <v>3462</v>
      </c>
      <c r="AF1195" s="35">
        <v>7.6</v>
      </c>
      <c r="AG1195" s="36"/>
      <c r="AH1195" s="36"/>
      <c r="AI1195" s="36"/>
      <c r="AJ1195" s="38"/>
      <c r="AK1195" s="33" t="s">
        <v>3463</v>
      </c>
      <c r="AL1195" s="33" t="s">
        <v>3463</v>
      </c>
      <c r="AM1195" s="33" t="s">
        <v>3464</v>
      </c>
      <c r="AN1195" s="33"/>
    </row>
    <row r="1196" spans="1:40" ht="114.75">
      <c r="A1196" s="54" t="s">
        <v>1551</v>
      </c>
      <c r="B1196" s="33" t="s">
        <v>3465</v>
      </c>
      <c r="C1196" s="33" t="s">
        <v>3466</v>
      </c>
      <c r="D1196" s="33" t="s">
        <v>3467</v>
      </c>
      <c r="E1196" s="35"/>
      <c r="F1196" s="35" t="s">
        <v>1175</v>
      </c>
      <c r="G1196" s="35">
        <v>1</v>
      </c>
      <c r="H1196" s="33" t="s">
        <v>46</v>
      </c>
      <c r="I1196" s="33" t="s">
        <v>1278</v>
      </c>
      <c r="J1196" s="33" t="s">
        <v>1279</v>
      </c>
      <c r="K1196" s="37">
        <v>170</v>
      </c>
      <c r="L1196" s="16">
        <f t="shared" si="278"/>
        <v>204</v>
      </c>
      <c r="M1196" s="16">
        <v>0.16600000000000001</v>
      </c>
      <c r="N1196" s="8">
        <f t="shared" si="279"/>
        <v>0.19904076738609114</v>
      </c>
      <c r="O1196" s="17">
        <f t="shared" si="331"/>
        <v>204</v>
      </c>
      <c r="P1196" s="17">
        <f t="shared" si="332"/>
        <v>244.79999999999998</v>
      </c>
      <c r="Q1196" s="18">
        <f t="shared" si="282"/>
        <v>33.864000000000004</v>
      </c>
      <c r="R1196" s="8">
        <v>12</v>
      </c>
      <c r="S1196" s="8">
        <v>8.4</v>
      </c>
      <c r="T1196" s="18">
        <f t="shared" si="333"/>
        <v>268.3493449781659</v>
      </c>
      <c r="U1196" s="78">
        <v>0.1</v>
      </c>
      <c r="V1196" s="18">
        <f t="shared" si="334"/>
        <v>269.28000000000003</v>
      </c>
      <c r="W1196" s="44">
        <f t="shared" si="335"/>
        <v>235.80786026200872</v>
      </c>
      <c r="X1196" s="8">
        <v>8.4</v>
      </c>
      <c r="Y1196" s="17">
        <v>0</v>
      </c>
      <c r="Z1196" s="18">
        <f t="shared" si="336"/>
        <v>268.3493449781659</v>
      </c>
      <c r="AA1196" s="17">
        <f t="shared" si="337"/>
        <v>235.80786026200872</v>
      </c>
      <c r="AB1196" s="35"/>
      <c r="AC1196" s="35"/>
      <c r="AD1196" s="35"/>
      <c r="AE1196" s="35"/>
      <c r="AF1196" s="35"/>
      <c r="AG1196" s="36"/>
      <c r="AH1196" s="36"/>
      <c r="AI1196" s="36"/>
      <c r="AJ1196" s="38"/>
      <c r="AK1196" s="33" t="s">
        <v>3468</v>
      </c>
      <c r="AL1196" s="33" t="s">
        <v>3468</v>
      </c>
      <c r="AM1196" s="33" t="s">
        <v>3469</v>
      </c>
      <c r="AN1196" s="33"/>
    </row>
  </sheetData>
  <autoFilter ref="A1:AN1196" xr:uid="{BE7F2CBC-5517-4172-B8FB-C79BC6685E38}"/>
  <mergeCells count="3">
    <mergeCell ref="AB581:AD581"/>
    <mergeCell ref="AB582:AD582"/>
    <mergeCell ref="AB583:AD58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Salim</cp:lastModifiedBy>
  <dcterms:created xsi:type="dcterms:W3CDTF">2018-07-30T15:29:59Z</dcterms:created>
  <dcterms:modified xsi:type="dcterms:W3CDTF">2018-09-03T08:01:06Z</dcterms:modified>
</cp:coreProperties>
</file>