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<sst xmlns="http://schemas.openxmlformats.org/spreadsheetml/2006/main" count="54" uniqueCount="54">
  <si>
    <t>Id</t>
  </si>
  <si>
    <t>Symbol</t>
  </si>
  <si>
    <t>Leverage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</si>
  <si>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</si>
  <si>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</si>
  <si>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</si>
  <si>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</si>
  <si>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</si>
  <si>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</si>
  <si>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</si>
  <si>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SEIUSDT</t>
  </si>
  <si>
    <t>Short</t>
  </si>
  <si>
    <t>MAC-D</t>
  </si>
  <si>
    <t>07-14 08:08</t>
  </si>
  <si>
    <t>No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</si>
  <si>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</si>
  <si>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</si>
  <si>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</si>
  <si>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</si>
  <si>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</si>
  <si>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</si>
  <si>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</si>
  <si>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</si>
  <si>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</si>
  <si>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</si>
  <si>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</si>
  <si>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</si>
  <si>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</si>
  <si>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</si>
  <si>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</si>
  <si>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</si>
  <si>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</si>
  <si>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</si>
  <si>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</si>
  <si>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</si>
  <si>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</si>
  <si>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</si>
  <si>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FTMUSDT</t>
  </si>
  <si>
    <t>Long</t>
  </si>
  <si>
    <t>07-14 08:16</t>
  </si>
  <si>
    <t>PEPEUSDT</t>
  </si>
  <si>
    <t>FETUSDT</t>
  </si>
  <si>
    <t>07-14 08:23</t>
  </si>
  <si>
    <t>07-14 08:24</t>
  </si>
  <si>
    <t>ORDIUSDT</t>
  </si>
  <si>
    <t>07-14 08:25</t>
  </si>
  <si>
    <t>XRPUSDT</t>
  </si>
  <si>
    <t>07-14 08:10</t>
  </si>
  <si>
    <t>TRBUSDT</t>
  </si>
  <si>
    <t>SHIBUSDT</t>
  </si>
  <si>
    <t>07-14 08:26</t>
  </si>
  <si>
    <t>TIAUSDT</t>
  </si>
  <si>
    <t>07-14 08:30</t>
  </si>
  <si>
    <t>STORJUSDT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</si>
</sst>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3</v>
      </c>
      <c r="B2" s="0" t="s">
        <v>10</v>
      </c>
      <c r="C2" s="0">
        <v>10</v>
      </c>
      <c r="D2" s="0" t="s">
        <v>11</v>
      </c>
      <c r="E2" s="0" t="s">
        <v>12</v>
      </c>
      <c r="F2" s="0" t="s">
        <v>13</v>
      </c>
      <c r="G2" s="0">
        <v>5.991216636666667</v>
      </c>
      <c r="H2" s="0">
        <v>-0.19160583941605838</v>
      </c>
      <c r="I2" s="0">
        <v>-3.832116788321168</v>
      </c>
      <c r="J2" s="0" t="s">
        <v>14</v>
      </c>
    </row>
    <row r="5">
      <c r="L5" s="0" t="s">
        <v>15</v>
      </c>
      <c r="M5" s="0">
        <f>ROUND(SUM(I:I), 3)</f>
      </c>
    </row>
    <row r="6">
      <c r="L6" s="0" t="s">
        <v>16</v>
      </c>
      <c r="M6" s="0">
        <f>COUNTA(A:A) - 1</f>
      </c>
    </row>
    <row r="7">
      <c r="L7" s="0" t="s">
        <v>17</v>
      </c>
      <c r="M7" s="0">
        <f>IFERROR(TEXT(AVERAGE(G:G)/1440, "[h]:mm:ss"), "N/A")</f>
      </c>
    </row>
    <row r="8">
      <c r="L8" s="0" t="s">
        <v>18</v>
      </c>
      <c r="M8" s="0">
        <f>IFERROR(ROUND(AVERAGEIF(D:D, "Long", I:I), 3), "N/A")</f>
      </c>
    </row>
    <row r="9">
      <c r="L9" s="0" t="s">
        <v>19</v>
      </c>
      <c r="M9" s="0">
        <f>IFERROR(ROUND(AVERAGEIF(D:D, "Short", I:I), 3), "N/A")</f>
      </c>
    </row>
    <row r="10">
      <c r="L10" s="0" t="s">
        <v>20</v>
      </c>
      <c r="M10" s="0">
        <f>IFERROR(ROUND(AVERAGEIF(E:E, "MAC-D", I:I), 3), "N/A")</f>
      </c>
    </row>
    <row r="11">
      <c r="L11" s="0" t="s">
        <v>21</v>
      </c>
      <c r="M11" s="0">
        <f>IFERROR(ROUND(AVERAGEIF(E:E, "SMAExpansion", I:I), 3), "N/A")</f>
      </c>
    </row>
    <row r="12">
      <c r="L12" s="0" t="s">
        <v>22</v>
      </c>
      <c r="M12" s="0">
        <f>IFERROR(ROUND(AVERAGEIFS(I:I, D:D, "Short", E:E, "SMAExpansion"), 3), "N/A")</f>
      </c>
    </row>
    <row r="13">
      <c r="L13" s="0" t="s">
        <v>23</v>
      </c>
      <c r="M13" s="0">
        <f>IFERROR(ROUND(AVERAGEIFS(I:I, D:D, "Long", E:E, "SMAExpansion"), 3), "N/A")</f>
      </c>
    </row>
    <row r="14">
      <c r="L14" s="0" t="s">
        <v>24</v>
      </c>
      <c r="M14" s="0">
        <f>IFERROR(ROUND(AVERAGEIFS(I:I, D:D, "Long", E:E, "MAC-D"), 3), "N/A")</f>
      </c>
    </row>
    <row r="15">
      <c r="L15" s="0" t="s">
        <v>25</v>
      </c>
      <c r="M15" s="0">
        <f>IFERROR(ROUND(AVERAGEIFS(I:I, D:D, "Short", E:E, "MAC-D"), 3), "N/A")</f>
      </c>
    </row>
    <row r="16">
      <c r="L16" s="0" t="s">
        <v>26</v>
      </c>
      <c r="M16" s="0">
        <f>IFERROR(ROUND(COUNTIF(I:I, "&gt;0") / COUNT(I:I), 3), "N/A")</f>
      </c>
    </row>
    <row r="17">
      <c r="L17" s="0" t="s">
        <v>27</v>
      </c>
      <c r="M17" s="0">
        <f>IFERROR(ROUND(AVERAGE(I:I) / STDEV(I:I), 3), "N/A")</f>
      </c>
    </row>
    <row r="18">
      <c r="L18" s="0" t="s">
        <v>28</v>
      </c>
      <c r="M18" s="0">
        <f>IFERROR(ROUND(SUMIF(I:I, "&gt;0") / ABS(SUMIF(I:I, "&lt;0")), 3), "N/A")</f>
      </c>
    </row>
    <row r="20">
      <c r="L20" s="0" t="s">
        <v>29</v>
      </c>
      <c r="M20" s="0">
        <f>COUNTIF(D:D, "Long")</f>
      </c>
    </row>
    <row r="21">
      <c r="L21" s="0" t="s">
        <v>30</v>
      </c>
      <c r="M21" s="0">
        <f>COUNTIF(D:D, "Short")</f>
      </c>
    </row>
    <row r="22">
      <c r="L22" s="0" t="s">
        <v>31</v>
      </c>
      <c r="M22" s="0">
        <f>IFERROR(ROUND(MAX(I:I), 3), "N/A")</f>
      </c>
    </row>
    <row r="23">
      <c r="L23" s="0" t="s">
        <v>32</v>
      </c>
      <c r="M23" s="0">
        <f>IFERROR(ROUND(MIN(I:I), 3), "N/A")</f>
      </c>
    </row>
    <row r="25">
      <c r="L25" s="0" t="s">
        <v>33</v>
      </c>
      <c r="M25" s="0">
        <f>COUNTIF(J:J, "Yes")</f>
      </c>
    </row>
    <row r="26">
      <c r="L26" s="0" t="s">
        <v>34</v>
      </c>
      <c r="M26" s="0">
        <f>IFERROR(ROUND(SUMIFS(I:I, J:J, "Yes"), 3), "N/A")</f>
      </c>
    </row>
    <row r="27">
      <c r="L27" s="0" t="s">
        <v>35</v>
      </c>
      <c r="M27" s="0">
        <f>IFERROR(ROUND(AVERAGEIFS(I:I, J:J, "Yes"), 3), "N/A")</f>
      </c>
    </row>
    <row r="28">
      <c r="L28" s="0" t="s">
        <v>36</v>
      </c>
      <c r="M28" s="0">
        <f>IFERROR(ROUND(COUNTIFS(I:I, "&gt;0", J:J, "Yes") / COUNTIFS(J:J, "Yes"), 3), "N/A")</f>
      </c>
    </row>
    <row r="29">
      <c r="A29" s="0">
        <v>7</v>
      </c>
      <c r="B29" s="0" t="s">
        <v>37</v>
      </c>
      <c r="C29" s="0">
        <v>10</v>
      </c>
      <c r="D29" s="0" t="s">
        <v>38</v>
      </c>
      <c r="E29" s="0" t="s">
        <v>12</v>
      </c>
      <c r="F29" s="0" t="s">
        <v>39</v>
      </c>
      <c r="G29" s="0">
        <v>14.325120055</v>
      </c>
      <c r="H29" s="0">
        <v>-0.08095527221210282</v>
      </c>
      <c r="I29" s="0">
        <v>-1.6191054442420563</v>
      </c>
      <c r="J29" s="0" t="s">
        <v>14</v>
      </c>
    </row>
    <row r="30">
      <c r="A30" s="0">
        <v>6</v>
      </c>
      <c r="B30" s="0" t="s">
        <v>40</v>
      </c>
      <c r="C30" s="0">
        <v>10</v>
      </c>
      <c r="D30" s="0" t="s">
        <v>38</v>
      </c>
      <c r="E30" s="0" t="s">
        <v>12</v>
      </c>
      <c r="F30" s="0" t="s">
        <v>39</v>
      </c>
      <c r="G30" s="0">
        <v>25.010512493333334</v>
      </c>
      <c r="H30" s="0">
        <v>-0.07734806629834254</v>
      </c>
      <c r="I30" s="0">
        <v>-1.5469613259668509</v>
      </c>
      <c r="J30" s="0" t="s">
        <v>14</v>
      </c>
    </row>
    <row r="31">
      <c r="A31" s="0">
        <v>11</v>
      </c>
      <c r="B31" s="0" t="s">
        <v>41</v>
      </c>
      <c r="C31" s="0">
        <v>10</v>
      </c>
      <c r="D31" s="0" t="s">
        <v>38</v>
      </c>
      <c r="E31" s="0" t="s">
        <v>12</v>
      </c>
      <c r="F31" s="0" t="s">
        <v>42</v>
      </c>
      <c r="G31" s="0">
        <v>17.845079835</v>
      </c>
      <c r="H31" s="0">
        <v>-0.08994276369582993</v>
      </c>
      <c r="I31" s="0">
        <v>-1.7988552739165986</v>
      </c>
      <c r="J31" s="0" t="s">
        <v>14</v>
      </c>
    </row>
    <row r="32">
      <c r="A32" s="0">
        <v>12</v>
      </c>
      <c r="B32" s="0" t="s">
        <v>10</v>
      </c>
      <c r="C32" s="0">
        <v>10</v>
      </c>
      <c r="D32" s="0" t="s">
        <v>11</v>
      </c>
      <c r="E32" s="0" t="s">
        <v>12</v>
      </c>
      <c r="F32" s="0" t="s">
        <v>43</v>
      </c>
      <c r="G32" s="0">
        <v>16.674369856666665</v>
      </c>
      <c r="H32" s="0">
        <v>0.08680035917390003</v>
      </c>
      <c r="I32" s="0">
        <v>1.7360071834780006</v>
      </c>
      <c r="J32" s="0" t="s">
        <v>14</v>
      </c>
    </row>
    <row r="33">
      <c r="A33" s="0">
        <v>13</v>
      </c>
      <c r="B33" s="0" t="s">
        <v>44</v>
      </c>
      <c r="C33" s="0">
        <v>10</v>
      </c>
      <c r="D33" s="0" t="s">
        <v>11</v>
      </c>
      <c r="E33" s="0" t="s">
        <v>12</v>
      </c>
      <c r="F33" s="0" t="s">
        <v>45</v>
      </c>
      <c r="G33" s="0">
        <v>21.492400368333332</v>
      </c>
      <c r="H33" s="0">
        <v>0.0805489260143198</v>
      </c>
      <c r="I33" s="0">
        <v>1.6109785202863964</v>
      </c>
      <c r="J33" s="0" t="s">
        <v>14</v>
      </c>
    </row>
    <row r="34">
      <c r="A34" s="0">
        <v>4</v>
      </c>
      <c r="B34" s="0" t="s">
        <v>46</v>
      </c>
      <c r="C34" s="0">
        <v>10</v>
      </c>
      <c r="D34" s="0" t="s">
        <v>11</v>
      </c>
      <c r="E34" s="0" t="s">
        <v>12</v>
      </c>
      <c r="F34" s="0" t="s">
        <v>47</v>
      </c>
      <c r="G34" s="0">
        <v>44.176052121666665</v>
      </c>
      <c r="H34" s="0">
        <v>-0.1714505875553843</v>
      </c>
      <c r="I34" s="0">
        <v>-3.4290117511076863</v>
      </c>
      <c r="J34" s="0" t="s">
        <v>14</v>
      </c>
    </row>
    <row r="35">
      <c r="A35" s="0">
        <v>16</v>
      </c>
      <c r="B35" s="0" t="s">
        <v>48</v>
      </c>
      <c r="C35" s="0">
        <v>10</v>
      </c>
      <c r="D35" s="0" t="s">
        <v>38</v>
      </c>
      <c r="E35" s="0" t="s">
        <v>12</v>
      </c>
      <c r="F35" s="0" t="s">
        <v>45</v>
      </c>
      <c r="G35" s="0">
        <v>28.66476176</v>
      </c>
      <c r="H35" s="0">
        <v>-0.07512744834987926</v>
      </c>
      <c r="I35" s="0">
        <v>-1.5025489669975853</v>
      </c>
      <c r="J35" s="0" t="s">
        <v>14</v>
      </c>
    </row>
    <row r="36">
      <c r="A36" s="0">
        <v>17</v>
      </c>
      <c r="B36" s="0" t="s">
        <v>49</v>
      </c>
      <c r="C36" s="0">
        <v>10</v>
      </c>
      <c r="D36" s="0" t="s">
        <v>38</v>
      </c>
      <c r="E36" s="0" t="s">
        <v>12</v>
      </c>
      <c r="F36" s="0" t="s">
        <v>50</v>
      </c>
      <c r="G36" s="0">
        <v>34.583368103333335</v>
      </c>
      <c r="H36" s="0">
        <v>-0.08</v>
      </c>
      <c r="I36" s="0">
        <v>-1.6</v>
      </c>
      <c r="J36" s="0" t="s">
        <v>14</v>
      </c>
    </row>
    <row r="37">
      <c r="A37" s="0">
        <v>20</v>
      </c>
      <c r="B37" s="0" t="s">
        <v>51</v>
      </c>
      <c r="C37" s="0">
        <v>10</v>
      </c>
      <c r="D37" s="0" t="s">
        <v>11</v>
      </c>
      <c r="E37" s="0" t="s">
        <v>12</v>
      </c>
      <c r="F37" s="0" t="s">
        <v>52</v>
      </c>
      <c r="G37" s="0">
        <v>30.991871231666668</v>
      </c>
      <c r="H37" s="0">
        <v>0.08325328210054436</v>
      </c>
      <c r="I37" s="0">
        <v>1.6650656420108871</v>
      </c>
      <c r="J37" s="0" t="s">
        <v>14</v>
      </c>
    </row>
    <row r="38">
      <c r="A38" s="0">
        <v>14</v>
      </c>
      <c r="B38" s="0" t="s">
        <v>53</v>
      </c>
      <c r="C38" s="0">
        <v>10</v>
      </c>
      <c r="D38" s="0" t="s">
        <v>11</v>
      </c>
      <c r="E38" s="0" t="s">
        <v>12</v>
      </c>
      <c r="F38" s="0" t="s">
        <v>45</v>
      </c>
      <c r="G38" s="0">
        <v>63.20002591666667</v>
      </c>
      <c r="H38" s="0">
        <v>0.08104575163398693</v>
      </c>
      <c r="I38" s="0">
        <v>1.6209150326797386</v>
      </c>
      <c r="J38" s="0" t="s">
        <v>14</v>
      </c>
    </row>
  </sheetData>
  <headerFooter/>
</worksheet>
</file>