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<sst xmlns="http://schemas.openxmlformats.org/spreadsheetml/2006/main" count="48" uniqueCount="48">
  <si>
    <t>Id</t>
  </si>
  <si>
    <t>Symbol</t>
  </si>
  <si>
    <t>Leverage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</si>
  <si>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</si>
  <si>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</si>
  <si>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</si>
  <si>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</si>
  <si>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</si>
  <si>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</si>
  <si>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</si>
  <si>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TRBUSDT</t>
  </si>
  <si>
    <t>Long</t>
  </si>
  <si>
    <t>FVG</t>
  </si>
  <si>
    <t>7/12 8:37</t>
  </si>
  <si>
    <t>No</t>
  </si>
  <si>
    <t>Total Funds Added</t>
  </si>
  <si>
    <t>Total Closed Trades</t>
  </si>
  <si>
    <t>Average Duration min:ss</t>
  </si>
  <si>
    <t>Longs Average Profit</t>
  </si>
  <si>
    <t>Shorts Average Profit</t>
  </si>
  <si>
    <t>MAC-D Average Profit</t>
  </si>
  <si>
    <t>SMA Average Profit</t>
  </si>
  <si>
    <t>SMA Short Combined Average</t>
  </si>
  <si>
    <t>SMA Long Combined Average</t>
  </si>
  <si>
    <t>MAC-D Long Combined Average</t>
  </si>
  <si>
    <t>MAC-D Short Combined Average</t>
  </si>
  <si>
    <t>Win Rate</t>
  </si>
  <si>
    <t>Sharpe Ratio</t>
  </si>
  <si>
    <t>Profit Factor</t>
  </si>
  <si>
    <t>Total Long Trades</t>
  </si>
  <si>
    <t>Total Short Trades</t>
  </si>
  <si>
    <t>Maximum Profit per Trade</t>
  </si>
  <si>
    <t>Maximum Loss per Trade</t>
  </si>
  <si>
    <t>US Market Hours Trades</t>
  </si>
  <si>
    <t>US Market Hours Profit</t>
  </si>
  <si>
    <t>US Market Hours Average Profit</t>
  </si>
  <si>
    <t>US Market Hours Win Rate</t>
  </si>
  <si>
    <t>EOSUSDT</t>
  </si>
  <si>
    <t>7/12 8:40</t>
  </si>
  <si>
    <t>RNDRUSDT</t>
  </si>
  <si>
    <t>7/12 8:48</t>
  </si>
  <si>
    <t>FTMUSDT</t>
  </si>
  <si>
    <t>7/12 9:55</t>
  </si>
  <si>
    <t>STORJUSDT</t>
  </si>
  <si>
    <t>7/12 11:5</t>
  </si>
  <si>
    <t>7/12 10:46</t>
  </si>
  <si>
    <t>7/12 10:6</t>
  </si>
  <si>
    <t>7/12 12:27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</si>
</sst>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M3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>
        <v>1</v>
      </c>
      <c r="B2" s="0" t="s">
        <v>10</v>
      </c>
      <c r="C2" s="0">
        <v>10</v>
      </c>
      <c r="D2" s="0" t="s">
        <v>11</v>
      </c>
      <c r="E2" s="0" t="s">
        <v>12</v>
      </c>
      <c r="F2" s="0" t="s">
        <v>13</v>
      </c>
      <c r="G2" s="0">
        <v>61.58196542</v>
      </c>
      <c r="H2" s="0">
        <v>-0.0826206696622699</v>
      </c>
      <c r="I2" s="0">
        <v>-1.652413393245398</v>
      </c>
      <c r="J2" s="0" t="s">
        <v>14</v>
      </c>
    </row>
    <row r="5">
      <c r="L5" s="0" t="s">
        <v>15</v>
      </c>
      <c r="M5" s="0">
        <f>ROUND(SUM(I:I), 3)</f>
      </c>
    </row>
    <row r="6">
      <c r="L6" s="0" t="s">
        <v>16</v>
      </c>
      <c r="M6" s="0">
        <f>COUNTA(A:A) - 1</f>
      </c>
    </row>
    <row r="7">
      <c r="L7" s="0" t="s">
        <v>17</v>
      </c>
      <c r="M7" s="0">
        <f>TEXT(INT(AVERAGE(F:F)) &amp; ":" &amp; TEXT(MOD(AVERAGE(F:F) * 60, 60), "00"), "0#:##")</f>
      </c>
    </row>
    <row r="8">
      <c r="L8" s="0" t="s">
        <v>18</v>
      </c>
      <c r="M8" s="0">
        <f>ROUND(AVERAGEIF(D:D,"Long",I:I), 3)</f>
      </c>
    </row>
    <row r="9">
      <c r="L9" s="0" t="s">
        <v>19</v>
      </c>
      <c r="M9" s="0">
        <f>ROUND(AVERAGEIF(D:D,"Short",I:I), 3)</f>
      </c>
    </row>
    <row r="10">
      <c r="L10" s="0" t="s">
        <v>20</v>
      </c>
      <c r="M10" s="0">
        <f>ROUND(AVERAGEIF(E:E,"MAC-D",I:I), 3)</f>
      </c>
    </row>
    <row r="11">
      <c r="L11" s="0" t="s">
        <v>21</v>
      </c>
      <c r="M11" s="0">
        <f>ROUND(AVERAGEIF(E:E,"SMAExpansion",I:I), 3)</f>
      </c>
    </row>
    <row r="12">
      <c r="L12" s="0" t="s">
        <v>22</v>
      </c>
      <c r="M12" s="0">
        <f>ROUND(AVERAGEIFS(I:I, D:D, "Short", E:E, "SMAExpansion"), 3)</f>
      </c>
    </row>
    <row r="13">
      <c r="L13" s="0" t="s">
        <v>23</v>
      </c>
      <c r="M13" s="0">
        <f>ROUND(AVERAGEIFS(I:I, D:D, "Long", E:E, "SMAExpansion"), 3)</f>
      </c>
    </row>
    <row r="14">
      <c r="L14" s="0" t="s">
        <v>24</v>
      </c>
      <c r="M14" s="0">
        <f>ROUND(AVERAGEIFS(I:I, D:D, "Long", E:E, "MAC-D"), 3)</f>
      </c>
    </row>
    <row r="15">
      <c r="L15" s="0" t="s">
        <v>25</v>
      </c>
      <c r="M15" s="0">
        <f>ROUND(AVERAGEIFS(I:I, D:D, "Short", E:E, "MAC-D"), 3)</f>
      </c>
    </row>
    <row r="16">
      <c r="L16" s="0" t="s">
        <v>26</v>
      </c>
      <c r="M16" s="0">
        <f>ROUND(COUNTIF(I:I, "&gt;0") / COUNT(I:I), 3)</f>
      </c>
    </row>
    <row r="17">
      <c r="L17" s="0" t="s">
        <v>27</v>
      </c>
      <c r="M17" s="0">
        <f>ROUND(AVERAGE(I:I) / STDEV(I:I), 3)</f>
      </c>
    </row>
    <row r="18">
      <c r="L18" s="0" t="s">
        <v>28</v>
      </c>
      <c r="M18" s="0">
        <f>ROUND(SUMIF(I:I, "&gt;0") / ABS(SUMIF(I:I, "&lt;0")), 3)</f>
      </c>
    </row>
    <row r="20">
      <c r="L20" s="0" t="s">
        <v>29</v>
      </c>
      <c r="M20" s="0">
        <f>COUNTIF(D:D, "Long")</f>
      </c>
    </row>
    <row r="21">
      <c r="L21" s="0" t="s">
        <v>30</v>
      </c>
      <c r="M21" s="0">
        <f>COUNTIF(D:D, "Short")</f>
      </c>
    </row>
    <row r="22">
      <c r="L22" s="0" t="s">
        <v>31</v>
      </c>
      <c r="M22" s="0">
        <f>ROUND(MAX(I:I), 3)</f>
      </c>
    </row>
    <row r="23">
      <c r="L23" s="0" t="s">
        <v>32</v>
      </c>
      <c r="M23" s="0">
        <f>ROUND(MIN(I:I), 3)</f>
      </c>
    </row>
    <row r="25">
      <c r="L25" s="0" t="s">
        <v>33</v>
      </c>
      <c r="M25" s="0">
        <f>COUNTIF(J:J, "Yes")</f>
      </c>
    </row>
    <row r="26">
      <c r="L26" s="0" t="s">
        <v>34</v>
      </c>
      <c r="M26" s="0">
        <f>ROUND(SUMIFS(I:I, J:J, "Yes"), 3)</f>
      </c>
    </row>
    <row r="27">
      <c r="L27" s="0" t="s">
        <v>35</v>
      </c>
      <c r="M27" s="0">
        <f>ROUND(AVERAGEIFS(I:I, J:J, "Yes"), 3)</f>
      </c>
    </row>
    <row r="28">
      <c r="L28" s="0" t="s">
        <v>36</v>
      </c>
      <c r="M28" s="0">
        <f>ROUND(COUNTIFS(I:I, "&gt;0", J:J, "Yes") / COUNTIFS(J:J, "Yes"), 3)</f>
      </c>
    </row>
    <row r="29">
      <c r="A29" s="0">
        <v>2</v>
      </c>
      <c r="B29" s="0" t="s">
        <v>37</v>
      </c>
      <c r="C29" s="0">
        <v>10</v>
      </c>
      <c r="D29" s="0" t="s">
        <v>11</v>
      </c>
      <c r="E29" s="0" t="s">
        <v>12</v>
      </c>
      <c r="F29" s="0" t="s">
        <v>38</v>
      </c>
      <c r="G29" s="0">
        <v>58.056250926666664</v>
      </c>
      <c r="H29" s="0">
        <v>-0.08226516166060839</v>
      </c>
      <c r="I29" s="0">
        <v>-1.6453032332121678</v>
      </c>
      <c r="J29" s="0" t="s">
        <v>14</v>
      </c>
    </row>
    <row r="30">
      <c r="A30" s="0">
        <v>3</v>
      </c>
      <c r="B30" s="0" t="s">
        <v>39</v>
      </c>
      <c r="C30" s="0">
        <v>10</v>
      </c>
      <c r="D30" s="0" t="s">
        <v>11</v>
      </c>
      <c r="E30" s="0" t="s">
        <v>12</v>
      </c>
      <c r="F30" s="0" t="s">
        <v>40</v>
      </c>
      <c r="G30" s="0">
        <v>59.19802631333334</v>
      </c>
      <c r="H30" s="0">
        <v>-0.09042825456406756</v>
      </c>
      <c r="I30" s="0">
        <v>-1.8085650912813513</v>
      </c>
      <c r="J30" s="0" t="s">
        <v>14</v>
      </c>
    </row>
    <row r="31">
      <c r="A31" s="0">
        <v>5</v>
      </c>
      <c r="B31" s="0" t="s">
        <v>41</v>
      </c>
      <c r="C31" s="0">
        <v>10</v>
      </c>
      <c r="D31" s="0" t="s">
        <v>11</v>
      </c>
      <c r="E31" s="0" t="s">
        <v>12</v>
      </c>
      <c r="F31" s="0" t="s">
        <v>42</v>
      </c>
      <c r="G31" s="0">
        <v>41.44309962</v>
      </c>
      <c r="H31" s="0">
        <v>-0.07546356188012074</v>
      </c>
      <c r="I31" s="0">
        <v>-1.5092712376024149</v>
      </c>
      <c r="J31" s="0" t="s">
        <v>14</v>
      </c>
    </row>
    <row r="32">
      <c r="A32" s="0">
        <v>8</v>
      </c>
      <c r="B32" s="0" t="s">
        <v>43</v>
      </c>
      <c r="C32" s="0">
        <v>10</v>
      </c>
      <c r="D32" s="0" t="s">
        <v>11</v>
      </c>
      <c r="E32" s="0" t="s">
        <v>12</v>
      </c>
      <c r="F32" s="0" t="s">
        <v>44</v>
      </c>
      <c r="G32" s="0">
        <v>8.325399236666666</v>
      </c>
      <c r="H32" s="0">
        <v>-0.08408071748878924</v>
      </c>
      <c r="I32" s="0">
        <v>-1.681614349775785</v>
      </c>
      <c r="J32" s="0" t="s">
        <v>14</v>
      </c>
    </row>
    <row r="33">
      <c r="A33" s="0">
        <v>7</v>
      </c>
      <c r="B33" s="0" t="s">
        <v>41</v>
      </c>
      <c r="C33" s="0">
        <v>10</v>
      </c>
      <c r="D33" s="0" t="s">
        <v>11</v>
      </c>
      <c r="E33" s="0" t="s">
        <v>12</v>
      </c>
      <c r="F33" s="0" t="s">
        <v>45</v>
      </c>
      <c r="G33" s="0">
        <v>30.801113618333332</v>
      </c>
      <c r="H33" s="0">
        <v>-0.0776364028466681</v>
      </c>
      <c r="I33" s="0">
        <v>-1.5527280569333621</v>
      </c>
      <c r="J33" s="0" t="s">
        <v>14</v>
      </c>
    </row>
    <row r="34">
      <c r="A34" s="0">
        <v>6</v>
      </c>
      <c r="B34" s="0" t="s">
        <v>10</v>
      </c>
      <c r="C34" s="0">
        <v>10</v>
      </c>
      <c r="D34" s="0" t="s">
        <v>11</v>
      </c>
      <c r="E34" s="0" t="s">
        <v>12</v>
      </c>
      <c r="F34" s="0" t="s">
        <v>46</v>
      </c>
      <c r="G34" s="0">
        <v>126.70206404166667</v>
      </c>
      <c r="H34" s="0">
        <v>-0.07686729514140682</v>
      </c>
      <c r="I34" s="0">
        <v>-1.5373459028281364</v>
      </c>
      <c r="J34" s="0" t="s">
        <v>14</v>
      </c>
    </row>
    <row r="35">
      <c r="A35" s="0">
        <v>9</v>
      </c>
      <c r="B35" s="0" t="s">
        <v>10</v>
      </c>
      <c r="C35" s="0">
        <v>10</v>
      </c>
      <c r="D35" s="0" t="s">
        <v>11</v>
      </c>
      <c r="E35" s="0" t="s">
        <v>12</v>
      </c>
      <c r="F35" s="0" t="s">
        <v>47</v>
      </c>
      <c r="G35" s="0">
        <v>66.16793758833333</v>
      </c>
      <c r="H35" s="0">
        <v>0.1638155987242679</v>
      </c>
      <c r="I35" s="0">
        <v>3.2763119744853584</v>
      </c>
      <c r="J35" s="0" t="s">
        <v>14</v>
      </c>
    </row>
  </sheetData>
  <headerFooter/>
</worksheet>
</file>