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<sst xmlns="http://schemas.openxmlformats.org/spreadsheetml/2006/main" count="127" uniqueCount="127">
  <si>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</si>
  <si>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</si>
  <si>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</si>
  <si>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</si>
  <si>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</si>
  <si>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</si>
  <si>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</si>
  <si>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</si>
  <si>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</si>
  <si>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</si>
  <si>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</si>
  <si>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XRPUSDT</t>
  </si>
  <si>
    <t>1m</t>
  </si>
  <si>
    <t>Short</t>
  </si>
  <si>
    <t>MAC-D</t>
  </si>
  <si>
    <t>07-20 23:38</t>
  </si>
  <si>
    <t>No</t>
  </si>
  <si>
    <t>ORDIUSDT</t>
  </si>
  <si>
    <t>Long</t>
  </si>
  <si>
    <t>07-21 00:31</t>
  </si>
  <si>
    <t>THETAUSDT</t>
  </si>
  <si>
    <t>07-21 00:17</t>
  </si>
  <si>
    <t>STORJUSDT</t>
  </si>
  <si>
    <t>07-21 00:05</t>
  </si>
  <si>
    <t>Total Funds Added</t>
  </si>
  <si>
    <t>RNDRUSDT</t>
  </si>
  <si>
    <t>07-21 00:15</t>
  </si>
  <si>
    <t>Total Closed Trades</t>
  </si>
  <si>
    <t>HBARUSDT</t>
  </si>
  <si>
    <t>07-20 23:37</t>
  </si>
  <si>
    <t>Average Duration hh:mm:ss</t>
  </si>
  <si>
    <t>07-21 01:40</t>
  </si>
  <si>
    <t>Longs Average Profit</t>
  </si>
  <si>
    <t>ARUSDT</t>
  </si>
  <si>
    <t>07-21 00:02</t>
  </si>
  <si>
    <t>Shorts Average Profit</t>
  </si>
  <si>
    <t>FETUSDT</t>
  </si>
  <si>
    <t>07-21 00:03</t>
  </si>
  <si>
    <t>MAC-D Average Profit</t>
  </si>
  <si>
    <t>SEIUSDT</t>
  </si>
  <si>
    <t>SMA Average Profit</t>
  </si>
  <si>
    <t>07-21 02:23</t>
  </si>
  <si>
    <t>SMA Short Combined Average</t>
  </si>
  <si>
    <t>07-21 02:47</t>
  </si>
  <si>
    <t>SMA Long Combined Average</t>
  </si>
  <si>
    <t>EOSUSDT</t>
  </si>
  <si>
    <t>07-21 01:27</t>
  </si>
  <si>
    <t>MAC-D Long Combined Average</t>
  </si>
  <si>
    <t>AVAXUSDT</t>
  </si>
  <si>
    <t>07-21 00:25</t>
  </si>
  <si>
    <t>MAC-D Short Combined Average</t>
  </si>
  <si>
    <t>07-21 02:15</t>
  </si>
  <si>
    <t>Win Rate</t>
  </si>
  <si>
    <t>07-21 02:29</t>
  </si>
  <si>
    <t>Sharpe Ratio</t>
  </si>
  <si>
    <t>07-21 04:01</t>
  </si>
  <si>
    <t>Profit Factor</t>
  </si>
  <si>
    <t>TIAUSDT</t>
  </si>
  <si>
    <t>07-21 04:19</t>
  </si>
  <si>
    <t>Total Long Trades</t>
  </si>
  <si>
    <t>07-21 05:24</t>
  </si>
  <si>
    <t>Total Short Trades</t>
  </si>
  <si>
    <t>ATOMUSDT</t>
  </si>
  <si>
    <t>07-21 00:28</t>
  </si>
  <si>
    <t>Maximum Profit per Trade</t>
  </si>
  <si>
    <t>07-21 04:35</t>
  </si>
  <si>
    <t>Maximum Loss per Trade</t>
  </si>
  <si>
    <t>07-21 00:56</t>
  </si>
  <si>
    <t>07-21 03:54</t>
  </si>
  <si>
    <t>US Market Hours Trades</t>
  </si>
  <si>
    <t>DOGEUSDT</t>
  </si>
  <si>
    <t>07-20 23:48</t>
  </si>
  <si>
    <t>US Market Hours Profit</t>
  </si>
  <si>
    <t>07-21 00:36</t>
  </si>
  <si>
    <t>US Market Hours Average Profit</t>
  </si>
  <si>
    <t>TRBUSDT</t>
  </si>
  <si>
    <t>07-21 00:06</t>
  </si>
  <si>
    <t>US Market Hours Win Rate</t>
  </si>
  <si>
    <t>07-21 02:21</t>
  </si>
  <si>
    <t>SHIBUSDT</t>
  </si>
  <si>
    <t>Funds added 1m</t>
  </si>
  <si>
    <t>PEPEUSDT</t>
  </si>
  <si>
    <t>Funds added 5x</t>
  </si>
  <si>
    <t>Funds added 5m</t>
  </si>
  <si>
    <t>07-21 02:46</t>
  </si>
  <si>
    <t>Funds added 10x</t>
  </si>
  <si>
    <t>Funds added 15m</t>
  </si>
  <si>
    <t>07-21 06:10</t>
  </si>
  <si>
    <t>Funds added 15x</t>
  </si>
  <si>
    <t>Funds added 30m</t>
  </si>
  <si>
    <t>SUSHIUSDT</t>
  </si>
  <si>
    <t>Funds added 20x</t>
  </si>
  <si>
    <t>Funds added 1h</t>
  </si>
  <si>
    <t>07-21 06:48</t>
  </si>
  <si>
    <t>Funds added 25x</t>
  </si>
  <si>
    <t>07-21 03:52</t>
  </si>
  <si>
    <t>07-21 07:15</t>
  </si>
  <si>
    <t>07-21 07:07</t>
  </si>
  <si>
    <t>LINKUSDT</t>
  </si>
  <si>
    <t>07-21 00:58</t>
  </si>
  <si>
    <t>07-21 06:25</t>
  </si>
  <si>
    <t>07-21 06:46</t>
  </si>
  <si>
    <t>07-21 03:15</t>
  </si>
  <si>
    <t>07-21 06:58</t>
  </si>
  <si>
    <t>07-21 07:13</t>
  </si>
  <si>
    <t>SUIUSDT</t>
  </si>
  <si>
    <t>07-20 23:40</t>
  </si>
  <si>
    <t>07-21 07:14</t>
  </si>
  <si>
    <t>MATICUSDT</t>
  </si>
  <si>
    <t>FTMUSDT</t>
  </si>
  <si>
    <t>07-20 23:50</t>
  </si>
  <si>
    <t>07-21 07:00</t>
  </si>
  <si>
    <t>07-21 08:27</t>
  </si>
  <si>
    <t>07-21 08:14</t>
  </si>
  <si>
    <t>07-21 07:41</t>
  </si>
  <si>
    <t>07-21 08:23</t>
  </si>
  <si>
    <t>07-21 07:10</t>
  </si>
  <si>
    <t>07-21 09:02</t>
  </si>
  <si>
    <t>07-21 08:08</t>
  </si>
  <si>
    <t>07-21 09:10</t>
  </si>
  <si>
    <t>07-21 08:40</t>
  </si>
  <si>
    <t>07-21 09:22</t>
  </si>
  <si>
    <t>07-21 08:33</t>
  </si>
  <si>
    <t>07-21 09:04</t>
  </si>
  <si>
    <t>07-21 09:32</t>
  </si>
  <si>
    <t>07-21 09:05</t>
  </si>
  <si>
    <t>07-21 10:37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</si>
</sst>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73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4</v>
      </c>
      <c r="B2" s="0" t="s">
        <v>11</v>
      </c>
      <c r="C2" s="0">
        <v>15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50.11144302833333</v>
      </c>
      <c r="I2" s="0">
        <v>-0.11671177266576455</v>
      </c>
      <c r="J2" s="0">
        <v>-2.334235453315291</v>
      </c>
      <c r="K2" s="0" t="s">
        <v>16</v>
      </c>
    </row>
    <row r="3">
      <c r="A3" s="0">
        <v>23</v>
      </c>
      <c r="B3" s="0" t="s">
        <v>17</v>
      </c>
      <c r="C3" s="0">
        <v>15</v>
      </c>
      <c r="D3" s="0" t="s">
        <v>12</v>
      </c>
      <c r="E3" s="0" t="s">
        <v>18</v>
      </c>
      <c r="F3" s="0" t="s">
        <v>14</v>
      </c>
      <c r="G3" s="0" t="s">
        <v>19</v>
      </c>
      <c r="H3" s="0">
        <v>21.499029258333334</v>
      </c>
      <c r="I3" s="0">
        <v>-0.11280931586608442</v>
      </c>
      <c r="J3" s="0">
        <v>-2.2561863173216885</v>
      </c>
      <c r="K3" s="0" t="s">
        <v>16</v>
      </c>
    </row>
    <row r="4">
      <c r="A4" s="0">
        <v>20</v>
      </c>
      <c r="B4" s="0" t="s">
        <v>20</v>
      </c>
      <c r="C4" s="0">
        <v>15</v>
      </c>
      <c r="D4" s="0" t="s">
        <v>12</v>
      </c>
      <c r="E4" s="0" t="s">
        <v>13</v>
      </c>
      <c r="F4" s="0" t="s">
        <v>14</v>
      </c>
      <c r="G4" s="0" t="s">
        <v>21</v>
      </c>
      <c r="H4" s="0">
        <v>37.033545635</v>
      </c>
      <c r="I4" s="0">
        <v>0.22741055184960582</v>
      </c>
      <c r="J4" s="0">
        <v>4.548211036992116</v>
      </c>
      <c r="K4" s="0" t="s">
        <v>16</v>
      </c>
    </row>
    <row r="5">
      <c r="A5" s="0">
        <v>14</v>
      </c>
      <c r="B5" s="0" t="s">
        <v>22</v>
      </c>
      <c r="C5" s="0">
        <v>15</v>
      </c>
      <c r="D5" s="0" t="s">
        <v>12</v>
      </c>
      <c r="E5" s="0" t="s">
        <v>13</v>
      </c>
      <c r="F5" s="0" t="s">
        <v>14</v>
      </c>
      <c r="G5" s="0" t="s">
        <v>23</v>
      </c>
      <c r="H5" s="0">
        <v>91.94806101</v>
      </c>
      <c r="I5" s="0">
        <v>-0.11887608069164265</v>
      </c>
      <c r="J5" s="0">
        <v>-2.377521613832853</v>
      </c>
      <c r="K5" s="0" t="s">
        <v>16</v>
      </c>
      <c r="O5" s="0" t="s">
        <v>24</v>
      </c>
      <c r="P5" s="0">
        <f>ROUND(SUM(J:J), 3)</f>
      </c>
    </row>
    <row r="6">
      <c r="A6" s="0">
        <v>19</v>
      </c>
      <c r="B6" s="0" t="s">
        <v>25</v>
      </c>
      <c r="C6" s="0">
        <v>15</v>
      </c>
      <c r="D6" s="0" t="s">
        <v>12</v>
      </c>
      <c r="E6" s="0" t="s">
        <v>13</v>
      </c>
      <c r="F6" s="0" t="s">
        <v>14</v>
      </c>
      <c r="G6" s="0" t="s">
        <v>26</v>
      </c>
      <c r="H6" s="0">
        <v>96.72271829</v>
      </c>
      <c r="I6" s="0">
        <v>-0.1952842470707363</v>
      </c>
      <c r="J6" s="0">
        <v>-3.905684941414726</v>
      </c>
      <c r="K6" s="0" t="s">
        <v>16</v>
      </c>
      <c r="O6" s="0" t="s">
        <v>27</v>
      </c>
      <c r="P6" s="0">
        <f>COUNTA(A:A) - 1</f>
      </c>
    </row>
    <row r="7">
      <c r="A7" s="0">
        <v>1</v>
      </c>
      <c r="B7" s="0" t="s">
        <v>28</v>
      </c>
      <c r="C7" s="0">
        <v>15</v>
      </c>
      <c r="D7" s="0" t="s">
        <v>12</v>
      </c>
      <c r="E7" s="0" t="s">
        <v>13</v>
      </c>
      <c r="F7" s="0" t="s">
        <v>14</v>
      </c>
      <c r="G7" s="0" t="s">
        <v>29</v>
      </c>
      <c r="H7" s="0">
        <v>148.02573630666666</v>
      </c>
      <c r="I7" s="0">
        <v>-0.14150943396226418</v>
      </c>
      <c r="J7" s="0">
        <v>-2.8301886792452833</v>
      </c>
      <c r="K7" s="0" t="s">
        <v>16</v>
      </c>
      <c r="O7" s="0" t="s">
        <v>30</v>
      </c>
      <c r="P7" s="0">
        <f>IFERROR(TEXT(AVERAGE(H:H)/1440, "[h]:mm:ss"), "N/A")</f>
      </c>
    </row>
    <row r="8">
      <c r="A8" s="0">
        <v>29</v>
      </c>
      <c r="B8" s="0" t="s">
        <v>22</v>
      </c>
      <c r="C8" s="0">
        <v>15</v>
      </c>
      <c r="D8" s="0" t="s">
        <v>12</v>
      </c>
      <c r="E8" s="0" t="s">
        <v>13</v>
      </c>
      <c r="F8" s="0" t="s">
        <v>14</v>
      </c>
      <c r="G8" s="0" t="s">
        <v>31</v>
      </c>
      <c r="H8" s="0">
        <v>29.987936146666666</v>
      </c>
      <c r="I8" s="0">
        <v>-0.15032211882605584</v>
      </c>
      <c r="J8" s="0">
        <v>-3.006442376521117</v>
      </c>
      <c r="K8" s="0" t="s">
        <v>16</v>
      </c>
      <c r="O8" s="0" t="s">
        <v>32</v>
      </c>
      <c r="P8" s="0">
        <f>IFERROR(ROUND(AVERAGEIF(E:E, "Long", I:I), 3), "N/A")</f>
      </c>
    </row>
    <row r="9">
      <c r="A9" s="0">
        <v>11</v>
      </c>
      <c r="B9" s="0" t="s">
        <v>33</v>
      </c>
      <c r="C9" s="0">
        <v>15</v>
      </c>
      <c r="D9" s="0" t="s">
        <v>12</v>
      </c>
      <c r="E9" s="0" t="s">
        <v>13</v>
      </c>
      <c r="F9" s="0" t="s">
        <v>14</v>
      </c>
      <c r="G9" s="0" t="s">
        <v>34</v>
      </c>
      <c r="H9" s="0">
        <v>133.85060603333332</v>
      </c>
      <c r="I9" s="0">
        <v>-0.11997851131140691</v>
      </c>
      <c r="J9" s="0">
        <v>-2.399570226228138</v>
      </c>
      <c r="K9" s="0" t="s">
        <v>16</v>
      </c>
      <c r="O9" s="0" t="s">
        <v>35</v>
      </c>
      <c r="P9" s="0">
        <f>IFERROR(ROUND(AVERAGEIF(E:E, "Short", I:I), 3), "N/A")</f>
      </c>
    </row>
    <row r="10">
      <c r="A10" s="0">
        <v>13</v>
      </c>
      <c r="B10" s="0" t="s">
        <v>36</v>
      </c>
      <c r="C10" s="0">
        <v>15</v>
      </c>
      <c r="D10" s="0" t="s">
        <v>12</v>
      </c>
      <c r="E10" s="0" t="s">
        <v>13</v>
      </c>
      <c r="F10" s="0" t="s">
        <v>14</v>
      </c>
      <c r="G10" s="0" t="s">
        <v>37</v>
      </c>
      <c r="H10" s="0">
        <v>143.42783702</v>
      </c>
      <c r="I10" s="0">
        <v>-0.11324639670555937</v>
      </c>
      <c r="J10" s="0">
        <v>-2.2649279341111876</v>
      </c>
      <c r="K10" s="0" t="s">
        <v>16</v>
      </c>
      <c r="O10" s="0" t="s">
        <v>38</v>
      </c>
      <c r="P10" s="0">
        <f>IFERROR(ROUND(AVERAGEIF(F:F, "MAC-D", I:I), 3), "N/A")</f>
      </c>
    </row>
    <row r="11">
      <c r="A11" s="0">
        <v>10</v>
      </c>
      <c r="B11" s="0" t="s">
        <v>39</v>
      </c>
      <c r="C11" s="0">
        <v>15</v>
      </c>
      <c r="D11" s="0" t="s">
        <v>12</v>
      </c>
      <c r="E11" s="0" t="s">
        <v>13</v>
      </c>
      <c r="F11" s="0" t="s">
        <v>14</v>
      </c>
      <c r="G11" s="0" t="s">
        <v>34</v>
      </c>
      <c r="H11" s="0">
        <v>160.127068985</v>
      </c>
      <c r="I11" s="0">
        <v>0.23186237845923713</v>
      </c>
      <c r="J11" s="0">
        <v>4.637247569184742</v>
      </c>
      <c r="K11" s="0" t="s">
        <v>16</v>
      </c>
      <c r="O11" s="0" t="s">
        <v>40</v>
      </c>
      <c r="P11" s="0">
        <f>IFERROR(ROUND(AVERAGEIF(F:F, "SMAExpansion", I:I), 3), "N/A")</f>
      </c>
    </row>
    <row r="12">
      <c r="A12" s="0">
        <v>32</v>
      </c>
      <c r="B12" s="0" t="s">
        <v>33</v>
      </c>
      <c r="C12" s="0">
        <v>15</v>
      </c>
      <c r="D12" s="0" t="s">
        <v>12</v>
      </c>
      <c r="E12" s="0" t="s">
        <v>13</v>
      </c>
      <c r="F12" s="0" t="s">
        <v>14</v>
      </c>
      <c r="G12" s="0" t="s">
        <v>41</v>
      </c>
      <c r="H12" s="0">
        <v>49.05445160833333</v>
      </c>
      <c r="I12" s="0">
        <v>-0.21275333076169844</v>
      </c>
      <c r="J12" s="0">
        <v>-4.25506661523397</v>
      </c>
      <c r="K12" s="0" t="s">
        <v>16</v>
      </c>
      <c r="O12" s="0" t="s">
        <v>42</v>
      </c>
      <c r="P12" s="0">
        <f>IFERROR(ROUND(AVERAGEIFS(I:I, E:E, "Short", F:F, "SMAExpansion"), 3), "N/A")</f>
      </c>
    </row>
    <row r="13">
      <c r="A13" s="0">
        <v>35</v>
      </c>
      <c r="B13" s="0" t="s">
        <v>20</v>
      </c>
      <c r="C13" s="0">
        <v>15</v>
      </c>
      <c r="D13" s="0" t="s">
        <v>12</v>
      </c>
      <c r="E13" s="0" t="s">
        <v>18</v>
      </c>
      <c r="F13" s="0" t="s">
        <v>14</v>
      </c>
      <c r="G13" s="0" t="s">
        <v>43</v>
      </c>
      <c r="H13" s="0">
        <v>52.67795630333333</v>
      </c>
      <c r="I13" s="0">
        <v>0.23048555623847572</v>
      </c>
      <c r="J13" s="0">
        <v>4.609711124769515</v>
      </c>
      <c r="K13" s="0" t="s">
        <v>16</v>
      </c>
      <c r="O13" s="0" t="s">
        <v>44</v>
      </c>
      <c r="P13" s="0">
        <f>IFERROR(ROUND(AVERAGEIFS(I:I, E:E, "Long", F:F, "SMAExpansion"), 3), "N/A")</f>
      </c>
    </row>
    <row r="14">
      <c r="A14" s="0">
        <v>28</v>
      </c>
      <c r="B14" s="0" t="s">
        <v>45</v>
      </c>
      <c r="C14" s="0">
        <v>15</v>
      </c>
      <c r="D14" s="0" t="s">
        <v>12</v>
      </c>
      <c r="E14" s="0" t="s">
        <v>18</v>
      </c>
      <c r="F14" s="0" t="s">
        <v>14</v>
      </c>
      <c r="G14" s="0" t="s">
        <v>46</v>
      </c>
      <c r="H14" s="0">
        <v>137.61567970833335</v>
      </c>
      <c r="I14" s="0">
        <v>0.2534864643150123</v>
      </c>
      <c r="J14" s="0">
        <v>5.069729286300246</v>
      </c>
      <c r="K14" s="0" t="s">
        <v>16</v>
      </c>
      <c r="O14" s="0" t="s">
        <v>47</v>
      </c>
      <c r="P14" s="0">
        <f>IFERROR(ROUND(AVERAGEIFS(I:I, E:E, "Long", F:F, "MAC-D"), 3), "N/A")</f>
      </c>
    </row>
    <row r="15">
      <c r="A15" s="0">
        <v>21</v>
      </c>
      <c r="B15" s="0" t="s">
        <v>48</v>
      </c>
      <c r="C15" s="0">
        <v>15</v>
      </c>
      <c r="D15" s="0" t="s">
        <v>12</v>
      </c>
      <c r="E15" s="0" t="s">
        <v>13</v>
      </c>
      <c r="F15" s="0" t="s">
        <v>14</v>
      </c>
      <c r="G15" s="0" t="s">
        <v>49</v>
      </c>
      <c r="H15" s="0">
        <v>199.68574987333332</v>
      </c>
      <c r="I15" s="0">
        <v>-0.11344104503265728</v>
      </c>
      <c r="J15" s="0">
        <v>-2.2688209006531452</v>
      </c>
      <c r="K15" s="0" t="s">
        <v>16</v>
      </c>
      <c r="O15" s="0" t="s">
        <v>50</v>
      </c>
      <c r="P15" s="0">
        <f>IFERROR(ROUND(AVERAGEIFS(I:I, E:E, "Short", F:F, "MAC-D"), 3), "N/A")</f>
      </c>
    </row>
    <row r="16">
      <c r="A16" s="0">
        <v>30</v>
      </c>
      <c r="B16" s="0" t="s">
        <v>25</v>
      </c>
      <c r="C16" s="0">
        <v>15</v>
      </c>
      <c r="D16" s="0" t="s">
        <v>12</v>
      </c>
      <c r="E16" s="0" t="s">
        <v>13</v>
      </c>
      <c r="F16" s="0" t="s">
        <v>14</v>
      </c>
      <c r="G16" s="0" t="s">
        <v>51</v>
      </c>
      <c r="H16" s="0">
        <v>101.71935787333334</v>
      </c>
      <c r="I16" s="0">
        <v>-0.12484130342784595</v>
      </c>
      <c r="J16" s="0">
        <v>-2.4968260685569192</v>
      </c>
      <c r="K16" s="0" t="s">
        <v>16</v>
      </c>
      <c r="O16" s="0" t="s">
        <v>52</v>
      </c>
      <c r="P16" s="0">
        <f>IFERROR(ROUND(COUNTIF(I:I, "&gt;0") / COUNT(I:I), 3), "N/A")</f>
      </c>
    </row>
    <row r="17">
      <c r="A17" s="0">
        <v>33</v>
      </c>
      <c r="B17" s="0" t="s">
        <v>36</v>
      </c>
      <c r="C17" s="0">
        <v>15</v>
      </c>
      <c r="D17" s="0" t="s">
        <v>12</v>
      </c>
      <c r="E17" s="0" t="s">
        <v>13</v>
      </c>
      <c r="F17" s="0" t="s">
        <v>14</v>
      </c>
      <c r="G17" s="0" t="s">
        <v>53</v>
      </c>
      <c r="H17" s="0">
        <v>117.29441734166667</v>
      </c>
      <c r="I17" s="0">
        <v>-0.11262798634812286</v>
      </c>
      <c r="J17" s="0">
        <v>-2.2525597269624575</v>
      </c>
      <c r="K17" s="0" t="s">
        <v>16</v>
      </c>
      <c r="O17" s="0" t="s">
        <v>54</v>
      </c>
      <c r="P17" s="0">
        <f>IFERROR(ROUND(AVERAGE(I:I) / STDEV(I:I), 3), "N/A")</f>
      </c>
    </row>
    <row r="18">
      <c r="A18" s="0">
        <v>39</v>
      </c>
      <c r="B18" s="0" t="s">
        <v>25</v>
      </c>
      <c r="C18" s="0">
        <v>15</v>
      </c>
      <c r="D18" s="0" t="s">
        <v>12</v>
      </c>
      <c r="E18" s="0" t="s">
        <v>18</v>
      </c>
      <c r="F18" s="0" t="s">
        <v>14</v>
      </c>
      <c r="G18" s="0" t="s">
        <v>55</v>
      </c>
      <c r="H18" s="0">
        <v>39.492109655</v>
      </c>
      <c r="I18" s="0">
        <v>-0.11330255979857323</v>
      </c>
      <c r="J18" s="0">
        <v>-2.2660511959714644</v>
      </c>
      <c r="K18" s="0" t="s">
        <v>16</v>
      </c>
      <c r="O18" s="0" t="s">
        <v>56</v>
      </c>
      <c r="P18" s="0">
        <f>IFERROR(ROUND(SUMIF(I:I, "&gt;0") / ABS(SUMIF(I:I, "&lt;0")), 3), "N/A")</f>
      </c>
    </row>
    <row r="19">
      <c r="A19" s="0">
        <v>2</v>
      </c>
      <c r="B19" s="0" t="s">
        <v>57</v>
      </c>
      <c r="C19" s="0">
        <v>15</v>
      </c>
      <c r="D19" s="0" t="s">
        <v>12</v>
      </c>
      <c r="E19" s="0" t="s">
        <v>18</v>
      </c>
      <c r="F19" s="0" t="s">
        <v>14</v>
      </c>
      <c r="G19" s="0" t="s">
        <v>29</v>
      </c>
      <c r="H19" s="0">
        <v>339.58455105666667</v>
      </c>
      <c r="I19" s="0">
        <v>0.2624712202609363</v>
      </c>
      <c r="J19" s="0">
        <v>5.249424405218726</v>
      </c>
      <c r="K19" s="0" t="s">
        <v>16</v>
      </c>
    </row>
    <row r="20">
      <c r="A20" s="0">
        <v>40</v>
      </c>
      <c r="B20" s="0" t="s">
        <v>33</v>
      </c>
      <c r="C20" s="0">
        <v>15</v>
      </c>
      <c r="D20" s="0" t="s">
        <v>12</v>
      </c>
      <c r="E20" s="0" t="s">
        <v>18</v>
      </c>
      <c r="F20" s="0" t="s">
        <v>14</v>
      </c>
      <c r="G20" s="0" t="s">
        <v>58</v>
      </c>
      <c r="H20" s="0">
        <v>107.58604059</v>
      </c>
      <c r="I20" s="0">
        <v>0.25102593207019996</v>
      </c>
      <c r="J20" s="0">
        <v>5.020518641403999</v>
      </c>
      <c r="K20" s="0" t="s">
        <v>16</v>
      </c>
      <c r="O20" s="0" t="s">
        <v>59</v>
      </c>
      <c r="P20" s="0">
        <f>COUNTIF(E:E, "Long")</f>
      </c>
    </row>
    <row r="21">
      <c r="A21" s="0">
        <v>43</v>
      </c>
      <c r="B21" s="0" t="s">
        <v>57</v>
      </c>
      <c r="C21" s="0">
        <v>15</v>
      </c>
      <c r="D21" s="0" t="s">
        <v>12</v>
      </c>
      <c r="E21" s="0" t="s">
        <v>13</v>
      </c>
      <c r="F21" s="0" t="s">
        <v>14</v>
      </c>
      <c r="G21" s="0" t="s">
        <v>60</v>
      </c>
      <c r="H21" s="0">
        <v>53.7902392</v>
      </c>
      <c r="I21" s="0">
        <v>-0.1292517006802721</v>
      </c>
      <c r="J21" s="0">
        <v>-2.585034013605442</v>
      </c>
      <c r="K21" s="0" t="s">
        <v>16</v>
      </c>
      <c r="O21" s="0" t="s">
        <v>61</v>
      </c>
      <c r="P21" s="0">
        <f>COUNTIF(E:E, "Short")</f>
      </c>
    </row>
    <row r="22">
      <c r="A22" s="0">
        <v>22</v>
      </c>
      <c r="B22" s="0" t="s">
        <v>62</v>
      </c>
      <c r="C22" s="0">
        <v>15</v>
      </c>
      <c r="D22" s="0" t="s">
        <v>12</v>
      </c>
      <c r="E22" s="0" t="s">
        <v>18</v>
      </c>
      <c r="F22" s="0" t="s">
        <v>14</v>
      </c>
      <c r="G22" s="0" t="s">
        <v>63</v>
      </c>
      <c r="H22" s="0">
        <v>368.35933622</v>
      </c>
      <c r="I22" s="0">
        <v>-0.11478420569329661</v>
      </c>
      <c r="J22" s="0">
        <v>-2.295684113865932</v>
      </c>
      <c r="K22" s="0" t="s">
        <v>16</v>
      </c>
      <c r="O22" s="0" t="s">
        <v>64</v>
      </c>
      <c r="P22" s="0">
        <f>IFERROR(ROUND(MAX(I:I), 3), "N/A")</f>
      </c>
    </row>
    <row r="23">
      <c r="A23" s="0">
        <v>41</v>
      </c>
      <c r="B23" s="0" t="s">
        <v>36</v>
      </c>
      <c r="C23" s="0">
        <v>15</v>
      </c>
      <c r="D23" s="0" t="s">
        <v>12</v>
      </c>
      <c r="E23" s="0" t="s">
        <v>13</v>
      </c>
      <c r="F23" s="0" t="s">
        <v>14</v>
      </c>
      <c r="G23" s="0" t="s">
        <v>65</v>
      </c>
      <c r="H23" s="0">
        <v>123.22930654833333</v>
      </c>
      <c r="I23" s="0">
        <v>0.2340569877883311</v>
      </c>
      <c r="J23" s="0">
        <v>4.681139755766622</v>
      </c>
      <c r="K23" s="0" t="s">
        <v>16</v>
      </c>
      <c r="O23" s="0" t="s">
        <v>66</v>
      </c>
      <c r="P23" s="0">
        <f>IFERROR(ROUND(MIN(I:I), 3), "N/A")</f>
      </c>
    </row>
    <row r="24">
      <c r="A24" s="0">
        <v>26</v>
      </c>
      <c r="B24" s="0" t="s">
        <v>17</v>
      </c>
      <c r="C24" s="0">
        <v>15</v>
      </c>
      <c r="D24" s="0" t="s">
        <v>12</v>
      </c>
      <c r="E24" s="0" t="s">
        <v>18</v>
      </c>
      <c r="F24" s="0" t="s">
        <v>14</v>
      </c>
      <c r="G24" s="0" t="s">
        <v>67</v>
      </c>
      <c r="H24" s="0">
        <v>343.3068049683333</v>
      </c>
      <c r="I24" s="0">
        <v>-0.1134423030007319</v>
      </c>
      <c r="J24" s="0">
        <v>-2.2688460600146376</v>
      </c>
      <c r="K24" s="0" t="s">
        <v>16</v>
      </c>
    </row>
    <row r="25">
      <c r="A25" s="0">
        <v>38</v>
      </c>
      <c r="B25" s="0" t="s">
        <v>20</v>
      </c>
      <c r="C25" s="0">
        <v>15</v>
      </c>
      <c r="D25" s="0" t="s">
        <v>12</v>
      </c>
      <c r="E25" s="0" t="s">
        <v>18</v>
      </c>
      <c r="F25" s="0" t="s">
        <v>14</v>
      </c>
      <c r="G25" s="0" t="s">
        <v>68</v>
      </c>
      <c r="H25" s="0">
        <v>169.86662532666668</v>
      </c>
      <c r="I25" s="0">
        <v>-0.11775362318840579</v>
      </c>
      <c r="J25" s="0">
        <v>-2.355072463768116</v>
      </c>
      <c r="K25" s="0" t="s">
        <v>16</v>
      </c>
      <c r="O25" s="0" t="s">
        <v>69</v>
      </c>
      <c r="P25" s="0">
        <f>COUNTIF(K:K, "Yes")</f>
      </c>
    </row>
    <row r="26">
      <c r="A26" s="0">
        <v>6</v>
      </c>
      <c r="B26" s="0" t="s">
        <v>70</v>
      </c>
      <c r="C26" s="0">
        <v>15</v>
      </c>
      <c r="D26" s="0" t="s">
        <v>12</v>
      </c>
      <c r="E26" s="0" t="s">
        <v>13</v>
      </c>
      <c r="F26" s="0" t="s">
        <v>14</v>
      </c>
      <c r="G26" s="0" t="s">
        <v>71</v>
      </c>
      <c r="H26" s="0">
        <v>416.15121603833336</v>
      </c>
      <c r="I26" s="0">
        <v>0.23419991035410131</v>
      </c>
      <c r="J26" s="0">
        <v>4.683998207082026</v>
      </c>
      <c r="K26" s="0" t="s">
        <v>16</v>
      </c>
      <c r="O26" s="0" t="s">
        <v>72</v>
      </c>
      <c r="P26" s="0">
        <f>IFERROR(ROUND(SUMIFS(I:I, K:K, "Yes"), 3), "N/A")</f>
      </c>
    </row>
    <row r="27">
      <c r="A27" s="0">
        <v>24</v>
      </c>
      <c r="B27" s="0" t="s">
        <v>11</v>
      </c>
      <c r="C27" s="0">
        <v>15</v>
      </c>
      <c r="D27" s="0" t="s">
        <v>12</v>
      </c>
      <c r="E27" s="0" t="s">
        <v>13</v>
      </c>
      <c r="F27" s="0" t="s">
        <v>14</v>
      </c>
      <c r="G27" s="0" t="s">
        <v>73</v>
      </c>
      <c r="H27" s="0">
        <v>377.92437303833333</v>
      </c>
      <c r="I27" s="0">
        <v>-0.11583011583011583</v>
      </c>
      <c r="J27" s="0">
        <v>-2.316602316602317</v>
      </c>
      <c r="K27" s="0" t="s">
        <v>16</v>
      </c>
      <c r="O27" s="0" t="s">
        <v>74</v>
      </c>
      <c r="P27" s="0">
        <f>IFERROR(ROUND(AVERAGEIFS(I:I, K:K, "Yes"), 3), "N/A")</f>
      </c>
    </row>
    <row r="28">
      <c r="A28" s="0">
        <v>15</v>
      </c>
      <c r="B28" s="0" t="s">
        <v>75</v>
      </c>
      <c r="C28" s="0">
        <v>15</v>
      </c>
      <c r="D28" s="0" t="s">
        <v>12</v>
      </c>
      <c r="E28" s="0" t="s">
        <v>13</v>
      </c>
      <c r="F28" s="0" t="s">
        <v>14</v>
      </c>
      <c r="G28" s="0" t="s">
        <v>76</v>
      </c>
      <c r="H28" s="0">
        <v>412.54768312</v>
      </c>
      <c r="I28" s="0">
        <v>0.2256052824651504</v>
      </c>
      <c r="J28" s="0">
        <v>4.512105649303008</v>
      </c>
      <c r="K28" s="0" t="s">
        <v>16</v>
      </c>
      <c r="O28" s="0" t="s">
        <v>77</v>
      </c>
      <c r="P28" s="0">
        <f>IFERROR(ROUND(COUNTIFS(I:I, "&gt;0", K:K, "Yes") / COUNTIFS(K:K, "Yes"), 3), "N/A")</f>
      </c>
    </row>
    <row r="29">
      <c r="A29" s="0">
        <v>31</v>
      </c>
      <c r="B29" s="0" t="s">
        <v>22</v>
      </c>
      <c r="C29" s="0">
        <v>15</v>
      </c>
      <c r="D29" s="0" t="s">
        <v>12</v>
      </c>
      <c r="E29" s="0" t="s">
        <v>13</v>
      </c>
      <c r="F29" s="0" t="s">
        <v>14</v>
      </c>
      <c r="G29" s="0" t="s">
        <v>78</v>
      </c>
      <c r="H29" s="0">
        <v>281.15354385666666</v>
      </c>
      <c r="I29" s="0">
        <v>0.2445074415308292</v>
      </c>
      <c r="J29" s="0">
        <v>4.890148830616584</v>
      </c>
      <c r="K29" s="0" t="s">
        <v>16</v>
      </c>
    </row>
    <row r="30">
      <c r="A30" s="0">
        <v>12</v>
      </c>
      <c r="B30" s="0" t="s">
        <v>79</v>
      </c>
      <c r="C30" s="0">
        <v>15</v>
      </c>
      <c r="D30" s="0" t="s">
        <v>12</v>
      </c>
      <c r="E30" s="0" t="s">
        <v>13</v>
      </c>
      <c r="F30" s="0" t="s">
        <v>14</v>
      </c>
      <c r="G30" s="0" t="s">
        <v>34</v>
      </c>
      <c r="H30" s="0">
        <v>419.7677689833333</v>
      </c>
      <c r="I30" s="0">
        <v>0.23127753303964757</v>
      </c>
      <c r="J30" s="0">
        <v>4.6255506607929515</v>
      </c>
      <c r="K30" s="0" t="s">
        <v>16</v>
      </c>
      <c r="Q30" s="0" t="s">
        <v>80</v>
      </c>
      <c r="R30" s="0">
        <f>SUMIFS(J:J, D:D, "1m")</f>
      </c>
    </row>
    <row r="31">
      <c r="A31" s="0">
        <v>16</v>
      </c>
      <c r="B31" s="0" t="s">
        <v>81</v>
      </c>
      <c r="C31" s="0">
        <v>15</v>
      </c>
      <c r="D31" s="0" t="s">
        <v>12</v>
      </c>
      <c r="E31" s="0" t="s">
        <v>13</v>
      </c>
      <c r="F31" s="0" t="s">
        <v>14</v>
      </c>
      <c r="G31" s="0" t="s">
        <v>76</v>
      </c>
      <c r="H31" s="0">
        <v>416.1706841916667</v>
      </c>
      <c r="I31" s="0">
        <v>0.24469820554649266</v>
      </c>
      <c r="J31" s="0">
        <v>4.893964110929853</v>
      </c>
      <c r="K31" s="0" t="s">
        <v>16</v>
      </c>
      <c r="O31" s="0" t="s">
        <v>82</v>
      </c>
      <c r="P31" s="0">
        <f>SUMIFS(J:J, C:C, 5)</f>
      </c>
      <c r="Q31" s="0" t="s">
        <v>83</v>
      </c>
      <c r="R31" s="0">
        <f>SUMIFS(J:J, D:D, "5m")</f>
      </c>
    </row>
    <row r="32">
      <c r="A32" s="0">
        <v>34</v>
      </c>
      <c r="B32" s="0" t="s">
        <v>39</v>
      </c>
      <c r="C32" s="0">
        <v>15</v>
      </c>
      <c r="D32" s="0" t="s">
        <v>12</v>
      </c>
      <c r="E32" s="0" t="s">
        <v>18</v>
      </c>
      <c r="F32" s="0" t="s">
        <v>14</v>
      </c>
      <c r="G32" s="0" t="s">
        <v>84</v>
      </c>
      <c r="H32" s="0">
        <v>256.07892169666667</v>
      </c>
      <c r="I32" s="0">
        <v>-0.12108980827447023</v>
      </c>
      <c r="J32" s="0">
        <v>-2.421796165489405</v>
      </c>
      <c r="K32" s="0" t="s">
        <v>16</v>
      </c>
      <c r="O32" s="0" t="s">
        <v>85</v>
      </c>
      <c r="P32" s="0">
        <f>SUMIFS(J:J, C:C, 10)</f>
      </c>
      <c r="Q32" s="0" t="s">
        <v>86</v>
      </c>
      <c r="R32" s="0">
        <f>SUMIFS(J:J, D:D, "15m")</f>
      </c>
    </row>
    <row r="33">
      <c r="A33" s="0">
        <v>44</v>
      </c>
      <c r="B33" s="0" t="s">
        <v>25</v>
      </c>
      <c r="C33" s="0">
        <v>15</v>
      </c>
      <c r="D33" s="0" t="s">
        <v>12</v>
      </c>
      <c r="E33" s="0" t="s">
        <v>13</v>
      </c>
      <c r="F33" s="0" t="s">
        <v>14</v>
      </c>
      <c r="G33" s="0" t="s">
        <v>87</v>
      </c>
      <c r="H33" s="0">
        <v>51.51857697</v>
      </c>
      <c r="I33" s="0">
        <v>0.24662731871838112</v>
      </c>
      <c r="J33" s="0">
        <v>4.9325463743676226</v>
      </c>
      <c r="K33" s="0" t="s">
        <v>16</v>
      </c>
      <c r="O33" s="0" t="s">
        <v>88</v>
      </c>
      <c r="P33" s="0">
        <f>SUMIFS(J:J, C:C, 15)</f>
      </c>
      <c r="Q33" s="0" t="s">
        <v>89</v>
      </c>
      <c r="R33" s="0">
        <f>SUMIFS(J:J, D:D, "30m")</f>
      </c>
    </row>
    <row r="34">
      <c r="A34" s="0">
        <v>3</v>
      </c>
      <c r="B34" s="0" t="s">
        <v>90</v>
      </c>
      <c r="C34" s="0">
        <v>15</v>
      </c>
      <c r="D34" s="0" t="s">
        <v>12</v>
      </c>
      <c r="E34" s="0" t="s">
        <v>18</v>
      </c>
      <c r="F34" s="0" t="s">
        <v>14</v>
      </c>
      <c r="G34" s="0" t="s">
        <v>15</v>
      </c>
      <c r="H34" s="0">
        <v>447.1922127966667</v>
      </c>
      <c r="I34" s="0">
        <v>-0.12096774193548387</v>
      </c>
      <c r="J34" s="0">
        <v>-2.4193548387096775</v>
      </c>
      <c r="K34" s="0" t="s">
        <v>16</v>
      </c>
      <c r="O34" s="0" t="s">
        <v>91</v>
      </c>
      <c r="P34" s="0">
        <f>SUMIFS(J:J, C:C, 20)</f>
      </c>
      <c r="Q34" s="0" t="s">
        <v>92</v>
      </c>
      <c r="R34" s="0">
        <f>SUMIFS(J:J, D:D, "1h")</f>
      </c>
    </row>
    <row r="35">
      <c r="A35" s="0">
        <v>47</v>
      </c>
      <c r="B35" s="0" t="s">
        <v>57</v>
      </c>
      <c r="C35" s="0">
        <v>15</v>
      </c>
      <c r="D35" s="0" t="s">
        <v>12</v>
      </c>
      <c r="E35" s="0" t="s">
        <v>18</v>
      </c>
      <c r="F35" s="0" t="s">
        <v>14</v>
      </c>
      <c r="G35" s="0" t="s">
        <v>93</v>
      </c>
      <c r="H35" s="0">
        <v>20.293069225</v>
      </c>
      <c r="I35" s="0">
        <v>-0.11434977578475337</v>
      </c>
      <c r="J35" s="0">
        <v>-2.2869955156950676</v>
      </c>
      <c r="K35" s="0" t="s">
        <v>16</v>
      </c>
      <c r="O35" s="0" t="s">
        <v>94</v>
      </c>
      <c r="P35" s="0">
        <f>SUMIFS(J:J, C:C, 25)</f>
      </c>
    </row>
    <row r="36">
      <c r="A36" s="0">
        <v>37</v>
      </c>
      <c r="B36" s="0" t="s">
        <v>48</v>
      </c>
      <c r="C36" s="0">
        <v>15</v>
      </c>
      <c r="D36" s="0" t="s">
        <v>12</v>
      </c>
      <c r="E36" s="0" t="s">
        <v>13</v>
      </c>
      <c r="F36" s="0" t="s">
        <v>14</v>
      </c>
      <c r="G36" s="0" t="s">
        <v>95</v>
      </c>
      <c r="H36" s="0">
        <v>197.35303678</v>
      </c>
      <c r="I36" s="0">
        <v>0.22548684660061497</v>
      </c>
      <c r="J36" s="0">
        <v>4.5097369320122995</v>
      </c>
      <c r="K36" s="0" t="s">
        <v>16</v>
      </c>
    </row>
    <row r="37">
      <c r="A37" s="0">
        <v>57</v>
      </c>
      <c r="B37" s="0" t="s">
        <v>57</v>
      </c>
      <c r="C37" s="0">
        <v>15</v>
      </c>
      <c r="D37" s="0" t="s">
        <v>12</v>
      </c>
      <c r="E37" s="0" t="s">
        <v>18</v>
      </c>
      <c r="F37" s="0" t="s">
        <v>14</v>
      </c>
      <c r="G37" s="0" t="s">
        <v>96</v>
      </c>
      <c r="H37" s="0">
        <v>15.483667836666667</v>
      </c>
      <c r="I37" s="0">
        <v>0.23205166716731754</v>
      </c>
      <c r="J37" s="0">
        <v>4.641033343346351</v>
      </c>
      <c r="K37" s="0" t="s">
        <v>16</v>
      </c>
    </row>
    <row r="38">
      <c r="A38" s="0">
        <v>50</v>
      </c>
      <c r="B38" s="0" t="s">
        <v>11</v>
      </c>
      <c r="C38" s="0">
        <v>15</v>
      </c>
      <c r="D38" s="0" t="s">
        <v>12</v>
      </c>
      <c r="E38" s="0" t="s">
        <v>13</v>
      </c>
      <c r="F38" s="0" t="s">
        <v>14</v>
      </c>
      <c r="G38" s="0" t="s">
        <v>97</v>
      </c>
      <c r="H38" s="0">
        <v>56.03685453666667</v>
      </c>
      <c r="I38" s="0">
        <v>0.23126657824933686</v>
      </c>
      <c r="J38" s="0">
        <v>4.6253315649867375</v>
      </c>
      <c r="K38" s="0" t="s">
        <v>16</v>
      </c>
    </row>
    <row r="39">
      <c r="A39" s="0">
        <v>27</v>
      </c>
      <c r="B39" s="0" t="s">
        <v>98</v>
      </c>
      <c r="C39" s="0">
        <v>15</v>
      </c>
      <c r="D39" s="0" t="s">
        <v>12</v>
      </c>
      <c r="E39" s="0" t="s">
        <v>18</v>
      </c>
      <c r="F39" s="0" t="s">
        <v>14</v>
      </c>
      <c r="G39" s="0" t="s">
        <v>99</v>
      </c>
      <c r="H39" s="0">
        <v>428.04213230333335</v>
      </c>
      <c r="I39" s="0">
        <v>-0.12563344594594594</v>
      </c>
      <c r="J39" s="0">
        <v>-2.512668918918919</v>
      </c>
      <c r="K39" s="0" t="s">
        <v>16</v>
      </c>
    </row>
    <row r="40">
      <c r="A40" s="0">
        <v>45</v>
      </c>
      <c r="B40" s="0" t="s">
        <v>33</v>
      </c>
      <c r="C40" s="0">
        <v>15</v>
      </c>
      <c r="D40" s="0" t="s">
        <v>12</v>
      </c>
      <c r="E40" s="0" t="s">
        <v>13</v>
      </c>
      <c r="F40" s="0" t="s">
        <v>14</v>
      </c>
      <c r="G40" s="0" t="s">
        <v>100</v>
      </c>
      <c r="H40" s="0">
        <v>103.87600698166666</v>
      </c>
      <c r="I40" s="0">
        <v>0.2407359642335139</v>
      </c>
      <c r="J40" s="0">
        <v>4.814719284670278</v>
      </c>
      <c r="K40" s="0" t="s">
        <v>16</v>
      </c>
    </row>
    <row r="41">
      <c r="A41" s="0">
        <v>46</v>
      </c>
      <c r="B41" s="0" t="s">
        <v>62</v>
      </c>
      <c r="C41" s="0">
        <v>15</v>
      </c>
      <c r="D41" s="0" t="s">
        <v>12</v>
      </c>
      <c r="E41" s="0" t="s">
        <v>18</v>
      </c>
      <c r="F41" s="0" t="s">
        <v>14</v>
      </c>
      <c r="G41" s="0" t="s">
        <v>101</v>
      </c>
      <c r="H41" s="0">
        <v>84.72987653666667</v>
      </c>
      <c r="I41" s="0">
        <v>-0.11792816402034839</v>
      </c>
      <c r="J41" s="0">
        <v>-2.3585632804069676</v>
      </c>
      <c r="K41" s="0" t="s">
        <v>16</v>
      </c>
    </row>
    <row r="42">
      <c r="A42" s="0">
        <v>36</v>
      </c>
      <c r="B42" s="0" t="s">
        <v>28</v>
      </c>
      <c r="C42" s="0">
        <v>15</v>
      </c>
      <c r="D42" s="0" t="s">
        <v>12</v>
      </c>
      <c r="E42" s="0" t="s">
        <v>18</v>
      </c>
      <c r="F42" s="0" t="s">
        <v>14</v>
      </c>
      <c r="G42" s="0" t="s">
        <v>102</v>
      </c>
      <c r="H42" s="0">
        <v>302.501612345</v>
      </c>
      <c r="I42" s="0">
        <v>-0.12032085561497327</v>
      </c>
      <c r="J42" s="0">
        <v>-2.406417112299465</v>
      </c>
      <c r="K42" s="0" t="s">
        <v>16</v>
      </c>
    </row>
    <row r="43">
      <c r="A43" s="0">
        <v>48</v>
      </c>
      <c r="B43" s="0" t="s">
        <v>20</v>
      </c>
      <c r="C43" s="0">
        <v>15</v>
      </c>
      <c r="D43" s="0" t="s">
        <v>12</v>
      </c>
      <c r="E43" s="0" t="s">
        <v>18</v>
      </c>
      <c r="F43" s="0" t="s">
        <v>14</v>
      </c>
      <c r="G43" s="0" t="s">
        <v>103</v>
      </c>
      <c r="H43" s="0">
        <v>78.825478415</v>
      </c>
      <c r="I43" s="0">
        <v>-0.14625228519195613</v>
      </c>
      <c r="J43" s="0">
        <v>-2.9250457038391224</v>
      </c>
      <c r="K43" s="0" t="s">
        <v>16</v>
      </c>
    </row>
    <row r="44">
      <c r="A44" s="0">
        <v>53</v>
      </c>
      <c r="B44" s="0" t="s">
        <v>36</v>
      </c>
      <c r="C44" s="0">
        <v>15</v>
      </c>
      <c r="D44" s="0" t="s">
        <v>12</v>
      </c>
      <c r="E44" s="0" t="s">
        <v>18</v>
      </c>
      <c r="F44" s="0" t="s">
        <v>14</v>
      </c>
      <c r="G44" s="0" t="s">
        <v>104</v>
      </c>
      <c r="H44" s="0">
        <v>64.45364823166666</v>
      </c>
      <c r="I44" s="0">
        <v>-0.15570934256055363</v>
      </c>
      <c r="J44" s="0">
        <v>-3.1141868512110724</v>
      </c>
      <c r="K44" s="0" t="s">
        <v>16</v>
      </c>
    </row>
    <row r="45">
      <c r="A45" s="0">
        <v>52</v>
      </c>
      <c r="B45" s="0" t="s">
        <v>25</v>
      </c>
      <c r="C45" s="0">
        <v>15</v>
      </c>
      <c r="D45" s="0" t="s">
        <v>12</v>
      </c>
      <c r="E45" s="0" t="s">
        <v>18</v>
      </c>
      <c r="F45" s="0" t="s">
        <v>14</v>
      </c>
      <c r="G45" s="0" t="s">
        <v>104</v>
      </c>
      <c r="H45" s="0">
        <v>64.457609715</v>
      </c>
      <c r="I45" s="0">
        <v>-0.15459490409390209</v>
      </c>
      <c r="J45" s="0">
        <v>-3.0918980818780417</v>
      </c>
      <c r="K45" s="0" t="s">
        <v>16</v>
      </c>
    </row>
    <row r="46">
      <c r="A46" s="0">
        <v>5</v>
      </c>
      <c r="B46" s="0" t="s">
        <v>105</v>
      </c>
      <c r="C46" s="0">
        <v>15</v>
      </c>
      <c r="D46" s="0" t="s">
        <v>12</v>
      </c>
      <c r="E46" s="0" t="s">
        <v>18</v>
      </c>
      <c r="F46" s="0" t="s">
        <v>14</v>
      </c>
      <c r="G46" s="0" t="s">
        <v>106</v>
      </c>
      <c r="H46" s="0">
        <v>519.9970741016666</v>
      </c>
      <c r="I46" s="0">
        <v>-0.12078152753108348</v>
      </c>
      <c r="J46" s="0">
        <v>-2.4156305506216698</v>
      </c>
      <c r="K46" s="0" t="s">
        <v>16</v>
      </c>
    </row>
    <row r="47">
      <c r="A47" s="0">
        <v>59</v>
      </c>
      <c r="B47" s="0" t="s">
        <v>48</v>
      </c>
      <c r="C47" s="0">
        <v>15</v>
      </c>
      <c r="D47" s="0" t="s">
        <v>12</v>
      </c>
      <c r="E47" s="0" t="s">
        <v>18</v>
      </c>
      <c r="F47" s="0" t="s">
        <v>14</v>
      </c>
      <c r="G47" s="0" t="s">
        <v>96</v>
      </c>
      <c r="H47" s="0">
        <v>81.25133229666666</v>
      </c>
      <c r="I47" s="0">
        <v>-0.11402902557014513</v>
      </c>
      <c r="J47" s="0">
        <v>-2.2805805114029027</v>
      </c>
      <c r="K47" s="0" t="s">
        <v>16</v>
      </c>
    </row>
    <row r="48">
      <c r="A48" s="0">
        <v>54</v>
      </c>
      <c r="B48" s="0" t="s">
        <v>81</v>
      </c>
      <c r="C48" s="0">
        <v>15</v>
      </c>
      <c r="D48" s="0" t="s">
        <v>12</v>
      </c>
      <c r="E48" s="0" t="s">
        <v>18</v>
      </c>
      <c r="F48" s="0" t="s">
        <v>14</v>
      </c>
      <c r="G48" s="0" t="s">
        <v>104</v>
      </c>
      <c r="H48" s="0">
        <v>83.63405230166667</v>
      </c>
      <c r="I48" s="0">
        <v>-0.13704318936877077</v>
      </c>
      <c r="J48" s="0">
        <v>-2.7408637873754156</v>
      </c>
      <c r="K48" s="0" t="s">
        <v>16</v>
      </c>
    </row>
    <row r="49">
      <c r="A49" s="0">
        <v>55</v>
      </c>
      <c r="B49" s="0" t="s">
        <v>22</v>
      </c>
      <c r="C49" s="0">
        <v>15</v>
      </c>
      <c r="D49" s="0" t="s">
        <v>12</v>
      </c>
      <c r="E49" s="0" t="s">
        <v>18</v>
      </c>
      <c r="F49" s="0" t="s">
        <v>14</v>
      </c>
      <c r="G49" s="0" t="s">
        <v>107</v>
      </c>
      <c r="H49" s="0">
        <v>83.65829317833334</v>
      </c>
      <c r="I49" s="0">
        <v>-0.13715110683349377</v>
      </c>
      <c r="J49" s="0">
        <v>-2.7430221366698753</v>
      </c>
      <c r="K49" s="0" t="s">
        <v>16</v>
      </c>
    </row>
    <row r="50">
      <c r="A50" s="0">
        <v>18</v>
      </c>
      <c r="B50" s="0" t="s">
        <v>108</v>
      </c>
      <c r="C50" s="0">
        <v>15</v>
      </c>
      <c r="D50" s="0" t="s">
        <v>12</v>
      </c>
      <c r="E50" s="0" t="s">
        <v>13</v>
      </c>
      <c r="F50" s="0" t="s">
        <v>14</v>
      </c>
      <c r="G50" s="0" t="s">
        <v>26</v>
      </c>
      <c r="H50" s="0">
        <v>511.825446395</v>
      </c>
      <c r="I50" s="0">
        <v>0.2272727272727273</v>
      </c>
      <c r="J50" s="0">
        <v>4.545454545454546</v>
      </c>
      <c r="K50" s="0" t="s">
        <v>16</v>
      </c>
    </row>
    <row r="51">
      <c r="A51" s="0">
        <v>58</v>
      </c>
      <c r="B51" s="0" t="s">
        <v>79</v>
      </c>
      <c r="C51" s="0">
        <v>15</v>
      </c>
      <c r="D51" s="0" t="s">
        <v>12</v>
      </c>
      <c r="E51" s="0" t="s">
        <v>18</v>
      </c>
      <c r="F51" s="0" t="s">
        <v>14</v>
      </c>
      <c r="G51" s="0" t="s">
        <v>96</v>
      </c>
      <c r="H51" s="0">
        <v>93.27094093833334</v>
      </c>
      <c r="I51" s="0">
        <v>-0.11771300448430494</v>
      </c>
      <c r="J51" s="0">
        <v>-2.3542600896860986</v>
      </c>
      <c r="K51" s="0" t="s">
        <v>16</v>
      </c>
    </row>
    <row r="52">
      <c r="A52" s="0">
        <v>56</v>
      </c>
      <c r="B52" s="0" t="s">
        <v>39</v>
      </c>
      <c r="C52" s="0">
        <v>15</v>
      </c>
      <c r="D52" s="0" t="s">
        <v>12</v>
      </c>
      <c r="E52" s="0" t="s">
        <v>18</v>
      </c>
      <c r="F52" s="0" t="s">
        <v>14</v>
      </c>
      <c r="G52" s="0" t="s">
        <v>107</v>
      </c>
      <c r="H52" s="0">
        <v>94.46815349333333</v>
      </c>
      <c r="I52" s="0">
        <v>-0.11464968152866242</v>
      </c>
      <c r="J52" s="0">
        <v>-2.2929936305732483</v>
      </c>
      <c r="K52" s="0" t="s">
        <v>16</v>
      </c>
    </row>
    <row r="53">
      <c r="A53" s="0">
        <v>7</v>
      </c>
      <c r="B53" s="0" t="s">
        <v>109</v>
      </c>
      <c r="C53" s="0">
        <v>15</v>
      </c>
      <c r="D53" s="0" t="s">
        <v>12</v>
      </c>
      <c r="E53" s="0" t="s">
        <v>18</v>
      </c>
      <c r="F53" s="0" t="s">
        <v>14</v>
      </c>
      <c r="G53" s="0" t="s">
        <v>110</v>
      </c>
      <c r="H53" s="0">
        <v>540.4669221066666</v>
      </c>
      <c r="I53" s="0">
        <v>-0.11824649105941165</v>
      </c>
      <c r="J53" s="0">
        <v>-2.364929821188233</v>
      </c>
      <c r="K53" s="0" t="s">
        <v>16</v>
      </c>
    </row>
    <row r="54">
      <c r="A54" s="0">
        <v>49</v>
      </c>
      <c r="B54" s="0" t="s">
        <v>70</v>
      </c>
      <c r="C54" s="0">
        <v>15</v>
      </c>
      <c r="D54" s="0" t="s">
        <v>12</v>
      </c>
      <c r="E54" s="0" t="s">
        <v>18</v>
      </c>
      <c r="F54" s="0" t="s">
        <v>14</v>
      </c>
      <c r="G54" s="0" t="s">
        <v>111</v>
      </c>
      <c r="H54" s="0">
        <v>111.17554892333334</v>
      </c>
      <c r="I54" s="0">
        <v>-0.11426830197303268</v>
      </c>
      <c r="J54" s="0">
        <v>-2.2853660394606536</v>
      </c>
      <c r="K54" s="0" t="s">
        <v>16</v>
      </c>
    </row>
    <row r="55">
      <c r="A55" s="0">
        <v>68</v>
      </c>
      <c r="B55" s="0" t="s">
        <v>36</v>
      </c>
      <c r="C55" s="0">
        <v>15</v>
      </c>
      <c r="D55" s="0" t="s">
        <v>12</v>
      </c>
      <c r="E55" s="0" t="s">
        <v>18</v>
      </c>
      <c r="F55" s="0" t="s">
        <v>14</v>
      </c>
      <c r="G55" s="0" t="s">
        <v>112</v>
      </c>
      <c r="H55" s="0">
        <v>28.776629658333334</v>
      </c>
      <c r="I55" s="0">
        <v>-0.11530398322851153</v>
      </c>
      <c r="J55" s="0">
        <v>-2.306079664570231</v>
      </c>
      <c r="K55" s="0" t="s">
        <v>16</v>
      </c>
    </row>
    <row r="56">
      <c r="A56" s="0">
        <v>64</v>
      </c>
      <c r="B56" s="0" t="s">
        <v>62</v>
      </c>
      <c r="C56" s="0">
        <v>15</v>
      </c>
      <c r="D56" s="0" t="s">
        <v>12</v>
      </c>
      <c r="E56" s="0" t="s">
        <v>18</v>
      </c>
      <c r="F56" s="0" t="s">
        <v>14</v>
      </c>
      <c r="G56" s="0" t="s">
        <v>113</v>
      </c>
      <c r="H56" s="0">
        <v>46.766284985</v>
      </c>
      <c r="I56" s="0">
        <v>-0.11393582390327081</v>
      </c>
      <c r="J56" s="0">
        <v>-2.2787164780654163</v>
      </c>
      <c r="K56" s="0" t="s">
        <v>16</v>
      </c>
    </row>
    <row r="57">
      <c r="A57" s="0">
        <v>61</v>
      </c>
      <c r="B57" s="0" t="s">
        <v>75</v>
      </c>
      <c r="C57" s="0">
        <v>15</v>
      </c>
      <c r="D57" s="0" t="s">
        <v>12</v>
      </c>
      <c r="E57" s="0" t="s">
        <v>13</v>
      </c>
      <c r="F57" s="0" t="s">
        <v>14</v>
      </c>
      <c r="G57" s="0" t="s">
        <v>114</v>
      </c>
      <c r="H57" s="0">
        <v>80.20433876</v>
      </c>
      <c r="I57" s="0">
        <v>0.2258024384175168</v>
      </c>
      <c r="J57" s="0">
        <v>4.516048768350336</v>
      </c>
      <c r="K57" s="0" t="s">
        <v>16</v>
      </c>
    </row>
    <row r="58">
      <c r="A58" s="0">
        <v>67</v>
      </c>
      <c r="B58" s="0" t="s">
        <v>20</v>
      </c>
      <c r="C58" s="0">
        <v>15</v>
      </c>
      <c r="D58" s="0" t="s">
        <v>12</v>
      </c>
      <c r="E58" s="0" t="s">
        <v>18</v>
      </c>
      <c r="F58" s="0" t="s">
        <v>14</v>
      </c>
      <c r="G58" s="0" t="s">
        <v>112</v>
      </c>
      <c r="H58" s="0">
        <v>34.741534275</v>
      </c>
      <c r="I58" s="0">
        <v>-0.11992619926199263</v>
      </c>
      <c r="J58" s="0">
        <v>-2.3985239852398523</v>
      </c>
      <c r="K58" s="0" t="s">
        <v>16</v>
      </c>
    </row>
    <row r="59">
      <c r="A59" s="0">
        <v>66</v>
      </c>
      <c r="B59" s="0" t="s">
        <v>33</v>
      </c>
      <c r="C59" s="0">
        <v>15</v>
      </c>
      <c r="D59" s="0" t="s">
        <v>12</v>
      </c>
      <c r="E59" s="0" t="s">
        <v>18</v>
      </c>
      <c r="F59" s="0" t="s">
        <v>14</v>
      </c>
      <c r="G59" s="0" t="s">
        <v>115</v>
      </c>
      <c r="H59" s="0">
        <v>38.35824658666667</v>
      </c>
      <c r="I59" s="0">
        <v>-0.12752344503199042</v>
      </c>
      <c r="J59" s="0">
        <v>-2.5504689006398085</v>
      </c>
      <c r="K59" s="0" t="s">
        <v>16</v>
      </c>
    </row>
    <row r="60">
      <c r="A60" s="0">
        <v>51</v>
      </c>
      <c r="B60" s="0" t="s">
        <v>17</v>
      </c>
      <c r="C60" s="0">
        <v>15</v>
      </c>
      <c r="D60" s="0" t="s">
        <v>12</v>
      </c>
      <c r="E60" s="0" t="s">
        <v>18</v>
      </c>
      <c r="F60" s="0" t="s">
        <v>14</v>
      </c>
      <c r="G60" s="0" t="s">
        <v>116</v>
      </c>
      <c r="H60" s="0">
        <v>111.19694013333333</v>
      </c>
      <c r="I60" s="0">
        <v>-0.16749379652605462</v>
      </c>
      <c r="J60" s="0">
        <v>-3.3498759305210917</v>
      </c>
      <c r="K60" s="0" t="s">
        <v>16</v>
      </c>
    </row>
    <row r="61">
      <c r="A61" s="0">
        <v>65</v>
      </c>
      <c r="B61" s="0" t="s">
        <v>57</v>
      </c>
      <c r="C61" s="0">
        <v>15</v>
      </c>
      <c r="D61" s="0" t="s">
        <v>12</v>
      </c>
      <c r="E61" s="0" t="s">
        <v>18</v>
      </c>
      <c r="F61" s="0" t="s">
        <v>14</v>
      </c>
      <c r="G61" s="0" t="s">
        <v>115</v>
      </c>
      <c r="H61" s="0">
        <v>38.36805935833333</v>
      </c>
      <c r="I61" s="0">
        <v>-0.141789906998018</v>
      </c>
      <c r="J61" s="0">
        <v>-2.83579813996036</v>
      </c>
      <c r="K61" s="0" t="s">
        <v>16</v>
      </c>
    </row>
    <row r="62">
      <c r="A62" s="0">
        <v>63</v>
      </c>
      <c r="B62" s="0" t="s">
        <v>98</v>
      </c>
      <c r="C62" s="0">
        <v>15</v>
      </c>
      <c r="D62" s="0" t="s">
        <v>12</v>
      </c>
      <c r="E62" s="0" t="s">
        <v>18</v>
      </c>
      <c r="F62" s="0" t="s">
        <v>14</v>
      </c>
      <c r="G62" s="0" t="s">
        <v>113</v>
      </c>
      <c r="H62" s="0">
        <v>47.99499084666667</v>
      </c>
      <c r="I62" s="0">
        <v>-0.14038570618264323</v>
      </c>
      <c r="J62" s="0">
        <v>-2.8077141236528647</v>
      </c>
      <c r="K62" s="0" t="s">
        <v>16</v>
      </c>
    </row>
    <row r="63">
      <c r="A63" s="0">
        <v>78</v>
      </c>
      <c r="B63" s="0" t="s">
        <v>36</v>
      </c>
      <c r="C63" s="0">
        <v>15</v>
      </c>
      <c r="D63" s="0" t="s">
        <v>12</v>
      </c>
      <c r="E63" s="0" t="s">
        <v>13</v>
      </c>
      <c r="F63" s="0" t="s">
        <v>14</v>
      </c>
      <c r="G63" s="0" t="s">
        <v>117</v>
      </c>
      <c r="H63" s="0">
        <v>2.434125435</v>
      </c>
      <c r="I63" s="0">
        <v>-0.1166077738515901</v>
      </c>
      <c r="J63" s="0">
        <v>-2.3321554770318023</v>
      </c>
      <c r="K63" s="0" t="s">
        <v>16</v>
      </c>
    </row>
    <row r="64">
      <c r="A64" s="0">
        <v>62</v>
      </c>
      <c r="B64" s="0" t="s">
        <v>11</v>
      </c>
      <c r="C64" s="0">
        <v>15</v>
      </c>
      <c r="D64" s="0" t="s">
        <v>12</v>
      </c>
      <c r="E64" s="0" t="s">
        <v>18</v>
      </c>
      <c r="F64" s="0" t="s">
        <v>14</v>
      </c>
      <c r="G64" s="0" t="s">
        <v>118</v>
      </c>
      <c r="H64" s="0">
        <v>80.39917611333334</v>
      </c>
      <c r="I64" s="0">
        <v>-0.1158884783338932</v>
      </c>
      <c r="J64" s="0">
        <v>-2.317769566677864</v>
      </c>
      <c r="K64" s="0" t="s">
        <v>16</v>
      </c>
    </row>
    <row r="65">
      <c r="A65" s="0">
        <v>85</v>
      </c>
      <c r="B65" s="0" t="s">
        <v>70</v>
      </c>
      <c r="C65" s="0">
        <v>15</v>
      </c>
      <c r="D65" s="0" t="s">
        <v>12</v>
      </c>
      <c r="E65" s="0" t="s">
        <v>13</v>
      </c>
      <c r="F65" s="0" t="s">
        <v>14</v>
      </c>
      <c r="G65" s="0" t="s">
        <v>119</v>
      </c>
      <c r="H65" s="0">
        <v>29.881953531666667</v>
      </c>
      <c r="I65" s="0">
        <v>-0.12688403568132883</v>
      </c>
      <c r="J65" s="0">
        <v>-2.5376807136265764</v>
      </c>
      <c r="K65" s="0" t="s">
        <v>16</v>
      </c>
    </row>
    <row r="66">
      <c r="A66" s="0">
        <v>86</v>
      </c>
      <c r="B66" s="0" t="s">
        <v>33</v>
      </c>
      <c r="C66" s="0">
        <v>15</v>
      </c>
      <c r="D66" s="0" t="s">
        <v>12</v>
      </c>
      <c r="E66" s="0" t="s">
        <v>18</v>
      </c>
      <c r="F66" s="0" t="s">
        <v>14</v>
      </c>
      <c r="G66" s="0" t="s">
        <v>119</v>
      </c>
      <c r="H66" s="0">
        <v>41.78971503166667</v>
      </c>
      <c r="I66" s="0">
        <v>0.2570271697670325</v>
      </c>
      <c r="J66" s="0">
        <v>5.140543395340649</v>
      </c>
      <c r="K66" s="0" t="s">
        <v>16</v>
      </c>
    </row>
    <row r="67">
      <c r="A67" s="0">
        <v>72</v>
      </c>
      <c r="B67" s="0" t="s">
        <v>22</v>
      </c>
      <c r="C67" s="0">
        <v>15</v>
      </c>
      <c r="D67" s="0" t="s">
        <v>12</v>
      </c>
      <c r="E67" s="0" t="s">
        <v>18</v>
      </c>
      <c r="F67" s="0" t="s">
        <v>14</v>
      </c>
      <c r="G67" s="0" t="s">
        <v>120</v>
      </c>
      <c r="H67" s="0">
        <v>84.96468840833333</v>
      </c>
      <c r="I67" s="0">
        <v>0.23222060957910018</v>
      </c>
      <c r="J67" s="0">
        <v>4.644412191582003</v>
      </c>
      <c r="K67" s="0" t="s">
        <v>16</v>
      </c>
    </row>
    <row r="68">
      <c r="A68" s="0">
        <v>87</v>
      </c>
      <c r="B68" s="0" t="s">
        <v>36</v>
      </c>
      <c r="C68" s="0">
        <v>15</v>
      </c>
      <c r="D68" s="0" t="s">
        <v>12</v>
      </c>
      <c r="E68" s="0" t="s">
        <v>13</v>
      </c>
      <c r="F68" s="0" t="s">
        <v>14</v>
      </c>
      <c r="G68" s="0" t="s">
        <v>121</v>
      </c>
      <c r="H68" s="0">
        <v>44.217654985</v>
      </c>
      <c r="I68" s="0">
        <v>-0.1267605633802817</v>
      </c>
      <c r="J68" s="0">
        <v>-2.535211267605634</v>
      </c>
      <c r="K68" s="0" t="s">
        <v>16</v>
      </c>
    </row>
    <row r="69">
      <c r="A69" s="0">
        <v>70</v>
      </c>
      <c r="B69" s="0" t="s">
        <v>25</v>
      </c>
      <c r="C69" s="0">
        <v>15</v>
      </c>
      <c r="D69" s="0" t="s">
        <v>12</v>
      </c>
      <c r="E69" s="0" t="s">
        <v>13</v>
      </c>
      <c r="F69" s="0" t="s">
        <v>14</v>
      </c>
      <c r="G69" s="0" t="s">
        <v>122</v>
      </c>
      <c r="H69" s="0">
        <v>116.01974934166667</v>
      </c>
      <c r="I69" s="0">
        <v>-0.17348561515107705</v>
      </c>
      <c r="J69" s="0">
        <v>-3.469712303021541</v>
      </c>
      <c r="K69" s="0" t="s">
        <v>16</v>
      </c>
    </row>
    <row r="70">
      <c r="A70" s="0">
        <v>81</v>
      </c>
      <c r="B70" s="0" t="s">
        <v>17</v>
      </c>
      <c r="C70" s="0">
        <v>15</v>
      </c>
      <c r="D70" s="0" t="s">
        <v>12</v>
      </c>
      <c r="E70" s="0" t="s">
        <v>18</v>
      </c>
      <c r="F70" s="0" t="s">
        <v>14</v>
      </c>
      <c r="G70" s="0" t="s">
        <v>123</v>
      </c>
      <c r="H70" s="0">
        <v>100.3673201</v>
      </c>
      <c r="I70" s="0">
        <v>0.24296037876900076</v>
      </c>
      <c r="J70" s="0">
        <v>4.859207575380015</v>
      </c>
      <c r="K70" s="0" t="s">
        <v>16</v>
      </c>
    </row>
    <row r="71">
      <c r="A71" s="0">
        <v>88</v>
      </c>
      <c r="B71" s="0" t="s">
        <v>57</v>
      </c>
      <c r="C71" s="0">
        <v>15</v>
      </c>
      <c r="D71" s="0" t="s">
        <v>12</v>
      </c>
      <c r="E71" s="0" t="s">
        <v>18</v>
      </c>
      <c r="F71" s="0" t="s">
        <v>14</v>
      </c>
      <c r="G71" s="0" t="s">
        <v>124</v>
      </c>
      <c r="H71" s="0">
        <v>89.57924023833333</v>
      </c>
      <c r="I71" s="0">
        <v>-0.11257466687088374</v>
      </c>
      <c r="J71" s="0">
        <v>-2.251493337417675</v>
      </c>
      <c r="K71" s="0" t="s">
        <v>16</v>
      </c>
    </row>
    <row r="72">
      <c r="A72" s="0">
        <v>82</v>
      </c>
      <c r="B72" s="0" t="s">
        <v>81</v>
      </c>
      <c r="C72" s="0">
        <v>15</v>
      </c>
      <c r="D72" s="0" t="s">
        <v>12</v>
      </c>
      <c r="E72" s="0" t="s">
        <v>18</v>
      </c>
      <c r="F72" s="0" t="s">
        <v>14</v>
      </c>
      <c r="G72" s="0" t="s">
        <v>125</v>
      </c>
      <c r="H72" s="0">
        <v>126.74214171166666</v>
      </c>
      <c r="I72" s="0">
        <v>0.2512562814070352</v>
      </c>
      <c r="J72" s="0">
        <v>5.025125628140704</v>
      </c>
      <c r="K72" s="0" t="s">
        <v>16</v>
      </c>
    </row>
    <row r="73">
      <c r="A73" s="0">
        <v>93</v>
      </c>
      <c r="B73" s="0" t="s">
        <v>25</v>
      </c>
      <c r="C73" s="0">
        <v>15</v>
      </c>
      <c r="D73" s="0" t="s">
        <v>12</v>
      </c>
      <c r="E73" s="0" t="s">
        <v>18</v>
      </c>
      <c r="F73" s="0" t="s">
        <v>14</v>
      </c>
      <c r="G73" s="0" t="s">
        <v>126</v>
      </c>
      <c r="H73" s="0">
        <v>52.707913821666665</v>
      </c>
      <c r="I73" s="0">
        <v>-0.12051649928263987</v>
      </c>
      <c r="J73" s="0">
        <v>-2.4103299856527975</v>
      </c>
      <c r="K73" s="0" t="s">
        <v>16</v>
      </c>
    </row>
  </sheetData>
  <headerFooter/>
</worksheet>
</file>