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BR\Desktop\physics_labs\level2_labs\zeeman_effect\"/>
    </mc:Choice>
  </mc:AlternateContent>
  <xr:revisionPtr revIDLastSave="0" documentId="13_ncr:1_{1E0BECC6-0A91-4FDB-8A60-41281D27499A}" xr6:coauthVersionLast="47" xr6:coauthVersionMax="47" xr10:uidLastSave="{00000000-0000-0000-0000-000000000000}"/>
  <bookViews>
    <workbookView xWindow="11076" yWindow="0" windowWidth="11940" windowHeight="12120" activeTab="1" xr2:uid="{00000000-000D-0000-FFFF-FFFF00000000}"/>
  </bookViews>
  <sheets>
    <sheet name="Sheet1" sheetId="1" r:id="rId1"/>
    <sheet name="B-Calibr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5" i="2" l="1"/>
  <c r="G38" i="1"/>
  <c r="F38" i="1"/>
  <c r="F37" i="1"/>
  <c r="G37" i="1" s="1"/>
  <c r="F36" i="1"/>
  <c r="G36" i="1" s="1"/>
  <c r="F35" i="1"/>
  <c r="G35" i="1" s="1"/>
  <c r="G34" i="1"/>
  <c r="F34" i="1"/>
  <c r="F33" i="1"/>
  <c r="G33" i="1" s="1"/>
  <c r="F32" i="1"/>
  <c r="G32" i="1" s="1"/>
  <c r="F31" i="1"/>
  <c r="G31" i="1" s="1"/>
  <c r="G30" i="1"/>
  <c r="F30" i="1"/>
  <c r="F29" i="1"/>
  <c r="G29" i="1" s="1"/>
  <c r="F28" i="1"/>
  <c r="G28" i="1" s="1"/>
  <c r="F27" i="1"/>
  <c r="G27" i="1" s="1"/>
  <c r="G26" i="1"/>
  <c r="F26" i="1"/>
  <c r="F25" i="1"/>
  <c r="G25" i="1" s="1"/>
  <c r="F24" i="1"/>
  <c r="G24" i="1" s="1"/>
  <c r="F23" i="1"/>
  <c r="G23" i="1" s="1"/>
  <c r="G22" i="1"/>
  <c r="F22" i="1"/>
  <c r="F21" i="1"/>
  <c r="G21" i="1" s="1"/>
  <c r="F20" i="1"/>
  <c r="G20" i="1" s="1"/>
  <c r="F19" i="1"/>
  <c r="G19" i="1" s="1"/>
  <c r="G18" i="1"/>
  <c r="F18" i="1"/>
  <c r="F17" i="1"/>
  <c r="G17" i="1" s="1"/>
  <c r="F16" i="1"/>
  <c r="G16" i="1" s="1"/>
  <c r="F15" i="1"/>
  <c r="G15" i="1" s="1"/>
  <c r="G14" i="1"/>
  <c r="F14" i="1"/>
  <c r="F13" i="1"/>
  <c r="G13" i="1" s="1"/>
  <c r="F12" i="1"/>
  <c r="G12" i="1" s="1"/>
  <c r="F11" i="1"/>
  <c r="G11" i="1" s="1"/>
  <c r="G10" i="1"/>
  <c r="F10" i="1"/>
  <c r="F9" i="1"/>
  <c r="G9" i="1" s="1"/>
  <c r="F8" i="1"/>
  <c r="G8" i="1" s="1"/>
  <c r="F7" i="1"/>
  <c r="G7" i="1" s="1"/>
  <c r="G6" i="1"/>
  <c r="F6" i="1"/>
  <c r="F5" i="1"/>
  <c r="G5" i="1" s="1"/>
  <c r="F4" i="1"/>
  <c r="G4" i="1" s="1"/>
  <c r="F3" i="1"/>
  <c r="G3" i="1" s="1"/>
  <c r="G2" i="1"/>
  <c r="F2" i="1"/>
  <c r="Z43" i="2"/>
  <c r="Z44"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 i="2"/>
  <c r="Z5" i="2"/>
  <c r="Z6" i="2"/>
  <c r="Z3" i="2"/>
  <c r="Y3" i="2"/>
  <c r="Y4" i="2"/>
  <c r="Y5" i="2"/>
  <c r="Y6"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D27" i="2"/>
  <c r="D6" i="2"/>
  <c r="D5" i="2"/>
</calcChain>
</file>

<file path=xl/sharedStrings.xml><?xml version="1.0" encoding="utf-8"?>
<sst xmlns="http://schemas.openxmlformats.org/spreadsheetml/2006/main" count="24" uniqueCount="17">
  <si>
    <t>I/A</t>
  </si>
  <si>
    <t>B/mT</t>
  </si>
  <si>
    <t>Mean aplha 2</t>
  </si>
  <si>
    <t>B / T</t>
  </si>
  <si>
    <t>&amp;a1 / °</t>
  </si>
  <si>
    <t>&amp;a2 / °</t>
  </si>
  <si>
    <t>&amp;D&amp;l/&amp;l / %</t>
  </si>
  <si>
    <t>&amp;DE / µeV</t>
  </si>
  <si>
    <t>First Run through</t>
  </si>
  <si>
    <t>Proper</t>
  </si>
  <si>
    <t>deltaE/B</t>
  </si>
  <si>
    <t>Avg Bohr Magenton</t>
  </si>
  <si>
    <t>B / mT</t>
  </si>
  <si>
    <t>Bohr magneton</t>
  </si>
  <si>
    <t>a1 / °</t>
  </si>
  <si>
    <t>a2 / °</t>
  </si>
  <si>
    <t>DE / µeV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</si>
</sst>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'B-Calibration'!$A$2:$A$20</c:f>
              <c:numCache>
                <c:formatCode>General</c:formatCode>
                <c:ptCount val="19"/>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numCache>
            </c:numRef>
          </c:xVal>
          <c:yVal>
            <c:numRef>
              <c:f>'B-Calibration'!$B$2:$B$20</c:f>
              <c:numCache>
                <c:formatCode>General</c:formatCode>
                <c:ptCount val="19"/>
                <c:pt idx="0">
                  <c:v>6</c:v>
                </c:pt>
                <c:pt idx="1">
                  <c:v>51</c:v>
                </c:pt>
                <c:pt idx="2">
                  <c:v>89</c:v>
                </c:pt>
                <c:pt idx="3">
                  <c:v>131</c:v>
                </c:pt>
                <c:pt idx="4">
                  <c:v>170</c:v>
                </c:pt>
                <c:pt idx="5">
                  <c:v>210</c:v>
                </c:pt>
                <c:pt idx="6">
                  <c:v>246</c:v>
                </c:pt>
                <c:pt idx="7">
                  <c:v>288</c:v>
                </c:pt>
                <c:pt idx="8">
                  <c:v>329</c:v>
                </c:pt>
                <c:pt idx="9">
                  <c:v>361</c:v>
                </c:pt>
                <c:pt idx="10">
                  <c:v>397</c:v>
                </c:pt>
                <c:pt idx="11">
                  <c:v>428</c:v>
                </c:pt>
                <c:pt idx="12">
                  <c:v>455</c:v>
                </c:pt>
                <c:pt idx="13">
                  <c:v>474</c:v>
                </c:pt>
                <c:pt idx="14">
                  <c:v>494</c:v>
                </c:pt>
                <c:pt idx="15">
                  <c:v>506</c:v>
                </c:pt>
                <c:pt idx="16">
                  <c:v>521</c:v>
                </c:pt>
                <c:pt idx="17">
                  <c:v>534</c:v>
                </c:pt>
                <c:pt idx="18">
                  <c:v>546</c:v>
                </c:pt>
              </c:numCache>
            </c:numRef>
          </c:yVal>
          <c:smooth val="0"/>
          <c:extLst>
            <c:ext xmlns:c16="http://schemas.microsoft.com/office/drawing/2014/chart" uri="{C3380CC4-5D6E-409C-BE32-E72D297353CC}">
              <c16:uniqueId val="{00000000-2DB2-48A9-93C2-5890947ACAAA}"/>
            </c:ext>
          </c:extLst>
        </c:ser>
        <c:dLbls>
          <c:showLegendKey val="0"/>
          <c:showVal val="0"/>
          <c:showCatName val="0"/>
          <c:showSerName val="0"/>
          <c:showPercent val="0"/>
          <c:showBubbleSize val="0"/>
        </c:dLbls>
        <c:axId val="1448112816"/>
        <c:axId val="1448113648"/>
      </c:scatterChart>
      <c:valAx>
        <c:axId val="1448112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113648"/>
        <c:crosses val="autoZero"/>
        <c:crossBetween val="midCat"/>
      </c:valAx>
      <c:valAx>
        <c:axId val="1448113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1128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'B-Calibration'!$X$1</c:f>
              <c:strCache>
                <c:ptCount val="1"/>
              </c:strCache>
            </c:strRef>
          </c:tx>
          <c:spPr>
            <a:ln w="19050" cap="rnd">
              <a:noFill/>
              <a:round/>
            </a:ln>
            <a:effectLst/>
          </c:spPr>
          <c:marker>
            <c:symbol val="circle"/>
            <c:size val="5"/>
            <c:spPr>
              <a:solidFill>
                <a:schemeClr val="accent1"/>
              </a:solidFill>
              <a:ln w="9525">
                <a:solidFill>
                  <a:schemeClr val="accent1"/>
                </a:solidFill>
              </a:ln>
              <a:effectLst/>
            </c:spPr>
          </c:marker>
          <c:xVal>
            <c:strRef>
              <c:f>'B-Calibration'!$T$2:$T$39</c:f>
              <c:strCache>
                <c:ptCount val="38"/>
                <c:pt idx="0">
                  <c:v>B / T</c:v>
                </c:pt>
                <c:pt idx="1">
                  <c:v>6</c:v>
                </c:pt>
                <c:pt idx="2">
                  <c:v>51</c:v>
                </c:pt>
                <c:pt idx="3">
                  <c:v>51</c:v>
                </c:pt>
                <c:pt idx="4">
                  <c:v>89</c:v>
                </c:pt>
                <c:pt idx="5">
                  <c:v>89</c:v>
                </c:pt>
                <c:pt idx="6">
                  <c:v>131</c:v>
                </c:pt>
                <c:pt idx="7">
                  <c:v>131</c:v>
                </c:pt>
                <c:pt idx="8">
                  <c:v>170</c:v>
                </c:pt>
                <c:pt idx="9">
                  <c:v>170</c:v>
                </c:pt>
                <c:pt idx="10">
                  <c:v>210</c:v>
                </c:pt>
                <c:pt idx="11">
                  <c:v>210</c:v>
                </c:pt>
                <c:pt idx="12">
                  <c:v>246</c:v>
                </c:pt>
                <c:pt idx="13">
                  <c:v>246</c:v>
                </c:pt>
                <c:pt idx="14">
                  <c:v>288</c:v>
                </c:pt>
                <c:pt idx="15">
                  <c:v>288</c:v>
                </c:pt>
                <c:pt idx="16">
                  <c:v>329</c:v>
                </c:pt>
                <c:pt idx="17">
                  <c:v>329</c:v>
                </c:pt>
                <c:pt idx="18">
                  <c:v>361</c:v>
                </c:pt>
                <c:pt idx="19">
                  <c:v>361</c:v>
                </c:pt>
                <c:pt idx="20">
                  <c:v>397</c:v>
                </c:pt>
                <c:pt idx="21">
                  <c:v>397</c:v>
                </c:pt>
                <c:pt idx="22">
                  <c:v>428</c:v>
                </c:pt>
                <c:pt idx="23">
                  <c:v>428</c:v>
                </c:pt>
                <c:pt idx="24">
                  <c:v>455</c:v>
                </c:pt>
                <c:pt idx="25">
                  <c:v>455</c:v>
                </c:pt>
                <c:pt idx="26">
                  <c:v>474</c:v>
                </c:pt>
                <c:pt idx="27">
                  <c:v>474</c:v>
                </c:pt>
                <c:pt idx="28">
                  <c:v>494</c:v>
                </c:pt>
                <c:pt idx="29">
                  <c:v>494</c:v>
                </c:pt>
                <c:pt idx="30">
                  <c:v>506</c:v>
                </c:pt>
                <c:pt idx="31">
                  <c:v>506</c:v>
                </c:pt>
                <c:pt idx="32">
                  <c:v>521</c:v>
                </c:pt>
                <c:pt idx="33">
                  <c:v>521</c:v>
                </c:pt>
                <c:pt idx="34">
                  <c:v>534</c:v>
                </c:pt>
                <c:pt idx="35">
                  <c:v>534</c:v>
                </c:pt>
                <c:pt idx="36">
                  <c:v>546</c:v>
                </c:pt>
                <c:pt idx="37">
                  <c:v>546</c:v>
                </c:pt>
              </c:strCache>
            </c:strRef>
          </c:xVal>
          <c:yVal>
            <c:numRef>
              <c:f>'B-Calibration'!$X$2:$X$39</c:f>
              <c:numCache>
                <c:formatCode>General</c:formatCode>
                <c:ptCount val="38"/>
                <c:pt idx="0">
                  <c:v>0</c:v>
                </c:pt>
                <c:pt idx="1">
                  <c:v>-2.2999999999999998</c:v>
                </c:pt>
                <c:pt idx="2">
                  <c:v>2.8</c:v>
                </c:pt>
                <c:pt idx="3">
                  <c:v>-6.4</c:v>
                </c:pt>
                <c:pt idx="4">
                  <c:v>3.7</c:v>
                </c:pt>
                <c:pt idx="5">
                  <c:v>-5.6</c:v>
                </c:pt>
                <c:pt idx="6">
                  <c:v>-9.3000000000000007</c:v>
                </c:pt>
                <c:pt idx="7">
                  <c:v>6</c:v>
                </c:pt>
                <c:pt idx="8">
                  <c:v>-10.6</c:v>
                </c:pt>
                <c:pt idx="9">
                  <c:v>9.9</c:v>
                </c:pt>
                <c:pt idx="10">
                  <c:v>-12.9</c:v>
                </c:pt>
                <c:pt idx="11">
                  <c:v>10.4</c:v>
                </c:pt>
                <c:pt idx="12">
                  <c:v>-15.8</c:v>
                </c:pt>
                <c:pt idx="13">
                  <c:v>13.1</c:v>
                </c:pt>
                <c:pt idx="14">
                  <c:v>-18</c:v>
                </c:pt>
                <c:pt idx="15">
                  <c:v>15.5</c:v>
                </c:pt>
                <c:pt idx="16">
                  <c:v>-20.9</c:v>
                </c:pt>
                <c:pt idx="17">
                  <c:v>17.600000000000001</c:v>
                </c:pt>
                <c:pt idx="18">
                  <c:v>-23.4</c:v>
                </c:pt>
                <c:pt idx="19">
                  <c:v>19.2</c:v>
                </c:pt>
                <c:pt idx="20">
                  <c:v>-25.2</c:v>
                </c:pt>
                <c:pt idx="21">
                  <c:v>21.6</c:v>
                </c:pt>
                <c:pt idx="22">
                  <c:v>-26.6</c:v>
                </c:pt>
                <c:pt idx="23">
                  <c:v>23.3</c:v>
                </c:pt>
                <c:pt idx="24">
                  <c:v>-28.6</c:v>
                </c:pt>
                <c:pt idx="25">
                  <c:v>24.8</c:v>
                </c:pt>
                <c:pt idx="26">
                  <c:v>-30.6</c:v>
                </c:pt>
                <c:pt idx="27">
                  <c:v>25.8</c:v>
                </c:pt>
                <c:pt idx="28">
                  <c:v>-31.3</c:v>
                </c:pt>
                <c:pt idx="29">
                  <c:v>26.6</c:v>
                </c:pt>
                <c:pt idx="30">
                  <c:v>-31.8</c:v>
                </c:pt>
                <c:pt idx="31">
                  <c:v>27.9</c:v>
                </c:pt>
                <c:pt idx="32">
                  <c:v>-33</c:v>
                </c:pt>
                <c:pt idx="33">
                  <c:v>27.7</c:v>
                </c:pt>
                <c:pt idx="34">
                  <c:v>-34.299999999999997</c:v>
                </c:pt>
                <c:pt idx="35">
                  <c:v>28.9</c:v>
                </c:pt>
                <c:pt idx="36">
                  <c:v>-34.5</c:v>
                </c:pt>
                <c:pt idx="37">
                  <c:v>29.3</c:v>
                </c:pt>
              </c:numCache>
            </c:numRef>
          </c:yVal>
          <c:smooth val="0"/>
          <c:extLst>
            <c:ext xmlns:c16="http://schemas.microsoft.com/office/drawing/2014/chart" uri="{C3380CC4-5D6E-409C-BE32-E72D297353CC}">
              <c16:uniqueId val="{00000000-EDB6-443B-BC6D-96FFCFE7D870}"/>
            </c:ext>
          </c:extLst>
        </c:ser>
        <c:dLbls>
          <c:showLegendKey val="0"/>
          <c:showVal val="0"/>
          <c:showCatName val="0"/>
          <c:showSerName val="0"/>
          <c:showPercent val="0"/>
          <c:showBubbleSize val="0"/>
        </c:dLbls>
        <c:axId val="364668831"/>
        <c:axId val="364671743"/>
      </c:scatterChart>
      <c:valAx>
        <c:axId val="364668831"/>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671743"/>
        <c:crosses val="autoZero"/>
        <c:crossBetween val="midCat"/>
      </c:valAx>
      <c:valAx>
        <c:axId val="364671743"/>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6688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'B-Calibration'!$Z$1</c:f>
              <c:strCache>
                <c:ptCount val="1"/>
              </c:strCache>
            </c:strRef>
          </c:tx>
          <c:spPr>
            <a:ln w="19050" cap="rnd">
              <a:noFill/>
              <a:round/>
            </a:ln>
            <a:effectLst/>
          </c:spPr>
          <c:marker>
            <c:symbol val="circle"/>
            <c:size val="5"/>
            <c:spPr>
              <a:solidFill>
                <a:schemeClr val="accent1"/>
              </a:solidFill>
              <a:ln w="9525">
                <a:solidFill>
                  <a:schemeClr val="accent1"/>
                </a:solidFill>
              </a:ln>
              <a:effectLst/>
            </c:spPr>
          </c:marker>
          <c:xVal>
            <c:strRef>
              <c:f>'B-Calibration'!$T$2:$T$44</c:f>
              <c:strCache>
                <c:ptCount val="38"/>
                <c:pt idx="0">
                  <c:v>B / T</c:v>
                </c:pt>
                <c:pt idx="1">
                  <c:v>6</c:v>
                </c:pt>
                <c:pt idx="2">
                  <c:v>51</c:v>
                </c:pt>
                <c:pt idx="3">
                  <c:v>51</c:v>
                </c:pt>
                <c:pt idx="4">
                  <c:v>89</c:v>
                </c:pt>
                <c:pt idx="5">
                  <c:v>89</c:v>
                </c:pt>
                <c:pt idx="6">
                  <c:v>131</c:v>
                </c:pt>
                <c:pt idx="7">
                  <c:v>131</c:v>
                </c:pt>
                <c:pt idx="8">
                  <c:v>170</c:v>
                </c:pt>
                <c:pt idx="9">
                  <c:v>170</c:v>
                </c:pt>
                <c:pt idx="10">
                  <c:v>210</c:v>
                </c:pt>
                <c:pt idx="11">
                  <c:v>210</c:v>
                </c:pt>
                <c:pt idx="12">
                  <c:v>246</c:v>
                </c:pt>
                <c:pt idx="13">
                  <c:v>246</c:v>
                </c:pt>
                <c:pt idx="14">
                  <c:v>288</c:v>
                </c:pt>
                <c:pt idx="15">
                  <c:v>288</c:v>
                </c:pt>
                <c:pt idx="16">
                  <c:v>329</c:v>
                </c:pt>
                <c:pt idx="17">
                  <c:v>329</c:v>
                </c:pt>
                <c:pt idx="18">
                  <c:v>361</c:v>
                </c:pt>
                <c:pt idx="19">
                  <c:v>361</c:v>
                </c:pt>
                <c:pt idx="20">
                  <c:v>397</c:v>
                </c:pt>
                <c:pt idx="21">
                  <c:v>397</c:v>
                </c:pt>
                <c:pt idx="22">
                  <c:v>428</c:v>
                </c:pt>
                <c:pt idx="23">
                  <c:v>428</c:v>
                </c:pt>
                <c:pt idx="24">
                  <c:v>455</c:v>
                </c:pt>
                <c:pt idx="25">
                  <c:v>455</c:v>
                </c:pt>
                <c:pt idx="26">
                  <c:v>474</c:v>
                </c:pt>
                <c:pt idx="27">
                  <c:v>474</c:v>
                </c:pt>
                <c:pt idx="28">
                  <c:v>494</c:v>
                </c:pt>
                <c:pt idx="29">
                  <c:v>494</c:v>
                </c:pt>
                <c:pt idx="30">
                  <c:v>506</c:v>
                </c:pt>
                <c:pt idx="31">
                  <c:v>506</c:v>
                </c:pt>
                <c:pt idx="32">
                  <c:v>521</c:v>
                </c:pt>
                <c:pt idx="33">
                  <c:v>521</c:v>
                </c:pt>
                <c:pt idx="34">
                  <c:v>534</c:v>
                </c:pt>
                <c:pt idx="35">
                  <c:v>534</c:v>
                </c:pt>
                <c:pt idx="36">
                  <c:v>546</c:v>
                </c:pt>
                <c:pt idx="37">
                  <c:v>546</c:v>
                </c:pt>
              </c:strCache>
            </c:strRef>
          </c:xVal>
          <c:yVal>
            <c:numRef>
              <c:f>'B-Calibration'!$Z$2:$Z$44</c:f>
              <c:numCache>
                <c:formatCode>General</c:formatCode>
                <c:ptCount val="43"/>
                <c:pt idx="1">
                  <c:v>6.1333333333333336E-23</c:v>
                </c:pt>
                <c:pt idx="2">
                  <c:v>8.7843137254901966E-24</c:v>
                </c:pt>
                <c:pt idx="3">
                  <c:v>2.0078431372549021E-23</c:v>
                </c:pt>
                <c:pt idx="4">
                  <c:v>6.6516853932584273E-24</c:v>
                </c:pt>
                <c:pt idx="5">
                  <c:v>1.0067415730337079E-23</c:v>
                </c:pt>
                <c:pt idx="6">
                  <c:v>1.1358778625954202E-23</c:v>
                </c:pt>
                <c:pt idx="7">
                  <c:v>7.3282442748091609E-24</c:v>
                </c:pt>
                <c:pt idx="8">
                  <c:v>9.9764705882352937E-24</c:v>
                </c:pt>
                <c:pt idx="9">
                  <c:v>9.3176470588235314E-24</c:v>
                </c:pt>
                <c:pt idx="10">
                  <c:v>9.8285714285714295E-24</c:v>
                </c:pt>
                <c:pt idx="11">
                  <c:v>7.9238095238095251E-24</c:v>
                </c:pt>
                <c:pt idx="12">
                  <c:v>1.0276422764227643E-23</c:v>
                </c:pt>
                <c:pt idx="13">
                  <c:v>8.5203252032520333E-24</c:v>
                </c:pt>
                <c:pt idx="14">
                  <c:v>1.0000000000000001E-23</c:v>
                </c:pt>
                <c:pt idx="15">
                  <c:v>8.611111111111112E-24</c:v>
                </c:pt>
                <c:pt idx="16">
                  <c:v>1.0164133738601826E-23</c:v>
                </c:pt>
                <c:pt idx="17">
                  <c:v>8.5592705167173255E-24</c:v>
                </c:pt>
                <c:pt idx="18">
                  <c:v>1.0371191135734073E-23</c:v>
                </c:pt>
                <c:pt idx="19">
                  <c:v>8.509695290858727E-24</c:v>
                </c:pt>
                <c:pt idx="20">
                  <c:v>1.0156171284634762E-23</c:v>
                </c:pt>
                <c:pt idx="21">
                  <c:v>8.7052896725440818E-24</c:v>
                </c:pt>
                <c:pt idx="22">
                  <c:v>9.9439252336448615E-24</c:v>
                </c:pt>
                <c:pt idx="23">
                  <c:v>8.7102803738317762E-24</c:v>
                </c:pt>
                <c:pt idx="24">
                  <c:v>1.0057142857142858E-23</c:v>
                </c:pt>
                <c:pt idx="25">
                  <c:v>8.7208791208791216E-24</c:v>
                </c:pt>
                <c:pt idx="26">
                  <c:v>1.0329113924050634E-23</c:v>
                </c:pt>
                <c:pt idx="27">
                  <c:v>8.708860759493672E-24</c:v>
                </c:pt>
                <c:pt idx="28">
                  <c:v>1.013765182186235E-23</c:v>
                </c:pt>
                <c:pt idx="29">
                  <c:v>8.6153846153846169E-24</c:v>
                </c:pt>
                <c:pt idx="30">
                  <c:v>1.0055335968379447E-23</c:v>
                </c:pt>
                <c:pt idx="31">
                  <c:v>8.8221343873517798E-24</c:v>
                </c:pt>
                <c:pt idx="32">
                  <c:v>1.0134357005758159E-23</c:v>
                </c:pt>
                <c:pt idx="33">
                  <c:v>8.5067178502879101E-24</c:v>
                </c:pt>
                <c:pt idx="34">
                  <c:v>1.0277153558052435E-23</c:v>
                </c:pt>
                <c:pt idx="35">
                  <c:v>8.659176029962548E-24</c:v>
                </c:pt>
                <c:pt idx="36">
                  <c:v>1.0109890109890111E-23</c:v>
                </c:pt>
                <c:pt idx="37">
                  <c:v>8.586080586080588E-24</c:v>
                </c:pt>
                <c:pt idx="41">
                  <c:v>9.3147152218686215E-24</c:v>
                </c:pt>
                <c:pt idx="42">
                  <c:v>1.0141141295861546E-24</c:v>
                </c:pt>
              </c:numCache>
            </c:numRef>
          </c:yVal>
          <c:smooth val="0"/>
          <c:extLst>
            <c:ext xmlns:c16="http://schemas.microsoft.com/office/drawing/2014/chart" uri="{C3380CC4-5D6E-409C-BE32-E72D297353CC}">
              <c16:uniqueId val="{00000000-6081-4E98-82F7-39BE1E2ED1DE}"/>
            </c:ext>
          </c:extLst>
        </c:ser>
        <c:dLbls>
          <c:showLegendKey val="0"/>
          <c:showVal val="0"/>
          <c:showCatName val="0"/>
          <c:showSerName val="0"/>
          <c:showPercent val="0"/>
          <c:showBubbleSize val="0"/>
        </c:dLbls>
        <c:axId val="355921599"/>
        <c:axId val="113760559"/>
      </c:scatterChart>
      <c:valAx>
        <c:axId val="35592159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60559"/>
        <c:crosses val="autoZero"/>
        <c:crossBetween val="midCat"/>
      </c:valAx>
      <c:valAx>
        <c:axId val="113760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9215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228600</xdr:colOff>
      <xdr:row>3</xdr:row>
      <xdr:rowOff>171449</xdr:rowOff>
    </xdr:from>
    <xdr:to>
      <xdr:col>12</xdr:col>
      <xdr:colOff>0</xdr:colOff>
      <xdr:row>24</xdr:row>
      <xdr:rowOff>28574</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579120</xdr:colOff>
      <xdr:row>5</xdr:row>
      <xdr:rowOff>99060</xdr:rowOff>
    </xdr:from>
    <xdr:to>
      <xdr:col>19</xdr:col>
      <xdr:colOff>274320</xdr:colOff>
      <xdr:row>20</xdr:row>
      <xdr:rowOff>99060</xdr:rowOff>
    </xdr:to>
    <xdr:graphicFrame macro="">
      <xdr:nvGraphicFramePr>
        <xdr:cNvPr id="4" name="Chart 3">
          <a:extLst>
            <a:ext uri="{FF2B5EF4-FFF2-40B4-BE49-F238E27FC236}">
              <a16:creationId xmlns:a16="http://schemas.microsoft.com/office/drawing/2014/main" id="{E7E784BC-0B21-4F8E-BD92-553C16C2E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480060</xdr:colOff>
      <xdr:row>36</xdr:row>
      <xdr:rowOff>45720</xdr:rowOff>
    </xdr:from>
    <xdr:to>
      <xdr:col>33</xdr:col>
      <xdr:colOff>327660</xdr:colOff>
      <xdr:row>47</xdr:row>
      <xdr:rowOff>30480</xdr:rowOff>
    </xdr:to>
    <xdr:sp macro="" textlink="">
      <xdr:nvSpPr>
        <xdr:cNvPr id="5" name="TextBox 4">
          <a:extLst>
            <a:ext uri="{FF2B5EF4-FFF2-40B4-BE49-F238E27FC236}">
              <a16:creationId xmlns:a16="http://schemas.microsoft.com/office/drawing/2014/main" id="{A82AA605-41F3-4304-A195-42EC0A922AF3}"/>
            </a:ext>
          </a:extLst>
        </xdr:cNvPr>
        <xdr:cNvSpPr txBox="1"/>
      </xdr:nvSpPr>
      <xdr:spPr>
        <a:xfrm>
          <a:off x="16543020" y="6629400"/>
          <a:ext cx="4114800"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Make note of excluding</a:t>
          </a:r>
          <a:r>
            <a:rPr lang="en-GB" sz="1100" baseline="0"/>
            <a:t> lower values from the experiment as they contribute most to the error. IE peaks were hard to define, alot of noise, precision at smaller values. Make reference to how these could be improved in the experimental method. (Faraday cage, more precise curretn supply, more intense source, peak finding software, repetition).</a:t>
          </a:r>
        </a:p>
        <a:p>
          <a:endParaRPr lang="en-GB" sz="1100" baseline="0"/>
        </a:p>
        <a:p>
          <a:r>
            <a:rPr lang="en-GB" sz="1100" baseline="0"/>
            <a:t>How to assess error in the peak finding tool?</a:t>
          </a:r>
        </a:p>
        <a:p>
          <a:r>
            <a:rPr lang="en-GB" sz="1100" baseline="0"/>
            <a:t>How to assess error in the magnetic field value? One calibration curve</a:t>
          </a:r>
          <a:endParaRPr lang="en-GB" sz="1100"/>
        </a:p>
      </xdr:txBody>
    </xdr:sp>
    <xdr:clientData/>
  </xdr:twoCellAnchor>
  <xdr:twoCellAnchor>
    <xdr:from>
      <xdr:col>34</xdr:col>
      <xdr:colOff>381000</xdr:colOff>
      <xdr:row>23</xdr:row>
      <xdr:rowOff>7620</xdr:rowOff>
    </xdr:from>
    <xdr:to>
      <xdr:col>39</xdr:col>
      <xdr:colOff>449580</xdr:colOff>
      <xdr:row>35</xdr:row>
      <xdr:rowOff>99060</xdr:rowOff>
    </xdr:to>
    <xdr:graphicFrame macro="">
      <xdr:nvGraphicFramePr>
        <xdr:cNvPr id="6" name="Chart 5">
          <a:extLst>
            <a:ext uri="{FF2B5EF4-FFF2-40B4-BE49-F238E27FC236}">
              <a16:creationId xmlns:a16="http://schemas.microsoft.com/office/drawing/2014/main" id="{CB129E03-5BFC-4433-9B17-AEB98B1920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243840</xdr:colOff>
      <xdr:row>10</xdr:row>
      <xdr:rowOff>175260</xdr:rowOff>
    </xdr:from>
    <xdr:to>
      <xdr:col>38</xdr:col>
      <xdr:colOff>487680</xdr:colOff>
      <xdr:row>22</xdr:row>
      <xdr:rowOff>99060</xdr:rowOff>
    </xdr:to>
    <xdr:sp macro="" textlink="">
      <xdr:nvSpPr>
        <xdr:cNvPr id="7" name="TextBox 6">
          <a:extLst>
            <a:ext uri="{FF2B5EF4-FFF2-40B4-BE49-F238E27FC236}">
              <a16:creationId xmlns:a16="http://schemas.microsoft.com/office/drawing/2014/main" id="{BBE2FAB7-E4B4-4687-B1D4-167CE3FA7F6D}"/>
            </a:ext>
          </a:extLst>
        </xdr:cNvPr>
        <xdr:cNvSpPr txBox="1"/>
      </xdr:nvSpPr>
      <xdr:spPr>
        <a:xfrm>
          <a:off x="21793200" y="2004060"/>
          <a:ext cx="2072640" cy="2118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Effect of tail values</a:t>
          </a:r>
          <a:r>
            <a:rPr lang="en-GB" sz="1100" baseline="0"/>
            <a:t> on mean.</a:t>
          </a:r>
        </a:p>
        <a:p>
          <a:endParaRPr lang="en-GB" sz="1100" baseline="0"/>
        </a:p>
        <a:p>
          <a:r>
            <a:rPr lang="en-GB" sz="1100" baseline="0"/>
            <a:t>Why is the sigma+/sigma- higher or lower than each other. Wouldn't we expect a random distrubution around the Bohr magenton line on this graph?</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workbookViewId="0">
      <selection activeCell="J9" sqref="J9"/>
    </sheetView>
  </sheetViews>
  <sheetFormatPr defaultRowHeight="14.4" x14ac:dyDescent="0.3"/>
  <cols>
    <col min="7" max="7" width="13.6640625" customWidth="1"/>
  </cols>
  <sheetData>
    <row r="1" spans="1:7" x14ac:dyDescent="0.3">
      <c r="A1" t="s">
        <v>12</v>
      </c>
      <c r="B1" t="s">
        <v>14</v>
      </c>
      <c r="C1" t="s">
        <v>15</v>
      </c>
      <c r="D1" t="s">
        <v>6</v>
      </c>
      <c r="E1" t="s">
        <v>16</v>
      </c>
      <c r="F1" t="s">
        <v>10</v>
      </c>
      <c r="G1" t="s">
        <v>13</v>
      </c>
    </row>
    <row r="2" spans="1:7" x14ac:dyDescent="0.3">
      <c r="A2">
        <v>6</v>
      </c>
      <c r="B2">
        <v>1.075</v>
      </c>
      <c r="C2">
        <v>1.0669999999999999</v>
      </c>
      <c r="D2">
        <v>1.2E-4</v>
      </c>
      <c r="E2">
        <v>-2.2999999999999998</v>
      </c>
      <c r="F2">
        <f>ABS(E2)/A2</f>
        <v>0.3833333333333333</v>
      </c>
      <c r="G2">
        <f>F2*(1.6*10^-19)*10^-3</f>
        <v>6.1333333333333336E-23</v>
      </c>
    </row>
    <row r="3" spans="1:7" x14ac:dyDescent="0.3">
      <c r="A3">
        <v>51</v>
      </c>
      <c r="B3">
        <v>1.075</v>
      </c>
      <c r="C3">
        <v>1.0840000000000001</v>
      </c>
      <c r="D3">
        <v>-1.3999999999999999E-4</v>
      </c>
      <c r="E3">
        <v>2.8</v>
      </c>
      <c r="F3">
        <f t="shared" ref="F3:F38" si="0">ABS(E3)/A3</f>
        <v>5.4901960784313725E-2</v>
      </c>
      <c r="G3">
        <f t="shared" ref="G3:G38" si="1">F3*(1.6*10^-19)*10^-3</f>
        <v>8.7843137254901966E-24</v>
      </c>
    </row>
    <row r="4" spans="1:7" x14ac:dyDescent="0.3">
      <c r="A4">
        <v>51</v>
      </c>
      <c r="B4">
        <v>1.075</v>
      </c>
      <c r="C4">
        <v>1.0529999999999999</v>
      </c>
      <c r="D4">
        <v>3.3E-4</v>
      </c>
      <c r="E4">
        <v>-6.4</v>
      </c>
      <c r="F4">
        <f t="shared" si="0"/>
        <v>0.12549019607843137</v>
      </c>
      <c r="G4">
        <f t="shared" si="1"/>
        <v>2.0078431372549021E-23</v>
      </c>
    </row>
    <row r="5" spans="1:7" x14ac:dyDescent="0.3">
      <c r="A5">
        <v>89</v>
      </c>
      <c r="B5">
        <v>1.075</v>
      </c>
      <c r="C5">
        <v>1.087</v>
      </c>
      <c r="D5">
        <v>-1.9000000000000001E-4</v>
      </c>
      <c r="E5">
        <v>3.7</v>
      </c>
      <c r="F5">
        <f t="shared" si="0"/>
        <v>4.1573033707865172E-2</v>
      </c>
      <c r="G5">
        <f t="shared" si="1"/>
        <v>6.6516853932584273E-24</v>
      </c>
    </row>
    <row r="6" spans="1:7" x14ac:dyDescent="0.3">
      <c r="A6">
        <v>89</v>
      </c>
      <c r="B6">
        <v>1.075</v>
      </c>
      <c r="C6">
        <v>1.056</v>
      </c>
      <c r="D6">
        <v>2.9E-4</v>
      </c>
      <c r="E6">
        <v>-5.6</v>
      </c>
      <c r="F6">
        <f t="shared" si="0"/>
        <v>6.2921348314606731E-2</v>
      </c>
      <c r="G6">
        <f t="shared" si="1"/>
        <v>1.0067415730337079E-23</v>
      </c>
    </row>
    <row r="7" spans="1:7" x14ac:dyDescent="0.3">
      <c r="A7">
        <v>131</v>
      </c>
      <c r="B7">
        <v>1.075</v>
      </c>
      <c r="C7">
        <v>1.0429999999999999</v>
      </c>
      <c r="D7">
        <v>4.8000000000000001E-4</v>
      </c>
      <c r="E7">
        <v>-9.3000000000000007</v>
      </c>
      <c r="F7">
        <f t="shared" si="0"/>
        <v>7.099236641221375E-2</v>
      </c>
      <c r="G7">
        <f t="shared" si="1"/>
        <v>1.1358778625954202E-23</v>
      </c>
    </row>
    <row r="8" spans="1:7" x14ac:dyDescent="0.3">
      <c r="A8">
        <v>131</v>
      </c>
      <c r="B8">
        <v>1.075</v>
      </c>
      <c r="C8">
        <v>1.095</v>
      </c>
      <c r="D8">
        <v>-3.1E-4</v>
      </c>
      <c r="E8">
        <v>6</v>
      </c>
      <c r="F8">
        <f t="shared" si="0"/>
        <v>4.5801526717557252E-2</v>
      </c>
      <c r="G8">
        <f t="shared" si="1"/>
        <v>7.3282442748091609E-24</v>
      </c>
    </row>
    <row r="9" spans="1:7" x14ac:dyDescent="0.3">
      <c r="A9">
        <v>170</v>
      </c>
      <c r="B9">
        <v>1.075</v>
      </c>
      <c r="C9">
        <v>1.0389999999999999</v>
      </c>
      <c r="D9">
        <v>5.5000000000000003E-4</v>
      </c>
      <c r="E9">
        <v>-10.6</v>
      </c>
      <c r="F9">
        <f t="shared" si="0"/>
        <v>6.2352941176470583E-2</v>
      </c>
      <c r="G9">
        <f t="shared" si="1"/>
        <v>9.9764705882352937E-24</v>
      </c>
    </row>
    <row r="10" spans="1:7" x14ac:dyDescent="0.3">
      <c r="A10">
        <v>170</v>
      </c>
      <c r="B10">
        <v>1.075</v>
      </c>
      <c r="C10">
        <v>1.1080000000000001</v>
      </c>
      <c r="D10">
        <v>-5.1000000000000004E-4</v>
      </c>
      <c r="E10">
        <v>9.9</v>
      </c>
      <c r="F10">
        <f t="shared" si="0"/>
        <v>5.8235294117647059E-2</v>
      </c>
      <c r="G10">
        <f t="shared" si="1"/>
        <v>9.3176470588235314E-24</v>
      </c>
    </row>
    <row r="11" spans="1:7" x14ac:dyDescent="0.3">
      <c r="A11">
        <v>210</v>
      </c>
      <c r="B11">
        <v>1.075</v>
      </c>
      <c r="C11">
        <v>1.03</v>
      </c>
      <c r="D11">
        <v>6.7000000000000002E-4</v>
      </c>
      <c r="E11">
        <v>-12.9</v>
      </c>
      <c r="F11">
        <f t="shared" si="0"/>
        <v>6.142857142857143E-2</v>
      </c>
      <c r="G11">
        <f t="shared" si="1"/>
        <v>9.8285714285714295E-24</v>
      </c>
    </row>
    <row r="12" spans="1:7" x14ac:dyDescent="0.3">
      <c r="A12">
        <v>210</v>
      </c>
      <c r="B12">
        <v>1.075</v>
      </c>
      <c r="C12">
        <v>1.1100000000000001</v>
      </c>
      <c r="D12">
        <v>-5.4000000000000001E-4</v>
      </c>
      <c r="E12">
        <v>10.4</v>
      </c>
      <c r="F12">
        <f t="shared" si="0"/>
        <v>4.9523809523809526E-2</v>
      </c>
      <c r="G12">
        <f t="shared" si="1"/>
        <v>7.9238095238095251E-24</v>
      </c>
    </row>
    <row r="13" spans="1:7" x14ac:dyDescent="0.3">
      <c r="A13">
        <v>246</v>
      </c>
      <c r="B13">
        <v>1.075</v>
      </c>
      <c r="C13">
        <v>1.02</v>
      </c>
      <c r="D13">
        <v>8.1999999999999998E-4</v>
      </c>
      <c r="E13">
        <v>-15.8</v>
      </c>
      <c r="F13">
        <f t="shared" si="0"/>
        <v>6.4227642276422761E-2</v>
      </c>
      <c r="G13">
        <f t="shared" si="1"/>
        <v>1.0276422764227643E-23</v>
      </c>
    </row>
    <row r="14" spans="1:7" x14ac:dyDescent="0.3">
      <c r="A14">
        <v>246</v>
      </c>
      <c r="B14">
        <v>1.075</v>
      </c>
      <c r="C14">
        <v>1.119</v>
      </c>
      <c r="D14">
        <v>-6.8000000000000005E-4</v>
      </c>
      <c r="E14">
        <v>13.1</v>
      </c>
      <c r="F14">
        <f t="shared" si="0"/>
        <v>5.3252032520325204E-2</v>
      </c>
      <c r="G14">
        <f t="shared" si="1"/>
        <v>8.5203252032520333E-24</v>
      </c>
    </row>
    <row r="15" spans="1:7" x14ac:dyDescent="0.3">
      <c r="A15">
        <v>288</v>
      </c>
      <c r="B15">
        <v>1.075</v>
      </c>
      <c r="C15">
        <v>1.012</v>
      </c>
      <c r="D15">
        <v>9.3000000000000005E-4</v>
      </c>
      <c r="E15">
        <v>-18</v>
      </c>
      <c r="F15">
        <f t="shared" si="0"/>
        <v>6.25E-2</v>
      </c>
      <c r="G15">
        <f t="shared" si="1"/>
        <v>1.0000000000000001E-23</v>
      </c>
    </row>
    <row r="16" spans="1:7" x14ac:dyDescent="0.3">
      <c r="A16">
        <v>288</v>
      </c>
      <c r="B16">
        <v>1.075</v>
      </c>
      <c r="C16">
        <v>1.1259999999999999</v>
      </c>
      <c r="D16">
        <v>-8.0000000000000004E-4</v>
      </c>
      <c r="E16">
        <v>15.5</v>
      </c>
      <c r="F16">
        <f t="shared" si="0"/>
        <v>5.3819444444444448E-2</v>
      </c>
      <c r="G16">
        <f t="shared" si="1"/>
        <v>8.611111111111112E-24</v>
      </c>
    </row>
    <row r="17" spans="1:7" x14ac:dyDescent="0.3">
      <c r="A17">
        <v>329</v>
      </c>
      <c r="B17">
        <v>1.075</v>
      </c>
      <c r="C17">
        <v>1.002</v>
      </c>
      <c r="D17">
        <v>1.09E-3</v>
      </c>
      <c r="E17">
        <v>-20.9</v>
      </c>
      <c r="F17">
        <f t="shared" si="0"/>
        <v>6.3525835866261399E-2</v>
      </c>
      <c r="G17">
        <f t="shared" si="1"/>
        <v>1.0164133738601826E-23</v>
      </c>
    </row>
    <row r="18" spans="1:7" x14ac:dyDescent="0.3">
      <c r="A18">
        <v>329</v>
      </c>
      <c r="B18">
        <v>1.075</v>
      </c>
      <c r="C18">
        <v>1.133</v>
      </c>
      <c r="D18">
        <v>-9.1E-4</v>
      </c>
      <c r="E18">
        <v>17.600000000000001</v>
      </c>
      <c r="F18">
        <f t="shared" si="0"/>
        <v>5.3495440729483285E-2</v>
      </c>
      <c r="G18">
        <f t="shared" si="1"/>
        <v>8.5592705167173255E-24</v>
      </c>
    </row>
    <row r="19" spans="1:7" x14ac:dyDescent="0.3">
      <c r="A19">
        <v>361</v>
      </c>
      <c r="B19">
        <v>1.075</v>
      </c>
      <c r="C19">
        <v>0.99299999999999999</v>
      </c>
      <c r="D19">
        <v>1.2199999999999999E-3</v>
      </c>
      <c r="E19">
        <v>-23.4</v>
      </c>
      <c r="F19">
        <f t="shared" si="0"/>
        <v>6.4819944598337953E-2</v>
      </c>
      <c r="G19">
        <f t="shared" si="1"/>
        <v>1.0371191135734073E-23</v>
      </c>
    </row>
    <row r="20" spans="1:7" x14ac:dyDescent="0.3">
      <c r="A20">
        <v>361</v>
      </c>
      <c r="B20">
        <v>1.075</v>
      </c>
      <c r="C20">
        <v>1.1379999999999999</v>
      </c>
      <c r="D20">
        <v>-1E-3</v>
      </c>
      <c r="E20">
        <v>19.2</v>
      </c>
      <c r="F20">
        <f t="shared" si="0"/>
        <v>5.3185595567867033E-2</v>
      </c>
      <c r="G20">
        <f t="shared" si="1"/>
        <v>8.509695290858727E-24</v>
      </c>
    </row>
    <row r="21" spans="1:7" x14ac:dyDescent="0.3">
      <c r="A21">
        <v>397</v>
      </c>
      <c r="B21">
        <v>1.075</v>
      </c>
      <c r="C21">
        <v>0.98599999999999999</v>
      </c>
      <c r="D21">
        <v>1.31E-3</v>
      </c>
      <c r="E21">
        <v>-25.2</v>
      </c>
      <c r="F21">
        <f t="shared" si="0"/>
        <v>6.3476070528967254E-2</v>
      </c>
      <c r="G21">
        <f t="shared" si="1"/>
        <v>1.0156171284634762E-23</v>
      </c>
    </row>
    <row r="22" spans="1:7" x14ac:dyDescent="0.3">
      <c r="A22">
        <v>397</v>
      </c>
      <c r="B22">
        <v>1.075</v>
      </c>
      <c r="C22">
        <v>1.1459999999999999</v>
      </c>
      <c r="D22">
        <v>-1.1199999999999999E-3</v>
      </c>
      <c r="E22">
        <v>21.6</v>
      </c>
      <c r="F22">
        <f t="shared" si="0"/>
        <v>5.4408060453400506E-2</v>
      </c>
      <c r="G22">
        <f t="shared" si="1"/>
        <v>8.7052896725440818E-24</v>
      </c>
    </row>
    <row r="23" spans="1:7" x14ac:dyDescent="0.3">
      <c r="A23">
        <v>428</v>
      </c>
      <c r="B23">
        <v>1.075</v>
      </c>
      <c r="C23">
        <v>0.98099999999999998</v>
      </c>
      <c r="D23">
        <v>1.3799999999999999E-3</v>
      </c>
      <c r="E23">
        <v>-26.6</v>
      </c>
      <c r="F23">
        <f t="shared" si="0"/>
        <v>6.2149532710280377E-2</v>
      </c>
      <c r="G23">
        <f t="shared" si="1"/>
        <v>9.9439252336448615E-24</v>
      </c>
    </row>
    <row r="24" spans="1:7" x14ac:dyDescent="0.3">
      <c r="A24">
        <v>428</v>
      </c>
      <c r="B24">
        <v>1.075</v>
      </c>
      <c r="C24">
        <v>1.151</v>
      </c>
      <c r="D24">
        <v>-1.2099999999999999E-3</v>
      </c>
      <c r="E24">
        <v>23.3</v>
      </c>
      <c r="F24">
        <f t="shared" si="0"/>
        <v>5.4439252336448599E-2</v>
      </c>
      <c r="G24">
        <f t="shared" si="1"/>
        <v>8.7102803738317762E-24</v>
      </c>
    </row>
    <row r="25" spans="1:7" x14ac:dyDescent="0.3">
      <c r="A25">
        <v>455</v>
      </c>
      <c r="B25">
        <v>1.075</v>
      </c>
      <c r="C25">
        <v>0.97399999999999998</v>
      </c>
      <c r="D25">
        <v>1.48E-3</v>
      </c>
      <c r="E25">
        <v>-28.6</v>
      </c>
      <c r="F25">
        <f t="shared" si="0"/>
        <v>6.2857142857142861E-2</v>
      </c>
      <c r="G25">
        <f t="shared" si="1"/>
        <v>1.0057142857142858E-23</v>
      </c>
    </row>
    <row r="26" spans="1:7" x14ac:dyDescent="0.3">
      <c r="A26">
        <v>455</v>
      </c>
      <c r="B26">
        <v>1.075</v>
      </c>
      <c r="C26">
        <v>1.1559999999999999</v>
      </c>
      <c r="D26">
        <v>-1.2899999999999999E-3</v>
      </c>
      <c r="E26">
        <v>24.8</v>
      </c>
      <c r="F26">
        <f t="shared" si="0"/>
        <v>5.4505494505494509E-2</v>
      </c>
      <c r="G26">
        <f t="shared" si="1"/>
        <v>8.7208791208791216E-24</v>
      </c>
    </row>
    <row r="27" spans="1:7" x14ac:dyDescent="0.3">
      <c r="A27">
        <v>474</v>
      </c>
      <c r="B27">
        <v>1.075</v>
      </c>
      <c r="C27">
        <v>0.96599999999999997</v>
      </c>
      <c r="D27">
        <v>1.5900000000000001E-3</v>
      </c>
      <c r="E27">
        <v>-30.6</v>
      </c>
      <c r="F27">
        <f t="shared" si="0"/>
        <v>6.4556962025316453E-2</v>
      </c>
      <c r="G27">
        <f t="shared" si="1"/>
        <v>1.0329113924050634E-23</v>
      </c>
    </row>
    <row r="28" spans="1:7" x14ac:dyDescent="0.3">
      <c r="A28">
        <v>474</v>
      </c>
      <c r="B28">
        <v>1.075</v>
      </c>
      <c r="C28">
        <v>1.159</v>
      </c>
      <c r="D28">
        <v>-1.34E-3</v>
      </c>
      <c r="E28">
        <v>25.8</v>
      </c>
      <c r="F28">
        <f t="shared" si="0"/>
        <v>5.4430379746835442E-2</v>
      </c>
      <c r="G28">
        <f t="shared" si="1"/>
        <v>8.708860759493672E-24</v>
      </c>
    </row>
    <row r="29" spans="1:7" x14ac:dyDescent="0.3">
      <c r="A29">
        <v>494</v>
      </c>
      <c r="B29">
        <v>1.075</v>
      </c>
      <c r="C29">
        <v>0.96399999999999997</v>
      </c>
      <c r="D29">
        <v>1.6199999999999999E-3</v>
      </c>
      <c r="E29">
        <v>-31.3</v>
      </c>
      <c r="F29">
        <f t="shared" si="0"/>
        <v>6.3360323886639675E-2</v>
      </c>
      <c r="G29">
        <f t="shared" si="1"/>
        <v>1.013765182186235E-23</v>
      </c>
    </row>
    <row r="30" spans="1:7" x14ac:dyDescent="0.3">
      <c r="A30">
        <v>494</v>
      </c>
      <c r="B30">
        <v>1.075</v>
      </c>
      <c r="C30">
        <v>1.161</v>
      </c>
      <c r="D30">
        <v>-1.3799999999999999E-3</v>
      </c>
      <c r="E30">
        <v>26.6</v>
      </c>
      <c r="F30">
        <f t="shared" si="0"/>
        <v>5.3846153846153849E-2</v>
      </c>
      <c r="G30">
        <f t="shared" si="1"/>
        <v>8.6153846153846169E-24</v>
      </c>
    </row>
    <row r="31" spans="1:7" x14ac:dyDescent="0.3">
      <c r="A31">
        <v>506</v>
      </c>
      <c r="B31">
        <v>1.075</v>
      </c>
      <c r="C31">
        <v>0.96199999999999997</v>
      </c>
      <c r="D31">
        <v>1.65E-3</v>
      </c>
      <c r="E31">
        <v>-31.8</v>
      </c>
      <c r="F31">
        <f t="shared" si="0"/>
        <v>6.284584980237154E-2</v>
      </c>
      <c r="G31">
        <f t="shared" si="1"/>
        <v>1.0055335968379447E-23</v>
      </c>
    </row>
    <row r="32" spans="1:7" x14ac:dyDescent="0.3">
      <c r="A32">
        <v>506</v>
      </c>
      <c r="B32">
        <v>1.075</v>
      </c>
      <c r="C32">
        <v>1.165</v>
      </c>
      <c r="D32">
        <v>-1.4499999999999999E-3</v>
      </c>
      <c r="E32">
        <v>27.9</v>
      </c>
      <c r="F32">
        <f t="shared" si="0"/>
        <v>5.5138339920948611E-2</v>
      </c>
      <c r="G32">
        <f t="shared" si="1"/>
        <v>8.8221343873517798E-24</v>
      </c>
    </row>
    <row r="33" spans="1:7" x14ac:dyDescent="0.3">
      <c r="A33">
        <v>521</v>
      </c>
      <c r="B33">
        <v>1.075</v>
      </c>
      <c r="C33">
        <v>0.95699999999999996</v>
      </c>
      <c r="D33">
        <v>1.7099999999999999E-3</v>
      </c>
      <c r="E33">
        <v>-33</v>
      </c>
      <c r="F33">
        <f t="shared" si="0"/>
        <v>6.3339731285988479E-2</v>
      </c>
      <c r="G33">
        <f t="shared" si="1"/>
        <v>1.0134357005758159E-23</v>
      </c>
    </row>
    <row r="34" spans="1:7" x14ac:dyDescent="0.3">
      <c r="A34">
        <v>521</v>
      </c>
      <c r="B34">
        <v>1.075</v>
      </c>
      <c r="C34">
        <v>1.165</v>
      </c>
      <c r="D34">
        <v>-1.4400000000000001E-3</v>
      </c>
      <c r="E34">
        <v>27.7</v>
      </c>
      <c r="F34">
        <f t="shared" si="0"/>
        <v>5.3166986564299426E-2</v>
      </c>
      <c r="G34">
        <f t="shared" si="1"/>
        <v>8.5067178502879101E-24</v>
      </c>
    </row>
    <row r="35" spans="1:7" x14ac:dyDescent="0.3">
      <c r="A35">
        <v>534</v>
      </c>
      <c r="B35">
        <v>1.075</v>
      </c>
      <c r="C35">
        <v>0.95199999999999996</v>
      </c>
      <c r="D35">
        <v>1.7799999999999999E-3</v>
      </c>
      <c r="E35">
        <v>-34.299999999999997</v>
      </c>
      <c r="F35">
        <f t="shared" si="0"/>
        <v>6.4232209737827714E-2</v>
      </c>
      <c r="G35">
        <f t="shared" si="1"/>
        <v>1.0277153558052435E-23</v>
      </c>
    </row>
    <row r="36" spans="1:7" x14ac:dyDescent="0.3">
      <c r="A36">
        <v>534</v>
      </c>
      <c r="B36">
        <v>1.075</v>
      </c>
      <c r="C36">
        <v>1.169</v>
      </c>
      <c r="D36">
        <v>-1.5E-3</v>
      </c>
      <c r="E36">
        <v>28.9</v>
      </c>
      <c r="F36">
        <f t="shared" si="0"/>
        <v>5.4119850187265915E-2</v>
      </c>
      <c r="G36">
        <f t="shared" si="1"/>
        <v>8.659176029962548E-24</v>
      </c>
    </row>
    <row r="37" spans="1:7" x14ac:dyDescent="0.3">
      <c r="A37">
        <v>546</v>
      </c>
      <c r="B37">
        <v>1.075</v>
      </c>
      <c r="C37">
        <v>0.95099999999999996</v>
      </c>
      <c r="D37">
        <v>1.7899999999999999E-3</v>
      </c>
      <c r="E37">
        <v>-34.5</v>
      </c>
      <c r="F37">
        <f t="shared" si="0"/>
        <v>6.3186813186813184E-2</v>
      </c>
      <c r="G37">
        <f t="shared" si="1"/>
        <v>1.0109890109890111E-23</v>
      </c>
    </row>
    <row r="38" spans="1:7" x14ac:dyDescent="0.3">
      <c r="A38">
        <v>546</v>
      </c>
      <c r="B38">
        <v>1.075</v>
      </c>
      <c r="C38">
        <v>1.17</v>
      </c>
      <c r="D38">
        <v>-1.5200000000000001E-3</v>
      </c>
      <c r="E38">
        <v>29.3</v>
      </c>
      <c r="F38">
        <f t="shared" si="0"/>
        <v>5.3663003663003667E-2</v>
      </c>
      <c r="G38">
        <f t="shared" si="1"/>
        <v>8.586080586080588E-24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44"/>
  <sheetViews>
    <sheetView tabSelected="1" topLeftCell="AB13" workbookViewId="0">
      <selection activeCell="AI41" sqref="AI41"/>
    </sheetView>
  </sheetViews>
  <sheetFormatPr defaultRowHeight="14.4" x14ac:dyDescent="0.3"/>
  <cols>
    <col min="26" max="26" width="12" bestFit="1" customWidth="1"/>
    <col min="28" max="28" width="12" bestFit="1" customWidth="1"/>
  </cols>
  <sheetData>
    <row r="1" spans="1:29" x14ac:dyDescent="0.3">
      <c r="A1" t="s">
        <v>0</v>
      </c>
      <c r="B1" t="s">
        <v>1</v>
      </c>
    </row>
    <row r="2" spans="1:29" x14ac:dyDescent="0.3">
      <c r="A2">
        <v>0</v>
      </c>
      <c r="B2">
        <v>6</v>
      </c>
      <c r="L2" t="s">
        <v>8</v>
      </c>
      <c r="M2" t="s">
        <v>3</v>
      </c>
      <c r="N2" t="s">
        <v>4</v>
      </c>
      <c r="O2" t="s">
        <v>5</v>
      </c>
      <c r="P2" t="s">
        <v>6</v>
      </c>
      <c r="Q2" t="s">
        <v>7</v>
      </c>
      <c r="S2" t="s">
        <v>9</v>
      </c>
      <c r="T2" t="s">
        <v>3</v>
      </c>
      <c r="U2" t="s">
        <v>4</v>
      </c>
      <c r="V2" t="s">
        <v>5</v>
      </c>
      <c r="W2" t="s">
        <v>6</v>
      </c>
      <c r="X2" t="s">
        <v>7</v>
      </c>
      <c r="Y2" t="s">
        <v>10</v>
      </c>
    </row>
    <row r="3" spans="1:29" x14ac:dyDescent="0.3">
      <c r="A3">
        <v>0.5</v>
      </c>
      <c r="B3">
        <v>51</v>
      </c>
      <c r="M3">
        <v>6</v>
      </c>
      <c r="N3">
        <v>1.125</v>
      </c>
      <c r="O3">
        <v>1.125</v>
      </c>
      <c r="P3">
        <v>0</v>
      </c>
      <c r="Q3">
        <v>0.1</v>
      </c>
      <c r="T3">
        <v>6</v>
      </c>
      <c r="U3">
        <v>1.075</v>
      </c>
      <c r="V3">
        <v>1.0669999999999999</v>
      </c>
      <c r="W3">
        <v>1.2E-4</v>
      </c>
      <c r="X3">
        <v>-2.2999999999999998</v>
      </c>
      <c r="Y3">
        <f>ABS(X3)/T3</f>
        <v>0.3833333333333333</v>
      </c>
      <c r="Z3">
        <f>Y3*(1.6*10^-19)*10^-3</f>
        <v>6.1333333333333336E-23</v>
      </c>
    </row>
    <row r="4" spans="1:29" x14ac:dyDescent="0.3">
      <c r="A4">
        <v>1</v>
      </c>
      <c r="B4">
        <v>89</v>
      </c>
      <c r="D4" t="s">
        <v>2</v>
      </c>
      <c r="M4">
        <v>51</v>
      </c>
      <c r="N4">
        <v>1.125</v>
      </c>
      <c r="O4">
        <v>1.119</v>
      </c>
      <c r="P4">
        <v>9.0000000000000006E-5</v>
      </c>
      <c r="Q4">
        <v>-1.8</v>
      </c>
      <c r="T4">
        <v>51</v>
      </c>
      <c r="U4">
        <v>1.075</v>
      </c>
      <c r="V4">
        <v>1.0840000000000001</v>
      </c>
      <c r="W4">
        <v>-1.3999999999999999E-4</v>
      </c>
      <c r="X4">
        <v>2.8</v>
      </c>
      <c r="Y4">
        <f t="shared" ref="Y4:Y39" si="0">ABS(X4)/T4</f>
        <v>5.4901960784313725E-2</v>
      </c>
      <c r="Z4">
        <f t="shared" ref="Z4:Z39" si="1">Y4*(1.6*10^-19)*10^-3</f>
        <v>8.7843137254901966E-24</v>
      </c>
    </row>
    <row r="5" spans="1:29" x14ac:dyDescent="0.3">
      <c r="A5">
        <v>1.5</v>
      </c>
      <c r="B5">
        <v>131</v>
      </c>
      <c r="D5">
        <f>(0.9971+1.0612)/2</f>
        <v>1.02915</v>
      </c>
      <c r="M5">
        <v>51</v>
      </c>
      <c r="N5">
        <v>1.125</v>
      </c>
      <c r="O5">
        <v>1.115</v>
      </c>
      <c r="P5">
        <v>1.6000000000000001E-4</v>
      </c>
      <c r="Q5">
        <v>-3.1</v>
      </c>
      <c r="T5">
        <v>51</v>
      </c>
      <c r="U5">
        <v>1.075</v>
      </c>
      <c r="V5">
        <v>1.0529999999999999</v>
      </c>
      <c r="W5">
        <v>3.3E-4</v>
      </c>
      <c r="X5">
        <v>-6.4</v>
      </c>
      <c r="Y5">
        <f t="shared" si="0"/>
        <v>0.12549019607843137</v>
      </c>
      <c r="Z5">
        <f t="shared" si="1"/>
        <v>2.0078431372549021E-23</v>
      </c>
      <c r="AB5">
        <f>AVERAGE(Z3:Z39)</f>
        <v>1.0997199891213665E-23</v>
      </c>
      <c r="AC5" s="1">
        <v>9.2699999999999998E-24</v>
      </c>
    </row>
    <row r="6" spans="1:29" x14ac:dyDescent="0.3">
      <c r="A6">
        <v>2</v>
      </c>
      <c r="B6">
        <v>170</v>
      </c>
      <c r="D6">
        <f>(1.0086+1.0703)/2</f>
        <v>1.03945</v>
      </c>
      <c r="M6">
        <v>89</v>
      </c>
      <c r="N6">
        <v>1.125</v>
      </c>
      <c r="O6">
        <v>1.115</v>
      </c>
      <c r="P6">
        <v>1.6000000000000001E-4</v>
      </c>
      <c r="Q6">
        <v>-3</v>
      </c>
      <c r="T6">
        <v>89</v>
      </c>
      <c r="U6">
        <v>1.075</v>
      </c>
      <c r="V6">
        <v>1.087</v>
      </c>
      <c r="W6">
        <v>-1.9000000000000001E-4</v>
      </c>
      <c r="X6">
        <v>3.7</v>
      </c>
      <c r="Y6">
        <f t="shared" si="0"/>
        <v>4.1573033707865172E-2</v>
      </c>
      <c r="Z6">
        <f t="shared" si="1"/>
        <v>6.6516853932584273E-24</v>
      </c>
    </row>
    <row r="7" spans="1:29" x14ac:dyDescent="0.3">
      <c r="A7">
        <v>2.5</v>
      </c>
      <c r="B7">
        <v>210</v>
      </c>
      <c r="D7">
        <v>246</v>
      </c>
      <c r="M7">
        <v>89</v>
      </c>
      <c r="N7">
        <v>1.125</v>
      </c>
      <c r="O7">
        <v>1.1160000000000001</v>
      </c>
      <c r="P7">
        <v>1.3999999999999999E-4</v>
      </c>
      <c r="Q7">
        <v>-2.7</v>
      </c>
      <c r="T7">
        <v>89</v>
      </c>
      <c r="U7">
        <v>1.075</v>
      </c>
      <c r="V7">
        <v>1.056</v>
      </c>
      <c r="W7">
        <v>2.9E-4</v>
      </c>
      <c r="X7">
        <v>-5.6</v>
      </c>
      <c r="Y7">
        <f t="shared" si="0"/>
        <v>6.2921348314606731E-2</v>
      </c>
      <c r="Z7">
        <f t="shared" si="1"/>
        <v>1.0067415730337079E-23</v>
      </c>
    </row>
    <row r="8" spans="1:29" x14ac:dyDescent="0.3">
      <c r="A8">
        <v>3</v>
      </c>
      <c r="B8">
        <v>246</v>
      </c>
      <c r="M8">
        <v>131</v>
      </c>
      <c r="N8">
        <v>1.125</v>
      </c>
      <c r="O8">
        <v>1.139</v>
      </c>
      <c r="P8">
        <v>-2.2000000000000001E-4</v>
      </c>
      <c r="Q8">
        <v>4.3</v>
      </c>
      <c r="T8">
        <v>131</v>
      </c>
      <c r="U8">
        <v>1.075</v>
      </c>
      <c r="V8">
        <v>1.0429999999999999</v>
      </c>
      <c r="W8">
        <v>4.8000000000000001E-4</v>
      </c>
      <c r="X8">
        <v>-9.3000000000000007</v>
      </c>
      <c r="Y8">
        <f t="shared" si="0"/>
        <v>7.099236641221375E-2</v>
      </c>
      <c r="Z8">
        <f t="shared" si="1"/>
        <v>1.1358778625954202E-23</v>
      </c>
    </row>
    <row r="9" spans="1:29" x14ac:dyDescent="0.3">
      <c r="A9">
        <v>3.5</v>
      </c>
      <c r="B9">
        <v>288</v>
      </c>
      <c r="M9">
        <v>131</v>
      </c>
      <c r="N9">
        <v>1.125</v>
      </c>
      <c r="O9">
        <v>1.117</v>
      </c>
      <c r="P9">
        <v>1.2E-4</v>
      </c>
      <c r="Q9">
        <v>-2.4</v>
      </c>
      <c r="T9">
        <v>131</v>
      </c>
      <c r="U9">
        <v>1.075</v>
      </c>
      <c r="V9">
        <v>1.095</v>
      </c>
      <c r="W9">
        <v>-3.1E-4</v>
      </c>
      <c r="X9">
        <v>6</v>
      </c>
      <c r="Y9">
        <f t="shared" si="0"/>
        <v>4.5801526717557252E-2</v>
      </c>
      <c r="Z9">
        <f t="shared" si="1"/>
        <v>7.3282442748091609E-24</v>
      </c>
    </row>
    <row r="10" spans="1:29" x14ac:dyDescent="0.3">
      <c r="A10">
        <v>4</v>
      </c>
      <c r="B10">
        <v>329</v>
      </c>
      <c r="M10">
        <v>170</v>
      </c>
      <c r="N10">
        <v>1.125</v>
      </c>
      <c r="O10">
        <v>1.028</v>
      </c>
      <c r="P10">
        <v>1.49E-3</v>
      </c>
      <c r="Q10">
        <v>-28.7</v>
      </c>
      <c r="T10">
        <v>170</v>
      </c>
      <c r="U10">
        <v>1.075</v>
      </c>
      <c r="V10">
        <v>1.0389999999999999</v>
      </c>
      <c r="W10">
        <v>5.5000000000000003E-4</v>
      </c>
      <c r="X10">
        <v>-10.6</v>
      </c>
      <c r="Y10">
        <f t="shared" si="0"/>
        <v>6.2352941176470583E-2</v>
      </c>
      <c r="Z10">
        <f t="shared" si="1"/>
        <v>9.9764705882352937E-24</v>
      </c>
    </row>
    <row r="11" spans="1:29" x14ac:dyDescent="0.3">
      <c r="A11">
        <v>4.5</v>
      </c>
      <c r="B11">
        <v>361</v>
      </c>
      <c r="M11">
        <v>170</v>
      </c>
      <c r="N11">
        <v>1.125</v>
      </c>
      <c r="O11">
        <v>1.167</v>
      </c>
      <c r="P11">
        <v>-6.8000000000000005E-4</v>
      </c>
      <c r="Q11">
        <v>13.1</v>
      </c>
      <c r="T11">
        <v>170</v>
      </c>
      <c r="U11">
        <v>1.075</v>
      </c>
      <c r="V11">
        <v>1.1080000000000001</v>
      </c>
      <c r="W11">
        <v>-5.1000000000000004E-4</v>
      </c>
      <c r="X11">
        <v>9.9</v>
      </c>
      <c r="Y11">
        <f t="shared" si="0"/>
        <v>5.8235294117647059E-2</v>
      </c>
      <c r="Z11">
        <f t="shared" si="1"/>
        <v>9.3176470588235314E-24</v>
      </c>
    </row>
    <row r="12" spans="1:29" x14ac:dyDescent="0.3">
      <c r="A12">
        <v>5</v>
      </c>
      <c r="B12">
        <v>397</v>
      </c>
      <c r="M12">
        <v>210</v>
      </c>
      <c r="N12">
        <v>1.125</v>
      </c>
      <c r="O12">
        <v>1.0780000000000001</v>
      </c>
      <c r="P12">
        <v>7.5000000000000002E-4</v>
      </c>
      <c r="Q12">
        <v>-14.4</v>
      </c>
      <c r="T12">
        <v>210</v>
      </c>
      <c r="U12">
        <v>1.075</v>
      </c>
      <c r="V12">
        <v>1.03</v>
      </c>
      <c r="W12">
        <v>6.7000000000000002E-4</v>
      </c>
      <c r="X12">
        <v>-12.9</v>
      </c>
      <c r="Y12">
        <f t="shared" si="0"/>
        <v>6.142857142857143E-2</v>
      </c>
      <c r="Z12">
        <f t="shared" si="1"/>
        <v>9.8285714285714295E-24</v>
      </c>
    </row>
    <row r="13" spans="1:29" x14ac:dyDescent="0.3">
      <c r="A13">
        <v>5.5</v>
      </c>
      <c r="B13">
        <v>428</v>
      </c>
      <c r="M13">
        <v>210</v>
      </c>
      <c r="N13">
        <v>1.125</v>
      </c>
      <c r="O13">
        <v>1.18</v>
      </c>
      <c r="P13">
        <v>-8.9999999999999998E-4</v>
      </c>
      <c r="Q13">
        <v>17.3</v>
      </c>
      <c r="T13">
        <v>210</v>
      </c>
      <c r="U13">
        <v>1.075</v>
      </c>
      <c r="V13">
        <v>1.1100000000000001</v>
      </c>
      <c r="W13">
        <v>-5.4000000000000001E-4</v>
      </c>
      <c r="X13">
        <v>10.4</v>
      </c>
      <c r="Y13">
        <f t="shared" si="0"/>
        <v>4.9523809523809526E-2</v>
      </c>
      <c r="Z13">
        <f t="shared" si="1"/>
        <v>7.9238095238095251E-24</v>
      </c>
    </row>
    <row r="14" spans="1:29" x14ac:dyDescent="0.3">
      <c r="A14">
        <v>6</v>
      </c>
      <c r="B14">
        <v>455</v>
      </c>
      <c r="M14">
        <v>246</v>
      </c>
      <c r="N14">
        <v>1.125</v>
      </c>
      <c r="O14">
        <v>1.0580000000000001</v>
      </c>
      <c r="P14">
        <v>1.0399999999999999E-3</v>
      </c>
      <c r="Q14">
        <v>-20.100000000000001</v>
      </c>
      <c r="T14">
        <v>246</v>
      </c>
      <c r="U14">
        <v>1.075</v>
      </c>
      <c r="V14">
        <v>1.02</v>
      </c>
      <c r="W14">
        <v>8.1999999999999998E-4</v>
      </c>
      <c r="X14">
        <v>-15.8</v>
      </c>
      <c r="Y14">
        <f t="shared" si="0"/>
        <v>6.4227642276422761E-2</v>
      </c>
      <c r="Z14">
        <f t="shared" si="1"/>
        <v>1.0276422764227643E-23</v>
      </c>
    </row>
    <row r="15" spans="1:29" x14ac:dyDescent="0.3">
      <c r="A15">
        <v>6.5</v>
      </c>
      <c r="B15">
        <v>474</v>
      </c>
      <c r="M15">
        <v>246</v>
      </c>
      <c r="N15">
        <v>1.125</v>
      </c>
      <c r="O15">
        <v>1.179</v>
      </c>
      <c r="P15">
        <v>-8.8000000000000003E-4</v>
      </c>
      <c r="Q15">
        <v>17</v>
      </c>
      <c r="T15">
        <v>246</v>
      </c>
      <c r="U15">
        <v>1.075</v>
      </c>
      <c r="V15">
        <v>1.119</v>
      </c>
      <c r="W15">
        <v>-6.8000000000000005E-4</v>
      </c>
      <c r="X15">
        <v>13.1</v>
      </c>
      <c r="Y15">
        <f t="shared" si="0"/>
        <v>5.3252032520325204E-2</v>
      </c>
      <c r="Z15">
        <f t="shared" si="1"/>
        <v>8.5203252032520333E-24</v>
      </c>
    </row>
    <row r="16" spans="1:29" x14ac:dyDescent="0.3">
      <c r="A16">
        <v>7</v>
      </c>
      <c r="B16">
        <v>494</v>
      </c>
      <c r="M16">
        <v>288</v>
      </c>
      <c r="N16">
        <v>1.125</v>
      </c>
      <c r="O16">
        <v>1.0680000000000001</v>
      </c>
      <c r="P16">
        <v>8.8999999999999995E-4</v>
      </c>
      <c r="Q16">
        <v>-17.100000000000001</v>
      </c>
      <c r="T16">
        <v>288</v>
      </c>
      <c r="U16">
        <v>1.075</v>
      </c>
      <c r="V16">
        <v>1.012</v>
      </c>
      <c r="W16">
        <v>9.3000000000000005E-4</v>
      </c>
      <c r="X16">
        <v>-18</v>
      </c>
      <c r="Y16">
        <f t="shared" si="0"/>
        <v>6.25E-2</v>
      </c>
      <c r="Z16">
        <f t="shared" si="1"/>
        <v>1.0000000000000001E-23</v>
      </c>
    </row>
    <row r="17" spans="1:26" x14ac:dyDescent="0.3">
      <c r="A17">
        <v>7.5</v>
      </c>
      <c r="B17">
        <v>506</v>
      </c>
      <c r="M17">
        <v>288</v>
      </c>
      <c r="N17">
        <v>1.125</v>
      </c>
      <c r="O17">
        <v>1.175</v>
      </c>
      <c r="P17">
        <v>-8.3000000000000001E-4</v>
      </c>
      <c r="Q17">
        <v>15.9</v>
      </c>
      <c r="T17">
        <v>288</v>
      </c>
      <c r="U17">
        <v>1.075</v>
      </c>
      <c r="V17">
        <v>1.1259999999999999</v>
      </c>
      <c r="W17">
        <v>-8.0000000000000004E-4</v>
      </c>
      <c r="X17">
        <v>15.5</v>
      </c>
      <c r="Y17">
        <f t="shared" si="0"/>
        <v>5.3819444444444448E-2</v>
      </c>
      <c r="Z17">
        <f t="shared" si="1"/>
        <v>8.611111111111112E-24</v>
      </c>
    </row>
    <row r="18" spans="1:26" x14ac:dyDescent="0.3">
      <c r="A18">
        <v>8</v>
      </c>
      <c r="B18">
        <v>521</v>
      </c>
      <c r="M18">
        <v>329</v>
      </c>
      <c r="N18">
        <v>1.125</v>
      </c>
      <c r="O18">
        <v>1.0469999999999999</v>
      </c>
      <c r="P18">
        <v>1.2099999999999999E-3</v>
      </c>
      <c r="Q18">
        <v>-23.3</v>
      </c>
      <c r="T18">
        <v>329</v>
      </c>
      <c r="U18">
        <v>1.075</v>
      </c>
      <c r="V18">
        <v>1.002</v>
      </c>
      <c r="W18">
        <v>1.09E-3</v>
      </c>
      <c r="X18">
        <v>-20.9</v>
      </c>
      <c r="Y18">
        <f t="shared" si="0"/>
        <v>6.3525835866261399E-2</v>
      </c>
      <c r="Z18">
        <f t="shared" si="1"/>
        <v>1.0164133738601826E-23</v>
      </c>
    </row>
    <row r="19" spans="1:26" x14ac:dyDescent="0.3">
      <c r="A19">
        <v>8.5</v>
      </c>
      <c r="B19">
        <v>534</v>
      </c>
      <c r="M19">
        <v>329</v>
      </c>
      <c r="N19">
        <v>1.125</v>
      </c>
      <c r="O19">
        <v>1.175</v>
      </c>
      <c r="P19">
        <v>-8.3000000000000001E-4</v>
      </c>
      <c r="Q19">
        <v>15.9</v>
      </c>
      <c r="T19">
        <v>329</v>
      </c>
      <c r="U19">
        <v>1.075</v>
      </c>
      <c r="V19">
        <v>1.133</v>
      </c>
      <c r="W19">
        <v>-9.1E-4</v>
      </c>
      <c r="X19">
        <v>17.600000000000001</v>
      </c>
      <c r="Y19">
        <f t="shared" si="0"/>
        <v>5.3495440729483285E-2</v>
      </c>
      <c r="Z19">
        <f t="shared" si="1"/>
        <v>8.5592705167173255E-24</v>
      </c>
    </row>
    <row r="20" spans="1:26" x14ac:dyDescent="0.3">
      <c r="A20">
        <v>9</v>
      </c>
      <c r="B20">
        <v>546</v>
      </c>
      <c r="M20">
        <v>361</v>
      </c>
      <c r="N20">
        <v>1.125</v>
      </c>
      <c r="O20">
        <v>1.036</v>
      </c>
      <c r="P20">
        <v>1.3699999999999999E-3</v>
      </c>
      <c r="Q20">
        <v>-26.4</v>
      </c>
      <c r="T20">
        <v>361</v>
      </c>
      <c r="U20">
        <v>1.075</v>
      </c>
      <c r="V20">
        <v>0.99299999999999999</v>
      </c>
      <c r="W20">
        <v>1.2199999999999999E-3</v>
      </c>
      <c r="X20">
        <v>-23.4</v>
      </c>
      <c r="Y20">
        <f t="shared" si="0"/>
        <v>6.4819944598337953E-2</v>
      </c>
      <c r="Z20">
        <f t="shared" si="1"/>
        <v>1.0371191135734073E-23</v>
      </c>
    </row>
    <row r="21" spans="1:26" x14ac:dyDescent="0.3">
      <c r="M21">
        <v>361</v>
      </c>
      <c r="N21">
        <v>1.125</v>
      </c>
      <c r="O21">
        <v>1.1870000000000001</v>
      </c>
      <c r="P21">
        <v>-1.0200000000000001E-3</v>
      </c>
      <c r="Q21">
        <v>19.600000000000001</v>
      </c>
      <c r="T21">
        <v>361</v>
      </c>
      <c r="U21">
        <v>1.075</v>
      </c>
      <c r="V21">
        <v>1.1379999999999999</v>
      </c>
      <c r="W21">
        <v>-1E-3</v>
      </c>
      <c r="X21">
        <v>19.2</v>
      </c>
      <c r="Y21">
        <f t="shared" si="0"/>
        <v>5.3185595567867033E-2</v>
      </c>
      <c r="Z21">
        <f t="shared" si="1"/>
        <v>8.509695290858727E-24</v>
      </c>
    </row>
    <row r="22" spans="1:26" x14ac:dyDescent="0.3">
      <c r="M22">
        <v>397</v>
      </c>
      <c r="N22">
        <v>1.125</v>
      </c>
      <c r="O22">
        <v>1.036</v>
      </c>
      <c r="P22">
        <v>1.3699999999999999E-3</v>
      </c>
      <c r="Q22">
        <v>-26.4</v>
      </c>
      <c r="T22">
        <v>397</v>
      </c>
      <c r="U22">
        <v>1.075</v>
      </c>
      <c r="V22">
        <v>0.98599999999999999</v>
      </c>
      <c r="W22">
        <v>1.31E-3</v>
      </c>
      <c r="X22">
        <v>-25.2</v>
      </c>
      <c r="Y22">
        <f t="shared" si="0"/>
        <v>6.3476070528967254E-2</v>
      </c>
      <c r="Z22">
        <f t="shared" si="1"/>
        <v>1.0156171284634762E-23</v>
      </c>
    </row>
    <row r="23" spans="1:26" x14ac:dyDescent="0.3">
      <c r="M23">
        <v>397</v>
      </c>
      <c r="N23">
        <v>1.125</v>
      </c>
      <c r="O23">
        <v>1.1859999999999999</v>
      </c>
      <c r="P23">
        <v>-1.01E-3</v>
      </c>
      <c r="Q23">
        <v>19.399999999999999</v>
      </c>
      <c r="T23">
        <v>397</v>
      </c>
      <c r="U23">
        <v>1.075</v>
      </c>
      <c r="V23">
        <v>1.1459999999999999</v>
      </c>
      <c r="W23">
        <v>-1.1199999999999999E-3</v>
      </c>
      <c r="X23">
        <v>21.6</v>
      </c>
      <c r="Y23">
        <f t="shared" si="0"/>
        <v>5.4408060453400506E-2</v>
      </c>
      <c r="Z23">
        <f t="shared" si="1"/>
        <v>8.7052896725440818E-24</v>
      </c>
    </row>
    <row r="24" spans="1:26" x14ac:dyDescent="0.3">
      <c r="M24">
        <v>428</v>
      </c>
      <c r="N24">
        <v>1.125</v>
      </c>
      <c r="O24">
        <v>1.026</v>
      </c>
      <c r="P24">
        <v>1.5299999999999999E-3</v>
      </c>
      <c r="Q24">
        <v>-29.4</v>
      </c>
      <c r="T24">
        <v>428</v>
      </c>
      <c r="U24">
        <v>1.075</v>
      </c>
      <c r="V24">
        <v>0.98099999999999998</v>
      </c>
      <c r="W24">
        <v>1.3799999999999999E-3</v>
      </c>
      <c r="X24">
        <v>-26.6</v>
      </c>
      <c r="Y24">
        <f t="shared" si="0"/>
        <v>6.2149532710280377E-2</v>
      </c>
      <c r="Z24">
        <f t="shared" si="1"/>
        <v>9.9439252336448615E-24</v>
      </c>
    </row>
    <row r="25" spans="1:26" x14ac:dyDescent="0.3">
      <c r="M25">
        <v>428</v>
      </c>
      <c r="N25">
        <v>1.125</v>
      </c>
      <c r="O25">
        <v>1.208</v>
      </c>
      <c r="P25">
        <v>-1.3699999999999999E-3</v>
      </c>
      <c r="Q25">
        <v>26.5</v>
      </c>
      <c r="T25">
        <v>428</v>
      </c>
      <c r="U25">
        <v>1.075</v>
      </c>
      <c r="V25">
        <v>1.151</v>
      </c>
      <c r="W25">
        <v>-1.2099999999999999E-3</v>
      </c>
      <c r="X25">
        <v>23.3</v>
      </c>
      <c r="Y25">
        <f t="shared" si="0"/>
        <v>5.4439252336448599E-2</v>
      </c>
      <c r="Z25">
        <f t="shared" si="1"/>
        <v>8.7102803738317762E-24</v>
      </c>
    </row>
    <row r="26" spans="1:26" x14ac:dyDescent="0.3">
      <c r="M26">
        <v>455</v>
      </c>
      <c r="N26">
        <v>1.125</v>
      </c>
      <c r="O26">
        <v>1.208</v>
      </c>
      <c r="P26">
        <v>-1.3799999999999999E-3</v>
      </c>
      <c r="Q26">
        <v>26.6</v>
      </c>
      <c r="T26">
        <v>455</v>
      </c>
      <c r="U26">
        <v>1.075</v>
      </c>
      <c r="V26">
        <v>0.97399999999999998</v>
      </c>
      <c r="W26">
        <v>1.48E-3</v>
      </c>
      <c r="X26">
        <v>-28.6</v>
      </c>
      <c r="Y26">
        <f t="shared" si="0"/>
        <v>6.2857142857142861E-2</v>
      </c>
      <c r="Z26">
        <f t="shared" si="1"/>
        <v>1.0057142857142858E-23</v>
      </c>
    </row>
    <row r="27" spans="1:26" x14ac:dyDescent="0.3">
      <c r="D27">
        <f>(-0.4452+0.7519)/2</f>
        <v>0.15335000000000001</v>
      </c>
      <c r="M27">
        <v>455</v>
      </c>
      <c r="N27">
        <v>1.125</v>
      </c>
      <c r="O27">
        <v>1.0149999999999999</v>
      </c>
      <c r="P27">
        <v>1.6800000000000001E-3</v>
      </c>
      <c r="Q27">
        <v>-32.4</v>
      </c>
      <c r="T27">
        <v>455</v>
      </c>
      <c r="U27">
        <v>1.075</v>
      </c>
      <c r="V27">
        <v>1.1559999999999999</v>
      </c>
      <c r="W27">
        <v>-1.2899999999999999E-3</v>
      </c>
      <c r="X27">
        <v>24.8</v>
      </c>
      <c r="Y27">
        <f t="shared" si="0"/>
        <v>5.4505494505494509E-2</v>
      </c>
      <c r="Z27">
        <f t="shared" si="1"/>
        <v>8.7208791208791216E-24</v>
      </c>
    </row>
    <row r="28" spans="1:26" x14ac:dyDescent="0.3">
      <c r="M28">
        <v>474</v>
      </c>
      <c r="N28">
        <v>1.125</v>
      </c>
      <c r="O28">
        <v>1.0149999999999999</v>
      </c>
      <c r="P28">
        <v>1.6800000000000001E-3</v>
      </c>
      <c r="Q28">
        <v>-32.4</v>
      </c>
      <c r="T28">
        <v>474</v>
      </c>
      <c r="U28">
        <v>1.075</v>
      </c>
      <c r="V28">
        <v>0.96599999999999997</v>
      </c>
      <c r="W28">
        <v>1.5900000000000001E-3</v>
      </c>
      <c r="X28">
        <v>-30.6</v>
      </c>
      <c r="Y28">
        <f t="shared" si="0"/>
        <v>6.4556962025316453E-2</v>
      </c>
      <c r="Z28">
        <f t="shared" si="1"/>
        <v>1.0329113924050634E-23</v>
      </c>
    </row>
    <row r="29" spans="1:26" x14ac:dyDescent="0.3">
      <c r="M29">
        <v>474</v>
      </c>
      <c r="N29">
        <v>1.125</v>
      </c>
      <c r="O29">
        <v>1.198</v>
      </c>
      <c r="P29">
        <v>-1.2099999999999999E-3</v>
      </c>
      <c r="Q29">
        <v>23.3</v>
      </c>
      <c r="T29">
        <v>474</v>
      </c>
      <c r="U29">
        <v>1.075</v>
      </c>
      <c r="V29">
        <v>1.159</v>
      </c>
      <c r="W29">
        <v>-1.34E-3</v>
      </c>
      <c r="X29">
        <v>25.8</v>
      </c>
      <c r="Y29">
        <f t="shared" si="0"/>
        <v>5.4430379746835442E-2</v>
      </c>
      <c r="Z29">
        <f t="shared" si="1"/>
        <v>8.708860759493672E-24</v>
      </c>
    </row>
    <row r="30" spans="1:26" x14ac:dyDescent="0.3">
      <c r="M30">
        <v>494</v>
      </c>
      <c r="N30">
        <v>1.125</v>
      </c>
      <c r="O30">
        <v>1.0049999999999999</v>
      </c>
      <c r="P30">
        <v>1.82E-3</v>
      </c>
      <c r="Q30">
        <v>-35.1</v>
      </c>
      <c r="T30">
        <v>494</v>
      </c>
      <c r="U30">
        <v>1.075</v>
      </c>
      <c r="V30">
        <v>0.96399999999999997</v>
      </c>
      <c r="W30">
        <v>1.6199999999999999E-3</v>
      </c>
      <c r="X30">
        <v>-31.3</v>
      </c>
      <c r="Y30">
        <f t="shared" si="0"/>
        <v>6.3360323886639675E-2</v>
      </c>
      <c r="Z30">
        <f t="shared" si="1"/>
        <v>1.013765182186235E-23</v>
      </c>
    </row>
    <row r="31" spans="1:26" x14ac:dyDescent="0.3">
      <c r="M31">
        <v>494</v>
      </c>
      <c r="N31">
        <v>1.125</v>
      </c>
      <c r="O31">
        <v>1.208</v>
      </c>
      <c r="P31">
        <v>-1.3799999999999999E-3</v>
      </c>
      <c r="Q31">
        <v>26.5</v>
      </c>
      <c r="T31">
        <v>494</v>
      </c>
      <c r="U31">
        <v>1.075</v>
      </c>
      <c r="V31">
        <v>1.161</v>
      </c>
      <c r="W31">
        <v>-1.3799999999999999E-3</v>
      </c>
      <c r="X31">
        <v>26.6</v>
      </c>
      <c r="Y31">
        <f t="shared" si="0"/>
        <v>5.3846153846153849E-2</v>
      </c>
      <c r="Z31">
        <f t="shared" si="1"/>
        <v>8.6153846153846169E-24</v>
      </c>
    </row>
    <row r="32" spans="1:26" x14ac:dyDescent="0.3">
      <c r="M32">
        <v>506</v>
      </c>
      <c r="N32">
        <v>1.125</v>
      </c>
      <c r="O32">
        <v>1.0049999999999999</v>
      </c>
      <c r="P32">
        <v>1.83E-3</v>
      </c>
      <c r="Q32">
        <v>-35.299999999999997</v>
      </c>
      <c r="T32">
        <v>506</v>
      </c>
      <c r="U32">
        <v>1.075</v>
      </c>
      <c r="V32">
        <v>0.96199999999999997</v>
      </c>
      <c r="W32">
        <v>1.65E-3</v>
      </c>
      <c r="X32">
        <v>-31.8</v>
      </c>
      <c r="Y32">
        <f t="shared" si="0"/>
        <v>6.284584980237154E-2</v>
      </c>
      <c r="Z32">
        <f t="shared" si="1"/>
        <v>1.0055335968379447E-23</v>
      </c>
    </row>
    <row r="33" spans="13:26" x14ac:dyDescent="0.3">
      <c r="M33">
        <v>506</v>
      </c>
      <c r="N33">
        <v>1.125</v>
      </c>
      <c r="O33">
        <v>1.208</v>
      </c>
      <c r="P33">
        <v>-1.3799999999999999E-3</v>
      </c>
      <c r="Q33">
        <v>26.5</v>
      </c>
      <c r="T33">
        <v>506</v>
      </c>
      <c r="U33">
        <v>1.075</v>
      </c>
      <c r="V33">
        <v>1.165</v>
      </c>
      <c r="W33">
        <v>-1.4499999999999999E-3</v>
      </c>
      <c r="X33">
        <v>27.9</v>
      </c>
      <c r="Y33">
        <f t="shared" si="0"/>
        <v>5.5138339920948611E-2</v>
      </c>
      <c r="Z33">
        <f t="shared" si="1"/>
        <v>8.8221343873517798E-24</v>
      </c>
    </row>
    <row r="34" spans="13:26" x14ac:dyDescent="0.3">
      <c r="M34">
        <v>521</v>
      </c>
      <c r="N34">
        <v>1.125</v>
      </c>
      <c r="O34">
        <v>1.004</v>
      </c>
      <c r="P34">
        <v>1.8400000000000001E-3</v>
      </c>
      <c r="Q34">
        <v>-35.5</v>
      </c>
      <c r="T34">
        <v>521</v>
      </c>
      <c r="U34">
        <v>1.075</v>
      </c>
      <c r="V34">
        <v>0.95699999999999996</v>
      </c>
      <c r="W34">
        <v>1.7099999999999999E-3</v>
      </c>
      <c r="X34">
        <v>-33</v>
      </c>
      <c r="Y34">
        <f t="shared" si="0"/>
        <v>6.3339731285988479E-2</v>
      </c>
      <c r="Z34">
        <f t="shared" si="1"/>
        <v>1.0134357005758159E-23</v>
      </c>
    </row>
    <row r="35" spans="13:26" x14ac:dyDescent="0.3">
      <c r="M35">
        <v>521</v>
      </c>
      <c r="N35">
        <v>1.125</v>
      </c>
      <c r="O35">
        <v>1.208</v>
      </c>
      <c r="P35">
        <v>-1.3699999999999999E-3</v>
      </c>
      <c r="Q35">
        <v>26.5</v>
      </c>
      <c r="T35">
        <v>521</v>
      </c>
      <c r="U35">
        <v>1.075</v>
      </c>
      <c r="V35">
        <v>1.165</v>
      </c>
      <c r="W35">
        <v>-1.4400000000000001E-3</v>
      </c>
      <c r="X35">
        <v>27.7</v>
      </c>
      <c r="Y35">
        <f t="shared" si="0"/>
        <v>5.3166986564299426E-2</v>
      </c>
      <c r="Z35">
        <f t="shared" si="1"/>
        <v>8.5067178502879101E-24</v>
      </c>
    </row>
    <row r="36" spans="13:26" x14ac:dyDescent="0.3">
      <c r="M36">
        <v>534</v>
      </c>
      <c r="N36">
        <v>1.125</v>
      </c>
      <c r="O36">
        <v>0.99399999999999999</v>
      </c>
      <c r="P36">
        <v>1.99E-3</v>
      </c>
      <c r="Q36">
        <v>-38.299999999999997</v>
      </c>
      <c r="T36">
        <v>534</v>
      </c>
      <c r="U36">
        <v>1.075</v>
      </c>
      <c r="V36">
        <v>0.95199999999999996</v>
      </c>
      <c r="W36">
        <v>1.7799999999999999E-3</v>
      </c>
      <c r="X36">
        <v>-34.299999999999997</v>
      </c>
      <c r="Y36">
        <f t="shared" si="0"/>
        <v>6.4232209737827714E-2</v>
      </c>
      <c r="Z36">
        <f t="shared" si="1"/>
        <v>1.0277153558052435E-23</v>
      </c>
    </row>
    <row r="37" spans="13:26" x14ac:dyDescent="0.3">
      <c r="M37">
        <v>534</v>
      </c>
      <c r="N37">
        <v>1.125</v>
      </c>
      <c r="O37">
        <v>1.2070000000000001</v>
      </c>
      <c r="P37">
        <v>-1.3699999999999999E-3</v>
      </c>
      <c r="Q37">
        <v>26.4</v>
      </c>
      <c r="T37">
        <v>534</v>
      </c>
      <c r="U37">
        <v>1.075</v>
      </c>
      <c r="V37">
        <v>1.169</v>
      </c>
      <c r="W37">
        <v>-1.5E-3</v>
      </c>
      <c r="X37">
        <v>28.9</v>
      </c>
      <c r="Y37">
        <f t="shared" si="0"/>
        <v>5.4119850187265915E-2</v>
      </c>
      <c r="Z37">
        <f t="shared" si="1"/>
        <v>8.659176029962548E-24</v>
      </c>
    </row>
    <row r="38" spans="13:26" x14ac:dyDescent="0.3">
      <c r="M38">
        <v>546</v>
      </c>
      <c r="N38">
        <v>1.125</v>
      </c>
      <c r="O38">
        <v>1.208</v>
      </c>
      <c r="P38">
        <v>-1.3799999999999999E-3</v>
      </c>
      <c r="Q38">
        <v>26.5</v>
      </c>
      <c r="T38">
        <v>546</v>
      </c>
      <c r="U38">
        <v>1.075</v>
      </c>
      <c r="V38">
        <v>0.95099999999999996</v>
      </c>
      <c r="W38">
        <v>1.7899999999999999E-3</v>
      </c>
      <c r="X38">
        <v>-34.5</v>
      </c>
      <c r="Y38">
        <f t="shared" si="0"/>
        <v>6.3186813186813184E-2</v>
      </c>
      <c r="Z38">
        <f t="shared" si="1"/>
        <v>1.0109890109890111E-23</v>
      </c>
    </row>
    <row r="39" spans="13:26" x14ac:dyDescent="0.3">
      <c r="M39">
        <v>546</v>
      </c>
      <c r="N39">
        <v>1.125</v>
      </c>
      <c r="O39">
        <v>0.99399999999999999</v>
      </c>
      <c r="P39">
        <v>1.98E-3</v>
      </c>
      <c r="Q39">
        <v>-38.1</v>
      </c>
      <c r="T39">
        <v>546</v>
      </c>
      <c r="U39">
        <v>1.075</v>
      </c>
      <c r="V39">
        <v>1.17</v>
      </c>
      <c r="W39">
        <v>-1.5200000000000001E-3</v>
      </c>
      <c r="X39">
        <v>29.3</v>
      </c>
      <c r="Y39">
        <f t="shared" si="0"/>
        <v>5.3663003663003667E-2</v>
      </c>
      <c r="Z39">
        <f t="shared" si="1"/>
        <v>8.586080586080588E-24</v>
      </c>
    </row>
    <row r="42" spans="13:26" x14ac:dyDescent="0.3">
      <c r="Y42" t="s">
        <v>11</v>
      </c>
    </row>
    <row r="43" spans="13:26" x14ac:dyDescent="0.3">
      <c r="Z43">
        <f>AVERAGE(Z6:Z39)</f>
        <v>9.3147152218686215E-24</v>
      </c>
    </row>
    <row r="44" spans="13:26" x14ac:dyDescent="0.3">
      <c r="Z44">
        <f>STDEV(Z6:Z39)</f>
        <v>1.0141141295861546E-24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B-Calibration</vt:lpstr>
    </vt:vector>
  </TitlesOfParts>
  <Company>Queens University Belfast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Ferris</dc:creator>
  <cp:lastModifiedBy>BR</cp:lastModifiedBy>
  <dcterms:created xsi:type="dcterms:W3CDTF">2022-02-04T12:26:55Z</dcterms:created>
  <dcterms:modified xsi:type="dcterms:W3CDTF">2022-02-09T15:30:25Z</dcterms:modified>
</cp:coreProperties>
</file>