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Falcion\Desktop\"/>
    </mc:Choice>
  </mc:AlternateContent>
  <xr:revisionPtr revIDLastSave="0" documentId="13_ncr:1_{8015F3CC-6B0D-417F-94B7-9A83441CB42C}" xr6:coauthVersionLast="37" xr6:coauthVersionMax="47" xr10:uidLastSave="{00000000-0000-0000-0000-000000000000}"/>
  <bookViews>
    <workbookView xWindow="0" yWindow="0" windowWidth="21570" windowHeight="8430" xr2:uid="{00000000-000D-0000-FFFF-FFFF00000000}"/>
  </bookViews>
  <sheets>
    <sheet name="Расчёты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C26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I46" i="1"/>
  <c r="I45" i="1"/>
  <c r="I44" i="1"/>
  <c r="C24" i="1"/>
  <c r="C23" i="1"/>
  <c r="C20" i="1"/>
  <c r="C18" i="1"/>
  <c r="I25" i="1" l="1"/>
  <c r="I16" i="1"/>
  <c r="I17" i="1" s="1"/>
  <c r="I34" i="1"/>
  <c r="I35" i="1" s="1"/>
  <c r="F12" i="1"/>
  <c r="F11" i="1"/>
  <c r="B8" i="1"/>
  <c r="B13" i="1"/>
  <c r="E8" i="1"/>
  <c r="J34" i="1" l="1"/>
  <c r="K34" i="1" s="1"/>
  <c r="I41" i="1"/>
  <c r="I37" i="1"/>
  <c r="I39" i="1" s="1"/>
  <c r="I36" i="1"/>
  <c r="I38" i="1" s="1"/>
  <c r="I42" i="1" s="1"/>
  <c r="J25" i="1"/>
  <c r="J31" i="1" s="1"/>
  <c r="I26" i="1"/>
  <c r="J35" i="1"/>
  <c r="J36" i="1" s="1"/>
  <c r="J38" i="1" s="1"/>
  <c r="I18" i="1"/>
  <c r="I20" i="1" s="1"/>
  <c r="I23" i="1"/>
  <c r="I22" i="1"/>
  <c r="L34" i="1"/>
  <c r="K35" i="1"/>
  <c r="K41" i="1"/>
  <c r="I19" i="1"/>
  <c r="I21" i="1" s="1"/>
  <c r="J26" i="1"/>
  <c r="K25" i="1"/>
  <c r="I40" i="1"/>
  <c r="J16" i="1"/>
  <c r="J32" i="1" l="1"/>
  <c r="I24" i="1"/>
  <c r="J37" i="1"/>
  <c r="J39" i="1" s="1"/>
  <c r="J40" i="1"/>
  <c r="I32" i="1"/>
  <c r="I28" i="1"/>
  <c r="I30" i="1" s="1"/>
  <c r="I27" i="1"/>
  <c r="I29" i="1" s="1"/>
  <c r="J41" i="1"/>
  <c r="I31" i="1"/>
  <c r="I33" i="1" s="1"/>
  <c r="L25" i="1"/>
  <c r="K26" i="1"/>
  <c r="K32" i="1"/>
  <c r="K16" i="1"/>
  <c r="J17" i="1"/>
  <c r="J23" i="1"/>
  <c r="J27" i="1"/>
  <c r="J29" i="1" s="1"/>
  <c r="J28" i="1"/>
  <c r="J30" i="1" s="1"/>
  <c r="K36" i="1"/>
  <c r="K38" i="1" s="1"/>
  <c r="K37" i="1"/>
  <c r="K39" i="1" s="1"/>
  <c r="K40" i="1"/>
  <c r="M34" i="1"/>
  <c r="L35" i="1"/>
  <c r="L41" i="1"/>
  <c r="J42" i="1" l="1"/>
  <c r="N34" i="1"/>
  <c r="M35" i="1"/>
  <c r="M41" i="1"/>
  <c r="L36" i="1"/>
  <c r="L38" i="1" s="1"/>
  <c r="L37" i="1"/>
  <c r="L39" i="1" s="1"/>
  <c r="J33" i="1"/>
  <c r="L40" i="1"/>
  <c r="K42" i="1"/>
  <c r="L26" i="1"/>
  <c r="L31" i="1" s="1"/>
  <c r="M25" i="1"/>
  <c r="J18" i="1"/>
  <c r="J20" i="1" s="1"/>
  <c r="J19" i="1"/>
  <c r="J21" i="1" s="1"/>
  <c r="J22" i="1"/>
  <c r="K17" i="1"/>
  <c r="K22" i="1" s="1"/>
  <c r="K23" i="1"/>
  <c r="L16" i="1"/>
  <c r="K28" i="1"/>
  <c r="K30" i="1" s="1"/>
  <c r="K27" i="1"/>
  <c r="K29" i="1" s="1"/>
  <c r="K31" i="1"/>
  <c r="L32" i="1" l="1"/>
  <c r="O34" i="1"/>
  <c r="N35" i="1"/>
  <c r="N41" i="1" s="1"/>
  <c r="J24" i="1"/>
  <c r="N25" i="1"/>
  <c r="M26" i="1"/>
  <c r="M32" i="1" s="1"/>
  <c r="K33" i="1"/>
  <c r="M16" i="1"/>
  <c r="L17" i="1"/>
  <c r="M36" i="1"/>
  <c r="M38" i="1" s="1"/>
  <c r="M37" i="1"/>
  <c r="M39" i="1" s="1"/>
  <c r="L27" i="1"/>
  <c r="L29" i="1" s="1"/>
  <c r="L28" i="1"/>
  <c r="L30" i="1" s="1"/>
  <c r="L42" i="1"/>
  <c r="K18" i="1"/>
  <c r="K20" i="1" s="1"/>
  <c r="K19" i="1"/>
  <c r="K21" i="1" s="1"/>
  <c r="M40" i="1"/>
  <c r="L33" i="1" l="1"/>
  <c r="K24" i="1"/>
  <c r="L18" i="1"/>
  <c r="L20" i="1" s="1"/>
  <c r="L19" i="1"/>
  <c r="L21" i="1" s="1"/>
  <c r="L23" i="1"/>
  <c r="L22" i="1"/>
  <c r="M42" i="1"/>
  <c r="N16" i="1"/>
  <c r="M17" i="1"/>
  <c r="O25" i="1"/>
  <c r="N26" i="1"/>
  <c r="N31" i="1" s="1"/>
  <c r="M31" i="1"/>
  <c r="P34" i="1"/>
  <c r="O35" i="1"/>
  <c r="O40" i="1" s="1"/>
  <c r="M27" i="1"/>
  <c r="M29" i="1" s="1"/>
  <c r="M28" i="1"/>
  <c r="M30" i="1" s="1"/>
  <c r="N37" i="1"/>
  <c r="N39" i="1" s="1"/>
  <c r="N36" i="1"/>
  <c r="N38" i="1" s="1"/>
  <c r="N40" i="1"/>
  <c r="L24" i="1" l="1"/>
  <c r="N27" i="1"/>
  <c r="N29" i="1" s="1"/>
  <c r="N28" i="1"/>
  <c r="N30" i="1" s="1"/>
  <c r="M18" i="1"/>
  <c r="M20" i="1" s="1"/>
  <c r="M19" i="1"/>
  <c r="M21" i="1" s="1"/>
  <c r="O16" i="1"/>
  <c r="N17" i="1"/>
  <c r="O26" i="1"/>
  <c r="O32" i="1"/>
  <c r="P25" i="1"/>
  <c r="O31" i="1"/>
  <c r="N42" i="1"/>
  <c r="M33" i="1"/>
  <c r="O37" i="1"/>
  <c r="O39" i="1" s="1"/>
  <c r="O36" i="1"/>
  <c r="O38" i="1" s="1"/>
  <c r="P35" i="1"/>
  <c r="Q34" i="1"/>
  <c r="N32" i="1"/>
  <c r="M23" i="1"/>
  <c r="M22" i="1"/>
  <c r="O41" i="1"/>
  <c r="O42" i="1" l="1"/>
  <c r="N33" i="1"/>
  <c r="N18" i="1"/>
  <c r="N20" i="1" s="1"/>
  <c r="N19" i="1"/>
  <c r="N21" i="1" s="1"/>
  <c r="N22" i="1"/>
  <c r="P36" i="1"/>
  <c r="P38" i="1" s="1"/>
  <c r="P37" i="1"/>
  <c r="P39" i="1" s="1"/>
  <c r="N23" i="1"/>
  <c r="M24" i="1"/>
  <c r="P26" i="1"/>
  <c r="Q25" i="1"/>
  <c r="O27" i="1"/>
  <c r="O29" i="1" s="1"/>
  <c r="O28" i="1"/>
  <c r="O30" i="1" s="1"/>
  <c r="P16" i="1"/>
  <c r="O17" i="1"/>
  <c r="O23" i="1" s="1"/>
  <c r="P41" i="1"/>
  <c r="P40" i="1"/>
  <c r="R34" i="1"/>
  <c r="Q35" i="1"/>
  <c r="Q41" i="1"/>
  <c r="O33" i="1" l="1"/>
  <c r="N24" i="1"/>
  <c r="Q16" i="1"/>
  <c r="P17" i="1"/>
  <c r="P23" i="1" s="1"/>
  <c r="P28" i="1"/>
  <c r="P30" i="1" s="1"/>
  <c r="P27" i="1"/>
  <c r="P29" i="1" s="1"/>
  <c r="S34" i="1"/>
  <c r="R35" i="1"/>
  <c r="R41" i="1" s="1"/>
  <c r="P32" i="1"/>
  <c r="Q37" i="1"/>
  <c r="Q39" i="1" s="1"/>
  <c r="Q36" i="1"/>
  <c r="Q38" i="1" s="1"/>
  <c r="Q40" i="1"/>
  <c r="O18" i="1"/>
  <c r="O20" i="1" s="1"/>
  <c r="O19" i="1"/>
  <c r="O21" i="1" s="1"/>
  <c r="O22" i="1"/>
  <c r="R25" i="1"/>
  <c r="Q26" i="1"/>
  <c r="Q32" i="1"/>
  <c r="P31" i="1"/>
  <c r="P42" i="1"/>
  <c r="O24" i="1" l="1"/>
  <c r="T34" i="1"/>
  <c r="S35" i="1"/>
  <c r="S41" i="1" s="1"/>
  <c r="R37" i="1"/>
  <c r="R39" i="1" s="1"/>
  <c r="R36" i="1"/>
  <c r="R38" i="1" s="1"/>
  <c r="P33" i="1"/>
  <c r="P18" i="1"/>
  <c r="P20" i="1" s="1"/>
  <c r="P19" i="1"/>
  <c r="P21" i="1" s="1"/>
  <c r="Q42" i="1"/>
  <c r="R40" i="1"/>
  <c r="Q27" i="1"/>
  <c r="Q29" i="1" s="1"/>
  <c r="Q28" i="1"/>
  <c r="Q30" i="1" s="1"/>
  <c r="Q31" i="1"/>
  <c r="S25" i="1"/>
  <c r="R26" i="1"/>
  <c r="P22" i="1"/>
  <c r="R16" i="1"/>
  <c r="Q17" i="1"/>
  <c r="Q22" i="1" s="1"/>
  <c r="R27" i="1" l="1"/>
  <c r="R29" i="1" s="1"/>
  <c r="R28" i="1"/>
  <c r="R30" i="1" s="1"/>
  <c r="T25" i="1"/>
  <c r="S26" i="1"/>
  <c r="S32" i="1"/>
  <c r="R31" i="1"/>
  <c r="Q33" i="1"/>
  <c r="P24" i="1"/>
  <c r="Q18" i="1"/>
  <c r="Q20" i="1" s="1"/>
  <c r="Q19" i="1"/>
  <c r="Q21" i="1" s="1"/>
  <c r="R42" i="1"/>
  <c r="Q23" i="1"/>
  <c r="S16" i="1"/>
  <c r="R17" i="1"/>
  <c r="R23" i="1"/>
  <c r="S37" i="1"/>
  <c r="S39" i="1" s="1"/>
  <c r="S36" i="1"/>
  <c r="S38" i="1" s="1"/>
  <c r="S40" i="1"/>
  <c r="R32" i="1"/>
  <c r="U34" i="1"/>
  <c r="T35" i="1"/>
  <c r="T40" i="1"/>
  <c r="T41" i="1"/>
  <c r="R33" i="1" l="1"/>
  <c r="R18" i="1"/>
  <c r="R20" i="1" s="1"/>
  <c r="R19" i="1"/>
  <c r="R21" i="1" s="1"/>
  <c r="R22" i="1"/>
  <c r="S17" i="1"/>
  <c r="T16" i="1"/>
  <c r="S22" i="1"/>
  <c r="S23" i="1"/>
  <c r="T36" i="1"/>
  <c r="T38" i="1" s="1"/>
  <c r="T37" i="1"/>
  <c r="T39" i="1" s="1"/>
  <c r="S42" i="1"/>
  <c r="U25" i="1"/>
  <c r="T26" i="1"/>
  <c r="T32" i="1"/>
  <c r="Q24" i="1"/>
  <c r="U41" i="1"/>
  <c r="V34" i="1"/>
  <c r="U35" i="1"/>
  <c r="S27" i="1"/>
  <c r="S29" i="1" s="1"/>
  <c r="S28" i="1"/>
  <c r="S30" i="1" s="1"/>
  <c r="S31" i="1"/>
  <c r="T42" i="1" l="1"/>
  <c r="R24" i="1"/>
  <c r="U26" i="1"/>
  <c r="V25" i="1"/>
  <c r="W34" i="1"/>
  <c r="V35" i="1"/>
  <c r="V40" i="1" s="1"/>
  <c r="T27" i="1"/>
  <c r="T29" i="1" s="1"/>
  <c r="T28" i="1"/>
  <c r="T30" i="1" s="1"/>
  <c r="T31" i="1"/>
  <c r="U16" i="1"/>
  <c r="T17" i="1"/>
  <c r="S33" i="1"/>
  <c r="S18" i="1"/>
  <c r="S20" i="1" s="1"/>
  <c r="S19" i="1"/>
  <c r="S21" i="1" s="1"/>
  <c r="U36" i="1"/>
  <c r="U38" i="1" s="1"/>
  <c r="U37" i="1"/>
  <c r="U39" i="1" s="1"/>
  <c r="U40" i="1"/>
  <c r="S24" i="1" l="1"/>
  <c r="U27" i="1"/>
  <c r="U29" i="1" s="1"/>
  <c r="U28" i="1"/>
  <c r="U30" i="1" s="1"/>
  <c r="T19" i="1"/>
  <c r="T21" i="1" s="1"/>
  <c r="T18" i="1"/>
  <c r="T20" i="1" s="1"/>
  <c r="V41" i="1"/>
  <c r="W35" i="1"/>
  <c r="W41" i="1"/>
  <c r="X34" i="1"/>
  <c r="W40" i="1"/>
  <c r="W25" i="1"/>
  <c r="V26" i="1"/>
  <c r="V32" i="1" s="1"/>
  <c r="T23" i="1"/>
  <c r="V16" i="1"/>
  <c r="U17" i="1"/>
  <c r="T22" i="1"/>
  <c r="T33" i="1"/>
  <c r="V36" i="1"/>
  <c r="V38" i="1" s="1"/>
  <c r="V37" i="1"/>
  <c r="V39" i="1" s="1"/>
  <c r="U32" i="1"/>
  <c r="U42" i="1"/>
  <c r="U31" i="1"/>
  <c r="U33" i="1" l="1"/>
  <c r="V42" i="1"/>
  <c r="U19" i="1"/>
  <c r="U21" i="1" s="1"/>
  <c r="U18" i="1"/>
  <c r="U20" i="1" s="1"/>
  <c r="U22" i="1"/>
  <c r="V27" i="1"/>
  <c r="V29" i="1" s="1"/>
  <c r="V28" i="1"/>
  <c r="V30" i="1" s="1"/>
  <c r="W16" i="1"/>
  <c r="V17" i="1"/>
  <c r="V23" i="1"/>
  <c r="V31" i="1"/>
  <c r="X25" i="1"/>
  <c r="W26" i="1"/>
  <c r="W31" i="1" s="1"/>
  <c r="W32" i="1"/>
  <c r="X35" i="1"/>
  <c r="X40" i="1" s="1"/>
  <c r="Y34" i="1"/>
  <c r="W36" i="1"/>
  <c r="W38" i="1" s="1"/>
  <c r="W37" i="1"/>
  <c r="W39" i="1" s="1"/>
  <c r="T24" i="1"/>
  <c r="U23" i="1"/>
  <c r="X41" i="1" l="1"/>
  <c r="X26" i="1"/>
  <c r="Y25" i="1"/>
  <c r="V19" i="1"/>
  <c r="V21" i="1" s="1"/>
  <c r="V18" i="1"/>
  <c r="V20" i="1" s="1"/>
  <c r="V33" i="1"/>
  <c r="X36" i="1"/>
  <c r="X38" i="1" s="1"/>
  <c r="X37" i="1"/>
  <c r="X39" i="1" s="1"/>
  <c r="W27" i="1"/>
  <c r="W29" i="1" s="1"/>
  <c r="W28" i="1"/>
  <c r="W30" i="1" s="1"/>
  <c r="V22" i="1"/>
  <c r="X16" i="1"/>
  <c r="W17" i="1"/>
  <c r="W23" i="1"/>
  <c r="W42" i="1"/>
  <c r="Z34" i="1"/>
  <c r="Y35" i="1"/>
  <c r="Y40" i="1" s="1"/>
  <c r="U24" i="1"/>
  <c r="Y41" i="1" l="1"/>
  <c r="X27" i="1"/>
  <c r="X29" i="1" s="1"/>
  <c r="X28" i="1"/>
  <c r="X30" i="1" s="1"/>
  <c r="W18" i="1"/>
  <c r="W20" i="1" s="1"/>
  <c r="W19" i="1"/>
  <c r="W21" i="1" s="1"/>
  <c r="V24" i="1"/>
  <c r="X17" i="1"/>
  <c r="X23" i="1" s="1"/>
  <c r="X22" i="1"/>
  <c r="Y16" i="1"/>
  <c r="X32" i="1"/>
  <c r="X31" i="1"/>
  <c r="W22" i="1"/>
  <c r="W33" i="1"/>
  <c r="X42" i="1"/>
  <c r="Y36" i="1"/>
  <c r="Y38" i="1" s="1"/>
  <c r="Y37" i="1"/>
  <c r="Y39" i="1" s="1"/>
  <c r="AA34" i="1"/>
  <c r="Z35" i="1"/>
  <c r="Z41" i="1"/>
  <c r="Z25" i="1"/>
  <c r="Y26" i="1"/>
  <c r="Y32" i="1"/>
  <c r="Y42" i="1" l="1"/>
  <c r="Z16" i="1"/>
  <c r="Y17" i="1"/>
  <c r="Y22" i="1"/>
  <c r="X18" i="1"/>
  <c r="X20" i="1" s="1"/>
  <c r="X19" i="1"/>
  <c r="X21" i="1" s="1"/>
  <c r="W24" i="1"/>
  <c r="Y28" i="1"/>
  <c r="Y30" i="1" s="1"/>
  <c r="Y27" i="1"/>
  <c r="Y29" i="1" s="1"/>
  <c r="AA25" i="1"/>
  <c r="Z26" i="1"/>
  <c r="Z32" i="1" s="1"/>
  <c r="Y31" i="1"/>
  <c r="Z36" i="1"/>
  <c r="Z38" i="1" s="1"/>
  <c r="Z37" i="1"/>
  <c r="Z39" i="1" s="1"/>
  <c r="Z40" i="1"/>
  <c r="AB34" i="1"/>
  <c r="AA35" i="1"/>
  <c r="AA41" i="1"/>
  <c r="X33" i="1"/>
  <c r="Y33" i="1" l="1"/>
  <c r="Z28" i="1"/>
  <c r="Z30" i="1" s="1"/>
  <c r="Z27" i="1"/>
  <c r="Z29" i="1" s="1"/>
  <c r="AB25" i="1"/>
  <c r="AA26" i="1"/>
  <c r="AA31" i="1"/>
  <c r="AA32" i="1"/>
  <c r="AA36" i="1"/>
  <c r="AA38" i="1" s="1"/>
  <c r="AA37" i="1"/>
  <c r="AA39" i="1" s="1"/>
  <c r="AA40" i="1"/>
  <c r="Z17" i="1"/>
  <c r="AA16" i="1"/>
  <c r="Z22" i="1"/>
  <c r="Z42" i="1"/>
  <c r="Z31" i="1"/>
  <c r="X24" i="1"/>
  <c r="Y18" i="1"/>
  <c r="Y20" i="1" s="1"/>
  <c r="Y19" i="1"/>
  <c r="Y21" i="1" s="1"/>
  <c r="AC34" i="1"/>
  <c r="AB35" i="1"/>
  <c r="AB40" i="1" s="1"/>
  <c r="Y23" i="1"/>
  <c r="AB41" i="1" l="1"/>
  <c r="AB26" i="1"/>
  <c r="AB32" i="1" s="1"/>
  <c r="AC25" i="1"/>
  <c r="Z18" i="1"/>
  <c r="Z20" i="1" s="1"/>
  <c r="Z19" i="1"/>
  <c r="Z21" i="1" s="1"/>
  <c r="Z33" i="1"/>
  <c r="AA17" i="1"/>
  <c r="AA23" i="1"/>
  <c r="AB16" i="1"/>
  <c r="Z23" i="1"/>
  <c r="AA42" i="1"/>
  <c r="AB36" i="1"/>
  <c r="AB38" i="1" s="1"/>
  <c r="AB37" i="1"/>
  <c r="AB39" i="1" s="1"/>
  <c r="AA28" i="1"/>
  <c r="AA30" i="1" s="1"/>
  <c r="AA27" i="1"/>
  <c r="AA29" i="1" s="1"/>
  <c r="AD34" i="1"/>
  <c r="AC35" i="1"/>
  <c r="AC41" i="1"/>
  <c r="Y24" i="1"/>
  <c r="AB42" i="1" l="1"/>
  <c r="AA18" i="1"/>
  <c r="AA20" i="1" s="1"/>
  <c r="AA19" i="1"/>
  <c r="AA21" i="1" s="1"/>
  <c r="Z24" i="1"/>
  <c r="AB31" i="1"/>
  <c r="AA33" i="1"/>
  <c r="AC16" i="1"/>
  <c r="AB17" i="1"/>
  <c r="AB22" i="1" s="1"/>
  <c r="AB23" i="1"/>
  <c r="AA22" i="1"/>
  <c r="AC36" i="1"/>
  <c r="AC38" i="1" s="1"/>
  <c r="AC37" i="1"/>
  <c r="AC39" i="1" s="1"/>
  <c r="AC40" i="1"/>
  <c r="AE34" i="1"/>
  <c r="AD35" i="1"/>
  <c r="AD25" i="1"/>
  <c r="AC26" i="1"/>
  <c r="AC31" i="1" s="1"/>
  <c r="AB27" i="1"/>
  <c r="AB29" i="1" s="1"/>
  <c r="AB28" i="1"/>
  <c r="AB30" i="1" s="1"/>
  <c r="AC42" i="1" l="1"/>
  <c r="AD36" i="1"/>
  <c r="AD38" i="1" s="1"/>
  <c r="AD37" i="1"/>
  <c r="AD39" i="1" s="1"/>
  <c r="AD40" i="1"/>
  <c r="AB18" i="1"/>
  <c r="AB20" i="1" s="1"/>
  <c r="AB19" i="1"/>
  <c r="AB21" i="1" s="1"/>
  <c r="AD16" i="1"/>
  <c r="AC17" i="1"/>
  <c r="AC22" i="1" s="1"/>
  <c r="AC23" i="1"/>
  <c r="AC32" i="1"/>
  <c r="AE25" i="1"/>
  <c r="AD26" i="1"/>
  <c r="AD32" i="1" s="1"/>
  <c r="AF34" i="1"/>
  <c r="AE35" i="1"/>
  <c r="AE41" i="1" s="1"/>
  <c r="AB33" i="1"/>
  <c r="AC27" i="1"/>
  <c r="AC29" i="1" s="1"/>
  <c r="AC28" i="1"/>
  <c r="AC30" i="1" s="1"/>
  <c r="AD41" i="1"/>
  <c r="AA24" i="1"/>
  <c r="AD31" i="1" l="1"/>
  <c r="AE40" i="1"/>
  <c r="AE16" i="1"/>
  <c r="AD17" i="1"/>
  <c r="AD23" i="1"/>
  <c r="AF35" i="1"/>
  <c r="AG34" i="1"/>
  <c r="AF40" i="1"/>
  <c r="AF41" i="1"/>
  <c r="AD27" i="1"/>
  <c r="AD29" i="1" s="1"/>
  <c r="AD28" i="1"/>
  <c r="AD30" i="1" s="1"/>
  <c r="AC33" i="1"/>
  <c r="AE26" i="1"/>
  <c r="AE32" i="1"/>
  <c r="AF25" i="1"/>
  <c r="AE31" i="1"/>
  <c r="AC18" i="1"/>
  <c r="AC20" i="1" s="1"/>
  <c r="AC19" i="1"/>
  <c r="AC21" i="1" s="1"/>
  <c r="AB24" i="1"/>
  <c r="AE37" i="1"/>
  <c r="AE39" i="1" s="1"/>
  <c r="AE36" i="1"/>
  <c r="AE38" i="1" s="1"/>
  <c r="AE42" i="1" s="1"/>
  <c r="AD42" i="1"/>
  <c r="AD33" i="1" l="1"/>
  <c r="AC24" i="1"/>
  <c r="AF26" i="1"/>
  <c r="AF32" i="1"/>
  <c r="AG25" i="1"/>
  <c r="AE27" i="1"/>
  <c r="AE29" i="1" s="1"/>
  <c r="AE28" i="1"/>
  <c r="AE30" i="1" s="1"/>
  <c r="AH34" i="1"/>
  <c r="AG35" i="1"/>
  <c r="AG41" i="1" s="1"/>
  <c r="AF36" i="1"/>
  <c r="AF38" i="1" s="1"/>
  <c r="AF37" i="1"/>
  <c r="AF39" i="1" s="1"/>
  <c r="AD18" i="1"/>
  <c r="AD20" i="1" s="1"/>
  <c r="AD19" i="1"/>
  <c r="AD21" i="1" s="1"/>
  <c r="AD22" i="1"/>
  <c r="AF16" i="1"/>
  <c r="AE17" i="1"/>
  <c r="AE23" i="1" s="1"/>
  <c r="AF42" i="1" l="1"/>
  <c r="AG37" i="1"/>
  <c r="AG39" i="1" s="1"/>
  <c r="AG36" i="1"/>
  <c r="AG38" i="1" s="1"/>
  <c r="AG16" i="1"/>
  <c r="AF17" i="1"/>
  <c r="AG40" i="1"/>
  <c r="AH25" i="1"/>
  <c r="AG26" i="1"/>
  <c r="AG31" i="1" s="1"/>
  <c r="AG32" i="1"/>
  <c r="AF27" i="1"/>
  <c r="AF29" i="1" s="1"/>
  <c r="AF28" i="1"/>
  <c r="AF30" i="1" s="1"/>
  <c r="AD24" i="1"/>
  <c r="AI34" i="1"/>
  <c r="AH35" i="1"/>
  <c r="AH40" i="1" s="1"/>
  <c r="AE33" i="1"/>
  <c r="AE18" i="1"/>
  <c r="AE20" i="1" s="1"/>
  <c r="AE19" i="1"/>
  <c r="AE21" i="1" s="1"/>
  <c r="AE22" i="1"/>
  <c r="AF31" i="1"/>
  <c r="AH41" i="1" l="1"/>
  <c r="AF18" i="1"/>
  <c r="AF20" i="1" s="1"/>
  <c r="AF19" i="1"/>
  <c r="AF21" i="1" s="1"/>
  <c r="AG27" i="1"/>
  <c r="AG29" i="1" s="1"/>
  <c r="AG28" i="1"/>
  <c r="AG30" i="1" s="1"/>
  <c r="AG42" i="1"/>
  <c r="AJ34" i="1"/>
  <c r="AI35" i="1"/>
  <c r="AI40" i="1" s="1"/>
  <c r="AF33" i="1"/>
  <c r="AI25" i="1"/>
  <c r="AH26" i="1"/>
  <c r="AH32" i="1" s="1"/>
  <c r="AF23" i="1"/>
  <c r="AE24" i="1"/>
  <c r="AF22" i="1"/>
  <c r="AH16" i="1"/>
  <c r="AG17" i="1"/>
  <c r="AG23" i="1"/>
  <c r="AH37" i="1"/>
  <c r="AH39" i="1" s="1"/>
  <c r="AH36" i="1"/>
  <c r="AH38" i="1" s="1"/>
  <c r="AI41" i="1" l="1"/>
  <c r="AJ25" i="1"/>
  <c r="AI26" i="1"/>
  <c r="AH27" i="1"/>
  <c r="AH29" i="1" s="1"/>
  <c r="AH28" i="1"/>
  <c r="AH30" i="1" s="1"/>
  <c r="AH42" i="1"/>
  <c r="AG18" i="1"/>
  <c r="AG20" i="1" s="1"/>
  <c r="AG19" i="1"/>
  <c r="AG21" i="1" s="1"/>
  <c r="AI16" i="1"/>
  <c r="AH17" i="1"/>
  <c r="AH22" i="1" s="1"/>
  <c r="AH23" i="1"/>
  <c r="AG22" i="1"/>
  <c r="AH31" i="1"/>
  <c r="AI37" i="1"/>
  <c r="AI39" i="1" s="1"/>
  <c r="AI36" i="1"/>
  <c r="AI38" i="1" s="1"/>
  <c r="AK34" i="1"/>
  <c r="AJ35" i="1"/>
  <c r="AJ41" i="1" s="1"/>
  <c r="AG33" i="1"/>
  <c r="AF24" i="1"/>
  <c r="AH18" i="1" l="1"/>
  <c r="AH20" i="1" s="1"/>
  <c r="AH19" i="1"/>
  <c r="AH21" i="1" s="1"/>
  <c r="AG24" i="1"/>
  <c r="AL34" i="1"/>
  <c r="AK35" i="1"/>
  <c r="AI17" i="1"/>
  <c r="AJ16" i="1"/>
  <c r="AI22" i="1"/>
  <c r="AI23" i="1"/>
  <c r="AH33" i="1"/>
  <c r="AJ36" i="1"/>
  <c r="AJ38" i="1" s="1"/>
  <c r="AJ37" i="1"/>
  <c r="AJ39" i="1" s="1"/>
  <c r="AI27" i="1"/>
  <c r="AI29" i="1" s="1"/>
  <c r="AI28" i="1"/>
  <c r="AI30" i="1" s="1"/>
  <c r="AJ40" i="1"/>
  <c r="AI31" i="1"/>
  <c r="AI32" i="1"/>
  <c r="AI42" i="1"/>
  <c r="AK25" i="1"/>
  <c r="AJ26" i="1"/>
  <c r="AK16" i="1" l="1"/>
  <c r="AJ17" i="1"/>
  <c r="AJ23" i="1"/>
  <c r="AI33" i="1"/>
  <c r="AI18" i="1"/>
  <c r="AI20" i="1" s="1"/>
  <c r="AI19" i="1"/>
  <c r="AI21" i="1" s="1"/>
  <c r="AJ42" i="1"/>
  <c r="AJ27" i="1"/>
  <c r="AJ29" i="1" s="1"/>
  <c r="AJ28" i="1"/>
  <c r="AJ30" i="1" s="1"/>
  <c r="AJ32" i="1"/>
  <c r="AK36" i="1"/>
  <c r="AK38" i="1" s="1"/>
  <c r="AK37" i="1"/>
  <c r="AK39" i="1" s="1"/>
  <c r="AJ31" i="1"/>
  <c r="AM34" i="1"/>
  <c r="AL35" i="1"/>
  <c r="AL41" i="1" s="1"/>
  <c r="AL25" i="1"/>
  <c r="AK26" i="1"/>
  <c r="AK32" i="1" s="1"/>
  <c r="AK40" i="1"/>
  <c r="AK41" i="1"/>
  <c r="AH24" i="1"/>
  <c r="AL40" i="1" l="1"/>
  <c r="AJ33" i="1"/>
  <c r="AK27" i="1"/>
  <c r="AK29" i="1" s="1"/>
  <c r="AK28" i="1"/>
  <c r="AK30" i="1" s="1"/>
  <c r="AL36" i="1"/>
  <c r="AL38" i="1" s="1"/>
  <c r="AL37" i="1"/>
  <c r="AL39" i="1" s="1"/>
  <c r="AK42" i="1"/>
  <c r="AI24" i="1"/>
  <c r="AM25" i="1"/>
  <c r="AL26" i="1"/>
  <c r="AL32" i="1"/>
  <c r="AK31" i="1"/>
  <c r="AJ19" i="1"/>
  <c r="AJ21" i="1" s="1"/>
  <c r="AJ18" i="1"/>
  <c r="AJ20" i="1" s="1"/>
  <c r="AJ22" i="1"/>
  <c r="AM35" i="1"/>
  <c r="AN34" i="1"/>
  <c r="AL16" i="1"/>
  <c r="AK17" i="1"/>
  <c r="AM36" i="1" l="1"/>
  <c r="AM38" i="1" s="1"/>
  <c r="AM37" i="1"/>
  <c r="AM39" i="1" s="1"/>
  <c r="AN25" i="1"/>
  <c r="AM26" i="1"/>
  <c r="AM31" i="1" s="1"/>
  <c r="AK18" i="1"/>
  <c r="AK20" i="1" s="1"/>
  <c r="AK19" i="1"/>
  <c r="AK21" i="1" s="1"/>
  <c r="AK22" i="1"/>
  <c r="AM16" i="1"/>
  <c r="AL17" i="1"/>
  <c r="AL23" i="1" s="1"/>
  <c r="AN35" i="1"/>
  <c r="AN41" i="1"/>
  <c r="AO34" i="1"/>
  <c r="AJ24" i="1"/>
  <c r="AL28" i="1"/>
  <c r="AL30" i="1" s="1"/>
  <c r="AL27" i="1"/>
  <c r="AL29" i="1" s="1"/>
  <c r="AL31" i="1"/>
  <c r="AK23" i="1"/>
  <c r="AL42" i="1"/>
  <c r="AM40" i="1"/>
  <c r="AK33" i="1"/>
  <c r="AM41" i="1"/>
  <c r="AM17" i="1" l="1"/>
  <c r="AM22" i="1" s="1"/>
  <c r="AN16" i="1"/>
  <c r="AL19" i="1"/>
  <c r="AL21" i="1" s="1"/>
  <c r="AL18" i="1"/>
  <c r="AL20" i="1" s="1"/>
  <c r="AN36" i="1"/>
  <c r="AN38" i="1" s="1"/>
  <c r="AN37" i="1"/>
  <c r="AN39" i="1" s="1"/>
  <c r="AM27" i="1"/>
  <c r="AM29" i="1" s="1"/>
  <c r="AM28" i="1"/>
  <c r="AM30" i="1" s="1"/>
  <c r="AN40" i="1"/>
  <c r="AL22" i="1"/>
  <c r="AK24" i="1"/>
  <c r="AL33" i="1"/>
  <c r="AM32" i="1"/>
  <c r="AN26" i="1"/>
  <c r="AO25" i="1"/>
  <c r="AP34" i="1"/>
  <c r="AO35" i="1"/>
  <c r="AO41" i="1"/>
  <c r="AM42" i="1"/>
  <c r="AM23" i="1" l="1"/>
  <c r="AL24" i="1"/>
  <c r="AN27" i="1"/>
  <c r="AN29" i="1" s="1"/>
  <c r="AN28" i="1"/>
  <c r="AN30" i="1" s="1"/>
  <c r="AO36" i="1"/>
  <c r="AO38" i="1" s="1"/>
  <c r="AO37" i="1"/>
  <c r="AO39" i="1" s="1"/>
  <c r="AQ34" i="1"/>
  <c r="AP35" i="1"/>
  <c r="AP40" i="1" s="1"/>
  <c r="AN31" i="1"/>
  <c r="AM33" i="1"/>
  <c r="AN42" i="1"/>
  <c r="AO40" i="1"/>
  <c r="AN32" i="1"/>
  <c r="AN23" i="1"/>
  <c r="AN22" i="1"/>
  <c r="AO16" i="1"/>
  <c r="AN17" i="1"/>
  <c r="AP25" i="1"/>
  <c r="AO26" i="1"/>
  <c r="AO31" i="1" s="1"/>
  <c r="AO32" i="1"/>
  <c r="AM18" i="1"/>
  <c r="AM20" i="1" s="1"/>
  <c r="AM19" i="1"/>
  <c r="AM21" i="1" s="1"/>
  <c r="AP41" i="1" l="1"/>
  <c r="AM24" i="1"/>
  <c r="AQ25" i="1"/>
  <c r="AP26" i="1"/>
  <c r="AN33" i="1"/>
  <c r="AP37" i="1"/>
  <c r="AP39" i="1" s="1"/>
  <c r="AP36" i="1"/>
  <c r="AP38" i="1" s="1"/>
  <c r="AR34" i="1"/>
  <c r="AQ35" i="1"/>
  <c r="AQ40" i="1" s="1"/>
  <c r="AQ41" i="1"/>
  <c r="AO28" i="1"/>
  <c r="AO30" i="1" s="1"/>
  <c r="AO27" i="1"/>
  <c r="AO29" i="1" s="1"/>
  <c r="AO42" i="1"/>
  <c r="AN18" i="1"/>
  <c r="AN20" i="1" s="1"/>
  <c r="AN24" i="1" s="1"/>
  <c r="AN19" i="1"/>
  <c r="AN21" i="1" s="1"/>
  <c r="AP16" i="1"/>
  <c r="AO17" i="1"/>
  <c r="AO22" i="1" s="1"/>
  <c r="AP42" i="1" l="1"/>
  <c r="AO33" i="1"/>
  <c r="AS34" i="1"/>
  <c r="AR35" i="1"/>
  <c r="AR41" i="1" s="1"/>
  <c r="AO18" i="1"/>
  <c r="AO20" i="1" s="1"/>
  <c r="AO19" i="1"/>
  <c r="AO21" i="1" s="1"/>
  <c r="AR25" i="1"/>
  <c r="AQ26" i="1"/>
  <c r="AQ32" i="1" s="1"/>
  <c r="AQ36" i="1"/>
  <c r="AQ38" i="1" s="1"/>
  <c r="AQ37" i="1"/>
  <c r="AQ39" i="1" s="1"/>
  <c r="AP28" i="1"/>
  <c r="AP30" i="1" s="1"/>
  <c r="AP27" i="1"/>
  <c r="AP29" i="1" s="1"/>
  <c r="AP32" i="1"/>
  <c r="AP17" i="1"/>
  <c r="AQ16" i="1"/>
  <c r="AP31" i="1"/>
  <c r="AO23" i="1"/>
  <c r="AP33" i="1" l="1"/>
  <c r="AP18" i="1"/>
  <c r="AP20" i="1" s="1"/>
  <c r="AP19" i="1"/>
  <c r="AP21" i="1" s="1"/>
  <c r="AQ42" i="1"/>
  <c r="AS25" i="1"/>
  <c r="AR26" i="1"/>
  <c r="AR32" i="1"/>
  <c r="AP22" i="1"/>
  <c r="AQ28" i="1"/>
  <c r="AQ30" i="1" s="1"/>
  <c r="AQ27" i="1"/>
  <c r="AQ29" i="1" s="1"/>
  <c r="AQ33" i="1" s="1"/>
  <c r="AQ31" i="1"/>
  <c r="AO24" i="1"/>
  <c r="AQ17" i="1"/>
  <c r="AQ23" i="1" s="1"/>
  <c r="AR16" i="1"/>
  <c r="AR36" i="1"/>
  <c r="AR38" i="1" s="1"/>
  <c r="AR37" i="1"/>
  <c r="AR39" i="1" s="1"/>
  <c r="AR40" i="1"/>
  <c r="AP23" i="1"/>
  <c r="AS35" i="1"/>
  <c r="AS41" i="1" s="1"/>
  <c r="AQ22" i="1" l="1"/>
  <c r="AR27" i="1"/>
  <c r="AR29" i="1" s="1"/>
  <c r="AR28" i="1"/>
  <c r="AR30" i="1" s="1"/>
  <c r="AS16" i="1"/>
  <c r="AR17" i="1"/>
  <c r="AR23" i="1"/>
  <c r="AS26" i="1"/>
  <c r="AQ18" i="1"/>
  <c r="AQ20" i="1" s="1"/>
  <c r="AQ19" i="1"/>
  <c r="AQ21" i="1" s="1"/>
  <c r="AS36" i="1"/>
  <c r="AS38" i="1" s="1"/>
  <c r="AS37" i="1"/>
  <c r="AS39" i="1" s="1"/>
  <c r="AS40" i="1"/>
  <c r="AR31" i="1"/>
  <c r="AR42" i="1"/>
  <c r="AP24" i="1"/>
  <c r="AQ24" i="1" l="1"/>
  <c r="AS42" i="1"/>
  <c r="AS27" i="1"/>
  <c r="AS29" i="1" s="1"/>
  <c r="AS28" i="1"/>
  <c r="AS30" i="1" s="1"/>
  <c r="AS31" i="1"/>
  <c r="AS17" i="1"/>
  <c r="AS23" i="1"/>
  <c r="AS32" i="1"/>
  <c r="AR18" i="1"/>
  <c r="AR20" i="1" s="1"/>
  <c r="AR19" i="1"/>
  <c r="AR21" i="1" s="1"/>
  <c r="AR22" i="1"/>
  <c r="AR33" i="1"/>
  <c r="AR24" i="1" l="1"/>
  <c r="AS19" i="1"/>
  <c r="AS21" i="1" s="1"/>
  <c r="AS18" i="1"/>
  <c r="AS20" i="1" s="1"/>
  <c r="AS22" i="1"/>
  <c r="AS33" i="1"/>
  <c r="AS24" i="1" l="1"/>
</calcChain>
</file>

<file path=xl/sharedStrings.xml><?xml version="1.0" encoding="utf-8"?>
<sst xmlns="http://schemas.openxmlformats.org/spreadsheetml/2006/main" count="320" uniqueCount="44">
  <si>
    <t>Начальное количество пользователей:</t>
  </si>
  <si>
    <t>Подписка:</t>
  </si>
  <si>
    <t>Месячная:</t>
  </si>
  <si>
    <t>/мес.</t>
  </si>
  <si>
    <t>Темп роста пользователей в месяц:</t>
  </si>
  <si>
    <t>Годовая:</t>
  </si>
  <si>
    <t>/год.</t>
  </si>
  <si>
    <t xml:space="preserve">   Соотношения подписок:</t>
  </si>
  <si>
    <t xml:space="preserve">   Прочий доход:</t>
  </si>
  <si>
    <t>Коэффициент платных пользователей:</t>
  </si>
  <si>
    <t>Реклама:</t>
  </si>
  <si>
    <t>Партнерки:</t>
  </si>
  <si>
    <t>Консервативный</t>
  </si>
  <si>
    <t>Всего пользователей</t>
  </si>
  <si>
    <t>Платных пользователей</t>
  </si>
  <si>
    <t>Число подписок (мес.)</t>
  </si>
  <si>
    <t>Число подписок (год.)</t>
  </si>
  <si>
    <t>Доход подписок (мес.)</t>
  </si>
  <si>
    <t>Доход подписок (год.)</t>
  </si>
  <si>
    <t>Доход с рекламы</t>
  </si>
  <si>
    <t>Доход с партнёрки</t>
  </si>
  <si>
    <t>Всего дохода:</t>
  </si>
  <si>
    <t>Стандартный</t>
  </si>
  <si>
    <t>Позитивный</t>
  </si>
  <si>
    <t>Сотрудники - число:</t>
  </si>
  <si>
    <t>Сотрудники - зарплата:</t>
  </si>
  <si>
    <t>Итого затраты на сотрудников:</t>
  </si>
  <si>
    <t>Оплата оборудования:</t>
  </si>
  <si>
    <t>Оплата токенизации нейросети:</t>
  </si>
  <si>
    <t>Критерий (в месяц)</t>
  </si>
  <si>
    <t>Число</t>
  </si>
  <si>
    <t>Сумма за год нейросети:</t>
  </si>
  <si>
    <t>Сумма тарифных месяцев:</t>
  </si>
  <si>
    <t>Маркетинг:</t>
  </si>
  <si>
    <t>CAC:</t>
  </si>
  <si>
    <t>LTV:</t>
  </si>
  <si>
    <t>ARPU:</t>
  </si>
  <si>
    <t xml:space="preserve"> 102.53</t>
  </si>
  <si>
    <t>108.91</t>
  </si>
  <si>
    <t>115.88</t>
  </si>
  <si>
    <t>Среднемесячные затраты:</t>
  </si>
  <si>
    <t>Среднегодовые затраты:</t>
  </si>
  <si>
    <t>Чистая прибыль:</t>
  </si>
  <si>
    <t>Эффективность маркетинга: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</si>
</sst>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>
    <font>
      <sz val="11"/>
      <color theme="1"/>
      <name val="Aptos Narrow"/>
      <family val="2"/>
      <scheme val="minor"/>
    </font>
    <font>
      <b/>
      <sz val="11"/>
      <color rgb="FF000000"/>
      <name val="Cambria"/>
    </font>
    <font>
      <sz val="11"/>
      <color theme="1"/>
      <name val="Cambria"/>
    </font>
    <font>
      <b/>
      <sz val="11"/>
      <color theme="1"/>
      <name val="Cambria"/>
    </font>
    <font>
      <b/>
      <sz val="11"/>
      <color rgb="FF92D050"/>
      <name val="Cambria"/>
    </font>
    <font>
      <b/>
      <sz val="11"/>
      <color rgb="FFFFC000"/>
      <name val="Cambria"/>
    </font>
    <font>
      <b/>
      <sz val="11"/>
      <color theme="5"/>
      <name val="Cambria"/>
    </font>
    <font>
      <b/>
      <sz val="14"/>
      <color theme="0"/>
      <name val="Cambria"/>
    </font>
    <font>
      <b/>
      <sz val="11"/>
      <color theme="1"/>
      <name val="Cambria"/>
      <family val="1"/>
      <charset val="204"/>
    </font>
    <font>
      <b/>
      <sz val="11"/>
      <color theme="0"/>
      <name val="Cambria"/>
      <family val="1"/>
      <charset val="204"/>
    </font>
    <font>
      <i/>
      <sz val="11"/>
      <color theme="1"/>
      <name val="Cambria"/>
      <family val="1"/>
      <charset val="204"/>
    </font>
    <font>
      <b/>
      <sz val="11"/>
      <name val="Cambria"/>
      <family val="1"/>
      <charset val="204"/>
    </font>
    <font>
      <b/>
      <sz val="14"/>
      <color theme="0"/>
      <name val="Cambria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9" fontId="2" fillId="2" borderId="0" xfId="0" applyNumberFormat="1" applyFont="1" applyFill="1"/>
    <xf numFmtId="9" fontId="2" fillId="3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2" fillId="5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9" fontId="2" fillId="5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7" fontId="2" fillId="4" borderId="0" xfId="0" applyNumberFormat="1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9" fontId="2" fillId="6" borderId="0" xfId="0" applyNumberFormat="1" applyFont="1" applyFill="1"/>
    <xf numFmtId="0" fontId="3" fillId="3" borderId="0" xfId="0" applyFont="1" applyFill="1"/>
    <xf numFmtId="0" fontId="3" fillId="2" borderId="0" xfId="0" applyFont="1" applyFill="1"/>
    <xf numFmtId="0" fontId="3" fillId="6" borderId="0" xfId="0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7" fillId="7" borderId="0" xfId="0" applyFont="1" applyFill="1" applyAlignment="1">
      <alignment horizontal="center"/>
    </xf>
    <xf numFmtId="0" fontId="4" fillId="7" borderId="0" xfId="0" applyFont="1" applyFill="1"/>
    <xf numFmtId="0" fontId="5" fillId="7" borderId="0" xfId="0" applyFont="1" applyFill="1"/>
    <xf numFmtId="0" fontId="6" fillId="7" borderId="0" xfId="0" applyFont="1" applyFill="1"/>
    <xf numFmtId="0" fontId="2" fillId="8" borderId="0" xfId="0" applyFont="1" applyFill="1"/>
    <xf numFmtId="0" fontId="8" fillId="0" borderId="0" xfId="0" applyFont="1"/>
    <xf numFmtId="0" fontId="2" fillId="0" borderId="0" xfId="0" applyFont="1" applyFill="1" applyAlignment="1">
      <alignment horizontal="center"/>
    </xf>
    <xf numFmtId="0" fontId="9" fillId="9" borderId="0" xfId="0" applyFont="1" applyFill="1"/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0" xfId="0" applyFont="1" applyFill="1"/>
    <xf numFmtId="0" fontId="8" fillId="4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8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0" fontId="8" fillId="6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8" fillId="3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46"/>
  <sheetViews>
    <sheetView tabSelected="1" zoomScaleNormal="100" workbookViewId="0">
      <selection activeCell="B25" sqref="B25"/>
    </sheetView>
  </sheetViews>
  <sheetFormatPr defaultColWidth="9.125" defaultRowHeight="14.25"/>
  <cols>
    <col min="1" max="1" width="9.125" style="1"/>
    <col min="2" max="2" width="38.75" style="1" customWidth="1"/>
    <col min="3" max="3" width="9.125" style="1"/>
    <col min="4" max="4" width="13.375" style="1" customWidth="1"/>
    <col min="5" max="6" width="9.125" style="1"/>
    <col min="7" max="7" width="17.625" style="1" bestFit="1" customWidth="1"/>
    <col min="8" max="8" width="26.125" style="1" customWidth="1"/>
    <col min="9" max="9" width="13.125" style="1" bestFit="1" customWidth="1"/>
    <col min="10" max="38" width="15.25" style="1" bestFit="1" customWidth="1"/>
    <col min="39" max="45" width="16.25" style="1" bestFit="1" customWidth="1"/>
    <col min="46" max="16384" width="9.125" style="1"/>
  </cols>
  <sheetData>
    <row r="2" spans="2:45">
      <c r="B2" s="8"/>
      <c r="C2" s="9"/>
      <c r="D2" s="9"/>
      <c r="E2" s="9"/>
      <c r="F2" s="9"/>
    </row>
    <row r="3" spans="2:45">
      <c r="B3" s="9"/>
      <c r="C3" s="9"/>
      <c r="D3" s="9"/>
      <c r="E3" s="9"/>
      <c r="F3" s="9"/>
    </row>
    <row r="4" spans="2:45">
      <c r="B4" s="6" t="s">
        <v>0</v>
      </c>
      <c r="C4" s="7"/>
      <c r="D4" s="11" t="s">
        <v>1</v>
      </c>
      <c r="E4" s="4"/>
      <c r="F4" s="4"/>
      <c r="G4" s="4"/>
      <c r="H4" s="34" t="s">
        <v>24</v>
      </c>
      <c r="I4" s="37">
        <v>4</v>
      </c>
    </row>
    <row r="5" spans="2:45">
      <c r="B5" s="7">
        <v>50000</v>
      </c>
      <c r="C5" s="7"/>
      <c r="D5" s="10" t="s">
        <v>2</v>
      </c>
      <c r="E5" s="7">
        <v>99</v>
      </c>
      <c r="F5" s="7" t="s">
        <v>3</v>
      </c>
      <c r="G5" s="4"/>
      <c r="H5" s="34" t="s">
        <v>31</v>
      </c>
      <c r="I5" s="46">
        <v>370500</v>
      </c>
    </row>
    <row r="6" spans="2:45">
      <c r="B6" s="5" t="s">
        <v>4</v>
      </c>
      <c r="C6" s="7"/>
      <c r="D6" s="10" t="s">
        <v>5</v>
      </c>
      <c r="E6" s="7">
        <v>999</v>
      </c>
      <c r="F6" s="7" t="s">
        <v>6</v>
      </c>
      <c r="G6" s="4"/>
      <c r="H6" s="34" t="s">
        <v>32</v>
      </c>
      <c r="I6" s="46">
        <v>12</v>
      </c>
    </row>
    <row r="7" spans="2:45">
      <c r="B7" s="23">
        <v>0.05</v>
      </c>
      <c r="C7" s="7"/>
      <c r="D7" s="13" t="s">
        <v>7</v>
      </c>
      <c r="E7" s="4"/>
      <c r="F7" s="4"/>
      <c r="G7" s="4"/>
      <c r="H7" s="51" t="s">
        <v>34</v>
      </c>
      <c r="I7" s="47">
        <v>7.06</v>
      </c>
      <c r="J7" s="48">
        <v>3.12</v>
      </c>
      <c r="K7" s="49">
        <v>1.79</v>
      </c>
    </row>
    <row r="8" spans="2:45">
      <c r="B8" s="2">
        <f>(B9+B7)/2</f>
        <v>0.1</v>
      </c>
      <c r="C8" s="7"/>
      <c r="D8" s="10" t="s">
        <v>2</v>
      </c>
      <c r="E8" s="14">
        <f>F8-E9</f>
        <v>0.30000000000000004</v>
      </c>
      <c r="F8" s="14">
        <v>1</v>
      </c>
      <c r="G8" s="4"/>
      <c r="H8" s="51" t="s">
        <v>35</v>
      </c>
      <c r="I8" s="47">
        <v>87.3</v>
      </c>
      <c r="J8" s="48">
        <v>113.42</v>
      </c>
      <c r="K8" s="49">
        <v>229.33</v>
      </c>
    </row>
    <row r="9" spans="2:45">
      <c r="B9" s="3">
        <v>0.15</v>
      </c>
      <c r="C9" s="7"/>
      <c r="D9" s="10" t="s">
        <v>5</v>
      </c>
      <c r="E9" s="14">
        <v>0.7</v>
      </c>
      <c r="F9" s="7"/>
      <c r="G9" s="4"/>
      <c r="I9" s="50"/>
      <c r="J9" s="50"/>
      <c r="K9" s="50"/>
    </row>
    <row r="10" spans="2:45">
      <c r="B10" s="4"/>
      <c r="C10" s="7"/>
      <c r="D10" s="5" t="s">
        <v>8</v>
      </c>
      <c r="E10" s="4"/>
      <c r="F10" s="4"/>
      <c r="G10" s="4"/>
      <c r="H10" s="51" t="s">
        <v>36</v>
      </c>
      <c r="I10" s="47" t="s">
        <v>37</v>
      </c>
      <c r="J10" s="48" t="s">
        <v>38</v>
      </c>
      <c r="K10" s="49" t="s">
        <v>39</v>
      </c>
    </row>
    <row r="11" spans="2:45">
      <c r="B11" s="5" t="s">
        <v>9</v>
      </c>
      <c r="C11" s="7"/>
      <c r="D11" s="4" t="s">
        <v>10</v>
      </c>
      <c r="E11" s="22">
        <v>5</v>
      </c>
      <c r="F11" s="17">
        <f>(G11+E11)/2</f>
        <v>7.5</v>
      </c>
      <c r="G11" s="18">
        <v>10</v>
      </c>
    </row>
    <row r="12" spans="2:45">
      <c r="B12" s="23">
        <v>0.03</v>
      </c>
      <c r="C12" s="7"/>
      <c r="D12" s="4" t="s">
        <v>11</v>
      </c>
      <c r="E12" s="22">
        <v>10</v>
      </c>
      <c r="F12" s="19">
        <f>(G12+E12)/2</f>
        <v>12.5</v>
      </c>
      <c r="G12" s="18">
        <v>15</v>
      </c>
    </row>
    <row r="13" spans="2:45">
      <c r="B13" s="2">
        <f>(B14+B12)/2</f>
        <v>0.05</v>
      </c>
      <c r="C13" s="7"/>
    </row>
    <row r="14" spans="2:45">
      <c r="B14" s="3">
        <v>7.0000000000000007E-2</v>
      </c>
      <c r="C14" s="7"/>
      <c r="G14" s="9"/>
      <c r="H14" s="35"/>
    </row>
    <row r="15" spans="2:45">
      <c r="I15" s="20">
        <v>46023</v>
      </c>
      <c r="J15" s="20">
        <v>46054</v>
      </c>
      <c r="K15" s="20">
        <v>46082</v>
      </c>
      <c r="L15" s="20">
        <v>46113</v>
      </c>
      <c r="M15" s="20">
        <v>46143</v>
      </c>
      <c r="N15" s="20">
        <v>46174</v>
      </c>
      <c r="O15" s="20">
        <v>46204</v>
      </c>
      <c r="P15" s="20">
        <v>46235</v>
      </c>
      <c r="Q15" s="20">
        <v>46266</v>
      </c>
      <c r="R15" s="20">
        <v>46296</v>
      </c>
      <c r="S15" s="20">
        <v>46327</v>
      </c>
      <c r="T15" s="20">
        <v>46357</v>
      </c>
      <c r="U15" s="20">
        <v>46388</v>
      </c>
      <c r="V15" s="20">
        <v>46419</v>
      </c>
      <c r="W15" s="20">
        <v>46447</v>
      </c>
      <c r="X15" s="20">
        <v>46478</v>
      </c>
      <c r="Y15" s="20">
        <v>46508</v>
      </c>
      <c r="Z15" s="20">
        <v>46539</v>
      </c>
      <c r="AA15" s="20">
        <v>46569</v>
      </c>
      <c r="AB15" s="20">
        <v>46600</v>
      </c>
      <c r="AC15" s="20">
        <v>46631</v>
      </c>
      <c r="AD15" s="20">
        <v>46661</v>
      </c>
      <c r="AE15" s="20">
        <v>46692</v>
      </c>
      <c r="AF15" s="20">
        <v>46722</v>
      </c>
      <c r="AG15" s="20">
        <v>46753</v>
      </c>
      <c r="AH15" s="20">
        <v>46784</v>
      </c>
      <c r="AI15" s="20">
        <v>46813</v>
      </c>
      <c r="AJ15" s="20">
        <v>46844</v>
      </c>
      <c r="AK15" s="20">
        <v>46874</v>
      </c>
      <c r="AL15" s="20">
        <v>46905</v>
      </c>
      <c r="AM15" s="20">
        <v>46935</v>
      </c>
      <c r="AN15" s="20">
        <v>46966</v>
      </c>
      <c r="AO15" s="20">
        <v>46997</v>
      </c>
      <c r="AP15" s="20">
        <v>47027</v>
      </c>
      <c r="AQ15" s="20">
        <v>47058</v>
      </c>
      <c r="AR15" s="20">
        <v>47088</v>
      </c>
      <c r="AS15" s="20">
        <v>47119</v>
      </c>
    </row>
    <row r="16" spans="2:45">
      <c r="B16" s="40" t="s">
        <v>29</v>
      </c>
      <c r="C16" s="40" t="s">
        <v>30</v>
      </c>
      <c r="G16" s="42" t="s">
        <v>12</v>
      </c>
      <c r="H16" s="12" t="s">
        <v>13</v>
      </c>
      <c r="I16" s="21">
        <f>B5</f>
        <v>50000</v>
      </c>
      <c r="J16" s="21">
        <f>I16+(I16*$B$7)</f>
        <v>52500</v>
      </c>
      <c r="K16" s="21">
        <f t="shared" ref="K16:AS16" si="0">J16+(J16*$B$7)</f>
        <v>55125</v>
      </c>
      <c r="L16" s="21">
        <f t="shared" si="0"/>
        <v>57881.25</v>
      </c>
      <c r="M16" s="21">
        <f t="shared" si="0"/>
        <v>60775.3125</v>
      </c>
      <c r="N16" s="21">
        <f t="shared" si="0"/>
        <v>63814.078125</v>
      </c>
      <c r="O16" s="21">
        <f t="shared" si="0"/>
        <v>67004.782031249997</v>
      </c>
      <c r="P16" s="21">
        <f t="shared" si="0"/>
        <v>70355.021132812501</v>
      </c>
      <c r="Q16" s="21">
        <f t="shared" si="0"/>
        <v>73872.772189453128</v>
      </c>
      <c r="R16" s="21">
        <f t="shared" si="0"/>
        <v>77566.41079892579</v>
      </c>
      <c r="S16" s="21">
        <f t="shared" si="0"/>
        <v>81444.73133887208</v>
      </c>
      <c r="T16" s="21">
        <f t="shared" si="0"/>
        <v>85516.967905815691</v>
      </c>
      <c r="U16" s="21">
        <f t="shared" si="0"/>
        <v>89792.816301106475</v>
      </c>
      <c r="V16" s="21">
        <f t="shared" si="0"/>
        <v>94282.457116161793</v>
      </c>
      <c r="W16" s="21">
        <f t="shared" si="0"/>
        <v>98996.579971969884</v>
      </c>
      <c r="X16" s="21">
        <f t="shared" si="0"/>
        <v>103946.40897056837</v>
      </c>
      <c r="Y16" s="21">
        <f t="shared" si="0"/>
        <v>109143.7294190968</v>
      </c>
      <c r="Z16" s="21">
        <f t="shared" si="0"/>
        <v>114600.91589005163</v>
      </c>
      <c r="AA16" s="21">
        <f t="shared" si="0"/>
        <v>120330.96168455422</v>
      </c>
      <c r="AB16" s="21">
        <f t="shared" si="0"/>
        <v>126347.50976878194</v>
      </c>
      <c r="AC16" s="21">
        <f t="shared" si="0"/>
        <v>132664.88525722103</v>
      </c>
      <c r="AD16" s="21">
        <f t="shared" si="0"/>
        <v>139298.12952008209</v>
      </c>
      <c r="AE16" s="21">
        <f t="shared" si="0"/>
        <v>146263.0359960862</v>
      </c>
      <c r="AF16" s="21">
        <f t="shared" si="0"/>
        <v>153576.1877958905</v>
      </c>
      <c r="AG16" s="21">
        <f t="shared" si="0"/>
        <v>161254.99718568503</v>
      </c>
      <c r="AH16" s="21">
        <f t="shared" si="0"/>
        <v>169317.74704496929</v>
      </c>
      <c r="AI16" s="21">
        <f t="shared" si="0"/>
        <v>177783.63439721777</v>
      </c>
      <c r="AJ16" s="21">
        <f t="shared" si="0"/>
        <v>186672.81611707865</v>
      </c>
      <c r="AK16" s="21">
        <f t="shared" si="0"/>
        <v>196006.45692293259</v>
      </c>
      <c r="AL16" s="21">
        <f t="shared" si="0"/>
        <v>205806.77976907921</v>
      </c>
      <c r="AM16" s="21">
        <f t="shared" si="0"/>
        <v>216097.11875753317</v>
      </c>
      <c r="AN16" s="21">
        <f t="shared" si="0"/>
        <v>226901.97469540982</v>
      </c>
      <c r="AO16" s="21">
        <f t="shared" si="0"/>
        <v>238247.07343018032</v>
      </c>
      <c r="AP16" s="21">
        <f t="shared" si="0"/>
        <v>250159.42710168933</v>
      </c>
      <c r="AQ16" s="21">
        <f t="shared" si="0"/>
        <v>262667.39845677378</v>
      </c>
      <c r="AR16" s="21">
        <f t="shared" si="0"/>
        <v>275800.76837961248</v>
      </c>
      <c r="AS16" s="21">
        <f t="shared" si="0"/>
        <v>289590.80679859308</v>
      </c>
    </row>
    <row r="17" spans="2:45">
      <c r="B17" s="36" t="s">
        <v>25</v>
      </c>
      <c r="C17" s="37">
        <v>40000</v>
      </c>
      <c r="G17" s="42"/>
      <c r="H17" s="12" t="s">
        <v>14</v>
      </c>
      <c r="I17" s="21">
        <f>I16*$B$12</f>
        <v>1500</v>
      </c>
      <c r="J17" s="21">
        <f>J16*$B$12</f>
        <v>1575</v>
      </c>
      <c r="K17" s="21">
        <f t="shared" ref="K17:AS17" si="1">K16*$B$12</f>
        <v>1653.75</v>
      </c>
      <c r="L17" s="21">
        <f t="shared" si="1"/>
        <v>1736.4375</v>
      </c>
      <c r="M17" s="21">
        <f t="shared" si="1"/>
        <v>1823.2593749999999</v>
      </c>
      <c r="N17" s="21">
        <f t="shared" si="1"/>
        <v>1914.42234375</v>
      </c>
      <c r="O17" s="21">
        <f t="shared" si="1"/>
        <v>2010.1434609374999</v>
      </c>
      <c r="P17" s="21">
        <f t="shared" si="1"/>
        <v>2110.650633984375</v>
      </c>
      <c r="Q17" s="21">
        <f t="shared" si="1"/>
        <v>2216.1831656835939</v>
      </c>
      <c r="R17" s="21">
        <f t="shared" si="1"/>
        <v>2326.9923239677737</v>
      </c>
      <c r="S17" s="21">
        <f t="shared" si="1"/>
        <v>2443.3419401661622</v>
      </c>
      <c r="T17" s="21">
        <f t="shared" si="1"/>
        <v>2565.5090371744704</v>
      </c>
      <c r="U17" s="21">
        <f t="shared" si="1"/>
        <v>2693.7844890331939</v>
      </c>
      <c r="V17" s="21">
        <f t="shared" si="1"/>
        <v>2828.4737134848538</v>
      </c>
      <c r="W17" s="21">
        <f t="shared" si="1"/>
        <v>2969.8973991590965</v>
      </c>
      <c r="X17" s="21">
        <f t="shared" si="1"/>
        <v>3118.392269117051</v>
      </c>
      <c r="Y17" s="21">
        <f t="shared" si="1"/>
        <v>3274.3118825729039</v>
      </c>
      <c r="Z17" s="21">
        <f t="shared" si="1"/>
        <v>3438.0274767015489</v>
      </c>
      <c r="AA17" s="21">
        <f t="shared" si="1"/>
        <v>3609.9288505366262</v>
      </c>
      <c r="AB17" s="21">
        <f t="shared" si="1"/>
        <v>3790.425293063458</v>
      </c>
      <c r="AC17" s="21">
        <f t="shared" si="1"/>
        <v>3979.9465577166307</v>
      </c>
      <c r="AD17" s="21">
        <f t="shared" si="1"/>
        <v>4178.9438856024626</v>
      </c>
      <c r="AE17" s="21">
        <f t="shared" si="1"/>
        <v>4387.8910798825855</v>
      </c>
      <c r="AF17" s="21">
        <f t="shared" si="1"/>
        <v>4607.2856338767151</v>
      </c>
      <c r="AG17" s="21">
        <f t="shared" si="1"/>
        <v>4837.6499155705505</v>
      </c>
      <c r="AH17" s="21">
        <f t="shared" si="1"/>
        <v>5079.5324113490788</v>
      </c>
      <c r="AI17" s="21">
        <f t="shared" si="1"/>
        <v>5333.5090319165329</v>
      </c>
      <c r="AJ17" s="21">
        <f t="shared" si="1"/>
        <v>5600.1844835123593</v>
      </c>
      <c r="AK17" s="21">
        <f t="shared" si="1"/>
        <v>5880.1937076879776</v>
      </c>
      <c r="AL17" s="21">
        <f t="shared" si="1"/>
        <v>6174.2033930723755</v>
      </c>
      <c r="AM17" s="21">
        <f t="shared" si="1"/>
        <v>6482.9135627259948</v>
      </c>
      <c r="AN17" s="21">
        <f t="shared" si="1"/>
        <v>6807.0592408622942</v>
      </c>
      <c r="AO17" s="21">
        <f t="shared" si="1"/>
        <v>7147.4122029054097</v>
      </c>
      <c r="AP17" s="21">
        <f t="shared" si="1"/>
        <v>7504.7828130506796</v>
      </c>
      <c r="AQ17" s="21">
        <f t="shared" si="1"/>
        <v>7880.0219537032135</v>
      </c>
      <c r="AR17" s="21">
        <f t="shared" si="1"/>
        <v>8274.0230513883744</v>
      </c>
      <c r="AS17" s="21">
        <f t="shared" si="1"/>
        <v>8687.7242039577923</v>
      </c>
    </row>
    <row r="18" spans="2:45">
      <c r="B18" s="39" t="s">
        <v>26</v>
      </c>
      <c r="C18" s="38">
        <f>C17*I4</f>
        <v>160000</v>
      </c>
      <c r="G18" s="42"/>
      <c r="H18" s="11" t="s">
        <v>15</v>
      </c>
      <c r="I18" s="21">
        <f>I17*$E$8</f>
        <v>450.00000000000006</v>
      </c>
      <c r="J18" s="21">
        <f>J17*$E$8</f>
        <v>472.50000000000006</v>
      </c>
      <c r="K18" s="21">
        <f t="shared" ref="K18:AS18" si="2">K17*$E$8</f>
        <v>496.12500000000006</v>
      </c>
      <c r="L18" s="21">
        <f t="shared" si="2"/>
        <v>520.93125000000009</v>
      </c>
      <c r="M18" s="21">
        <f t="shared" si="2"/>
        <v>546.97781250000003</v>
      </c>
      <c r="N18" s="21">
        <f t="shared" si="2"/>
        <v>574.32670312500011</v>
      </c>
      <c r="O18" s="21">
        <f t="shared" si="2"/>
        <v>603.04303828125001</v>
      </c>
      <c r="P18" s="21">
        <f t="shared" si="2"/>
        <v>633.19519019531253</v>
      </c>
      <c r="Q18" s="21">
        <f t="shared" si="2"/>
        <v>664.8549497050783</v>
      </c>
      <c r="R18" s="21">
        <f t="shared" si="2"/>
        <v>698.09769719033227</v>
      </c>
      <c r="S18" s="21">
        <f t="shared" si="2"/>
        <v>733.0025820498488</v>
      </c>
      <c r="T18" s="21">
        <f t="shared" si="2"/>
        <v>769.65271115234123</v>
      </c>
      <c r="U18" s="21">
        <f t="shared" si="2"/>
        <v>808.1353467099583</v>
      </c>
      <c r="V18" s="21">
        <f t="shared" si="2"/>
        <v>848.54211404545629</v>
      </c>
      <c r="W18" s="21">
        <f t="shared" si="2"/>
        <v>890.96921974772908</v>
      </c>
      <c r="X18" s="21">
        <f t="shared" si="2"/>
        <v>935.51768073511539</v>
      </c>
      <c r="Y18" s="21">
        <f t="shared" si="2"/>
        <v>982.29356477187127</v>
      </c>
      <c r="Z18" s="21">
        <f t="shared" si="2"/>
        <v>1031.4082430104647</v>
      </c>
      <c r="AA18" s="21">
        <f t="shared" si="2"/>
        <v>1082.978655160988</v>
      </c>
      <c r="AB18" s="21">
        <f t="shared" si="2"/>
        <v>1137.1275879190375</v>
      </c>
      <c r="AC18" s="21">
        <f t="shared" si="2"/>
        <v>1193.9839673149893</v>
      </c>
      <c r="AD18" s="21">
        <f t="shared" si="2"/>
        <v>1253.683165680739</v>
      </c>
      <c r="AE18" s="21">
        <f t="shared" si="2"/>
        <v>1316.3673239647758</v>
      </c>
      <c r="AF18" s="21">
        <f t="shared" si="2"/>
        <v>1382.1856901630147</v>
      </c>
      <c r="AG18" s="21">
        <f t="shared" si="2"/>
        <v>1451.2949746711654</v>
      </c>
      <c r="AH18" s="21">
        <f t="shared" si="2"/>
        <v>1523.8597234047238</v>
      </c>
      <c r="AI18" s="21">
        <f t="shared" si="2"/>
        <v>1600.0527095749601</v>
      </c>
      <c r="AJ18" s="21">
        <f t="shared" si="2"/>
        <v>1680.0553450537079</v>
      </c>
      <c r="AK18" s="21">
        <f t="shared" si="2"/>
        <v>1764.0581123063935</v>
      </c>
      <c r="AL18" s="21">
        <f t="shared" si="2"/>
        <v>1852.2610179217129</v>
      </c>
      <c r="AM18" s="21">
        <f t="shared" si="2"/>
        <v>1944.8740688177986</v>
      </c>
      <c r="AN18" s="21">
        <f t="shared" si="2"/>
        <v>2042.1177722586885</v>
      </c>
      <c r="AO18" s="21">
        <f t="shared" si="2"/>
        <v>2144.223660871623</v>
      </c>
      <c r="AP18" s="21">
        <f t="shared" si="2"/>
        <v>2251.4348439152041</v>
      </c>
      <c r="AQ18" s="21">
        <f t="shared" si="2"/>
        <v>2364.0065861109642</v>
      </c>
      <c r="AR18" s="21">
        <f t="shared" si="2"/>
        <v>2482.2069154165129</v>
      </c>
      <c r="AS18" s="21">
        <f t="shared" si="2"/>
        <v>2606.3172611873379</v>
      </c>
    </row>
    <row r="19" spans="2:45">
      <c r="B19" s="34" t="s">
        <v>27</v>
      </c>
      <c r="C19" s="50">
        <v>10000</v>
      </c>
      <c r="G19" s="42"/>
      <c r="H19" s="11" t="s">
        <v>16</v>
      </c>
      <c r="I19" s="21">
        <f>I17*$E$9</f>
        <v>1050</v>
      </c>
      <c r="J19" s="21">
        <f>J17*$E$9</f>
        <v>1102.5</v>
      </c>
      <c r="K19" s="21">
        <f t="shared" ref="K19:AS19" si="3">K17*$E$9</f>
        <v>1157.625</v>
      </c>
      <c r="L19" s="21">
        <f t="shared" si="3"/>
        <v>1215.5062499999999</v>
      </c>
      <c r="M19" s="21">
        <f t="shared" si="3"/>
        <v>1276.2815624999998</v>
      </c>
      <c r="N19" s="21">
        <f t="shared" si="3"/>
        <v>1340.095640625</v>
      </c>
      <c r="O19" s="21">
        <f t="shared" si="3"/>
        <v>1407.1004226562497</v>
      </c>
      <c r="P19" s="21">
        <f t="shared" si="3"/>
        <v>1477.4554437890624</v>
      </c>
      <c r="Q19" s="21">
        <f t="shared" si="3"/>
        <v>1551.3282159785156</v>
      </c>
      <c r="R19" s="21">
        <f t="shared" si="3"/>
        <v>1628.8946267774415</v>
      </c>
      <c r="S19" s="21">
        <f t="shared" si="3"/>
        <v>1710.3393581163134</v>
      </c>
      <c r="T19" s="21">
        <f t="shared" si="3"/>
        <v>1795.8563260221292</v>
      </c>
      <c r="U19" s="21">
        <f t="shared" si="3"/>
        <v>1885.6491423232355</v>
      </c>
      <c r="V19" s="21">
        <f t="shared" si="3"/>
        <v>1979.9315994393976</v>
      </c>
      <c r="W19" s="21">
        <f t="shared" si="3"/>
        <v>2078.9281794113676</v>
      </c>
      <c r="X19" s="21">
        <f t="shared" si="3"/>
        <v>2182.8745883819356</v>
      </c>
      <c r="Y19" s="21">
        <f t="shared" si="3"/>
        <v>2292.0183178010325</v>
      </c>
      <c r="Z19" s="21">
        <f t="shared" si="3"/>
        <v>2406.619233691084</v>
      </c>
      <c r="AA19" s="21">
        <f t="shared" si="3"/>
        <v>2526.950195375638</v>
      </c>
      <c r="AB19" s="21">
        <f t="shared" si="3"/>
        <v>2653.2977051444204</v>
      </c>
      <c r="AC19" s="21">
        <f t="shared" si="3"/>
        <v>2785.9625904016411</v>
      </c>
      <c r="AD19" s="21">
        <f t="shared" si="3"/>
        <v>2925.2607199217236</v>
      </c>
      <c r="AE19" s="21">
        <f t="shared" si="3"/>
        <v>3071.5237559178095</v>
      </c>
      <c r="AF19" s="21">
        <f t="shared" si="3"/>
        <v>3225.0999437137002</v>
      </c>
      <c r="AG19" s="21">
        <f t="shared" si="3"/>
        <v>3386.3549408993854</v>
      </c>
      <c r="AH19" s="21">
        <f t="shared" si="3"/>
        <v>3555.6726879443549</v>
      </c>
      <c r="AI19" s="21">
        <f t="shared" si="3"/>
        <v>3733.4563223415726</v>
      </c>
      <c r="AJ19" s="21">
        <f t="shared" si="3"/>
        <v>3920.1291384586511</v>
      </c>
      <c r="AK19" s="21">
        <f t="shared" si="3"/>
        <v>4116.1355953815837</v>
      </c>
      <c r="AL19" s="21">
        <f t="shared" si="3"/>
        <v>4321.9423751506629</v>
      </c>
      <c r="AM19" s="21">
        <f t="shared" si="3"/>
        <v>4538.0394939081962</v>
      </c>
      <c r="AN19" s="21">
        <f t="shared" si="3"/>
        <v>4764.9414686036052</v>
      </c>
      <c r="AO19" s="21">
        <f t="shared" si="3"/>
        <v>5003.1885420337867</v>
      </c>
      <c r="AP19" s="21">
        <f t="shared" si="3"/>
        <v>5253.3479691354751</v>
      </c>
      <c r="AQ19" s="21">
        <f t="shared" si="3"/>
        <v>5516.0153675922493</v>
      </c>
      <c r="AR19" s="21">
        <f t="shared" si="3"/>
        <v>5791.8161359718615</v>
      </c>
      <c r="AS19" s="21">
        <f t="shared" si="3"/>
        <v>6081.4069427704544</v>
      </c>
    </row>
    <row r="20" spans="2:45">
      <c r="B20" s="34" t="s">
        <v>28</v>
      </c>
      <c r="C20" s="50">
        <f>I5/I6</f>
        <v>30875</v>
      </c>
      <c r="G20" s="42"/>
      <c r="H20" s="11" t="s">
        <v>17</v>
      </c>
      <c r="I20" s="26">
        <f>$E$5*I18</f>
        <v>44550.000000000007</v>
      </c>
      <c r="J20" s="26">
        <f>$E$5*J18</f>
        <v>46777.500000000007</v>
      </c>
      <c r="K20" s="26">
        <f t="shared" ref="K20:AS20" si="4">$E$5*K18</f>
        <v>49116.375000000007</v>
      </c>
      <c r="L20" s="26">
        <f t="shared" si="4"/>
        <v>51572.193750000006</v>
      </c>
      <c r="M20" s="26">
        <f t="shared" si="4"/>
        <v>54150.803437500006</v>
      </c>
      <c r="N20" s="26">
        <f t="shared" si="4"/>
        <v>56858.343609375013</v>
      </c>
      <c r="O20" s="26">
        <f t="shared" si="4"/>
        <v>59701.260789843749</v>
      </c>
      <c r="P20" s="26">
        <f t="shared" si="4"/>
        <v>62686.323829335939</v>
      </c>
      <c r="Q20" s="26">
        <f t="shared" si="4"/>
        <v>65820.640020802748</v>
      </c>
      <c r="R20" s="26">
        <f t="shared" si="4"/>
        <v>69111.672021842896</v>
      </c>
      <c r="S20" s="26">
        <f t="shared" si="4"/>
        <v>72567.25562293503</v>
      </c>
      <c r="T20" s="26">
        <f t="shared" si="4"/>
        <v>76195.618404081775</v>
      </c>
      <c r="U20" s="26">
        <f t="shared" si="4"/>
        <v>80005.399324285871</v>
      </c>
      <c r="V20" s="26">
        <f t="shared" si="4"/>
        <v>84005.669290500169</v>
      </c>
      <c r="W20" s="26">
        <f t="shared" si="4"/>
        <v>88205.952755025181</v>
      </c>
      <c r="X20" s="26">
        <f t="shared" si="4"/>
        <v>92616.250392776419</v>
      </c>
      <c r="Y20" s="26">
        <f t="shared" si="4"/>
        <v>97247.062912415262</v>
      </c>
      <c r="Z20" s="26">
        <f t="shared" si="4"/>
        <v>102109.416058036</v>
      </c>
      <c r="AA20" s="26">
        <f t="shared" si="4"/>
        <v>107214.88686093781</v>
      </c>
      <c r="AB20" s="26">
        <f t="shared" si="4"/>
        <v>112575.63120398471</v>
      </c>
      <c r="AC20" s="26">
        <f t="shared" si="4"/>
        <v>118204.41276418394</v>
      </c>
      <c r="AD20" s="26">
        <f t="shared" si="4"/>
        <v>124114.63340239316</v>
      </c>
      <c r="AE20" s="26">
        <f t="shared" si="4"/>
        <v>130320.3650725128</v>
      </c>
      <c r="AF20" s="26">
        <f t="shared" si="4"/>
        <v>136836.38332613846</v>
      </c>
      <c r="AG20" s="26">
        <f t="shared" si="4"/>
        <v>143678.20249244539</v>
      </c>
      <c r="AH20" s="26">
        <f t="shared" si="4"/>
        <v>150862.11261706764</v>
      </c>
      <c r="AI20" s="26">
        <f t="shared" si="4"/>
        <v>158405.21824792106</v>
      </c>
      <c r="AJ20" s="26">
        <f t="shared" si="4"/>
        <v>166325.47916031707</v>
      </c>
      <c r="AK20" s="26">
        <f t="shared" si="4"/>
        <v>174641.75311833294</v>
      </c>
      <c r="AL20" s="26">
        <f t="shared" si="4"/>
        <v>183373.84077424958</v>
      </c>
      <c r="AM20" s="26">
        <f t="shared" si="4"/>
        <v>192542.53281296208</v>
      </c>
      <c r="AN20" s="26">
        <f t="shared" si="4"/>
        <v>202169.65945361016</v>
      </c>
      <c r="AO20" s="26">
        <f t="shared" si="4"/>
        <v>212278.14242629067</v>
      </c>
      <c r="AP20" s="26">
        <f t="shared" si="4"/>
        <v>222892.04954760519</v>
      </c>
      <c r="AQ20" s="26">
        <f t="shared" si="4"/>
        <v>234036.65202498547</v>
      </c>
      <c r="AR20" s="26">
        <f t="shared" si="4"/>
        <v>245738.48462623477</v>
      </c>
      <c r="AS20" s="26">
        <f t="shared" si="4"/>
        <v>258025.40885754646</v>
      </c>
    </row>
    <row r="21" spans="2:45">
      <c r="B21" s="34" t="s">
        <v>33</v>
      </c>
      <c r="C21" s="50">
        <v>20000</v>
      </c>
      <c r="G21" s="42"/>
      <c r="H21" s="11" t="s">
        <v>18</v>
      </c>
      <c r="I21" s="26">
        <f>$E$6/12*I19</f>
        <v>87412.5</v>
      </c>
      <c r="J21" s="26">
        <f>$E$6/12*J19</f>
        <v>91783.125</v>
      </c>
      <c r="K21" s="26">
        <f t="shared" ref="K21:AS21" si="5">$E$6/12*K19</f>
        <v>96372.28125</v>
      </c>
      <c r="L21" s="26">
        <f t="shared" si="5"/>
        <v>101190.8953125</v>
      </c>
      <c r="M21" s="26">
        <f t="shared" si="5"/>
        <v>106250.44007812499</v>
      </c>
      <c r="N21" s="26">
        <f t="shared" si="5"/>
        <v>111562.96208203126</v>
      </c>
      <c r="O21" s="26">
        <f t="shared" si="5"/>
        <v>117141.11018613279</v>
      </c>
      <c r="P21" s="26">
        <f t="shared" si="5"/>
        <v>122998.16569543944</v>
      </c>
      <c r="Q21" s="26">
        <f t="shared" si="5"/>
        <v>129148.07398021143</v>
      </c>
      <c r="R21" s="26">
        <f t="shared" si="5"/>
        <v>135605.47767922201</v>
      </c>
      <c r="S21" s="26">
        <f t="shared" si="5"/>
        <v>142385.75156318309</v>
      </c>
      <c r="T21" s="26">
        <f t="shared" si="5"/>
        <v>149505.03914134225</v>
      </c>
      <c r="U21" s="26">
        <f t="shared" si="5"/>
        <v>156980.29109840936</v>
      </c>
      <c r="V21" s="26">
        <f t="shared" si="5"/>
        <v>164829.30565332985</v>
      </c>
      <c r="W21" s="26">
        <f t="shared" si="5"/>
        <v>173070.77093599635</v>
      </c>
      <c r="X21" s="26">
        <f t="shared" si="5"/>
        <v>181724.30948279615</v>
      </c>
      <c r="Y21" s="26">
        <f t="shared" si="5"/>
        <v>190810.52495693596</v>
      </c>
      <c r="Z21" s="26">
        <f t="shared" si="5"/>
        <v>200351.05120478274</v>
      </c>
      <c r="AA21" s="26">
        <f t="shared" si="5"/>
        <v>210368.60376502186</v>
      </c>
      <c r="AB21" s="26">
        <f t="shared" si="5"/>
        <v>220887.033953273</v>
      </c>
      <c r="AC21" s="26">
        <f t="shared" si="5"/>
        <v>231931.38565093663</v>
      </c>
      <c r="AD21" s="26">
        <f t="shared" si="5"/>
        <v>243527.9549334835</v>
      </c>
      <c r="AE21" s="26">
        <f t="shared" si="5"/>
        <v>255704.35268015764</v>
      </c>
      <c r="AF21" s="26">
        <f t="shared" si="5"/>
        <v>268489.57031416555</v>
      </c>
      <c r="AG21" s="26">
        <f t="shared" si="5"/>
        <v>281914.04882987385</v>
      </c>
      <c r="AH21" s="26">
        <f t="shared" si="5"/>
        <v>296009.75127136754</v>
      </c>
      <c r="AI21" s="26">
        <f t="shared" si="5"/>
        <v>310810.23883493594</v>
      </c>
      <c r="AJ21" s="26">
        <f t="shared" si="5"/>
        <v>326350.75077668269</v>
      </c>
      <c r="AK21" s="26">
        <f t="shared" si="5"/>
        <v>342668.28831551684</v>
      </c>
      <c r="AL21" s="26">
        <f t="shared" si="5"/>
        <v>359801.70273129269</v>
      </c>
      <c r="AM21" s="26">
        <f t="shared" si="5"/>
        <v>377791.78786785732</v>
      </c>
      <c r="AN21" s="26">
        <f t="shared" si="5"/>
        <v>396681.37726125016</v>
      </c>
      <c r="AO21" s="26">
        <f t="shared" si="5"/>
        <v>416515.44612431276</v>
      </c>
      <c r="AP21" s="26">
        <f t="shared" si="5"/>
        <v>437341.2184305283</v>
      </c>
      <c r="AQ21" s="26">
        <f t="shared" si="5"/>
        <v>459208.27935205476</v>
      </c>
      <c r="AR21" s="26">
        <f t="shared" si="5"/>
        <v>482168.69331965747</v>
      </c>
      <c r="AS21" s="26">
        <f t="shared" si="5"/>
        <v>506277.12798564031</v>
      </c>
    </row>
    <row r="22" spans="2:45">
      <c r="G22" s="42"/>
      <c r="H22" s="11" t="s">
        <v>19</v>
      </c>
      <c r="I22" s="26">
        <f>(I16-I17)*$E$11</f>
        <v>242500</v>
      </c>
      <c r="J22" s="26">
        <f>(J16-J17)*$E$11</f>
        <v>254625</v>
      </c>
      <c r="K22" s="26">
        <f t="shared" ref="K22:AS22" si="6">(K16-K17)*$E$11</f>
        <v>267356.25</v>
      </c>
      <c r="L22" s="26">
        <f t="shared" si="6"/>
        <v>280724.0625</v>
      </c>
      <c r="M22" s="26">
        <f t="shared" si="6"/>
        <v>294760.265625</v>
      </c>
      <c r="N22" s="26">
        <f t="shared" si="6"/>
        <v>309498.27890625002</v>
      </c>
      <c r="O22" s="26">
        <f t="shared" si="6"/>
        <v>324973.19285156252</v>
      </c>
      <c r="P22" s="26">
        <f t="shared" si="6"/>
        <v>341221.85249414062</v>
      </c>
      <c r="Q22" s="26">
        <f t="shared" si="6"/>
        <v>358282.94511884765</v>
      </c>
      <c r="R22" s="26">
        <f t="shared" si="6"/>
        <v>376197.09237479011</v>
      </c>
      <c r="S22" s="26">
        <f t="shared" si="6"/>
        <v>395006.94699352956</v>
      </c>
      <c r="T22" s="26">
        <f t="shared" si="6"/>
        <v>414757.2943432061</v>
      </c>
      <c r="U22" s="26">
        <f t="shared" si="6"/>
        <v>435495.15906036645</v>
      </c>
      <c r="V22" s="26">
        <f t="shared" si="6"/>
        <v>457269.91701338469</v>
      </c>
      <c r="W22" s="26">
        <f t="shared" si="6"/>
        <v>480133.41286405397</v>
      </c>
      <c r="X22" s="26">
        <f t="shared" si="6"/>
        <v>504140.08350725664</v>
      </c>
      <c r="Y22" s="26">
        <f t="shared" si="6"/>
        <v>529347.08768261946</v>
      </c>
      <c r="Z22" s="26">
        <f t="shared" si="6"/>
        <v>555814.44206675037</v>
      </c>
      <c r="AA22" s="26">
        <f t="shared" si="6"/>
        <v>583605.16417008801</v>
      </c>
      <c r="AB22" s="26">
        <f t="shared" si="6"/>
        <v>612785.42237859243</v>
      </c>
      <c r="AC22" s="26">
        <f t="shared" si="6"/>
        <v>643424.69349752204</v>
      </c>
      <c r="AD22" s="26">
        <f t="shared" si="6"/>
        <v>675595.92817239813</v>
      </c>
      <c r="AE22" s="26">
        <f t="shared" si="6"/>
        <v>709375.72458101797</v>
      </c>
      <c r="AF22" s="26">
        <f t="shared" si="6"/>
        <v>744844.51081006892</v>
      </c>
      <c r="AG22" s="26">
        <f t="shared" si="6"/>
        <v>782086.73635057244</v>
      </c>
      <c r="AH22" s="26">
        <f t="shared" si="6"/>
        <v>821191.07316810114</v>
      </c>
      <c r="AI22" s="26">
        <f t="shared" si="6"/>
        <v>862250.62682650622</v>
      </c>
      <c r="AJ22" s="26">
        <f t="shared" si="6"/>
        <v>905363.15816783137</v>
      </c>
      <c r="AK22" s="26">
        <f t="shared" si="6"/>
        <v>950631.31607622304</v>
      </c>
      <c r="AL22" s="26">
        <f t="shared" si="6"/>
        <v>998162.88188003411</v>
      </c>
      <c r="AM22" s="26">
        <f t="shared" si="6"/>
        <v>1048071.0259740358</v>
      </c>
      <c r="AN22" s="26">
        <f t="shared" si="6"/>
        <v>1100474.5772727376</v>
      </c>
      <c r="AO22" s="26">
        <f t="shared" si="6"/>
        <v>1155498.3061363746</v>
      </c>
      <c r="AP22" s="26">
        <f t="shared" si="6"/>
        <v>1213273.2214431933</v>
      </c>
      <c r="AQ22" s="26">
        <f t="shared" si="6"/>
        <v>1273936.8825153527</v>
      </c>
      <c r="AR22" s="26">
        <f t="shared" si="6"/>
        <v>1337633.7266411204</v>
      </c>
      <c r="AS22" s="26">
        <f t="shared" si="6"/>
        <v>1404515.4129731767</v>
      </c>
    </row>
    <row r="23" spans="2:45">
      <c r="B23" s="40" t="s">
        <v>40</v>
      </c>
      <c r="C23" s="53">
        <f>SUM(C17:C21)</f>
        <v>260875</v>
      </c>
      <c r="G23" s="42"/>
      <c r="H23" s="11" t="s">
        <v>20</v>
      </c>
      <c r="I23" s="26">
        <f>(I16-I17)*$E$12</f>
        <v>485000</v>
      </c>
      <c r="J23" s="26">
        <f>(J16-J17)*$E$12</f>
        <v>509250</v>
      </c>
      <c r="K23" s="26">
        <f t="shared" ref="K23:AS23" si="7">(K16-K17)*$E$12</f>
        <v>534712.5</v>
      </c>
      <c r="L23" s="26">
        <f t="shared" si="7"/>
        <v>561448.125</v>
      </c>
      <c r="M23" s="26">
        <f t="shared" si="7"/>
        <v>589520.53125</v>
      </c>
      <c r="N23" s="26">
        <f t="shared" si="7"/>
        <v>618996.55781250005</v>
      </c>
      <c r="O23" s="26">
        <f t="shared" si="7"/>
        <v>649946.38570312504</v>
      </c>
      <c r="P23" s="26">
        <f t="shared" si="7"/>
        <v>682443.70498828124</v>
      </c>
      <c r="Q23" s="26">
        <f t="shared" si="7"/>
        <v>716565.8902376953</v>
      </c>
      <c r="R23" s="26">
        <f t="shared" si="7"/>
        <v>752394.18474958022</v>
      </c>
      <c r="S23" s="26">
        <f t="shared" si="7"/>
        <v>790013.89398705913</v>
      </c>
      <c r="T23" s="26">
        <f t="shared" si="7"/>
        <v>829514.5886864122</v>
      </c>
      <c r="U23" s="26">
        <f t="shared" si="7"/>
        <v>870990.3181207329</v>
      </c>
      <c r="V23" s="26">
        <f t="shared" si="7"/>
        <v>914539.83402676939</v>
      </c>
      <c r="W23" s="26">
        <f t="shared" si="7"/>
        <v>960266.82572810794</v>
      </c>
      <c r="X23" s="26">
        <f t="shared" si="7"/>
        <v>1008280.1670145133</v>
      </c>
      <c r="Y23" s="26">
        <f t="shared" si="7"/>
        <v>1058694.1753652389</v>
      </c>
      <c r="Z23" s="26">
        <f t="shared" si="7"/>
        <v>1111628.8841335007</v>
      </c>
      <c r="AA23" s="26">
        <f t="shared" si="7"/>
        <v>1167210.328340176</v>
      </c>
      <c r="AB23" s="26">
        <f t="shared" si="7"/>
        <v>1225570.8447571849</v>
      </c>
      <c r="AC23" s="26">
        <f t="shared" si="7"/>
        <v>1286849.3869950441</v>
      </c>
      <c r="AD23" s="26">
        <f t="shared" si="7"/>
        <v>1351191.8563447963</v>
      </c>
      <c r="AE23" s="26">
        <f t="shared" si="7"/>
        <v>1418751.4491620359</v>
      </c>
      <c r="AF23" s="26">
        <f t="shared" si="7"/>
        <v>1489689.0216201378</v>
      </c>
      <c r="AG23" s="26">
        <f t="shared" si="7"/>
        <v>1564173.4727011449</v>
      </c>
      <c r="AH23" s="26">
        <f t="shared" si="7"/>
        <v>1642382.1463362023</v>
      </c>
      <c r="AI23" s="26">
        <f t="shared" si="7"/>
        <v>1724501.2536530124</v>
      </c>
      <c r="AJ23" s="26">
        <f t="shared" si="7"/>
        <v>1810726.3163356627</v>
      </c>
      <c r="AK23" s="26">
        <f t="shared" si="7"/>
        <v>1901262.6321524461</v>
      </c>
      <c r="AL23" s="26">
        <f t="shared" si="7"/>
        <v>1996325.7637600682</v>
      </c>
      <c r="AM23" s="26">
        <f t="shared" si="7"/>
        <v>2096142.0519480717</v>
      </c>
      <c r="AN23" s="26">
        <f t="shared" si="7"/>
        <v>2200949.1545454753</v>
      </c>
      <c r="AO23" s="26">
        <f t="shared" si="7"/>
        <v>2310996.6122727492</v>
      </c>
      <c r="AP23" s="26">
        <f t="shared" si="7"/>
        <v>2426546.4428863865</v>
      </c>
      <c r="AQ23" s="26">
        <f t="shared" si="7"/>
        <v>2547873.7650307054</v>
      </c>
      <c r="AR23" s="26">
        <f t="shared" si="7"/>
        <v>2675267.4532822408</v>
      </c>
      <c r="AS23" s="26">
        <f t="shared" si="7"/>
        <v>2809030.8259463534</v>
      </c>
    </row>
    <row r="24" spans="2:45" ht="18">
      <c r="B24" s="40" t="s">
        <v>41</v>
      </c>
      <c r="C24" s="52">
        <f>C23*12</f>
        <v>3130500</v>
      </c>
      <c r="G24" s="43"/>
      <c r="H24" s="29" t="s">
        <v>21</v>
      </c>
      <c r="I24" s="32">
        <f>SUM(I20:I23)</f>
        <v>859462.5</v>
      </c>
      <c r="J24" s="32">
        <f>SUM(J20:J23)</f>
        <v>902435.625</v>
      </c>
      <c r="K24" s="32">
        <f t="shared" ref="K24:AS24" si="8">SUM(K20:K23)</f>
        <v>947557.40625</v>
      </c>
      <c r="L24" s="32">
        <f t="shared" si="8"/>
        <v>994935.27656250005</v>
      </c>
      <c r="M24" s="32">
        <f t="shared" si="8"/>
        <v>1044682.040390625</v>
      </c>
      <c r="N24" s="32">
        <f t="shared" si="8"/>
        <v>1096916.1424101563</v>
      </c>
      <c r="O24" s="32">
        <f t="shared" si="8"/>
        <v>1151761.9495306641</v>
      </c>
      <c r="P24" s="32">
        <f t="shared" si="8"/>
        <v>1209350.0470071973</v>
      </c>
      <c r="Q24" s="32">
        <f t="shared" si="8"/>
        <v>1269817.5493575572</v>
      </c>
      <c r="R24" s="32">
        <f t="shared" si="8"/>
        <v>1333308.4268254354</v>
      </c>
      <c r="S24" s="32">
        <f t="shared" si="8"/>
        <v>1399973.8481667067</v>
      </c>
      <c r="T24" s="32">
        <f t="shared" si="8"/>
        <v>1469972.5405750424</v>
      </c>
      <c r="U24" s="32">
        <f t="shared" si="8"/>
        <v>1543471.1676037945</v>
      </c>
      <c r="V24" s="32">
        <f t="shared" si="8"/>
        <v>1620644.7259839841</v>
      </c>
      <c r="W24" s="32">
        <f t="shared" si="8"/>
        <v>1701676.9622831834</v>
      </c>
      <c r="X24" s="32">
        <f t="shared" si="8"/>
        <v>1786760.8103973423</v>
      </c>
      <c r="Y24" s="32">
        <f t="shared" si="8"/>
        <v>1876098.8509172096</v>
      </c>
      <c r="Z24" s="32">
        <f t="shared" si="8"/>
        <v>1969903.7934630699</v>
      </c>
      <c r="AA24" s="32">
        <f t="shared" si="8"/>
        <v>2068398.9831362236</v>
      </c>
      <c r="AB24" s="32">
        <f t="shared" si="8"/>
        <v>2171818.9322930351</v>
      </c>
      <c r="AC24" s="32">
        <f t="shared" si="8"/>
        <v>2280409.8789076866</v>
      </c>
      <c r="AD24" s="32">
        <f t="shared" si="8"/>
        <v>2394430.372853071</v>
      </c>
      <c r="AE24" s="32">
        <f t="shared" si="8"/>
        <v>2514151.8914957242</v>
      </c>
      <c r="AF24" s="32">
        <f t="shared" si="8"/>
        <v>2639859.4860705109</v>
      </c>
      <c r="AG24" s="32">
        <f t="shared" si="8"/>
        <v>2771852.4603740368</v>
      </c>
      <c r="AH24" s="32">
        <f t="shared" si="8"/>
        <v>2910445.0833927384</v>
      </c>
      <c r="AI24" s="32">
        <f t="shared" si="8"/>
        <v>3055967.3375623757</v>
      </c>
      <c r="AJ24" s="32">
        <f t="shared" si="8"/>
        <v>3208765.7044404941</v>
      </c>
      <c r="AK24" s="32">
        <f t="shared" si="8"/>
        <v>3369203.9896625187</v>
      </c>
      <c r="AL24" s="32">
        <f t="shared" si="8"/>
        <v>3537664.1891456442</v>
      </c>
      <c r="AM24" s="32">
        <f t="shared" si="8"/>
        <v>3714547.3986029271</v>
      </c>
      <c r="AN24" s="32">
        <f t="shared" si="8"/>
        <v>3900274.7685330734</v>
      </c>
      <c r="AO24" s="32">
        <f t="shared" si="8"/>
        <v>4095288.506959727</v>
      </c>
      <c r="AP24" s="32">
        <f t="shared" si="8"/>
        <v>4300052.9323077127</v>
      </c>
      <c r="AQ24" s="32">
        <f t="shared" si="8"/>
        <v>4515055.5789230987</v>
      </c>
      <c r="AR24" s="32">
        <f t="shared" si="8"/>
        <v>4740808.3578692535</v>
      </c>
      <c r="AS24" s="32">
        <f t="shared" si="8"/>
        <v>4977848.7757627163</v>
      </c>
    </row>
    <row r="25" spans="2:45">
      <c r="G25" s="44" t="s">
        <v>22</v>
      </c>
      <c r="H25" s="12" t="s">
        <v>13</v>
      </c>
      <c r="I25" s="15">
        <f>B5</f>
        <v>50000</v>
      </c>
      <c r="J25" s="15">
        <f>I25+(I25*$B$8)</f>
        <v>55000</v>
      </c>
      <c r="K25" s="15">
        <f t="shared" ref="K25:AS25" si="9">J25+(J25*$B$8)</f>
        <v>60500</v>
      </c>
      <c r="L25" s="15">
        <f t="shared" si="9"/>
        <v>66550</v>
      </c>
      <c r="M25" s="15">
        <f t="shared" si="9"/>
        <v>73205</v>
      </c>
      <c r="N25" s="15">
        <f t="shared" si="9"/>
        <v>80525.5</v>
      </c>
      <c r="O25" s="15">
        <f t="shared" si="9"/>
        <v>88578.05</v>
      </c>
      <c r="P25" s="15">
        <f t="shared" si="9"/>
        <v>97435.85500000001</v>
      </c>
      <c r="Q25" s="15">
        <f t="shared" si="9"/>
        <v>107179.44050000001</v>
      </c>
      <c r="R25" s="15">
        <f t="shared" si="9"/>
        <v>117897.38455000002</v>
      </c>
      <c r="S25" s="15">
        <f t="shared" si="9"/>
        <v>129687.12300500002</v>
      </c>
      <c r="T25" s="15">
        <f t="shared" si="9"/>
        <v>142655.83530550002</v>
      </c>
      <c r="U25" s="15">
        <f t="shared" si="9"/>
        <v>156921.41883605003</v>
      </c>
      <c r="V25" s="15">
        <f t="shared" si="9"/>
        <v>172613.56071965504</v>
      </c>
      <c r="W25" s="15">
        <f t="shared" si="9"/>
        <v>189874.91679162055</v>
      </c>
      <c r="X25" s="15">
        <f t="shared" si="9"/>
        <v>208862.4084707826</v>
      </c>
      <c r="Y25" s="15">
        <f t="shared" si="9"/>
        <v>229748.64931786087</v>
      </c>
      <c r="Z25" s="15">
        <f t="shared" si="9"/>
        <v>252723.51424964695</v>
      </c>
      <c r="AA25" s="15">
        <f t="shared" si="9"/>
        <v>277995.86567461165</v>
      </c>
      <c r="AB25" s="15">
        <f t="shared" si="9"/>
        <v>305795.45224207279</v>
      </c>
      <c r="AC25" s="15">
        <f t="shared" si="9"/>
        <v>336374.99746628007</v>
      </c>
      <c r="AD25" s="15">
        <f t="shared" si="9"/>
        <v>370012.49721290806</v>
      </c>
      <c r="AE25" s="15">
        <f t="shared" si="9"/>
        <v>407013.74693419889</v>
      </c>
      <c r="AF25" s="15">
        <f t="shared" si="9"/>
        <v>447715.12162761879</v>
      </c>
      <c r="AG25" s="15">
        <f t="shared" si="9"/>
        <v>492486.63379038067</v>
      </c>
      <c r="AH25" s="15">
        <f t="shared" si="9"/>
        <v>541735.29716941877</v>
      </c>
      <c r="AI25" s="15">
        <f t="shared" si="9"/>
        <v>595908.82688636065</v>
      </c>
      <c r="AJ25" s="15">
        <f t="shared" si="9"/>
        <v>655499.70957499673</v>
      </c>
      <c r="AK25" s="15">
        <f t="shared" si="9"/>
        <v>721049.68053249642</v>
      </c>
      <c r="AL25" s="15">
        <f t="shared" si="9"/>
        <v>793154.64858574606</v>
      </c>
      <c r="AM25" s="15">
        <f t="shared" si="9"/>
        <v>872470.11344432062</v>
      </c>
      <c r="AN25" s="15">
        <f t="shared" si="9"/>
        <v>959717.12478875276</v>
      </c>
      <c r="AO25" s="15">
        <f t="shared" si="9"/>
        <v>1055688.8372676279</v>
      </c>
      <c r="AP25" s="15">
        <f t="shared" si="9"/>
        <v>1161257.7209943908</v>
      </c>
      <c r="AQ25" s="15">
        <f t="shared" si="9"/>
        <v>1277383.4930938298</v>
      </c>
      <c r="AR25" s="15">
        <f t="shared" si="9"/>
        <v>1405121.8424032128</v>
      </c>
      <c r="AS25" s="15">
        <f t="shared" si="9"/>
        <v>1545634.0266435342</v>
      </c>
    </row>
    <row r="26" spans="2:45">
      <c r="B26" s="34" t="s">
        <v>43</v>
      </c>
      <c r="C26" s="55">
        <f>($C$21)/($C$21*I7)</f>
        <v>0.14164305949008499</v>
      </c>
      <c r="G26" s="44"/>
      <c r="H26" s="12" t="s">
        <v>14</v>
      </c>
      <c r="I26" s="15">
        <f>I25*$B$13</f>
        <v>2500</v>
      </c>
      <c r="J26" s="15">
        <f>J25*$B$13</f>
        <v>2750</v>
      </c>
      <c r="K26" s="15">
        <f t="shared" ref="K26:AS26" si="10">K25*$B$13</f>
        <v>3025</v>
      </c>
      <c r="L26" s="15">
        <f t="shared" si="10"/>
        <v>3327.5</v>
      </c>
      <c r="M26" s="15">
        <f t="shared" si="10"/>
        <v>3660.25</v>
      </c>
      <c r="N26" s="15">
        <f t="shared" si="10"/>
        <v>4026.2750000000001</v>
      </c>
      <c r="O26" s="15">
        <f t="shared" si="10"/>
        <v>4428.9025000000001</v>
      </c>
      <c r="P26" s="15">
        <f t="shared" si="10"/>
        <v>4871.7927500000005</v>
      </c>
      <c r="Q26" s="15">
        <f t="shared" si="10"/>
        <v>5358.9720250000009</v>
      </c>
      <c r="R26" s="15">
        <f t="shared" si="10"/>
        <v>5894.8692275000012</v>
      </c>
      <c r="S26" s="15">
        <f t="shared" si="10"/>
        <v>6484.3561502500015</v>
      </c>
      <c r="T26" s="15">
        <f t="shared" si="10"/>
        <v>7132.7917652750011</v>
      </c>
      <c r="U26" s="15">
        <f t="shared" si="10"/>
        <v>7846.0709418025017</v>
      </c>
      <c r="V26" s="15">
        <f t="shared" si="10"/>
        <v>8630.6780359827517</v>
      </c>
      <c r="W26" s="15">
        <f t="shared" si="10"/>
        <v>9493.7458395810281</v>
      </c>
      <c r="X26" s="15">
        <f t="shared" si="10"/>
        <v>10443.120423539131</v>
      </c>
      <c r="Y26" s="15">
        <f t="shared" si="10"/>
        <v>11487.432465893044</v>
      </c>
      <c r="Z26" s="15">
        <f t="shared" si="10"/>
        <v>12636.175712482349</v>
      </c>
      <c r="AA26" s="15">
        <f t="shared" si="10"/>
        <v>13899.793283730583</v>
      </c>
      <c r="AB26" s="15">
        <f t="shared" si="10"/>
        <v>15289.772612103639</v>
      </c>
      <c r="AC26" s="15">
        <f t="shared" si="10"/>
        <v>16818.749873314006</v>
      </c>
      <c r="AD26" s="15">
        <f t="shared" si="10"/>
        <v>18500.624860645403</v>
      </c>
      <c r="AE26" s="15">
        <f t="shared" si="10"/>
        <v>20350.687346709947</v>
      </c>
      <c r="AF26" s="15">
        <f t="shared" si="10"/>
        <v>22385.75608138094</v>
      </c>
      <c r="AG26" s="15">
        <f t="shared" si="10"/>
        <v>24624.331689519036</v>
      </c>
      <c r="AH26" s="15">
        <f t="shared" si="10"/>
        <v>27086.764858470939</v>
      </c>
      <c r="AI26" s="15">
        <f t="shared" si="10"/>
        <v>29795.441344318035</v>
      </c>
      <c r="AJ26" s="15">
        <f t="shared" si="10"/>
        <v>32774.985478749841</v>
      </c>
      <c r="AK26" s="15">
        <f t="shared" si="10"/>
        <v>36052.484026624821</v>
      </c>
      <c r="AL26" s="15">
        <f t="shared" si="10"/>
        <v>39657.732429287309</v>
      </c>
      <c r="AM26" s="15">
        <f t="shared" si="10"/>
        <v>43623.505672216037</v>
      </c>
      <c r="AN26" s="15">
        <f t="shared" si="10"/>
        <v>47985.856239437642</v>
      </c>
      <c r="AO26" s="15">
        <f t="shared" si="10"/>
        <v>52784.441863381398</v>
      </c>
      <c r="AP26" s="15">
        <f t="shared" si="10"/>
        <v>58062.886049719542</v>
      </c>
      <c r="AQ26" s="15">
        <f t="shared" si="10"/>
        <v>63869.174654691495</v>
      </c>
      <c r="AR26" s="15">
        <f t="shared" si="10"/>
        <v>70256.09212016064</v>
      </c>
      <c r="AS26" s="15">
        <f t="shared" si="10"/>
        <v>77281.701332176715</v>
      </c>
    </row>
    <row r="27" spans="2:45">
      <c r="C27" s="56">
        <f>($C$21)/($C$21*J7)</f>
        <v>0.32051282051282054</v>
      </c>
      <c r="G27" s="44"/>
      <c r="H27" s="11" t="s">
        <v>15</v>
      </c>
      <c r="I27" s="15">
        <f>I26*$E$8</f>
        <v>750.00000000000011</v>
      </c>
      <c r="J27" s="15">
        <f>J26*$E$8</f>
        <v>825.00000000000011</v>
      </c>
      <c r="K27" s="15">
        <f t="shared" ref="K27:AS27" si="11">K26*$E$8</f>
        <v>907.50000000000011</v>
      </c>
      <c r="L27" s="15">
        <f t="shared" si="11"/>
        <v>998.25000000000011</v>
      </c>
      <c r="M27" s="15">
        <f t="shared" si="11"/>
        <v>1098.0750000000003</v>
      </c>
      <c r="N27" s="15">
        <f t="shared" si="11"/>
        <v>1207.8825000000002</v>
      </c>
      <c r="O27" s="15">
        <f t="shared" si="11"/>
        <v>1328.6707500000002</v>
      </c>
      <c r="P27" s="15">
        <f t="shared" si="11"/>
        <v>1461.5378250000003</v>
      </c>
      <c r="Q27" s="15">
        <f t="shared" si="11"/>
        <v>1607.6916075000006</v>
      </c>
      <c r="R27" s="15">
        <f t="shared" si="11"/>
        <v>1768.4607682500007</v>
      </c>
      <c r="S27" s="15">
        <f t="shared" si="11"/>
        <v>1945.3068450750006</v>
      </c>
      <c r="T27" s="15">
        <f t="shared" si="11"/>
        <v>2139.8375295825008</v>
      </c>
      <c r="U27" s="15">
        <f t="shared" si="11"/>
        <v>2353.8212825407509</v>
      </c>
      <c r="V27" s="15">
        <f t="shared" si="11"/>
        <v>2589.2034107948257</v>
      </c>
      <c r="W27" s="15">
        <f t="shared" si="11"/>
        <v>2848.1237518743087</v>
      </c>
      <c r="X27" s="15">
        <f t="shared" si="11"/>
        <v>3132.9361270617396</v>
      </c>
      <c r="Y27" s="15">
        <f t="shared" si="11"/>
        <v>3446.2297397679135</v>
      </c>
      <c r="Z27" s="15">
        <f t="shared" si="11"/>
        <v>3790.8527137447054</v>
      </c>
      <c r="AA27" s="15">
        <f t="shared" si="11"/>
        <v>4169.9379851191752</v>
      </c>
      <c r="AB27" s="15">
        <f t="shared" si="11"/>
        <v>4586.9317836310929</v>
      </c>
      <c r="AC27" s="15">
        <f t="shared" si="11"/>
        <v>5045.6249619942027</v>
      </c>
      <c r="AD27" s="15">
        <f t="shared" si="11"/>
        <v>5550.1874581936218</v>
      </c>
      <c r="AE27" s="15">
        <f t="shared" si="11"/>
        <v>6105.2062040129849</v>
      </c>
      <c r="AF27" s="15">
        <f t="shared" si="11"/>
        <v>6715.7268244142824</v>
      </c>
      <c r="AG27" s="15">
        <f t="shared" si="11"/>
        <v>7387.299506855712</v>
      </c>
      <c r="AH27" s="15">
        <f t="shared" si="11"/>
        <v>8126.0294575412827</v>
      </c>
      <c r="AI27" s="15">
        <f t="shared" si="11"/>
        <v>8938.6324032954126</v>
      </c>
      <c r="AJ27" s="15">
        <f t="shared" si="11"/>
        <v>9832.495643624954</v>
      </c>
      <c r="AK27" s="15">
        <f t="shared" si="11"/>
        <v>10815.745207987447</v>
      </c>
      <c r="AL27" s="15">
        <f t="shared" si="11"/>
        <v>11897.319728786195</v>
      </c>
      <c r="AM27" s="15">
        <f t="shared" si="11"/>
        <v>13087.051701664814</v>
      </c>
      <c r="AN27" s="15">
        <f t="shared" si="11"/>
        <v>14395.756871831294</v>
      </c>
      <c r="AO27" s="15">
        <f t="shared" si="11"/>
        <v>15835.332559014421</v>
      </c>
      <c r="AP27" s="15">
        <f t="shared" si="11"/>
        <v>17418.865814915865</v>
      </c>
      <c r="AQ27" s="15">
        <f t="shared" si="11"/>
        <v>19160.75239640745</v>
      </c>
      <c r="AR27" s="15">
        <f t="shared" si="11"/>
        <v>21076.827636048194</v>
      </c>
      <c r="AS27" s="15">
        <f t="shared" si="11"/>
        <v>23184.51039965302</v>
      </c>
    </row>
    <row r="28" spans="2:45">
      <c r="C28" s="57">
        <f>($C$21)/($C$21*K7)</f>
        <v>0.55865921787709494</v>
      </c>
      <c r="G28" s="44"/>
      <c r="H28" s="11" t="s">
        <v>16</v>
      </c>
      <c r="I28" s="15">
        <f>I26*$E$9</f>
        <v>1750</v>
      </c>
      <c r="J28" s="15">
        <f>J26*$E$9</f>
        <v>1924.9999999999998</v>
      </c>
      <c r="K28" s="15">
        <f t="shared" ref="K28:AS28" si="12">K26*$E$9</f>
        <v>2117.5</v>
      </c>
      <c r="L28" s="15">
        <f t="shared" si="12"/>
        <v>2329.25</v>
      </c>
      <c r="M28" s="15">
        <f t="shared" si="12"/>
        <v>2562.1749999999997</v>
      </c>
      <c r="N28" s="15">
        <f t="shared" si="12"/>
        <v>2818.3924999999999</v>
      </c>
      <c r="O28" s="15">
        <f t="shared" si="12"/>
        <v>3100.2317499999999</v>
      </c>
      <c r="P28" s="15">
        <f t="shared" si="12"/>
        <v>3410.2549250000002</v>
      </c>
      <c r="Q28" s="15">
        <f t="shared" si="12"/>
        <v>3751.2804175000006</v>
      </c>
      <c r="R28" s="15">
        <f t="shared" si="12"/>
        <v>4126.4084592500003</v>
      </c>
      <c r="S28" s="15">
        <f t="shared" si="12"/>
        <v>4539.0493051750009</v>
      </c>
      <c r="T28" s="15">
        <f t="shared" si="12"/>
        <v>4992.9542356925003</v>
      </c>
      <c r="U28" s="15">
        <f t="shared" si="12"/>
        <v>5492.2496592617508</v>
      </c>
      <c r="V28" s="15">
        <f t="shared" si="12"/>
        <v>6041.474625187926</v>
      </c>
      <c r="W28" s="15">
        <f t="shared" si="12"/>
        <v>6645.622087706719</v>
      </c>
      <c r="X28" s="15">
        <f t="shared" si="12"/>
        <v>7310.1842964773905</v>
      </c>
      <c r="Y28" s="15">
        <f t="shared" si="12"/>
        <v>8041.2027261251296</v>
      </c>
      <c r="Z28" s="15">
        <f t="shared" si="12"/>
        <v>8845.3229987376435</v>
      </c>
      <c r="AA28" s="15">
        <f t="shared" si="12"/>
        <v>9729.8552986114082</v>
      </c>
      <c r="AB28" s="15">
        <f t="shared" si="12"/>
        <v>10702.840828472546</v>
      </c>
      <c r="AC28" s="15">
        <f t="shared" si="12"/>
        <v>11773.124911319803</v>
      </c>
      <c r="AD28" s="15">
        <f t="shared" si="12"/>
        <v>12950.437402451782</v>
      </c>
      <c r="AE28" s="15">
        <f t="shared" si="12"/>
        <v>14245.481142696963</v>
      </c>
      <c r="AF28" s="15">
        <f t="shared" si="12"/>
        <v>15670.029256966656</v>
      </c>
      <c r="AG28" s="15">
        <f t="shared" si="12"/>
        <v>17237.032182663323</v>
      </c>
      <c r="AH28" s="15">
        <f t="shared" si="12"/>
        <v>18960.735400929654</v>
      </c>
      <c r="AI28" s="15">
        <f t="shared" si="12"/>
        <v>20856.808941022624</v>
      </c>
      <c r="AJ28" s="15">
        <f t="shared" si="12"/>
        <v>22942.489835124888</v>
      </c>
      <c r="AK28" s="15">
        <f t="shared" si="12"/>
        <v>25236.738818637372</v>
      </c>
      <c r="AL28" s="15">
        <f t="shared" si="12"/>
        <v>27760.412700501114</v>
      </c>
      <c r="AM28" s="15">
        <f t="shared" si="12"/>
        <v>30536.453970551225</v>
      </c>
      <c r="AN28" s="15">
        <f t="shared" si="12"/>
        <v>33590.099367606344</v>
      </c>
      <c r="AO28" s="15">
        <f t="shared" si="12"/>
        <v>36949.109304366975</v>
      </c>
      <c r="AP28" s="15">
        <f t="shared" si="12"/>
        <v>40644.020234803676</v>
      </c>
      <c r="AQ28" s="15">
        <f t="shared" si="12"/>
        <v>44708.422258284045</v>
      </c>
      <c r="AR28" s="15">
        <f t="shared" si="12"/>
        <v>49179.264484112442</v>
      </c>
      <c r="AS28" s="15">
        <f t="shared" si="12"/>
        <v>54097.190932523699</v>
      </c>
    </row>
    <row r="29" spans="2:45">
      <c r="G29" s="44"/>
      <c r="H29" s="11" t="s">
        <v>17</v>
      </c>
      <c r="I29" s="25">
        <f>$E$5*I27</f>
        <v>74250.000000000015</v>
      </c>
      <c r="J29" s="25">
        <f>$E$5*J27</f>
        <v>81675.000000000015</v>
      </c>
      <c r="K29" s="25">
        <f t="shared" ref="K29:AS29" si="13">$E$5*K27</f>
        <v>89842.500000000015</v>
      </c>
      <c r="L29" s="25">
        <f t="shared" si="13"/>
        <v>98826.750000000015</v>
      </c>
      <c r="M29" s="25">
        <f t="shared" si="13"/>
        <v>108709.42500000003</v>
      </c>
      <c r="N29" s="25">
        <f t="shared" si="13"/>
        <v>119580.36750000002</v>
      </c>
      <c r="O29" s="25">
        <f t="shared" si="13"/>
        <v>131538.40425000002</v>
      </c>
      <c r="P29" s="25">
        <f t="shared" si="13"/>
        <v>144692.24467500002</v>
      </c>
      <c r="Q29" s="25">
        <f t="shared" si="13"/>
        <v>159161.46914250005</v>
      </c>
      <c r="R29" s="25">
        <f t="shared" si="13"/>
        <v>175077.61605675006</v>
      </c>
      <c r="S29" s="25">
        <f t="shared" si="13"/>
        <v>192585.37766242507</v>
      </c>
      <c r="T29" s="25">
        <f t="shared" si="13"/>
        <v>211843.91542866759</v>
      </c>
      <c r="U29" s="25">
        <f t="shared" si="13"/>
        <v>233028.30697153433</v>
      </c>
      <c r="V29" s="25">
        <f t="shared" si="13"/>
        <v>256331.13766868773</v>
      </c>
      <c r="W29" s="25">
        <f t="shared" si="13"/>
        <v>281964.25143555657</v>
      </c>
      <c r="X29" s="25">
        <f t="shared" si="13"/>
        <v>310160.67657911225</v>
      </c>
      <c r="Y29" s="25">
        <f t="shared" si="13"/>
        <v>341176.74423702346</v>
      </c>
      <c r="Z29" s="25">
        <f t="shared" si="13"/>
        <v>375294.41866072582</v>
      </c>
      <c r="AA29" s="25">
        <f t="shared" si="13"/>
        <v>412823.86052679835</v>
      </c>
      <c r="AB29" s="25">
        <f t="shared" si="13"/>
        <v>454106.2465794782</v>
      </c>
      <c r="AC29" s="25">
        <f t="shared" si="13"/>
        <v>499516.87123742606</v>
      </c>
      <c r="AD29" s="25">
        <f t="shared" si="13"/>
        <v>549468.5583611686</v>
      </c>
      <c r="AE29" s="25">
        <f t="shared" si="13"/>
        <v>604415.41419728554</v>
      </c>
      <c r="AF29" s="25">
        <f t="shared" si="13"/>
        <v>664856.95561701397</v>
      </c>
      <c r="AG29" s="25">
        <f t="shared" si="13"/>
        <v>731342.65117871552</v>
      </c>
      <c r="AH29" s="25">
        <f t="shared" si="13"/>
        <v>804476.91629658698</v>
      </c>
      <c r="AI29" s="25">
        <f t="shared" si="13"/>
        <v>884924.6079262459</v>
      </c>
      <c r="AJ29" s="25">
        <f t="shared" si="13"/>
        <v>973417.0687188704</v>
      </c>
      <c r="AK29" s="25">
        <f t="shared" si="13"/>
        <v>1070758.7755907574</v>
      </c>
      <c r="AL29" s="25">
        <f t="shared" si="13"/>
        <v>1177834.6531498332</v>
      </c>
      <c r="AM29" s="25">
        <f t="shared" si="13"/>
        <v>1295618.1184648166</v>
      </c>
      <c r="AN29" s="25">
        <f t="shared" si="13"/>
        <v>1425179.9303112982</v>
      </c>
      <c r="AO29" s="25">
        <f t="shared" si="13"/>
        <v>1567697.9233424277</v>
      </c>
      <c r="AP29" s="25">
        <f t="shared" si="13"/>
        <v>1724467.7156766707</v>
      </c>
      <c r="AQ29" s="25">
        <f t="shared" si="13"/>
        <v>1896914.4872443376</v>
      </c>
      <c r="AR29" s="25">
        <f t="shared" si="13"/>
        <v>2086605.9359687711</v>
      </c>
      <c r="AS29" s="25">
        <f t="shared" si="13"/>
        <v>2295266.5295656491</v>
      </c>
    </row>
    <row r="30" spans="2:45">
      <c r="G30" s="44"/>
      <c r="H30" s="11" t="s">
        <v>18</v>
      </c>
      <c r="I30" s="25">
        <f>$E$6/12*I28</f>
        <v>145687.5</v>
      </c>
      <c r="J30" s="25">
        <f>$E$6/12*J28</f>
        <v>160256.24999999997</v>
      </c>
      <c r="K30" s="25">
        <f t="shared" ref="K30:AS30" si="14">$E$6/12*K28</f>
        <v>176281.875</v>
      </c>
      <c r="L30" s="25">
        <f t="shared" si="14"/>
        <v>193910.0625</v>
      </c>
      <c r="M30" s="25">
        <f t="shared" si="14"/>
        <v>213301.06874999998</v>
      </c>
      <c r="N30" s="25">
        <f t="shared" si="14"/>
        <v>234631.175625</v>
      </c>
      <c r="O30" s="25">
        <f t="shared" si="14"/>
        <v>258094.29318750001</v>
      </c>
      <c r="P30" s="25">
        <f t="shared" si="14"/>
        <v>283903.72250625002</v>
      </c>
      <c r="Q30" s="25">
        <f t="shared" si="14"/>
        <v>312294.09475687507</v>
      </c>
      <c r="R30" s="25">
        <f t="shared" si="14"/>
        <v>343523.5042325625</v>
      </c>
      <c r="S30" s="25">
        <f t="shared" si="14"/>
        <v>377875.85465581884</v>
      </c>
      <c r="T30" s="25">
        <f t="shared" si="14"/>
        <v>415663.44012140064</v>
      </c>
      <c r="U30" s="25">
        <f t="shared" si="14"/>
        <v>457229.78413354076</v>
      </c>
      <c r="V30" s="25">
        <f t="shared" si="14"/>
        <v>502952.76254689484</v>
      </c>
      <c r="W30" s="25">
        <f t="shared" si="14"/>
        <v>553248.03880158439</v>
      </c>
      <c r="X30" s="25">
        <f t="shared" si="14"/>
        <v>608572.84268174274</v>
      </c>
      <c r="Y30" s="25">
        <f t="shared" si="14"/>
        <v>669430.12694991706</v>
      </c>
      <c r="Z30" s="25">
        <f t="shared" si="14"/>
        <v>736373.13964490884</v>
      </c>
      <c r="AA30" s="25">
        <f t="shared" si="14"/>
        <v>810010.45360939973</v>
      </c>
      <c r="AB30" s="25">
        <f t="shared" si="14"/>
        <v>891011.49897033954</v>
      </c>
      <c r="AC30" s="25">
        <f t="shared" si="14"/>
        <v>980112.64886737359</v>
      </c>
      <c r="AD30" s="25">
        <f t="shared" si="14"/>
        <v>1078123.9137541109</v>
      </c>
      <c r="AE30" s="25">
        <f t="shared" si="14"/>
        <v>1185936.3051295222</v>
      </c>
      <c r="AF30" s="25">
        <f t="shared" si="14"/>
        <v>1304529.9356424741</v>
      </c>
      <c r="AG30" s="25">
        <f t="shared" si="14"/>
        <v>1434982.9292067217</v>
      </c>
      <c r="AH30" s="25">
        <f t="shared" si="14"/>
        <v>1578481.2221273938</v>
      </c>
      <c r="AI30" s="25">
        <f t="shared" si="14"/>
        <v>1736329.3443401335</v>
      </c>
      <c r="AJ30" s="25">
        <f t="shared" si="14"/>
        <v>1909962.2787741469</v>
      </c>
      <c r="AK30" s="25">
        <f t="shared" si="14"/>
        <v>2100958.5066515612</v>
      </c>
      <c r="AL30" s="25">
        <f t="shared" si="14"/>
        <v>2311054.357316718</v>
      </c>
      <c r="AM30" s="25">
        <f t="shared" si="14"/>
        <v>2542159.7930483897</v>
      </c>
      <c r="AN30" s="25">
        <f t="shared" si="14"/>
        <v>2796375.7723532282</v>
      </c>
      <c r="AO30" s="25">
        <f t="shared" si="14"/>
        <v>3076013.3495885506</v>
      </c>
      <c r="AP30" s="25">
        <f t="shared" si="14"/>
        <v>3383614.6845474062</v>
      </c>
      <c r="AQ30" s="25">
        <f t="shared" si="14"/>
        <v>3721976.1530021466</v>
      </c>
      <c r="AR30" s="25">
        <f t="shared" si="14"/>
        <v>4094173.768302361</v>
      </c>
      <c r="AS30" s="25">
        <f t="shared" si="14"/>
        <v>4503591.1451325975</v>
      </c>
    </row>
    <row r="31" spans="2:45">
      <c r="G31" s="44"/>
      <c r="H31" s="11" t="s">
        <v>19</v>
      </c>
      <c r="I31" s="25">
        <f>(I25-I26)*$F$11</f>
        <v>356250</v>
      </c>
      <c r="J31" s="25">
        <f>(J25-J26)*$F$11</f>
        <v>391875</v>
      </c>
      <c r="K31" s="25">
        <f t="shared" ref="K31:AS31" si="15">(K25-K26)*$F$11</f>
        <v>431062.5</v>
      </c>
      <c r="L31" s="25">
        <f t="shared" si="15"/>
        <v>474168.75</v>
      </c>
      <c r="M31" s="25">
        <f t="shared" si="15"/>
        <v>521585.625</v>
      </c>
      <c r="N31" s="25">
        <f t="shared" si="15"/>
        <v>573744.1875</v>
      </c>
      <c r="O31" s="25">
        <f t="shared" si="15"/>
        <v>631118.60625000007</v>
      </c>
      <c r="P31" s="25">
        <f t="shared" si="15"/>
        <v>694230.46687500016</v>
      </c>
      <c r="Q31" s="25">
        <f t="shared" si="15"/>
        <v>763653.51356250013</v>
      </c>
      <c r="R31" s="25">
        <f t="shared" si="15"/>
        <v>840018.86491875013</v>
      </c>
      <c r="S31" s="25">
        <f t="shared" si="15"/>
        <v>924020.75141062518</v>
      </c>
      <c r="T31" s="25">
        <f t="shared" si="15"/>
        <v>1016422.8265516877</v>
      </c>
      <c r="U31" s="25">
        <f t="shared" si="15"/>
        <v>1118065.1092068565</v>
      </c>
      <c r="V31" s="25">
        <f t="shared" si="15"/>
        <v>1229871.6201275422</v>
      </c>
      <c r="W31" s="25">
        <f t="shared" si="15"/>
        <v>1352858.7821402964</v>
      </c>
      <c r="X31" s="25">
        <f t="shared" si="15"/>
        <v>1488144.660354326</v>
      </c>
      <c r="Y31" s="25">
        <f t="shared" si="15"/>
        <v>1636959.1263897587</v>
      </c>
      <c r="Z31" s="25">
        <f t="shared" si="15"/>
        <v>1800655.0390287347</v>
      </c>
      <c r="AA31" s="25">
        <f t="shared" si="15"/>
        <v>1980720.5429316082</v>
      </c>
      <c r="AB31" s="25">
        <f t="shared" si="15"/>
        <v>2178792.5972247687</v>
      </c>
      <c r="AC31" s="25">
        <f t="shared" si="15"/>
        <v>2396671.8569472455</v>
      </c>
      <c r="AD31" s="25">
        <f t="shared" si="15"/>
        <v>2636339.0426419699</v>
      </c>
      <c r="AE31" s="25">
        <f t="shared" si="15"/>
        <v>2899972.9469061671</v>
      </c>
      <c r="AF31" s="25">
        <f t="shared" si="15"/>
        <v>3189970.241596784</v>
      </c>
      <c r="AG31" s="25">
        <f t="shared" si="15"/>
        <v>3508967.2657564622</v>
      </c>
      <c r="AH31" s="25">
        <f t="shared" si="15"/>
        <v>3859863.9923321088</v>
      </c>
      <c r="AI31" s="25">
        <f t="shared" si="15"/>
        <v>4245850.3915653201</v>
      </c>
      <c r="AJ31" s="25">
        <f t="shared" si="15"/>
        <v>4670435.430721852</v>
      </c>
      <c r="AK31" s="25">
        <f t="shared" si="15"/>
        <v>5137478.9737940375</v>
      </c>
      <c r="AL31" s="25">
        <f t="shared" si="15"/>
        <v>5651226.8711734405</v>
      </c>
      <c r="AM31" s="25">
        <f t="shared" si="15"/>
        <v>6216349.5582907842</v>
      </c>
      <c r="AN31" s="25">
        <f t="shared" si="15"/>
        <v>6837984.5141198635</v>
      </c>
      <c r="AO31" s="25">
        <f t="shared" si="15"/>
        <v>7521782.9655318493</v>
      </c>
      <c r="AP31" s="25">
        <f t="shared" si="15"/>
        <v>8273961.2620850345</v>
      </c>
      <c r="AQ31" s="25">
        <f t="shared" si="15"/>
        <v>9101357.3882935382</v>
      </c>
      <c r="AR31" s="25">
        <f t="shared" si="15"/>
        <v>10011493.127122892</v>
      </c>
      <c r="AS31" s="25">
        <f t="shared" si="15"/>
        <v>11012642.43983518</v>
      </c>
    </row>
    <row r="32" spans="2:45">
      <c r="G32" s="44"/>
      <c r="H32" s="11" t="s">
        <v>20</v>
      </c>
      <c r="I32" s="27">
        <f>(I25-I26)*$F$12</f>
        <v>593750</v>
      </c>
      <c r="J32" s="27">
        <f>(J25-J26)*$F$12</f>
        <v>653125</v>
      </c>
      <c r="K32" s="27">
        <f t="shared" ref="K32:AS32" si="16">(K25-K26)*$F$12</f>
        <v>718437.5</v>
      </c>
      <c r="L32" s="27">
        <f t="shared" si="16"/>
        <v>790281.25</v>
      </c>
      <c r="M32" s="27">
        <f t="shared" si="16"/>
        <v>869309.375</v>
      </c>
      <c r="N32" s="27">
        <f>(N25-N26)*$F$12</f>
        <v>956240.31250000012</v>
      </c>
      <c r="O32" s="27">
        <f t="shared" si="16"/>
        <v>1051864.34375</v>
      </c>
      <c r="P32" s="27">
        <f t="shared" si="16"/>
        <v>1157050.7781250002</v>
      </c>
      <c r="Q32" s="27">
        <f t="shared" si="16"/>
        <v>1272755.8559375003</v>
      </c>
      <c r="R32" s="27">
        <f t="shared" si="16"/>
        <v>1400031.44153125</v>
      </c>
      <c r="S32" s="27">
        <f t="shared" si="16"/>
        <v>1540034.5856843754</v>
      </c>
      <c r="T32" s="27">
        <f t="shared" si="16"/>
        <v>1694038.0442528126</v>
      </c>
      <c r="U32" s="27">
        <f t="shared" si="16"/>
        <v>1863441.8486780941</v>
      </c>
      <c r="V32" s="27">
        <f t="shared" si="16"/>
        <v>2049786.0335459039</v>
      </c>
      <c r="W32" s="27">
        <f t="shared" si="16"/>
        <v>2254764.6369004939</v>
      </c>
      <c r="X32" s="27">
        <f t="shared" si="16"/>
        <v>2480241.1005905434</v>
      </c>
      <c r="Y32" s="27">
        <f t="shared" si="16"/>
        <v>2728265.2106495979</v>
      </c>
      <c r="Z32" s="27">
        <f t="shared" si="16"/>
        <v>3001091.7317145579</v>
      </c>
      <c r="AA32" s="27">
        <f t="shared" si="16"/>
        <v>3301200.9048860134</v>
      </c>
      <c r="AB32" s="27">
        <f t="shared" si="16"/>
        <v>3631320.9953746148</v>
      </c>
      <c r="AC32" s="27">
        <f t="shared" si="16"/>
        <v>3994453.0949120759</v>
      </c>
      <c r="AD32" s="27">
        <f t="shared" si="16"/>
        <v>4393898.4044032833</v>
      </c>
      <c r="AE32" s="27">
        <f t="shared" si="16"/>
        <v>4833288.2448436115</v>
      </c>
      <c r="AF32" s="27">
        <f t="shared" si="16"/>
        <v>5316617.0693279728</v>
      </c>
      <c r="AG32" s="27">
        <f t="shared" si="16"/>
        <v>5848278.7762607699</v>
      </c>
      <c r="AH32" s="27">
        <f t="shared" si="16"/>
        <v>6433106.6538868481</v>
      </c>
      <c r="AI32" s="27">
        <f t="shared" si="16"/>
        <v>7076417.3192755338</v>
      </c>
      <c r="AJ32" s="27">
        <f t="shared" si="16"/>
        <v>7784059.051203086</v>
      </c>
      <c r="AK32" s="27">
        <f t="shared" si="16"/>
        <v>8562464.9563233946</v>
      </c>
      <c r="AL32" s="27">
        <f t="shared" si="16"/>
        <v>9418711.4519557357</v>
      </c>
      <c r="AM32" s="27">
        <f t="shared" si="16"/>
        <v>10360582.597151307</v>
      </c>
      <c r="AN32" s="27">
        <f t="shared" si="16"/>
        <v>11396640.85686644</v>
      </c>
      <c r="AO32" s="27">
        <f t="shared" si="16"/>
        <v>12536304.942553081</v>
      </c>
      <c r="AP32" s="27">
        <f t="shared" si="16"/>
        <v>13789935.436808391</v>
      </c>
      <c r="AQ32" s="27">
        <f t="shared" si="16"/>
        <v>15168928.98048923</v>
      </c>
      <c r="AR32" s="27">
        <f t="shared" si="16"/>
        <v>16685821.878538152</v>
      </c>
      <c r="AS32" s="27">
        <f t="shared" si="16"/>
        <v>18354404.066391967</v>
      </c>
    </row>
    <row r="33" spans="7:45" ht="18">
      <c r="G33" s="43"/>
      <c r="H33" s="29" t="s">
        <v>21</v>
      </c>
      <c r="I33" s="31">
        <f>SUM(I29:I32)</f>
        <v>1169937.5</v>
      </c>
      <c r="J33" s="31">
        <f>SUM(J29:J32)</f>
        <v>1286931.25</v>
      </c>
      <c r="K33" s="31">
        <f t="shared" ref="K33:AS33" si="17">SUM(K29:K32)</f>
        <v>1415624.375</v>
      </c>
      <c r="L33" s="31">
        <f t="shared" si="17"/>
        <v>1557186.8125</v>
      </c>
      <c r="M33" s="31">
        <f t="shared" si="17"/>
        <v>1712905.4937499999</v>
      </c>
      <c r="N33" s="31">
        <f t="shared" si="17"/>
        <v>1884196.0431250003</v>
      </c>
      <c r="O33" s="31">
        <f t="shared" si="17"/>
        <v>2072615.6474375001</v>
      </c>
      <c r="P33" s="31">
        <f t="shared" si="17"/>
        <v>2279877.2121812506</v>
      </c>
      <c r="Q33" s="31">
        <f t="shared" si="17"/>
        <v>2507864.9333993755</v>
      </c>
      <c r="R33" s="31">
        <f t="shared" si="17"/>
        <v>2758651.4267393127</v>
      </c>
      <c r="S33" s="31">
        <f t="shared" si="17"/>
        <v>3034516.5694132447</v>
      </c>
      <c r="T33" s="31">
        <f t="shared" si="17"/>
        <v>3337968.2263545683</v>
      </c>
      <c r="U33" s="31">
        <f t="shared" si="17"/>
        <v>3671765.0489900257</v>
      </c>
      <c r="V33" s="31">
        <f t="shared" si="17"/>
        <v>4038941.5538890287</v>
      </c>
      <c r="W33" s="31">
        <f t="shared" si="17"/>
        <v>4442835.7092779316</v>
      </c>
      <c r="X33" s="31">
        <f t="shared" si="17"/>
        <v>4887119.2802057248</v>
      </c>
      <c r="Y33" s="31">
        <f t="shared" si="17"/>
        <v>5375831.2082262971</v>
      </c>
      <c r="Z33" s="31">
        <f t="shared" si="17"/>
        <v>5913414.3290489269</v>
      </c>
      <c r="AA33" s="31">
        <f t="shared" si="17"/>
        <v>6504755.7619538195</v>
      </c>
      <c r="AB33" s="31">
        <f t="shared" si="17"/>
        <v>7155231.3381492011</v>
      </c>
      <c r="AC33" s="31">
        <f t="shared" si="17"/>
        <v>7870754.4719641209</v>
      </c>
      <c r="AD33" s="31">
        <f t="shared" si="17"/>
        <v>8657829.9191605337</v>
      </c>
      <c r="AE33" s="31">
        <f t="shared" si="17"/>
        <v>9523612.9110765867</v>
      </c>
      <c r="AF33" s="31">
        <f t="shared" si="17"/>
        <v>10475974.202184245</v>
      </c>
      <c r="AG33" s="31">
        <f t="shared" si="17"/>
        <v>11523571.622402668</v>
      </c>
      <c r="AH33" s="31">
        <f t="shared" si="17"/>
        <v>12675928.784642939</v>
      </c>
      <c r="AI33" s="31">
        <f t="shared" si="17"/>
        <v>13943521.663107233</v>
      </c>
      <c r="AJ33" s="31">
        <f t="shared" si="17"/>
        <v>15337873.829417955</v>
      </c>
      <c r="AK33" s="31">
        <f t="shared" si="17"/>
        <v>16871661.212359749</v>
      </c>
      <c r="AL33" s="31">
        <f t="shared" si="17"/>
        <v>18558827.333595727</v>
      </c>
      <c r="AM33" s="31">
        <f t="shared" si="17"/>
        <v>20414710.066955298</v>
      </c>
      <c r="AN33" s="31">
        <f t="shared" si="17"/>
        <v>22456181.073650829</v>
      </c>
      <c r="AO33" s="31">
        <f t="shared" si="17"/>
        <v>24701799.181015909</v>
      </c>
      <c r="AP33" s="31">
        <f t="shared" si="17"/>
        <v>27171979.099117503</v>
      </c>
      <c r="AQ33" s="31">
        <f t="shared" si="17"/>
        <v>29889177.009029254</v>
      </c>
      <c r="AR33" s="31">
        <f t="shared" si="17"/>
        <v>32878094.709932178</v>
      </c>
      <c r="AS33" s="31">
        <f t="shared" si="17"/>
        <v>36165904.180925392</v>
      </c>
    </row>
    <row r="34" spans="7:45">
      <c r="G34" s="45" t="s">
        <v>23</v>
      </c>
      <c r="H34" s="12" t="s">
        <v>13</v>
      </c>
      <c r="I34" s="16">
        <f>B5</f>
        <v>50000</v>
      </c>
      <c r="J34" s="16">
        <f>I34+(I34*$B$9)</f>
        <v>57500</v>
      </c>
      <c r="K34" s="16">
        <f t="shared" ref="K34:AS34" si="18">J34+(J34*$B$9)</f>
        <v>66125</v>
      </c>
      <c r="L34" s="16">
        <f t="shared" si="18"/>
        <v>76043.75</v>
      </c>
      <c r="M34" s="16">
        <f t="shared" si="18"/>
        <v>87450.3125</v>
      </c>
      <c r="N34" s="16">
        <f t="shared" si="18"/>
        <v>100567.859375</v>
      </c>
      <c r="O34" s="16">
        <f t="shared" si="18"/>
        <v>115653.03828125</v>
      </c>
      <c r="P34" s="16">
        <f t="shared" si="18"/>
        <v>133000.9940234375</v>
      </c>
      <c r="Q34" s="16">
        <f t="shared" si="18"/>
        <v>152951.14312695313</v>
      </c>
      <c r="R34" s="16">
        <f t="shared" si="18"/>
        <v>175893.81459599611</v>
      </c>
      <c r="S34" s="16">
        <f t="shared" si="18"/>
        <v>202277.88678539553</v>
      </c>
      <c r="T34" s="16">
        <f t="shared" si="18"/>
        <v>232619.56980320485</v>
      </c>
      <c r="U34" s="16">
        <f t="shared" si="18"/>
        <v>267512.50527368556</v>
      </c>
      <c r="V34" s="16">
        <f t="shared" si="18"/>
        <v>307639.38106473838</v>
      </c>
      <c r="W34" s="16">
        <f t="shared" si="18"/>
        <v>353785.28822444915</v>
      </c>
      <c r="X34" s="16">
        <f t="shared" si="18"/>
        <v>406853.08145811653</v>
      </c>
      <c r="Y34" s="16">
        <f t="shared" si="18"/>
        <v>467881.04367683403</v>
      </c>
      <c r="Z34" s="16">
        <f t="shared" si="18"/>
        <v>538063.20022835908</v>
      </c>
      <c r="AA34" s="16">
        <f t="shared" si="18"/>
        <v>618772.68026261299</v>
      </c>
      <c r="AB34" s="16">
        <f t="shared" si="18"/>
        <v>711588.58230200491</v>
      </c>
      <c r="AC34" s="16">
        <f t="shared" si="18"/>
        <v>818326.86964730569</v>
      </c>
      <c r="AD34" s="16">
        <f t="shared" si="18"/>
        <v>941075.90009440156</v>
      </c>
      <c r="AE34" s="16">
        <f t="shared" si="18"/>
        <v>1082237.2851085619</v>
      </c>
      <c r="AF34" s="16">
        <f t="shared" si="18"/>
        <v>1244572.8778748461</v>
      </c>
      <c r="AG34" s="16">
        <f t="shared" si="18"/>
        <v>1431258.809556073</v>
      </c>
      <c r="AH34" s="16">
        <f t="shared" si="18"/>
        <v>1645947.630989484</v>
      </c>
      <c r="AI34" s="16">
        <f t="shared" si="18"/>
        <v>1892839.7756379065</v>
      </c>
      <c r="AJ34" s="16">
        <f t="shared" si="18"/>
        <v>2176765.7419835925</v>
      </c>
      <c r="AK34" s="16">
        <f t="shared" si="18"/>
        <v>2503280.6032811315</v>
      </c>
      <c r="AL34" s="16">
        <f t="shared" si="18"/>
        <v>2878772.6937733013</v>
      </c>
      <c r="AM34" s="16">
        <f t="shared" si="18"/>
        <v>3310588.5978392963</v>
      </c>
      <c r="AN34" s="16">
        <f t="shared" si="18"/>
        <v>3807176.887515191</v>
      </c>
      <c r="AO34" s="16">
        <f t="shared" si="18"/>
        <v>4378253.42064247</v>
      </c>
      <c r="AP34" s="16">
        <f t="shared" si="18"/>
        <v>5034991.4337388407</v>
      </c>
      <c r="AQ34" s="16">
        <f t="shared" si="18"/>
        <v>5790240.1487996671</v>
      </c>
      <c r="AR34" s="16">
        <f t="shared" si="18"/>
        <v>6658776.1711196173</v>
      </c>
      <c r="AS34" s="16">
        <f t="shared" si="18"/>
        <v>7657592.5967875598</v>
      </c>
    </row>
    <row r="35" spans="7:45">
      <c r="G35" s="45"/>
      <c r="H35" s="12" t="s">
        <v>14</v>
      </c>
      <c r="I35" s="16">
        <f>I34*$B$14</f>
        <v>3500.0000000000005</v>
      </c>
      <c r="J35" s="16">
        <f>J34*$B$14</f>
        <v>4025.0000000000005</v>
      </c>
      <c r="K35" s="16">
        <f t="shared" ref="K35:AS35" si="19">K34*$B$14</f>
        <v>4628.75</v>
      </c>
      <c r="L35" s="16">
        <f t="shared" si="19"/>
        <v>5323.0625000000009</v>
      </c>
      <c r="M35" s="16">
        <f t="shared" si="19"/>
        <v>6121.5218750000004</v>
      </c>
      <c r="N35" s="16">
        <f t="shared" si="19"/>
        <v>7039.7501562500011</v>
      </c>
      <c r="O35" s="16">
        <f t="shared" si="19"/>
        <v>8095.7126796875009</v>
      </c>
      <c r="P35" s="16">
        <f t="shared" si="19"/>
        <v>9310.069581640626</v>
      </c>
      <c r="Q35" s="16">
        <f t="shared" si="19"/>
        <v>10706.58001888672</v>
      </c>
      <c r="R35" s="16">
        <f t="shared" si="19"/>
        <v>12312.567021719729</v>
      </c>
      <c r="S35" s="16">
        <f t="shared" si="19"/>
        <v>14159.452074977689</v>
      </c>
      <c r="T35" s="16">
        <f t="shared" si="19"/>
        <v>16283.369886224342</v>
      </c>
      <c r="U35" s="16">
        <f t="shared" si="19"/>
        <v>18725.875369157991</v>
      </c>
      <c r="V35" s="16">
        <f t="shared" si="19"/>
        <v>21534.756674531687</v>
      </c>
      <c r="W35" s="16">
        <f t="shared" si="19"/>
        <v>24764.970175711442</v>
      </c>
      <c r="X35" s="16">
        <f t="shared" si="19"/>
        <v>28479.715702068159</v>
      </c>
      <c r="Y35" s="16">
        <f t="shared" si="19"/>
        <v>32751.673057378386</v>
      </c>
      <c r="Z35" s="16">
        <f t="shared" si="19"/>
        <v>37664.42401598514</v>
      </c>
      <c r="AA35" s="16">
        <f t="shared" si="19"/>
        <v>43314.087618382917</v>
      </c>
      <c r="AB35" s="16">
        <f t="shared" si="19"/>
        <v>49811.200761140346</v>
      </c>
      <c r="AC35" s="16">
        <f t="shared" si="19"/>
        <v>57282.880875311406</v>
      </c>
      <c r="AD35" s="16">
        <f t="shared" si="19"/>
        <v>65875.313006608121</v>
      </c>
      <c r="AE35" s="16">
        <f t="shared" si="19"/>
        <v>75756.609957599343</v>
      </c>
      <c r="AF35" s="16">
        <f t="shared" si="19"/>
        <v>87120.101451239228</v>
      </c>
      <c r="AG35" s="16">
        <f t="shared" si="19"/>
        <v>100188.11666892513</v>
      </c>
      <c r="AH35" s="16">
        <f t="shared" si="19"/>
        <v>115216.33416926389</v>
      </c>
      <c r="AI35" s="16">
        <f t="shared" si="19"/>
        <v>132498.78429465348</v>
      </c>
      <c r="AJ35" s="16">
        <f t="shared" si="19"/>
        <v>152373.6019388515</v>
      </c>
      <c r="AK35" s="16">
        <f t="shared" si="19"/>
        <v>175229.64222967922</v>
      </c>
      <c r="AL35" s="16">
        <f t="shared" si="19"/>
        <v>201514.08856413112</v>
      </c>
      <c r="AM35" s="16">
        <f t="shared" si="19"/>
        <v>231741.20184875076</v>
      </c>
      <c r="AN35" s="16">
        <f t="shared" si="19"/>
        <v>266502.3821260634</v>
      </c>
      <c r="AO35" s="16">
        <f t="shared" si="19"/>
        <v>306477.73944497295</v>
      </c>
      <c r="AP35" s="16">
        <f t="shared" si="19"/>
        <v>352449.4003617189</v>
      </c>
      <c r="AQ35" s="16">
        <f t="shared" si="19"/>
        <v>405316.81041597674</v>
      </c>
      <c r="AR35" s="16">
        <f t="shared" si="19"/>
        <v>466114.33197837323</v>
      </c>
      <c r="AS35" s="16">
        <f t="shared" si="19"/>
        <v>536031.48177512921</v>
      </c>
    </row>
    <row r="36" spans="7:45">
      <c r="G36" s="16"/>
      <c r="H36" s="11" t="s">
        <v>15</v>
      </c>
      <c r="I36" s="16">
        <f>I35*$E$8</f>
        <v>1050.0000000000002</v>
      </c>
      <c r="J36" s="16">
        <f>J35*$E$8</f>
        <v>1207.5000000000002</v>
      </c>
      <c r="K36" s="16">
        <f t="shared" ref="K36:AS36" si="20">K35*$E$8</f>
        <v>1388.6250000000002</v>
      </c>
      <c r="L36" s="16">
        <f t="shared" si="20"/>
        <v>1596.9187500000005</v>
      </c>
      <c r="M36" s="16">
        <f t="shared" si="20"/>
        <v>1836.4565625000005</v>
      </c>
      <c r="N36" s="16">
        <f t="shared" si="20"/>
        <v>2111.9250468750006</v>
      </c>
      <c r="O36" s="16">
        <f t="shared" si="20"/>
        <v>2428.7138039062506</v>
      </c>
      <c r="P36" s="16">
        <f t="shared" si="20"/>
        <v>2793.0208744921883</v>
      </c>
      <c r="Q36" s="16">
        <f t="shared" si="20"/>
        <v>3211.9740056660162</v>
      </c>
      <c r="R36" s="16">
        <f t="shared" si="20"/>
        <v>3693.7701065159195</v>
      </c>
      <c r="S36" s="16">
        <f t="shared" si="20"/>
        <v>4247.8356224933077</v>
      </c>
      <c r="T36" s="16">
        <f t="shared" si="20"/>
        <v>4885.0109658673036</v>
      </c>
      <c r="U36" s="16">
        <f t="shared" si="20"/>
        <v>5617.762610747398</v>
      </c>
      <c r="V36" s="16">
        <f t="shared" si="20"/>
        <v>6460.4270023595072</v>
      </c>
      <c r="W36" s="16">
        <f t="shared" si="20"/>
        <v>7429.4910527134334</v>
      </c>
      <c r="X36" s="16">
        <f t="shared" si="20"/>
        <v>8543.9147106204491</v>
      </c>
      <c r="Y36" s="16">
        <f t="shared" si="20"/>
        <v>9825.501917213518</v>
      </c>
      <c r="Z36" s="16">
        <f t="shared" si="20"/>
        <v>11299.327204795543</v>
      </c>
      <c r="AA36" s="16">
        <f t="shared" si="20"/>
        <v>12994.226285514877</v>
      </c>
      <c r="AB36" s="16">
        <f t="shared" si="20"/>
        <v>14943.360228342106</v>
      </c>
      <c r="AC36" s="16">
        <f t="shared" si="20"/>
        <v>17184.864262593423</v>
      </c>
      <c r="AD36" s="16">
        <f t="shared" si="20"/>
        <v>19762.59390198244</v>
      </c>
      <c r="AE36" s="16">
        <f t="shared" si="20"/>
        <v>22726.982987279807</v>
      </c>
      <c r="AF36" s="16">
        <f t="shared" si="20"/>
        <v>26136.030435371773</v>
      </c>
      <c r="AG36" s="16">
        <f t="shared" si="20"/>
        <v>30056.435000677542</v>
      </c>
      <c r="AH36" s="16">
        <f t="shared" si="20"/>
        <v>34564.900250779174</v>
      </c>
      <c r="AI36" s="16">
        <f t="shared" si="20"/>
        <v>39749.63528839605</v>
      </c>
      <c r="AJ36" s="16">
        <f t="shared" si="20"/>
        <v>45712.080581655457</v>
      </c>
      <c r="AK36" s="16">
        <f t="shared" si="20"/>
        <v>52568.892668903769</v>
      </c>
      <c r="AL36" s="16">
        <f t="shared" si="20"/>
        <v>60454.226569239341</v>
      </c>
      <c r="AM36" s="16">
        <f t="shared" si="20"/>
        <v>69522.360554625237</v>
      </c>
      <c r="AN36" s="16">
        <f t="shared" si="20"/>
        <v>79950.714637819037</v>
      </c>
      <c r="AO36" s="16">
        <f t="shared" si="20"/>
        <v>91943.321833491893</v>
      </c>
      <c r="AP36" s="16">
        <f t="shared" si="20"/>
        <v>105734.82010851569</v>
      </c>
      <c r="AQ36" s="16">
        <f t="shared" si="20"/>
        <v>121595.04312479304</v>
      </c>
      <c r="AR36" s="16">
        <f t="shared" si="20"/>
        <v>139834.299593512</v>
      </c>
      <c r="AS36" s="16">
        <f t="shared" si="20"/>
        <v>160809.44453253879</v>
      </c>
    </row>
    <row r="37" spans="7:45">
      <c r="G37" s="16"/>
      <c r="H37" s="11" t="s">
        <v>16</v>
      </c>
      <c r="I37" s="16">
        <f>I35*$E$9</f>
        <v>2450</v>
      </c>
      <c r="J37" s="16">
        <f>J35*$E$9</f>
        <v>2817.5</v>
      </c>
      <c r="K37" s="16">
        <f t="shared" ref="K37:AS37" si="21">K35*$E$9</f>
        <v>3240.125</v>
      </c>
      <c r="L37" s="16">
        <f t="shared" si="21"/>
        <v>3726.1437500000002</v>
      </c>
      <c r="M37" s="16">
        <f t="shared" si="21"/>
        <v>4285.0653124999999</v>
      </c>
      <c r="N37" s="16">
        <f t="shared" si="21"/>
        <v>4927.8251093750005</v>
      </c>
      <c r="O37" s="16">
        <f t="shared" si="21"/>
        <v>5666.9988757812507</v>
      </c>
      <c r="P37" s="16">
        <f t="shared" si="21"/>
        <v>6517.0487071484376</v>
      </c>
      <c r="Q37" s="16">
        <f t="shared" si="21"/>
        <v>7494.6060132207031</v>
      </c>
      <c r="R37" s="16">
        <f t="shared" si="21"/>
        <v>8618.7969152038095</v>
      </c>
      <c r="S37" s="16">
        <f t="shared" si="21"/>
        <v>9911.6164524843825</v>
      </c>
      <c r="T37" s="16">
        <f t="shared" si="21"/>
        <v>11398.358920357039</v>
      </c>
      <c r="U37" s="16">
        <f t="shared" si="21"/>
        <v>13108.112758410593</v>
      </c>
      <c r="V37" s="16">
        <f t="shared" si="21"/>
        <v>15074.32967217218</v>
      </c>
      <c r="W37" s="16">
        <f t="shared" si="21"/>
        <v>17335.479122998007</v>
      </c>
      <c r="X37" s="16">
        <f t="shared" si="21"/>
        <v>19935.800991447712</v>
      </c>
      <c r="Y37" s="16">
        <f t="shared" si="21"/>
        <v>22926.171140164868</v>
      </c>
      <c r="Z37" s="16">
        <f t="shared" si="21"/>
        <v>26365.096811189596</v>
      </c>
      <c r="AA37" s="16">
        <f t="shared" si="21"/>
        <v>30319.86133286804</v>
      </c>
      <c r="AB37" s="16">
        <f t="shared" si="21"/>
        <v>34867.84053279824</v>
      </c>
      <c r="AC37" s="16">
        <f t="shared" si="21"/>
        <v>40098.016612717984</v>
      </c>
      <c r="AD37" s="16">
        <f t="shared" si="21"/>
        <v>46112.719104625685</v>
      </c>
      <c r="AE37" s="16">
        <f t="shared" si="21"/>
        <v>53029.626970319536</v>
      </c>
      <c r="AF37" s="16">
        <f t="shared" si="21"/>
        <v>60984.071015867456</v>
      </c>
      <c r="AG37" s="16">
        <f t="shared" si="21"/>
        <v>70131.681668247576</v>
      </c>
      <c r="AH37" s="16">
        <f t="shared" si="21"/>
        <v>80651.433918484719</v>
      </c>
      <c r="AI37" s="16">
        <f t="shared" si="21"/>
        <v>92749.14900625743</v>
      </c>
      <c r="AJ37" s="16">
        <f t="shared" si="21"/>
        <v>106661.52135719605</v>
      </c>
      <c r="AK37" s="16">
        <f t="shared" si="21"/>
        <v>122660.74956077544</v>
      </c>
      <c r="AL37" s="16">
        <f t="shared" si="21"/>
        <v>141059.86199489178</v>
      </c>
      <c r="AM37" s="16">
        <f t="shared" si="21"/>
        <v>162218.84129412551</v>
      </c>
      <c r="AN37" s="16">
        <f t="shared" si="21"/>
        <v>186551.66748824436</v>
      </c>
      <c r="AO37" s="16">
        <f t="shared" si="21"/>
        <v>214534.41761148104</v>
      </c>
      <c r="AP37" s="16">
        <f t="shared" si="21"/>
        <v>246714.58025320322</v>
      </c>
      <c r="AQ37" s="16">
        <f t="shared" si="21"/>
        <v>283721.7672911837</v>
      </c>
      <c r="AR37" s="16">
        <f t="shared" si="21"/>
        <v>326280.03238486126</v>
      </c>
      <c r="AS37" s="16">
        <f t="shared" si="21"/>
        <v>375222.03724259045</v>
      </c>
    </row>
    <row r="38" spans="7:45">
      <c r="G38" s="16"/>
      <c r="H38" s="11" t="s">
        <v>17</v>
      </c>
      <c r="I38" s="24">
        <f>$E$5*I36</f>
        <v>103950.00000000003</v>
      </c>
      <c r="J38" s="24">
        <f>$E$5*J36</f>
        <v>119542.50000000003</v>
      </c>
      <c r="K38" s="24">
        <f t="shared" ref="K38:AS38" si="22">$E$5*K36</f>
        <v>137473.87500000003</v>
      </c>
      <c r="L38" s="24">
        <f t="shared" si="22"/>
        <v>158094.95625000005</v>
      </c>
      <c r="M38" s="24">
        <f t="shared" si="22"/>
        <v>181809.19968750005</v>
      </c>
      <c r="N38" s="24">
        <f t="shared" si="22"/>
        <v>209080.57964062504</v>
      </c>
      <c r="O38" s="24">
        <f t="shared" si="22"/>
        <v>240442.66658671881</v>
      </c>
      <c r="P38" s="24">
        <f t="shared" si="22"/>
        <v>276509.06657472666</v>
      </c>
      <c r="Q38" s="24">
        <f t="shared" si="22"/>
        <v>317985.42656093562</v>
      </c>
      <c r="R38" s="24">
        <f t="shared" si="22"/>
        <v>365683.24054507603</v>
      </c>
      <c r="S38" s="24">
        <f t="shared" si="22"/>
        <v>420535.72662683745</v>
      </c>
      <c r="T38" s="24">
        <f t="shared" si="22"/>
        <v>483616.08562086307</v>
      </c>
      <c r="U38" s="24">
        <f t="shared" si="22"/>
        <v>556158.49846399238</v>
      </c>
      <c r="V38" s="24">
        <f t="shared" si="22"/>
        <v>639582.27323359123</v>
      </c>
      <c r="W38" s="24">
        <f t="shared" si="22"/>
        <v>735519.6142186299</v>
      </c>
      <c r="X38" s="24">
        <f t="shared" si="22"/>
        <v>845847.55635142443</v>
      </c>
      <c r="Y38" s="24">
        <f t="shared" si="22"/>
        <v>972724.68980413827</v>
      </c>
      <c r="Z38" s="24">
        <f t="shared" si="22"/>
        <v>1118633.3932747587</v>
      </c>
      <c r="AA38" s="24">
        <f t="shared" si="22"/>
        <v>1286428.4022659727</v>
      </c>
      <c r="AB38" s="24">
        <f t="shared" si="22"/>
        <v>1479392.6626058684</v>
      </c>
      <c r="AC38" s="24">
        <f t="shared" si="22"/>
        <v>1701301.5619967489</v>
      </c>
      <c r="AD38" s="24">
        <f t="shared" si="22"/>
        <v>1956496.7962962615</v>
      </c>
      <c r="AE38" s="24">
        <f t="shared" si="22"/>
        <v>2249971.3157407008</v>
      </c>
      <c r="AF38" s="24">
        <f t="shared" si="22"/>
        <v>2587467.0131018055</v>
      </c>
      <c r="AG38" s="24">
        <f t="shared" si="22"/>
        <v>2975587.0650670766</v>
      </c>
      <c r="AH38" s="24">
        <f t="shared" si="22"/>
        <v>3421925.1248271381</v>
      </c>
      <c r="AI38" s="24">
        <f t="shared" si="22"/>
        <v>3935213.893551209</v>
      </c>
      <c r="AJ38" s="24">
        <f t="shared" si="22"/>
        <v>4525495.9775838898</v>
      </c>
      <c r="AK38" s="24">
        <f t="shared" si="22"/>
        <v>5204320.374221473</v>
      </c>
      <c r="AL38" s="24">
        <f t="shared" si="22"/>
        <v>5984968.4303546948</v>
      </c>
      <c r="AM38" s="24">
        <f t="shared" si="22"/>
        <v>6882713.6949078981</v>
      </c>
      <c r="AN38" s="24">
        <f t="shared" si="22"/>
        <v>7915120.7491440848</v>
      </c>
      <c r="AO38" s="24">
        <f t="shared" si="22"/>
        <v>9102388.8615156971</v>
      </c>
      <c r="AP38" s="24">
        <f t="shared" si="22"/>
        <v>10467747.190743053</v>
      </c>
      <c r="AQ38" s="24">
        <f t="shared" si="22"/>
        <v>12037909.269354511</v>
      </c>
      <c r="AR38" s="24">
        <f t="shared" si="22"/>
        <v>13843595.659757689</v>
      </c>
      <c r="AS38" s="24">
        <f t="shared" si="22"/>
        <v>15920135.00872134</v>
      </c>
    </row>
    <row r="39" spans="7:45">
      <c r="G39" s="16"/>
      <c r="H39" s="11" t="s">
        <v>18</v>
      </c>
      <c r="I39" s="24">
        <f>$E$6*I37/12</f>
        <v>203962.5</v>
      </c>
      <c r="J39" s="24">
        <f>$E$6*J37/12</f>
        <v>234556.875</v>
      </c>
      <c r="K39" s="24">
        <f t="shared" ref="K39:AS39" si="23">$E$6*K37/12</f>
        <v>269740.40625</v>
      </c>
      <c r="L39" s="24">
        <f t="shared" si="23"/>
        <v>310201.46718750003</v>
      </c>
      <c r="M39" s="24">
        <f t="shared" si="23"/>
        <v>356731.68726562499</v>
      </c>
      <c r="N39" s="24">
        <f t="shared" si="23"/>
        <v>410241.44035546877</v>
      </c>
      <c r="O39" s="24">
        <f t="shared" si="23"/>
        <v>471777.6564087891</v>
      </c>
      <c r="P39" s="24">
        <f t="shared" si="23"/>
        <v>542544.30487010744</v>
      </c>
      <c r="Q39" s="24">
        <f t="shared" si="23"/>
        <v>623925.9506006235</v>
      </c>
      <c r="R39" s="24">
        <f t="shared" si="23"/>
        <v>717514.84319071716</v>
      </c>
      <c r="S39" s="24">
        <f t="shared" si="23"/>
        <v>825142.0696693249</v>
      </c>
      <c r="T39" s="24">
        <f t="shared" si="23"/>
        <v>948913.38011972362</v>
      </c>
      <c r="U39" s="24">
        <f t="shared" si="23"/>
        <v>1091250.3871376819</v>
      </c>
      <c r="V39" s="24">
        <f t="shared" si="23"/>
        <v>1254937.9452083341</v>
      </c>
      <c r="W39" s="24">
        <f t="shared" si="23"/>
        <v>1443178.6369895842</v>
      </c>
      <c r="X39" s="24">
        <f t="shared" si="23"/>
        <v>1659655.4325380221</v>
      </c>
      <c r="Y39" s="24">
        <f t="shared" si="23"/>
        <v>1908603.7474187252</v>
      </c>
      <c r="Z39" s="24">
        <f t="shared" si="23"/>
        <v>2194894.3095315336</v>
      </c>
      <c r="AA39" s="24">
        <f t="shared" si="23"/>
        <v>2524128.4559612642</v>
      </c>
      <c r="AB39" s="24">
        <f t="shared" si="23"/>
        <v>2902747.7243554536</v>
      </c>
      <c r="AC39" s="24">
        <f t="shared" si="23"/>
        <v>3338159.883008772</v>
      </c>
      <c r="AD39" s="24">
        <f t="shared" si="23"/>
        <v>3838883.8654600885</v>
      </c>
      <c r="AE39" s="24">
        <f t="shared" si="23"/>
        <v>4414716.4452791018</v>
      </c>
      <c r="AF39" s="24">
        <f t="shared" si="23"/>
        <v>5076923.9120709654</v>
      </c>
      <c r="AG39" s="24">
        <f t="shared" si="23"/>
        <v>5838462.498881611</v>
      </c>
      <c r="AH39" s="24">
        <f t="shared" si="23"/>
        <v>6714231.8737138538</v>
      </c>
      <c r="AI39" s="24">
        <f t="shared" si="23"/>
        <v>7721366.6547709303</v>
      </c>
      <c r="AJ39" s="24">
        <f t="shared" si="23"/>
        <v>8879571.6529865712</v>
      </c>
      <c r="AK39" s="24">
        <f t="shared" si="23"/>
        <v>10211507.400934556</v>
      </c>
      <c r="AL39" s="24">
        <f t="shared" si="23"/>
        <v>11743233.511074739</v>
      </c>
      <c r="AM39" s="24">
        <f t="shared" si="23"/>
        <v>13504718.537735948</v>
      </c>
      <c r="AN39" s="24">
        <f t="shared" si="23"/>
        <v>15530426.318396343</v>
      </c>
      <c r="AO39" s="24">
        <f t="shared" si="23"/>
        <v>17859990.266155798</v>
      </c>
      <c r="AP39" s="24">
        <f t="shared" si="23"/>
        <v>20538988.806079168</v>
      </c>
      <c r="AQ39" s="24">
        <f t="shared" si="23"/>
        <v>23619837.126991045</v>
      </c>
      <c r="AR39" s="24">
        <f t="shared" si="23"/>
        <v>27162812.696039703</v>
      </c>
      <c r="AS39" s="24">
        <f t="shared" si="23"/>
        <v>31237234.600445654</v>
      </c>
    </row>
    <row r="40" spans="7:45">
      <c r="G40" s="16"/>
      <c r="H40" s="11" t="s">
        <v>19</v>
      </c>
      <c r="I40" s="24">
        <f>(I34-I35)*$G$11</f>
        <v>465000</v>
      </c>
      <c r="J40" s="24">
        <f>(J34-J35)*$G$11</f>
        <v>534750</v>
      </c>
      <c r="K40" s="24">
        <f t="shared" ref="K40:AS40" si="24">(K34-K35)*$G$11</f>
        <v>614962.5</v>
      </c>
      <c r="L40" s="24">
        <f t="shared" si="24"/>
        <v>707206.875</v>
      </c>
      <c r="M40" s="24">
        <f t="shared" si="24"/>
        <v>813287.90625</v>
      </c>
      <c r="N40" s="24">
        <f t="shared" si="24"/>
        <v>935281.09218750009</v>
      </c>
      <c r="O40" s="24">
        <f t="shared" si="24"/>
        <v>1075573.2560156251</v>
      </c>
      <c r="P40" s="24">
        <f t="shared" si="24"/>
        <v>1236909.2444179687</v>
      </c>
      <c r="Q40" s="24">
        <f t="shared" si="24"/>
        <v>1422445.6310806642</v>
      </c>
      <c r="R40" s="24">
        <f t="shared" si="24"/>
        <v>1635812.4757427638</v>
      </c>
      <c r="S40" s="24">
        <f t="shared" si="24"/>
        <v>1881184.3471041785</v>
      </c>
      <c r="T40" s="24">
        <f t="shared" si="24"/>
        <v>2163361.9991698051</v>
      </c>
      <c r="U40" s="24">
        <f t="shared" si="24"/>
        <v>2487866.2990452759</v>
      </c>
      <c r="V40" s="24">
        <f t="shared" si="24"/>
        <v>2861046.2439020672</v>
      </c>
      <c r="W40" s="24">
        <f t="shared" si="24"/>
        <v>3290203.1804873771</v>
      </c>
      <c r="X40" s="24">
        <f t="shared" si="24"/>
        <v>3783733.6575604836</v>
      </c>
      <c r="Y40" s="24">
        <f t="shared" si="24"/>
        <v>4351293.7061945563</v>
      </c>
      <c r="Z40" s="24">
        <f t="shared" si="24"/>
        <v>5003987.7621237393</v>
      </c>
      <c r="AA40" s="24">
        <f t="shared" si="24"/>
        <v>5754585.9264423009</v>
      </c>
      <c r="AB40" s="24">
        <f t="shared" si="24"/>
        <v>6617773.8154086461</v>
      </c>
      <c r="AC40" s="24">
        <f t="shared" si="24"/>
        <v>7610439.8877199423</v>
      </c>
      <c r="AD40" s="24">
        <f t="shared" si="24"/>
        <v>8752005.8708779346</v>
      </c>
      <c r="AE40" s="24">
        <f t="shared" si="24"/>
        <v>10064806.751509625</v>
      </c>
      <c r="AF40" s="24">
        <f t="shared" si="24"/>
        <v>11574527.764236068</v>
      </c>
      <c r="AG40" s="24">
        <f t="shared" si="24"/>
        <v>13310706.928871479</v>
      </c>
      <c r="AH40" s="24">
        <f t="shared" si="24"/>
        <v>15307312.9682022</v>
      </c>
      <c r="AI40" s="24">
        <f t="shared" si="24"/>
        <v>17603409.913432531</v>
      </c>
      <c r="AJ40" s="24">
        <f t="shared" si="24"/>
        <v>20243921.40044741</v>
      </c>
      <c r="AK40" s="24">
        <f t="shared" si="24"/>
        <v>23280509.610514525</v>
      </c>
      <c r="AL40" s="24">
        <f t="shared" si="24"/>
        <v>26772586.052091703</v>
      </c>
      <c r="AM40" s="24">
        <f t="shared" si="24"/>
        <v>30788473.959905453</v>
      </c>
      <c r="AN40" s="24">
        <f t="shared" si="24"/>
        <v>35406745.053891271</v>
      </c>
      <c r="AO40" s="24">
        <f t="shared" si="24"/>
        <v>40717756.811974972</v>
      </c>
      <c r="AP40" s="24">
        <f t="shared" si="24"/>
        <v>46825420.333771221</v>
      </c>
      <c r="AQ40" s="24">
        <f t="shared" si="24"/>
        <v>53849233.383836903</v>
      </c>
      <c r="AR40" s="24">
        <f t="shared" si="24"/>
        <v>61926618.391412437</v>
      </c>
      <c r="AS40" s="24">
        <f t="shared" si="24"/>
        <v>71215611.150124311</v>
      </c>
    </row>
    <row r="41" spans="7:45">
      <c r="G41" s="16"/>
      <c r="H41" s="11" t="s">
        <v>20</v>
      </c>
      <c r="I41" s="28">
        <f>(I34-I35)*$G$12</f>
        <v>697500</v>
      </c>
      <c r="J41" s="28">
        <f>(J34-J35)*$G$12</f>
        <v>802125</v>
      </c>
      <c r="K41" s="28">
        <f t="shared" ref="K41:AS41" si="25">(K34-K35)*$G$12</f>
        <v>922443.75</v>
      </c>
      <c r="L41" s="28">
        <f t="shared" si="25"/>
        <v>1060810.3125</v>
      </c>
      <c r="M41" s="28">
        <f t="shared" si="25"/>
        <v>1219931.859375</v>
      </c>
      <c r="N41" s="28">
        <f t="shared" si="25"/>
        <v>1402921.6382812501</v>
      </c>
      <c r="O41" s="28">
        <f t="shared" si="25"/>
        <v>1613359.8840234377</v>
      </c>
      <c r="P41" s="28">
        <f t="shared" si="25"/>
        <v>1855363.866626953</v>
      </c>
      <c r="Q41" s="28">
        <f t="shared" si="25"/>
        <v>2133668.4466209961</v>
      </c>
      <c r="R41" s="28">
        <f t="shared" si="25"/>
        <v>2453718.7136141458</v>
      </c>
      <c r="S41" s="28">
        <f t="shared" si="25"/>
        <v>2821776.5206562676</v>
      </c>
      <c r="T41" s="28">
        <f t="shared" si="25"/>
        <v>3245042.9987547076</v>
      </c>
      <c r="U41" s="28">
        <f t="shared" si="25"/>
        <v>3731799.4485679134</v>
      </c>
      <c r="V41" s="28">
        <f t="shared" si="25"/>
        <v>4291569.365853101</v>
      </c>
      <c r="W41" s="28">
        <f t="shared" si="25"/>
        <v>4935304.7707310654</v>
      </c>
      <c r="X41" s="28">
        <f t="shared" si="25"/>
        <v>5675600.4863407258</v>
      </c>
      <c r="Y41" s="28">
        <f t="shared" si="25"/>
        <v>6526940.5592918349</v>
      </c>
      <c r="Z41" s="28">
        <f t="shared" si="25"/>
        <v>7505981.643185609</v>
      </c>
      <c r="AA41" s="28">
        <f t="shared" si="25"/>
        <v>8631878.8896634523</v>
      </c>
      <c r="AB41" s="28">
        <f t="shared" si="25"/>
        <v>9926660.7231129687</v>
      </c>
      <c r="AC41" s="28">
        <f t="shared" si="25"/>
        <v>11415659.831579914</v>
      </c>
      <c r="AD41" s="28">
        <f t="shared" si="25"/>
        <v>13128008.806316901</v>
      </c>
      <c r="AE41" s="28">
        <f t="shared" si="25"/>
        <v>15097210.127264438</v>
      </c>
      <c r="AF41" s="28">
        <f t="shared" si="25"/>
        <v>17361791.646354102</v>
      </c>
      <c r="AG41" s="28">
        <f t="shared" si="25"/>
        <v>19966060.393307216</v>
      </c>
      <c r="AH41" s="28">
        <f t="shared" si="25"/>
        <v>22960969.452303302</v>
      </c>
      <c r="AI41" s="28">
        <f t="shared" si="25"/>
        <v>26405114.870148797</v>
      </c>
      <c r="AJ41" s="28">
        <f t="shared" si="25"/>
        <v>30365882.100671116</v>
      </c>
      <c r="AK41" s="28">
        <f t="shared" si="25"/>
        <v>34920764.41577179</v>
      </c>
      <c r="AL41" s="28">
        <f t="shared" si="25"/>
        <v>40158879.078137554</v>
      </c>
      <c r="AM41" s="28">
        <f t="shared" si="25"/>
        <v>46182710.939858183</v>
      </c>
      <c r="AN41" s="28">
        <f t="shared" si="25"/>
        <v>53110117.580836914</v>
      </c>
      <c r="AO41" s="28">
        <f t="shared" si="25"/>
        <v>61076635.217962459</v>
      </c>
      <c r="AP41" s="28">
        <f t="shared" si="25"/>
        <v>70238130.500656828</v>
      </c>
      <c r="AQ41" s="28">
        <f t="shared" si="25"/>
        <v>80773850.075755358</v>
      </c>
      <c r="AR41" s="28">
        <f t="shared" si="25"/>
        <v>92889927.587118655</v>
      </c>
      <c r="AS41" s="28">
        <f t="shared" si="25"/>
        <v>106823416.72518645</v>
      </c>
    </row>
    <row r="42" spans="7:45" ht="18">
      <c r="G42" s="33"/>
      <c r="H42" s="29" t="s">
        <v>21</v>
      </c>
      <c r="I42" s="30">
        <f>SUM(I38:I41)</f>
        <v>1470412.5</v>
      </c>
      <c r="J42" s="30">
        <f>SUM(J38:J41)</f>
        <v>1690974.375</v>
      </c>
      <c r="K42" s="30">
        <f t="shared" ref="K42:AR42" si="26">SUM(K38:K41)</f>
        <v>1944620.53125</v>
      </c>
      <c r="L42" s="30">
        <f t="shared" si="26"/>
        <v>2236313.6109375004</v>
      </c>
      <c r="M42" s="30">
        <f t="shared" si="26"/>
        <v>2571760.6525781248</v>
      </c>
      <c r="N42" s="30">
        <f t="shared" si="26"/>
        <v>2957524.7504648441</v>
      </c>
      <c r="O42" s="30">
        <f t="shared" si="26"/>
        <v>3401153.4630345707</v>
      </c>
      <c r="P42" s="30">
        <f t="shared" si="26"/>
        <v>3911326.4824897558</v>
      </c>
      <c r="Q42" s="30">
        <f t="shared" si="26"/>
        <v>4498025.4548632195</v>
      </c>
      <c r="R42" s="30">
        <f t="shared" si="26"/>
        <v>5172729.273092702</v>
      </c>
      <c r="S42" s="30">
        <f t="shared" si="26"/>
        <v>5948638.6640566085</v>
      </c>
      <c r="T42" s="30">
        <f t="shared" si="26"/>
        <v>6840934.4636650998</v>
      </c>
      <c r="U42" s="30">
        <f t="shared" si="26"/>
        <v>7867074.633214863</v>
      </c>
      <c r="V42" s="30">
        <f t="shared" si="26"/>
        <v>9047135.8281970937</v>
      </c>
      <c r="W42" s="30">
        <f t="shared" si="26"/>
        <v>10404206.202426657</v>
      </c>
      <c r="X42" s="30">
        <f t="shared" si="26"/>
        <v>11964837.132790655</v>
      </c>
      <c r="Y42" s="30">
        <f t="shared" si="26"/>
        <v>13759562.702709254</v>
      </c>
      <c r="Z42" s="30">
        <f t="shared" si="26"/>
        <v>15823497.10811564</v>
      </c>
      <c r="AA42" s="30">
        <f t="shared" si="26"/>
        <v>18197021.674332991</v>
      </c>
      <c r="AB42" s="30">
        <f t="shared" si="26"/>
        <v>20926574.925482936</v>
      </c>
      <c r="AC42" s="30">
        <f t="shared" si="26"/>
        <v>24065561.164305378</v>
      </c>
      <c r="AD42" s="30">
        <f t="shared" si="26"/>
        <v>27675395.338951185</v>
      </c>
      <c r="AE42" s="30">
        <f t="shared" si="26"/>
        <v>31826704.639793865</v>
      </c>
      <c r="AF42" s="30">
        <f t="shared" si="26"/>
        <v>36600710.33576294</v>
      </c>
      <c r="AG42" s="30">
        <f t="shared" si="26"/>
        <v>42090816.886127383</v>
      </c>
      <c r="AH42" s="30">
        <f t="shared" si="26"/>
        <v>48404439.419046491</v>
      </c>
      <c r="AI42" s="30">
        <f t="shared" si="26"/>
        <v>55665105.331903473</v>
      </c>
      <c r="AJ42" s="30">
        <f t="shared" si="26"/>
        <v>64014871.131688982</v>
      </c>
      <c r="AK42" s="30">
        <f t="shared" si="26"/>
        <v>73617101.801442355</v>
      </c>
      <c r="AL42" s="30">
        <f t="shared" si="26"/>
        <v>84659667.071658701</v>
      </c>
      <c r="AM42" s="30">
        <f t="shared" si="26"/>
        <v>97358617.132407486</v>
      </c>
      <c r="AN42" s="30">
        <f t="shared" si="26"/>
        <v>111962409.70226862</v>
      </c>
      <c r="AO42" s="30">
        <f t="shared" si="26"/>
        <v>128756771.15760893</v>
      </c>
      <c r="AP42" s="30">
        <f t="shared" si="26"/>
        <v>148070286.83125025</v>
      </c>
      <c r="AQ42" s="30">
        <f t="shared" si="26"/>
        <v>170280829.85593781</v>
      </c>
      <c r="AR42" s="30">
        <f t="shared" si="26"/>
        <v>195822954.33432847</v>
      </c>
      <c r="AS42" s="30">
        <f>SUM(AS38:AS41)</f>
        <v>225196397.48447776</v>
      </c>
    </row>
    <row r="43" spans="7:45">
      <c r="H43" s="41"/>
      <c r="I43" s="9"/>
    </row>
    <row r="44" spans="7:45" ht="30" customHeight="1">
      <c r="H44" s="54" t="s">
        <v>42</v>
      </c>
      <c r="I44" s="32">
        <f>I24-$C$23</f>
        <v>598587.5</v>
      </c>
      <c r="J44" s="32">
        <f t="shared" ref="J44:N44" si="27">J24-$C$23</f>
        <v>641560.625</v>
      </c>
      <c r="K44" s="32">
        <f t="shared" si="27"/>
        <v>686682.40625</v>
      </c>
      <c r="L44" s="32">
        <f t="shared" si="27"/>
        <v>734060.27656250005</v>
      </c>
      <c r="M44" s="32">
        <f t="shared" si="27"/>
        <v>783807.04039062501</v>
      </c>
      <c r="N44" s="32">
        <f t="shared" si="27"/>
        <v>836041.14241015632</v>
      </c>
      <c r="O44" s="32">
        <f t="shared" ref="O44:AS44" si="28">O24-$C$23</f>
        <v>890886.94953066413</v>
      </c>
      <c r="P44" s="32">
        <f t="shared" si="28"/>
        <v>948475.04700719728</v>
      </c>
      <c r="Q44" s="32">
        <f t="shared" si="28"/>
        <v>1008942.5493575572</v>
      </c>
      <c r="R44" s="32">
        <f t="shared" si="28"/>
        <v>1072433.4268254354</v>
      </c>
      <c r="S44" s="32">
        <f t="shared" si="28"/>
        <v>1139098.8481667067</v>
      </c>
      <c r="T44" s="32">
        <f t="shared" si="28"/>
        <v>1209097.5405750424</v>
      </c>
      <c r="U44" s="32">
        <f t="shared" si="28"/>
        <v>1282596.1676037945</v>
      </c>
      <c r="V44" s="32">
        <f t="shared" si="28"/>
        <v>1359769.7259839841</v>
      </c>
      <c r="W44" s="32">
        <f t="shared" si="28"/>
        <v>1440801.9622831834</v>
      </c>
      <c r="X44" s="32">
        <f t="shared" si="28"/>
        <v>1525885.8103973423</v>
      </c>
      <c r="Y44" s="32">
        <f t="shared" si="28"/>
        <v>1615223.8509172096</v>
      </c>
      <c r="Z44" s="32">
        <f t="shared" si="28"/>
        <v>1709028.7934630699</v>
      </c>
      <c r="AA44" s="32">
        <f t="shared" si="28"/>
        <v>1807523.9831362236</v>
      </c>
      <c r="AB44" s="32">
        <f t="shared" si="28"/>
        <v>1910943.9322930351</v>
      </c>
      <c r="AC44" s="32">
        <f t="shared" si="28"/>
        <v>2019534.8789076866</v>
      </c>
      <c r="AD44" s="32">
        <f t="shared" si="28"/>
        <v>2133555.372853071</v>
      </c>
      <c r="AE44" s="32">
        <f t="shared" si="28"/>
        <v>2253276.8914957242</v>
      </c>
      <c r="AF44" s="32">
        <f t="shared" si="28"/>
        <v>2378984.4860705109</v>
      </c>
      <c r="AG44" s="32">
        <f t="shared" si="28"/>
        <v>2510977.4603740368</v>
      </c>
      <c r="AH44" s="32">
        <f t="shared" si="28"/>
        <v>2649570.0833927384</v>
      </c>
      <c r="AI44" s="32">
        <f t="shared" si="28"/>
        <v>2795092.3375623757</v>
      </c>
      <c r="AJ44" s="32">
        <f t="shared" si="28"/>
        <v>2947890.7044404941</v>
      </c>
      <c r="AK44" s="32">
        <f t="shared" si="28"/>
        <v>3108328.9896625187</v>
      </c>
      <c r="AL44" s="32">
        <f t="shared" si="28"/>
        <v>3276789.1891456442</v>
      </c>
      <c r="AM44" s="32">
        <f t="shared" si="28"/>
        <v>3453672.3986029271</v>
      </c>
      <c r="AN44" s="32">
        <f t="shared" si="28"/>
        <v>3639399.7685330734</v>
      </c>
      <c r="AO44" s="32">
        <f t="shared" si="28"/>
        <v>3834413.506959727</v>
      </c>
      <c r="AP44" s="32">
        <f t="shared" si="28"/>
        <v>4039177.9323077127</v>
      </c>
      <c r="AQ44" s="32">
        <f t="shared" si="28"/>
        <v>4254180.5789230987</v>
      </c>
      <c r="AR44" s="32">
        <f t="shared" si="28"/>
        <v>4479933.3578692535</v>
      </c>
      <c r="AS44" s="32">
        <f t="shared" si="28"/>
        <v>4716973.7757627163</v>
      </c>
    </row>
    <row r="45" spans="7:45">
      <c r="H45" s="9"/>
      <c r="I45" s="31">
        <f>I33-$C$23</f>
        <v>909062.5</v>
      </c>
      <c r="J45" s="31">
        <f t="shared" ref="J45:N45" si="29">J33-$C$23</f>
        <v>1026056.25</v>
      </c>
      <c r="K45" s="31">
        <f t="shared" si="29"/>
        <v>1154749.375</v>
      </c>
      <c r="L45" s="31">
        <f t="shared" si="29"/>
        <v>1296311.8125</v>
      </c>
      <c r="M45" s="31">
        <f t="shared" si="29"/>
        <v>1452030.4937499999</v>
      </c>
      <c r="N45" s="31">
        <f t="shared" si="29"/>
        <v>1623321.0431250003</v>
      </c>
      <c r="O45" s="31">
        <f t="shared" ref="O45:AS45" si="30">O33-$C$23</f>
        <v>1811740.6474375001</v>
      </c>
      <c r="P45" s="31">
        <f t="shared" si="30"/>
        <v>2019002.2121812506</v>
      </c>
      <c r="Q45" s="31">
        <f t="shared" si="30"/>
        <v>2246989.9333993755</v>
      </c>
      <c r="R45" s="31">
        <f t="shared" si="30"/>
        <v>2497776.4267393127</v>
      </c>
      <c r="S45" s="31">
        <f t="shared" si="30"/>
        <v>2773641.5694132447</v>
      </c>
      <c r="T45" s="31">
        <f t="shared" si="30"/>
        <v>3077093.2263545683</v>
      </c>
      <c r="U45" s="31">
        <f t="shared" si="30"/>
        <v>3410890.0489900257</v>
      </c>
      <c r="V45" s="31">
        <f t="shared" si="30"/>
        <v>3778066.5538890287</v>
      </c>
      <c r="W45" s="31">
        <f t="shared" si="30"/>
        <v>4181960.7092779316</v>
      </c>
      <c r="X45" s="31">
        <f t="shared" si="30"/>
        <v>4626244.2802057248</v>
      </c>
      <c r="Y45" s="31">
        <f t="shared" si="30"/>
        <v>5114956.2082262971</v>
      </c>
      <c r="Z45" s="31">
        <f t="shared" si="30"/>
        <v>5652539.3290489269</v>
      </c>
      <c r="AA45" s="31">
        <f t="shared" si="30"/>
        <v>6243880.7619538195</v>
      </c>
      <c r="AB45" s="31">
        <f t="shared" si="30"/>
        <v>6894356.3381492011</v>
      </c>
      <c r="AC45" s="31">
        <f t="shared" si="30"/>
        <v>7609879.4719641209</v>
      </c>
      <c r="AD45" s="31">
        <f t="shared" si="30"/>
        <v>8396954.9191605337</v>
      </c>
      <c r="AE45" s="31">
        <f t="shared" si="30"/>
        <v>9262737.9110765867</v>
      </c>
      <c r="AF45" s="31">
        <f t="shared" si="30"/>
        <v>10215099.202184245</v>
      </c>
      <c r="AG45" s="31">
        <f t="shared" si="30"/>
        <v>11262696.622402668</v>
      </c>
      <c r="AH45" s="31">
        <f t="shared" si="30"/>
        <v>12415053.784642939</v>
      </c>
      <c r="AI45" s="31">
        <f t="shared" si="30"/>
        <v>13682646.663107233</v>
      </c>
      <c r="AJ45" s="31">
        <f t="shared" si="30"/>
        <v>15076998.829417955</v>
      </c>
      <c r="AK45" s="31">
        <f t="shared" si="30"/>
        <v>16610786.212359749</v>
      </c>
      <c r="AL45" s="31">
        <f t="shared" si="30"/>
        <v>18297952.333595727</v>
      </c>
      <c r="AM45" s="31">
        <f t="shared" si="30"/>
        <v>20153835.066955298</v>
      </c>
      <c r="AN45" s="31">
        <f t="shared" si="30"/>
        <v>22195306.073650829</v>
      </c>
      <c r="AO45" s="31">
        <f t="shared" si="30"/>
        <v>24440924.181015909</v>
      </c>
      <c r="AP45" s="31">
        <f t="shared" si="30"/>
        <v>26911104.099117503</v>
      </c>
      <c r="AQ45" s="31">
        <f t="shared" si="30"/>
        <v>29628302.009029254</v>
      </c>
      <c r="AR45" s="31">
        <f t="shared" si="30"/>
        <v>32617219.709932178</v>
      </c>
      <c r="AS45" s="31">
        <f t="shared" si="30"/>
        <v>35905029.180925392</v>
      </c>
    </row>
    <row r="46" spans="7:45">
      <c r="H46" s="9"/>
      <c r="I46" s="30">
        <f>I42-$C$23</f>
        <v>1209537.5</v>
      </c>
      <c r="J46" s="30">
        <f t="shared" ref="J46:N46" si="31">J42-$C$23</f>
        <v>1430099.375</v>
      </c>
      <c r="K46" s="30">
        <f t="shared" si="31"/>
        <v>1683745.53125</v>
      </c>
      <c r="L46" s="30">
        <f t="shared" si="31"/>
        <v>1975438.6109375004</v>
      </c>
      <c r="M46" s="30">
        <f t="shared" si="31"/>
        <v>2310885.6525781248</v>
      </c>
      <c r="N46" s="30">
        <f t="shared" si="31"/>
        <v>2696649.7504648441</v>
      </c>
      <c r="O46" s="30">
        <f t="shared" ref="O46:AS46" si="32">O42-$C$23</f>
        <v>3140278.4630345707</v>
      </c>
      <c r="P46" s="30">
        <f t="shared" si="32"/>
        <v>3650451.4824897558</v>
      </c>
      <c r="Q46" s="30">
        <f t="shared" si="32"/>
        <v>4237150.4548632195</v>
      </c>
      <c r="R46" s="30">
        <f t="shared" si="32"/>
        <v>4911854.273092702</v>
      </c>
      <c r="S46" s="30">
        <f t="shared" si="32"/>
        <v>5687763.6640566085</v>
      </c>
      <c r="T46" s="30">
        <f t="shared" si="32"/>
        <v>6580059.4636650998</v>
      </c>
      <c r="U46" s="30">
        <f t="shared" si="32"/>
        <v>7606199.633214863</v>
      </c>
      <c r="V46" s="30">
        <f t="shared" si="32"/>
        <v>8786260.8281970937</v>
      </c>
      <c r="W46" s="30">
        <f t="shared" si="32"/>
        <v>10143331.202426657</v>
      </c>
      <c r="X46" s="30">
        <f t="shared" si="32"/>
        <v>11703962.132790655</v>
      </c>
      <c r="Y46" s="30">
        <f t="shared" si="32"/>
        <v>13498687.702709254</v>
      </c>
      <c r="Z46" s="30">
        <f t="shared" si="32"/>
        <v>15562622.10811564</v>
      </c>
      <c r="AA46" s="30">
        <f t="shared" si="32"/>
        <v>17936146.674332991</v>
      </c>
      <c r="AB46" s="30">
        <f t="shared" si="32"/>
        <v>20665699.925482936</v>
      </c>
      <c r="AC46" s="30">
        <f t="shared" si="32"/>
        <v>23804686.164305378</v>
      </c>
      <c r="AD46" s="30">
        <f t="shared" si="32"/>
        <v>27414520.338951185</v>
      </c>
      <c r="AE46" s="30">
        <f t="shared" si="32"/>
        <v>31565829.639793865</v>
      </c>
      <c r="AF46" s="30">
        <f t="shared" si="32"/>
        <v>36339835.33576294</v>
      </c>
      <c r="AG46" s="30">
        <f t="shared" si="32"/>
        <v>41829941.886127383</v>
      </c>
      <c r="AH46" s="30">
        <f t="shared" si="32"/>
        <v>48143564.419046491</v>
      </c>
      <c r="AI46" s="30">
        <f t="shared" si="32"/>
        <v>55404230.331903473</v>
      </c>
      <c r="AJ46" s="30">
        <f t="shared" si="32"/>
        <v>63753996.131688982</v>
      </c>
      <c r="AK46" s="30">
        <f t="shared" si="32"/>
        <v>73356226.801442355</v>
      </c>
      <c r="AL46" s="30">
        <f t="shared" si="32"/>
        <v>84398792.071658701</v>
      </c>
      <c r="AM46" s="30">
        <f t="shared" si="32"/>
        <v>97097742.132407486</v>
      </c>
      <c r="AN46" s="30">
        <f t="shared" si="32"/>
        <v>111701534.70226862</v>
      </c>
      <c r="AO46" s="30">
        <f t="shared" si="32"/>
        <v>128495896.15760893</v>
      </c>
      <c r="AP46" s="30">
        <f t="shared" si="32"/>
        <v>147809411.83125025</v>
      </c>
      <c r="AQ46" s="30">
        <f t="shared" si="32"/>
        <v>170019954.85593781</v>
      </c>
      <c r="AR46" s="30">
        <f t="shared" si="32"/>
        <v>195562079.33432847</v>
      </c>
      <c r="AS46" s="30">
        <f t="shared" si="32"/>
        <v>224935522.48447776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Расчёты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Falcion</cp:lastModifiedBy>
  <cp:revision/>
  <dcterms:created xsi:type="dcterms:W3CDTF">2025-03-18T12:32:22Z</dcterms:created>
  <dcterms:modified xsi:type="dcterms:W3CDTF">2025-05-14T16:59:35Z</dcterms:modified>
  <cp:category/>
  <cp:contentStatus/>
</cp:coreProperties>
</file>