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Accounts Expert\Attendance Sheet\new sheets\"/>
    </mc:Choice>
  </mc:AlternateContent>
  <xr:revisionPtr revIDLastSave="0" documentId="13_ncr:1_{CB91F37B-A773-4B79-8A6C-1B6C33F832A5}" xr6:coauthVersionLast="47" xr6:coauthVersionMax="47" xr10:uidLastSave="{00000000-0000-0000-0000-000000000000}"/>
  <bookViews>
    <workbookView xWindow="-110" yWindow="-110" windowWidth="25820" windowHeight="15500" activeTab="1" xr2:uid="{D49D0F82-4810-4A11-943B-1D685B238A46}"/>
  </bookViews>
  <sheets>
    <sheet name="Sheet1" sheetId="1" r:id="rId1"/>
    <sheet name="Jan" sheetId="3" r:id="rId2"/>
    <sheet name="Feb" sheetId="6" r:id="rId3"/>
    <sheet name="Mar" sheetId="7" r:id="rId4"/>
    <sheet name="Apr" sheetId="8" r:id="rId5"/>
    <sheet name="May" sheetId="9" r:id="rId6"/>
    <sheet name="Jun" sheetId="10" r:id="rId7"/>
    <sheet name="Jul" sheetId="11" r:id="rId8"/>
    <sheet name="Aug" sheetId="12" r:id="rId9"/>
    <sheet name="Sep" sheetId="13" r:id="rId10"/>
    <sheet name="Oct" sheetId="14" r:id="rId11"/>
    <sheet name="Nov" sheetId="15" r:id="rId12"/>
    <sheet name="Dec" sheetId="16" r:id="rId13"/>
    <sheet name="theory" sheetId="5" r:id="rId14"/>
    <sheet name="Rough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" i="15" l="1"/>
  <c r="AW10" i="15"/>
  <c r="AW11" i="15"/>
  <c r="AW12" i="15"/>
  <c r="AW13" i="15"/>
  <c r="AW14" i="15"/>
  <c r="AW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2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Y18" i="9"/>
  <c r="AW9" i="16"/>
  <c r="AW10" i="16"/>
  <c r="AW11" i="16"/>
  <c r="AW12" i="16"/>
  <c r="AW13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W22" i="14"/>
  <c r="AW23" i="14"/>
  <c r="AW24" i="14"/>
  <c r="AW25" i="14"/>
  <c r="AW26" i="14"/>
  <c r="AW27" i="14"/>
  <c r="AW28" i="14"/>
  <c r="AV9" i="14"/>
  <c r="AV10" i="14"/>
  <c r="AV11" i="14"/>
  <c r="AV12" i="14"/>
  <c r="AV13" i="14"/>
  <c r="AV14" i="14"/>
  <c r="AV15" i="14"/>
  <c r="AV16" i="14"/>
  <c r="AV17" i="14"/>
  <c r="AV18" i="14"/>
  <c r="AV19" i="14"/>
  <c r="AV20" i="14"/>
  <c r="AV21" i="14"/>
  <c r="AV22" i="14"/>
  <c r="AV23" i="14"/>
  <c r="AV24" i="14"/>
  <c r="AV25" i="14"/>
  <c r="AV26" i="14"/>
  <c r="AV27" i="14"/>
  <c r="AV28" i="14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W9" i="12"/>
  <c r="AW10" i="12"/>
  <c r="AW11" i="12"/>
  <c r="AW12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V9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J28" i="14"/>
  <c r="AC28" i="14"/>
  <c r="V28" i="14"/>
  <c r="O28" i="14"/>
  <c r="AJ27" i="14"/>
  <c r="AC27" i="14"/>
  <c r="V27" i="14"/>
  <c r="O27" i="14"/>
  <c r="AJ26" i="14"/>
  <c r="AC26" i="14"/>
  <c r="V26" i="14"/>
  <c r="O26" i="14"/>
  <c r="AJ25" i="14"/>
  <c r="AC25" i="14"/>
  <c r="V25" i="14"/>
  <c r="O25" i="14"/>
  <c r="AJ24" i="14"/>
  <c r="AC24" i="14"/>
  <c r="V24" i="14"/>
  <c r="O24" i="14"/>
  <c r="AJ23" i="14"/>
  <c r="AC23" i="14"/>
  <c r="V23" i="14"/>
  <c r="O23" i="14"/>
  <c r="AJ22" i="14"/>
  <c r="AC22" i="14"/>
  <c r="V22" i="14"/>
  <c r="O22" i="14"/>
  <c r="AJ21" i="14"/>
  <c r="AC21" i="14"/>
  <c r="V21" i="14"/>
  <c r="O21" i="14"/>
  <c r="AJ20" i="14"/>
  <c r="AC20" i="14"/>
  <c r="V20" i="14"/>
  <c r="O20" i="14"/>
  <c r="AJ19" i="14"/>
  <c r="AC19" i="14"/>
  <c r="V19" i="14"/>
  <c r="O19" i="14"/>
  <c r="AJ18" i="14"/>
  <c r="AC18" i="14"/>
  <c r="V18" i="14"/>
  <c r="O18" i="14"/>
  <c r="AJ17" i="14"/>
  <c r="AC17" i="14"/>
  <c r="V17" i="14"/>
  <c r="O17" i="14"/>
  <c r="AJ16" i="14"/>
  <c r="AC16" i="14"/>
  <c r="V16" i="14"/>
  <c r="O16" i="14"/>
  <c r="AJ15" i="14"/>
  <c r="AC15" i="14"/>
  <c r="V15" i="14"/>
  <c r="O15" i="14"/>
  <c r="AJ14" i="14"/>
  <c r="AC14" i="14"/>
  <c r="V14" i="14"/>
  <c r="O14" i="14"/>
  <c r="AJ13" i="14"/>
  <c r="AC13" i="14"/>
  <c r="V13" i="14"/>
  <c r="O13" i="14"/>
  <c r="AJ12" i="14"/>
  <c r="AC12" i="14"/>
  <c r="V12" i="14"/>
  <c r="O12" i="14"/>
  <c r="AJ11" i="14"/>
  <c r="AC11" i="14"/>
  <c r="V11" i="14"/>
  <c r="O11" i="14"/>
  <c r="AJ10" i="14"/>
  <c r="AC10" i="14"/>
  <c r="V10" i="14"/>
  <c r="O10" i="14"/>
  <c r="AJ9" i="14"/>
  <c r="AC9" i="14"/>
  <c r="V9" i="14"/>
  <c r="O9" i="14"/>
  <c r="AO28" i="13"/>
  <c r="AL28" i="13"/>
  <c r="AE28" i="13"/>
  <c r="X28" i="13"/>
  <c r="Q28" i="13"/>
  <c r="AO27" i="13"/>
  <c r="AL27" i="13"/>
  <c r="AE27" i="13"/>
  <c r="X27" i="13"/>
  <c r="Q27" i="13"/>
  <c r="AO26" i="13"/>
  <c r="AL26" i="13"/>
  <c r="AE26" i="13"/>
  <c r="X26" i="13"/>
  <c r="Q26" i="13"/>
  <c r="AO25" i="13"/>
  <c r="AL25" i="13"/>
  <c r="AE25" i="13"/>
  <c r="X25" i="13"/>
  <c r="Q25" i="13"/>
  <c r="AO24" i="13"/>
  <c r="AL24" i="13"/>
  <c r="AE24" i="13"/>
  <c r="X24" i="13"/>
  <c r="Q24" i="13"/>
  <c r="AO23" i="13"/>
  <c r="AL23" i="13"/>
  <c r="AE23" i="13"/>
  <c r="X23" i="13"/>
  <c r="Q23" i="13"/>
  <c r="AO22" i="13"/>
  <c r="AL22" i="13"/>
  <c r="AE22" i="13"/>
  <c r="X22" i="13"/>
  <c r="Q22" i="13"/>
  <c r="AO21" i="13"/>
  <c r="AL21" i="13"/>
  <c r="AE21" i="13"/>
  <c r="X21" i="13"/>
  <c r="Q21" i="13"/>
  <c r="AO20" i="13"/>
  <c r="AL20" i="13"/>
  <c r="AE20" i="13"/>
  <c r="X20" i="13"/>
  <c r="Q20" i="13"/>
  <c r="AO19" i="13"/>
  <c r="AL19" i="13"/>
  <c r="AE19" i="13"/>
  <c r="X19" i="13"/>
  <c r="Q19" i="13"/>
  <c r="AO18" i="13"/>
  <c r="AL18" i="13"/>
  <c r="AE18" i="13"/>
  <c r="X18" i="13"/>
  <c r="Q18" i="13"/>
  <c r="AO17" i="13"/>
  <c r="AL17" i="13"/>
  <c r="AE17" i="13"/>
  <c r="X17" i="13"/>
  <c r="Q17" i="13"/>
  <c r="AO16" i="13"/>
  <c r="AL16" i="13"/>
  <c r="AE16" i="13"/>
  <c r="X16" i="13"/>
  <c r="Q16" i="13"/>
  <c r="AO15" i="13"/>
  <c r="AL15" i="13"/>
  <c r="AE15" i="13"/>
  <c r="X15" i="13"/>
  <c r="Q15" i="13"/>
  <c r="AO14" i="13"/>
  <c r="AL14" i="13"/>
  <c r="AE14" i="13"/>
  <c r="X14" i="13"/>
  <c r="Q14" i="13"/>
  <c r="AO13" i="13"/>
  <c r="AL13" i="13"/>
  <c r="AE13" i="13"/>
  <c r="X13" i="13"/>
  <c r="Q13" i="13"/>
  <c r="AO12" i="13"/>
  <c r="AL12" i="13"/>
  <c r="AE12" i="13"/>
  <c r="X12" i="13"/>
  <c r="Q12" i="13"/>
  <c r="AO11" i="13"/>
  <c r="AL11" i="13"/>
  <c r="AE11" i="13"/>
  <c r="X11" i="13"/>
  <c r="Q11" i="13"/>
  <c r="AO10" i="13"/>
  <c r="AL10" i="13"/>
  <c r="AE10" i="13"/>
  <c r="X10" i="13"/>
  <c r="Q10" i="13"/>
  <c r="AO9" i="13"/>
  <c r="AL9" i="13"/>
  <c r="AE9" i="13"/>
  <c r="X9" i="13"/>
  <c r="Q9" i="13"/>
  <c r="AO28" i="12"/>
  <c r="AH28" i="12"/>
  <c r="AA28" i="12"/>
  <c r="T28" i="12"/>
  <c r="M28" i="12"/>
  <c r="AO27" i="12"/>
  <c r="AH27" i="12"/>
  <c r="AA27" i="12"/>
  <c r="T27" i="12"/>
  <c r="M27" i="12"/>
  <c r="AO26" i="12"/>
  <c r="AH26" i="12"/>
  <c r="AA26" i="12"/>
  <c r="T26" i="12"/>
  <c r="M26" i="12"/>
  <c r="AO25" i="12"/>
  <c r="AH25" i="12"/>
  <c r="AA25" i="12"/>
  <c r="T25" i="12"/>
  <c r="M25" i="12"/>
  <c r="AO24" i="12"/>
  <c r="AH24" i="12"/>
  <c r="AA24" i="12"/>
  <c r="T24" i="12"/>
  <c r="M24" i="12"/>
  <c r="AO23" i="12"/>
  <c r="AH23" i="12"/>
  <c r="AA23" i="12"/>
  <c r="T23" i="12"/>
  <c r="M23" i="12"/>
  <c r="AO22" i="12"/>
  <c r="AH22" i="12"/>
  <c r="AA22" i="12"/>
  <c r="T22" i="12"/>
  <c r="M22" i="12"/>
  <c r="AO21" i="12"/>
  <c r="AH21" i="12"/>
  <c r="AA21" i="12"/>
  <c r="T21" i="12"/>
  <c r="M21" i="12"/>
  <c r="AO20" i="12"/>
  <c r="AH20" i="12"/>
  <c r="AA20" i="12"/>
  <c r="T20" i="12"/>
  <c r="M20" i="12"/>
  <c r="AO19" i="12"/>
  <c r="AH19" i="12"/>
  <c r="AA19" i="12"/>
  <c r="T19" i="12"/>
  <c r="M19" i="12"/>
  <c r="AO18" i="12"/>
  <c r="AH18" i="12"/>
  <c r="AA18" i="12"/>
  <c r="T18" i="12"/>
  <c r="M18" i="12"/>
  <c r="AO17" i="12"/>
  <c r="AH17" i="12"/>
  <c r="AA17" i="12"/>
  <c r="T17" i="12"/>
  <c r="M17" i="12"/>
  <c r="AO16" i="12"/>
  <c r="AH16" i="12"/>
  <c r="AA16" i="12"/>
  <c r="T16" i="12"/>
  <c r="M16" i="12"/>
  <c r="AO15" i="12"/>
  <c r="AH15" i="12"/>
  <c r="AA15" i="12"/>
  <c r="T15" i="12"/>
  <c r="M15" i="12"/>
  <c r="AO14" i="12"/>
  <c r="AH14" i="12"/>
  <c r="AA14" i="12"/>
  <c r="T14" i="12"/>
  <c r="M14" i="12"/>
  <c r="AO13" i="12"/>
  <c r="AH13" i="12"/>
  <c r="AA13" i="12"/>
  <c r="T13" i="12"/>
  <c r="M13" i="12"/>
  <c r="AO12" i="12"/>
  <c r="AH12" i="12"/>
  <c r="AA12" i="12"/>
  <c r="T12" i="12"/>
  <c r="M12" i="12"/>
  <c r="AO11" i="12"/>
  <c r="AH11" i="12"/>
  <c r="AA11" i="12"/>
  <c r="T11" i="12"/>
  <c r="M11" i="12"/>
  <c r="AO10" i="12"/>
  <c r="AH10" i="12"/>
  <c r="AA10" i="12"/>
  <c r="T10" i="12"/>
  <c r="M10" i="12"/>
  <c r="AO9" i="12"/>
  <c r="AH9" i="12"/>
  <c r="AA9" i="12"/>
  <c r="T9" i="12"/>
  <c r="M9" i="12"/>
  <c r="AO28" i="8"/>
  <c r="AK28" i="8"/>
  <c r="AD28" i="8"/>
  <c r="W28" i="8"/>
  <c r="P28" i="8"/>
  <c r="AO27" i="8"/>
  <c r="AK27" i="8"/>
  <c r="AD27" i="8"/>
  <c r="W27" i="8"/>
  <c r="P27" i="8"/>
  <c r="AO26" i="8"/>
  <c r="AK26" i="8"/>
  <c r="AD26" i="8"/>
  <c r="W26" i="8"/>
  <c r="P26" i="8"/>
  <c r="AO25" i="8"/>
  <c r="AK25" i="8"/>
  <c r="AD25" i="8"/>
  <c r="W25" i="8"/>
  <c r="P25" i="8"/>
  <c r="AO24" i="8"/>
  <c r="AK24" i="8"/>
  <c r="AD24" i="8"/>
  <c r="W24" i="8"/>
  <c r="P24" i="8"/>
  <c r="AO23" i="8"/>
  <c r="AK23" i="8"/>
  <c r="AD23" i="8"/>
  <c r="W23" i="8"/>
  <c r="P23" i="8"/>
  <c r="AO22" i="8"/>
  <c r="AK22" i="8"/>
  <c r="AD22" i="8"/>
  <c r="W22" i="8"/>
  <c r="P22" i="8"/>
  <c r="AO21" i="8"/>
  <c r="AK21" i="8"/>
  <c r="AD21" i="8"/>
  <c r="W21" i="8"/>
  <c r="P21" i="8"/>
  <c r="AO20" i="8"/>
  <c r="AK20" i="8"/>
  <c r="AD20" i="8"/>
  <c r="W20" i="8"/>
  <c r="P20" i="8"/>
  <c r="AO19" i="8"/>
  <c r="AK19" i="8"/>
  <c r="AD19" i="8"/>
  <c r="W19" i="8"/>
  <c r="P19" i="8"/>
  <c r="AO18" i="8"/>
  <c r="AK18" i="8"/>
  <c r="AD18" i="8"/>
  <c r="W18" i="8"/>
  <c r="P18" i="8"/>
  <c r="AO17" i="8"/>
  <c r="AK17" i="8"/>
  <c r="AD17" i="8"/>
  <c r="W17" i="8"/>
  <c r="P17" i="8"/>
  <c r="AO16" i="8"/>
  <c r="AK16" i="8"/>
  <c r="AD16" i="8"/>
  <c r="W16" i="8"/>
  <c r="P16" i="8"/>
  <c r="AO15" i="8"/>
  <c r="AK15" i="8"/>
  <c r="AD15" i="8"/>
  <c r="W15" i="8"/>
  <c r="P15" i="8"/>
  <c r="AO14" i="8"/>
  <c r="AK14" i="8"/>
  <c r="AD14" i="8"/>
  <c r="W14" i="8"/>
  <c r="P14" i="8"/>
  <c r="AO13" i="8"/>
  <c r="AK13" i="8"/>
  <c r="AD13" i="8"/>
  <c r="W13" i="8"/>
  <c r="P13" i="8"/>
  <c r="AO12" i="8"/>
  <c r="AK12" i="8"/>
  <c r="AD12" i="8"/>
  <c r="W12" i="8"/>
  <c r="P12" i="8"/>
  <c r="AO11" i="8"/>
  <c r="AK11" i="8"/>
  <c r="AD11" i="8"/>
  <c r="W11" i="8"/>
  <c r="P11" i="8"/>
  <c r="AO10" i="8"/>
  <c r="AK10" i="8"/>
  <c r="AD10" i="8"/>
  <c r="W10" i="8"/>
  <c r="P10" i="8"/>
  <c r="AO9" i="8"/>
  <c r="AK9" i="8"/>
  <c r="AD9" i="8"/>
  <c r="W9" i="8"/>
  <c r="P9" i="8"/>
  <c r="AN28" i="7"/>
  <c r="AG28" i="7"/>
  <c r="Z28" i="7"/>
  <c r="S28" i="7"/>
  <c r="L28" i="7"/>
  <c r="AN27" i="7"/>
  <c r="AG27" i="7"/>
  <c r="Z27" i="7"/>
  <c r="S27" i="7"/>
  <c r="L27" i="7"/>
  <c r="AN26" i="7"/>
  <c r="AG26" i="7"/>
  <c r="Z26" i="7"/>
  <c r="S26" i="7"/>
  <c r="L26" i="7"/>
  <c r="AN25" i="7"/>
  <c r="AG25" i="7"/>
  <c r="Z25" i="7"/>
  <c r="S25" i="7"/>
  <c r="L25" i="7"/>
  <c r="AN24" i="7"/>
  <c r="AG24" i="7"/>
  <c r="Z24" i="7"/>
  <c r="S24" i="7"/>
  <c r="L24" i="7"/>
  <c r="AN23" i="7"/>
  <c r="AG23" i="7"/>
  <c r="Z23" i="7"/>
  <c r="S23" i="7"/>
  <c r="L23" i="7"/>
  <c r="AN22" i="7"/>
  <c r="AG22" i="7"/>
  <c r="Z22" i="7"/>
  <c r="S22" i="7"/>
  <c r="L22" i="7"/>
  <c r="AN21" i="7"/>
  <c r="AG21" i="7"/>
  <c r="Z21" i="7"/>
  <c r="S21" i="7"/>
  <c r="L21" i="7"/>
  <c r="AN20" i="7"/>
  <c r="AG20" i="7"/>
  <c r="Z20" i="7"/>
  <c r="S20" i="7"/>
  <c r="L20" i="7"/>
  <c r="AN19" i="7"/>
  <c r="AG19" i="7"/>
  <c r="Z19" i="7"/>
  <c r="S19" i="7"/>
  <c r="L19" i="7"/>
  <c r="AN18" i="7"/>
  <c r="AG18" i="7"/>
  <c r="Z18" i="7"/>
  <c r="S18" i="7"/>
  <c r="L18" i="7"/>
  <c r="AN17" i="7"/>
  <c r="AG17" i="7"/>
  <c r="Z17" i="7"/>
  <c r="S17" i="7"/>
  <c r="L17" i="7"/>
  <c r="AN16" i="7"/>
  <c r="AG16" i="7"/>
  <c r="Z16" i="7"/>
  <c r="S16" i="7"/>
  <c r="L16" i="7"/>
  <c r="AN15" i="7"/>
  <c r="AG15" i="7"/>
  <c r="Z15" i="7"/>
  <c r="S15" i="7"/>
  <c r="L15" i="7"/>
  <c r="AN14" i="7"/>
  <c r="AG14" i="7"/>
  <c r="Z14" i="7"/>
  <c r="S14" i="7"/>
  <c r="L14" i="7"/>
  <c r="AN13" i="7"/>
  <c r="AG13" i="7"/>
  <c r="Z13" i="7"/>
  <c r="S13" i="7"/>
  <c r="L13" i="7"/>
  <c r="AN12" i="7"/>
  <c r="AG12" i="7"/>
  <c r="Z12" i="7"/>
  <c r="S12" i="7"/>
  <c r="L12" i="7"/>
  <c r="AN11" i="7"/>
  <c r="AG11" i="7"/>
  <c r="Z11" i="7"/>
  <c r="S11" i="7"/>
  <c r="L11" i="7"/>
  <c r="AN10" i="7"/>
  <c r="AG10" i="7"/>
  <c r="Z10" i="7"/>
  <c r="S10" i="7"/>
  <c r="L10" i="7"/>
  <c r="AN9" i="7"/>
  <c r="AG9" i="7"/>
  <c r="Z9" i="7"/>
  <c r="S9" i="7"/>
  <c r="L9" i="7"/>
  <c r="AG28" i="6"/>
  <c r="Z28" i="6"/>
  <c r="S28" i="6"/>
  <c r="L28" i="6"/>
  <c r="AG27" i="6"/>
  <c r="Z27" i="6"/>
  <c r="S27" i="6"/>
  <c r="L27" i="6"/>
  <c r="AG26" i="6"/>
  <c r="Z26" i="6"/>
  <c r="S26" i="6"/>
  <c r="L26" i="6"/>
  <c r="AG25" i="6"/>
  <c r="Z25" i="6"/>
  <c r="S25" i="6"/>
  <c r="L25" i="6"/>
  <c r="AG24" i="6"/>
  <c r="Z24" i="6"/>
  <c r="S24" i="6"/>
  <c r="L24" i="6"/>
  <c r="AG23" i="6"/>
  <c r="Z23" i="6"/>
  <c r="S23" i="6"/>
  <c r="L23" i="6"/>
  <c r="AG22" i="6"/>
  <c r="Z22" i="6"/>
  <c r="S22" i="6"/>
  <c r="L22" i="6"/>
  <c r="AG21" i="6"/>
  <c r="Z21" i="6"/>
  <c r="S21" i="6"/>
  <c r="L21" i="6"/>
  <c r="AG20" i="6"/>
  <c r="Z20" i="6"/>
  <c r="S20" i="6"/>
  <c r="L20" i="6"/>
  <c r="AG19" i="6"/>
  <c r="Z19" i="6"/>
  <c r="S19" i="6"/>
  <c r="L19" i="6"/>
  <c r="AG18" i="6"/>
  <c r="Z18" i="6"/>
  <c r="S18" i="6"/>
  <c r="L18" i="6"/>
  <c r="AG17" i="6"/>
  <c r="Z17" i="6"/>
  <c r="S17" i="6"/>
  <c r="L17" i="6"/>
  <c r="AG16" i="6"/>
  <c r="Z16" i="6"/>
  <c r="S16" i="6"/>
  <c r="L16" i="6"/>
  <c r="AG15" i="6"/>
  <c r="Z15" i="6"/>
  <c r="S15" i="6"/>
  <c r="L15" i="6"/>
  <c r="AG14" i="6"/>
  <c r="Z14" i="6"/>
  <c r="S14" i="6"/>
  <c r="L14" i="6"/>
  <c r="AG13" i="6"/>
  <c r="Z13" i="6"/>
  <c r="S13" i="6"/>
  <c r="L13" i="6"/>
  <c r="AG12" i="6"/>
  <c r="Z12" i="6"/>
  <c r="S12" i="6"/>
  <c r="L12" i="6"/>
  <c r="AG11" i="6"/>
  <c r="Z11" i="6"/>
  <c r="S11" i="6"/>
  <c r="L11" i="6"/>
  <c r="AG10" i="6"/>
  <c r="Z10" i="6"/>
  <c r="S10" i="6"/>
  <c r="L10" i="6"/>
  <c r="AG9" i="6"/>
  <c r="Z9" i="6"/>
  <c r="S9" i="6"/>
  <c r="L9" i="6"/>
  <c r="AP9" i="6"/>
  <c r="AT22" i="16"/>
  <c r="AT21" i="16"/>
  <c r="AZ19" i="16"/>
  <c r="BC19" i="16" s="1"/>
  <c r="K8" i="16"/>
  <c r="K7" i="16" s="1"/>
  <c r="L5" i="16"/>
  <c r="I5" i="16" s="1"/>
  <c r="AZ15" i="16" s="1"/>
  <c r="BC15" i="16" s="1"/>
  <c r="J5" i="16"/>
  <c r="AT26" i="16" s="1"/>
  <c r="K8" i="15"/>
  <c r="L5" i="15"/>
  <c r="I5" i="15" s="1"/>
  <c r="AZ19" i="15" s="1"/>
  <c r="J5" i="15"/>
  <c r="AT21" i="15" s="1"/>
  <c r="AZ26" i="14"/>
  <c r="AZ20" i="14"/>
  <c r="BC20" i="14" s="1"/>
  <c r="K8" i="14"/>
  <c r="L8" i="14" s="1"/>
  <c r="L7" i="14" s="1"/>
  <c r="K7" i="14"/>
  <c r="L5" i="14"/>
  <c r="J5" i="14"/>
  <c r="AT20" i="14" s="1"/>
  <c r="I5" i="14"/>
  <c r="AZ19" i="14" s="1"/>
  <c r="K8" i="13"/>
  <c r="K7" i="13" s="1"/>
  <c r="L5" i="13"/>
  <c r="J5" i="13"/>
  <c r="AT26" i="13" s="1"/>
  <c r="I5" i="13"/>
  <c r="K8" i="12"/>
  <c r="K7" i="12" s="1"/>
  <c r="L5" i="12"/>
  <c r="I5" i="12" s="1"/>
  <c r="AZ25" i="12" s="1"/>
  <c r="J5" i="12"/>
  <c r="AT16" i="12" s="1"/>
  <c r="K8" i="11"/>
  <c r="K7" i="11" s="1"/>
  <c r="L5" i="11"/>
  <c r="I5" i="11" s="1"/>
  <c r="J5" i="11"/>
  <c r="AT21" i="11" s="1"/>
  <c r="K8" i="10"/>
  <c r="K7" i="10" s="1"/>
  <c r="L5" i="10"/>
  <c r="I5" i="10" s="1"/>
  <c r="J5" i="10"/>
  <c r="AT22" i="10" s="1"/>
  <c r="K8" i="9"/>
  <c r="K7" i="9" s="1"/>
  <c r="L5" i="9"/>
  <c r="I5" i="9" s="1"/>
  <c r="AZ22" i="9" s="1"/>
  <c r="BC22" i="9" s="1"/>
  <c r="J5" i="9"/>
  <c r="AT25" i="9" s="1"/>
  <c r="K8" i="8"/>
  <c r="L5" i="8"/>
  <c r="I5" i="8" s="1"/>
  <c r="J5" i="8"/>
  <c r="AT19" i="8" s="1"/>
  <c r="K8" i="7"/>
  <c r="K7" i="7" s="1"/>
  <c r="L5" i="7"/>
  <c r="I5" i="7" s="1"/>
  <c r="AZ15" i="7" s="1"/>
  <c r="J5" i="7"/>
  <c r="AT22" i="7" s="1"/>
  <c r="AZ20" i="6"/>
  <c r="AT20" i="6"/>
  <c r="AZ19" i="6"/>
  <c r="AZ18" i="6"/>
  <c r="BC18" i="6" s="1"/>
  <c r="AT18" i="6"/>
  <c r="AT17" i="6"/>
  <c r="AT16" i="6"/>
  <c r="AZ15" i="6"/>
  <c r="BC15" i="6" s="1"/>
  <c r="AZ14" i="6"/>
  <c r="BC14" i="6" s="1"/>
  <c r="AT14" i="6"/>
  <c r="AT13" i="6"/>
  <c r="AZ12" i="6"/>
  <c r="AT12" i="6"/>
  <c r="K8" i="6"/>
  <c r="K7" i="6"/>
  <c r="L5" i="6"/>
  <c r="J5" i="6"/>
  <c r="AT10" i="6" s="1"/>
  <c r="I5" i="6"/>
  <c r="AZ11" i="6" s="1"/>
  <c r="BC11" i="6" s="1"/>
  <c r="J5" i="3"/>
  <c r="AT10" i="3" s="1"/>
  <c r="D42" i="5"/>
  <c r="L5" i="3"/>
  <c r="I5" i="3" s="1"/>
  <c r="AZ10" i="3" s="1"/>
  <c r="BC10" i="3" s="1"/>
  <c r="K8" i="3"/>
  <c r="K7" i="3" s="1"/>
  <c r="AT10" i="16" l="1"/>
  <c r="AT17" i="16"/>
  <c r="AT9" i="16"/>
  <c r="AT18" i="16"/>
  <c r="AZ23" i="15"/>
  <c r="BC23" i="15" s="1"/>
  <c r="AT22" i="15"/>
  <c r="AZ27" i="15"/>
  <c r="BC27" i="15" s="1"/>
  <c r="AT9" i="15"/>
  <c r="AT10" i="15"/>
  <c r="AZ10" i="15"/>
  <c r="AZ11" i="15"/>
  <c r="AT28" i="15"/>
  <c r="AT14" i="15"/>
  <c r="AT17" i="15"/>
  <c r="AT13" i="15"/>
  <c r="AT16" i="15"/>
  <c r="AT24" i="15"/>
  <c r="AT12" i="15"/>
  <c r="AT20" i="15"/>
  <c r="AT17" i="14"/>
  <c r="AT10" i="14"/>
  <c r="AZ11" i="14"/>
  <c r="BC11" i="14" s="1"/>
  <c r="AZ14" i="14"/>
  <c r="BC14" i="14" s="1"/>
  <c r="AZ15" i="14"/>
  <c r="AT22" i="14"/>
  <c r="AT23" i="14"/>
  <c r="AT24" i="14"/>
  <c r="AT27" i="14"/>
  <c r="AT9" i="13"/>
  <c r="AT13" i="13"/>
  <c r="AT14" i="13"/>
  <c r="AT17" i="13"/>
  <c r="AT18" i="13"/>
  <c r="AT22" i="13"/>
  <c r="AT25" i="13"/>
  <c r="AT9" i="12"/>
  <c r="AZ9" i="12"/>
  <c r="BC9" i="12" s="1"/>
  <c r="AT12" i="12"/>
  <c r="AZ14" i="12"/>
  <c r="BC14" i="12" s="1"/>
  <c r="AZ23" i="12"/>
  <c r="AT24" i="12"/>
  <c r="AT25" i="12"/>
  <c r="AT26" i="12"/>
  <c r="AT13" i="12"/>
  <c r="AT14" i="12"/>
  <c r="AZ15" i="12"/>
  <c r="BC15" i="12" s="1"/>
  <c r="AT17" i="12"/>
  <c r="AT10" i="12"/>
  <c r="AT18" i="12"/>
  <c r="AZ18" i="12"/>
  <c r="BC18" i="12" s="1"/>
  <c r="AZ19" i="12"/>
  <c r="BC19" i="12" s="1"/>
  <c r="AT21" i="12"/>
  <c r="AZ21" i="12"/>
  <c r="AT22" i="12"/>
  <c r="AZ27" i="12"/>
  <c r="BC27" i="12" s="1"/>
  <c r="AT20" i="12"/>
  <c r="AZ22" i="12"/>
  <c r="BC22" i="12" s="1"/>
  <c r="AZ14" i="11"/>
  <c r="AZ19" i="11"/>
  <c r="AZ9" i="11"/>
  <c r="BC9" i="11" s="1"/>
  <c r="AZ18" i="11"/>
  <c r="AZ27" i="11"/>
  <c r="BC27" i="11" s="1"/>
  <c r="AZ21" i="11"/>
  <c r="AZ26" i="11"/>
  <c r="AZ13" i="11"/>
  <c r="BC13" i="11" s="1"/>
  <c r="AZ11" i="11"/>
  <c r="BC11" i="11" s="1"/>
  <c r="AZ10" i="11"/>
  <c r="BC10" i="11" s="1"/>
  <c r="AT9" i="11"/>
  <c r="AT10" i="11"/>
  <c r="AT13" i="11"/>
  <c r="AT16" i="11"/>
  <c r="AT17" i="11"/>
  <c r="AT14" i="11"/>
  <c r="AZ14" i="10"/>
  <c r="AZ22" i="10"/>
  <c r="BC22" i="10" s="1"/>
  <c r="AZ26" i="10"/>
  <c r="AZ10" i="10"/>
  <c r="BC10" i="10" s="1"/>
  <c r="AT25" i="10"/>
  <c r="AT9" i="10"/>
  <c r="AT17" i="9"/>
  <c r="AT26" i="9"/>
  <c r="AT14" i="9"/>
  <c r="AT11" i="8"/>
  <c r="AT26" i="8"/>
  <c r="L8" i="8"/>
  <c r="M8" i="8" s="1"/>
  <c r="L8" i="6"/>
  <c r="AT9" i="6"/>
  <c r="AZ23" i="6"/>
  <c r="BC23" i="6" s="1"/>
  <c r="AZ10" i="6"/>
  <c r="BC10" i="6" s="1"/>
  <c r="AT21" i="6"/>
  <c r="AT22" i="6"/>
  <c r="AZ22" i="6"/>
  <c r="BC22" i="6" s="1"/>
  <c r="AT25" i="6"/>
  <c r="AT26" i="6"/>
  <c r="AZ27" i="6"/>
  <c r="BC27" i="6" s="1"/>
  <c r="AZ28" i="16"/>
  <c r="AZ24" i="16"/>
  <c r="AZ20" i="16"/>
  <c r="AZ16" i="16"/>
  <c r="AZ12" i="16"/>
  <c r="AZ25" i="16"/>
  <c r="AZ21" i="16"/>
  <c r="AZ17" i="16"/>
  <c r="AZ13" i="16"/>
  <c r="AZ9" i="16"/>
  <c r="AZ26" i="16"/>
  <c r="AZ27" i="16"/>
  <c r="AZ10" i="16"/>
  <c r="AZ23" i="16"/>
  <c r="AZ22" i="16"/>
  <c r="AZ11" i="16"/>
  <c r="AZ18" i="16"/>
  <c r="AZ14" i="16"/>
  <c r="L8" i="16"/>
  <c r="AT13" i="16"/>
  <c r="AT14" i="16"/>
  <c r="AT25" i="16"/>
  <c r="AT27" i="16"/>
  <c r="AT23" i="16"/>
  <c r="AT19" i="16"/>
  <c r="AT15" i="16"/>
  <c r="AT11" i="16"/>
  <c r="AT28" i="16"/>
  <c r="AT24" i="16"/>
  <c r="AT20" i="16"/>
  <c r="AT16" i="16"/>
  <c r="AT12" i="16"/>
  <c r="BC10" i="15"/>
  <c r="BC11" i="15"/>
  <c r="BC19" i="15"/>
  <c r="AZ28" i="15"/>
  <c r="AZ24" i="15"/>
  <c r="AZ16" i="15"/>
  <c r="AZ20" i="15"/>
  <c r="AZ12" i="15"/>
  <c r="AZ25" i="15"/>
  <c r="AZ21" i="15"/>
  <c r="AZ17" i="15"/>
  <c r="AZ13" i="15"/>
  <c r="AZ9" i="15"/>
  <c r="AZ22" i="15"/>
  <c r="AZ14" i="15"/>
  <c r="AZ15" i="15"/>
  <c r="AZ26" i="15"/>
  <c r="AZ18" i="15"/>
  <c r="L8" i="15"/>
  <c r="K7" i="15"/>
  <c r="AT11" i="15"/>
  <c r="AT27" i="15"/>
  <c r="AT23" i="15"/>
  <c r="AT19" i="15"/>
  <c r="AT15" i="15"/>
  <c r="AT26" i="15"/>
  <c r="AT18" i="15"/>
  <c r="AT25" i="15"/>
  <c r="BC15" i="14"/>
  <c r="BC19" i="14"/>
  <c r="BC26" i="14"/>
  <c r="M8" i="14"/>
  <c r="AT19" i="14"/>
  <c r="AT11" i="14"/>
  <c r="AT26" i="14"/>
  <c r="AT16" i="14"/>
  <c r="AT14" i="14"/>
  <c r="AT18" i="14"/>
  <c r="AT12" i="14"/>
  <c r="AT13" i="14"/>
  <c r="AT25" i="14"/>
  <c r="AT9" i="14"/>
  <c r="AT21" i="14"/>
  <c r="AZ25" i="14"/>
  <c r="AZ21" i="14"/>
  <c r="AZ17" i="14"/>
  <c r="AZ13" i="14"/>
  <c r="AZ9" i="14"/>
  <c r="AZ28" i="14"/>
  <c r="AZ23" i="14"/>
  <c r="AZ27" i="14"/>
  <c r="AZ22" i="14"/>
  <c r="AZ24" i="14"/>
  <c r="AZ18" i="14"/>
  <c r="AZ12" i="14"/>
  <c r="AZ10" i="14"/>
  <c r="AT15" i="14"/>
  <c r="AT28" i="14"/>
  <c r="AZ16" i="14"/>
  <c r="AZ20" i="13"/>
  <c r="AZ28" i="13"/>
  <c r="AZ24" i="13"/>
  <c r="AZ12" i="13"/>
  <c r="AZ16" i="13"/>
  <c r="AZ25" i="13"/>
  <c r="AZ21" i="13"/>
  <c r="AZ17" i="13"/>
  <c r="AZ13" i="13"/>
  <c r="AZ9" i="13"/>
  <c r="AZ10" i="13"/>
  <c r="AZ11" i="13"/>
  <c r="AZ27" i="13"/>
  <c r="AZ26" i="13"/>
  <c r="AZ15" i="13"/>
  <c r="AZ18" i="13"/>
  <c r="AZ14" i="13"/>
  <c r="AZ23" i="13"/>
  <c r="AZ22" i="13"/>
  <c r="AZ19" i="13"/>
  <c r="AT11" i="13"/>
  <c r="AT27" i="13"/>
  <c r="AT23" i="13"/>
  <c r="AT19" i="13"/>
  <c r="AT15" i="13"/>
  <c r="AT28" i="13"/>
  <c r="AT24" i="13"/>
  <c r="AT20" i="13"/>
  <c r="AT16" i="13"/>
  <c r="AT12" i="13"/>
  <c r="AT10" i="13"/>
  <c r="L8" i="13"/>
  <c r="AT21" i="13"/>
  <c r="BC21" i="12"/>
  <c r="BC25" i="12"/>
  <c r="BC23" i="12"/>
  <c r="L8" i="12"/>
  <c r="AZ28" i="12"/>
  <c r="AZ24" i="12"/>
  <c r="AZ20" i="12"/>
  <c r="AZ16" i="12"/>
  <c r="AZ12" i="12"/>
  <c r="AZ13" i="12"/>
  <c r="AZ10" i="12"/>
  <c r="AZ11" i="12"/>
  <c r="AZ26" i="12"/>
  <c r="AZ17" i="12"/>
  <c r="AT28" i="12"/>
  <c r="AT27" i="12"/>
  <c r="AT23" i="12"/>
  <c r="AT19" i="12"/>
  <c r="AT15" i="12"/>
  <c r="AT11" i="12"/>
  <c r="BC19" i="11"/>
  <c r="BC14" i="11"/>
  <c r="BC21" i="11"/>
  <c r="BC18" i="11"/>
  <c r="BC26" i="11"/>
  <c r="AT24" i="11"/>
  <c r="AT22" i="11"/>
  <c r="AZ28" i="11"/>
  <c r="AZ24" i="11"/>
  <c r="AZ20" i="11"/>
  <c r="AZ16" i="11"/>
  <c r="AZ12" i="11"/>
  <c r="AZ23" i="11"/>
  <c r="AZ15" i="11"/>
  <c r="AZ25" i="11"/>
  <c r="AZ17" i="11"/>
  <c r="AZ22" i="11"/>
  <c r="AT27" i="11"/>
  <c r="AT23" i="11"/>
  <c r="AT19" i="11"/>
  <c r="AT15" i="11"/>
  <c r="AT11" i="11"/>
  <c r="AT26" i="11"/>
  <c r="AT18" i="11"/>
  <c r="AT28" i="11"/>
  <c r="AT20" i="11"/>
  <c r="AT12" i="11"/>
  <c r="AT25" i="11"/>
  <c r="L8" i="11"/>
  <c r="K26" i="10"/>
  <c r="K22" i="10"/>
  <c r="K18" i="10"/>
  <c r="K14" i="10"/>
  <c r="K10" i="10"/>
  <c r="K27" i="10"/>
  <c r="K23" i="10"/>
  <c r="K19" i="10"/>
  <c r="K15" i="10"/>
  <c r="K11" i="10"/>
  <c r="K13" i="10"/>
  <c r="K12" i="10"/>
  <c r="K17" i="10"/>
  <c r="K21" i="10"/>
  <c r="K25" i="10"/>
  <c r="K9" i="10"/>
  <c r="K20" i="10"/>
  <c r="K16" i="10"/>
  <c r="K28" i="10"/>
  <c r="K24" i="10"/>
  <c r="BC26" i="10"/>
  <c r="L8" i="10"/>
  <c r="BC14" i="10"/>
  <c r="AT27" i="10"/>
  <c r="AT23" i="10"/>
  <c r="AT19" i="10"/>
  <c r="AT15" i="10"/>
  <c r="AT11" i="10"/>
  <c r="AT28" i="10"/>
  <c r="AT24" i="10"/>
  <c r="AT20" i="10"/>
  <c r="AT16" i="10"/>
  <c r="AT12" i="10"/>
  <c r="AT10" i="10"/>
  <c r="AT18" i="10"/>
  <c r="AT14" i="10"/>
  <c r="AT21" i="10"/>
  <c r="AT13" i="10"/>
  <c r="AT26" i="10"/>
  <c r="AZ28" i="10"/>
  <c r="AZ24" i="10"/>
  <c r="AZ20" i="10"/>
  <c r="AZ16" i="10"/>
  <c r="AZ12" i="10"/>
  <c r="AZ25" i="10"/>
  <c r="AZ21" i="10"/>
  <c r="AZ17" i="10"/>
  <c r="AZ13" i="10"/>
  <c r="AZ9" i="10"/>
  <c r="AZ23" i="10"/>
  <c r="AZ27" i="10"/>
  <c r="AZ15" i="10"/>
  <c r="AZ19" i="10"/>
  <c r="AZ18" i="10"/>
  <c r="AT17" i="10"/>
  <c r="AZ11" i="10"/>
  <c r="AZ28" i="9"/>
  <c r="AZ24" i="9"/>
  <c r="AZ25" i="9"/>
  <c r="AZ21" i="9"/>
  <c r="AZ17" i="9"/>
  <c r="AZ13" i="9"/>
  <c r="AZ9" i="9"/>
  <c r="AZ16" i="9"/>
  <c r="AZ23" i="9"/>
  <c r="AZ20" i="9"/>
  <c r="AZ19" i="9"/>
  <c r="AZ12" i="9"/>
  <c r="AZ11" i="9"/>
  <c r="AZ26" i="9"/>
  <c r="AT16" i="9"/>
  <c r="AZ27" i="9"/>
  <c r="AT13" i="9"/>
  <c r="AT18" i="9"/>
  <c r="AZ10" i="9"/>
  <c r="AZ18" i="9"/>
  <c r="AT27" i="9"/>
  <c r="AT23" i="9"/>
  <c r="AT19" i="9"/>
  <c r="AT15" i="9"/>
  <c r="AT11" i="9"/>
  <c r="AT24" i="9"/>
  <c r="AT22" i="9"/>
  <c r="AT21" i="9"/>
  <c r="AT12" i="9"/>
  <c r="AT28" i="9"/>
  <c r="AT20" i="9"/>
  <c r="AT10" i="9"/>
  <c r="AT9" i="9"/>
  <c r="AZ14" i="9"/>
  <c r="L8" i="9"/>
  <c r="AZ15" i="9"/>
  <c r="AZ25" i="8"/>
  <c r="AZ21" i="8"/>
  <c r="AZ17" i="8"/>
  <c r="AZ13" i="8"/>
  <c r="AZ9" i="8"/>
  <c r="AZ28" i="8"/>
  <c r="AZ20" i="8"/>
  <c r="AZ18" i="8"/>
  <c r="AZ24" i="8"/>
  <c r="AZ16" i="8"/>
  <c r="AZ14" i="8"/>
  <c r="AZ12" i="8"/>
  <c r="AZ15" i="8"/>
  <c r="AZ10" i="8"/>
  <c r="AZ27" i="8"/>
  <c r="AZ23" i="8"/>
  <c r="AZ11" i="8"/>
  <c r="AZ26" i="8"/>
  <c r="AZ19" i="8"/>
  <c r="AZ22" i="8"/>
  <c r="AT27" i="8"/>
  <c r="AT28" i="8"/>
  <c r="AT24" i="8"/>
  <c r="AT20" i="8"/>
  <c r="AT16" i="8"/>
  <c r="AT12" i="8"/>
  <c r="AT9" i="8"/>
  <c r="AT22" i="8"/>
  <c r="AT18" i="8"/>
  <c r="AT15" i="8"/>
  <c r="AT17" i="8"/>
  <c r="AT14" i="8"/>
  <c r="AT25" i="8"/>
  <c r="AT21" i="8"/>
  <c r="K7" i="8"/>
  <c r="AT23" i="8"/>
  <c r="AT13" i="8"/>
  <c r="AT10" i="8"/>
  <c r="AZ28" i="7"/>
  <c r="AZ24" i="7"/>
  <c r="AZ20" i="7"/>
  <c r="AZ16" i="7"/>
  <c r="AZ12" i="7"/>
  <c r="AZ25" i="7"/>
  <c r="AZ21" i="7"/>
  <c r="AZ17" i="7"/>
  <c r="AZ13" i="7"/>
  <c r="AZ9" i="7"/>
  <c r="AZ26" i="7"/>
  <c r="AZ27" i="7"/>
  <c r="AZ18" i="7"/>
  <c r="AZ19" i="7"/>
  <c r="AZ14" i="7"/>
  <c r="AZ23" i="7"/>
  <c r="AZ22" i="7"/>
  <c r="AZ10" i="7"/>
  <c r="AZ11" i="7"/>
  <c r="BC15" i="7"/>
  <c r="AT27" i="7"/>
  <c r="AT23" i="7"/>
  <c r="AT19" i="7"/>
  <c r="AT15" i="7"/>
  <c r="AT11" i="7"/>
  <c r="AT28" i="7"/>
  <c r="AT24" i="7"/>
  <c r="AT20" i="7"/>
  <c r="AT16" i="7"/>
  <c r="AT12" i="7"/>
  <c r="AT14" i="7"/>
  <c r="AT13" i="7"/>
  <c r="AT26" i="7"/>
  <c r="AT25" i="7"/>
  <c r="AT9" i="7"/>
  <c r="AT21" i="7"/>
  <c r="AT17" i="7"/>
  <c r="AT10" i="7"/>
  <c r="AT18" i="7"/>
  <c r="L8" i="7"/>
  <c r="L7" i="6"/>
  <c r="M8" i="6"/>
  <c r="BC20" i="6"/>
  <c r="BC12" i="6"/>
  <c r="AZ28" i="6"/>
  <c r="AZ24" i="6"/>
  <c r="AZ25" i="6"/>
  <c r="AZ21" i="6"/>
  <c r="AZ17" i="6"/>
  <c r="AZ13" i="6"/>
  <c r="AZ9" i="6"/>
  <c r="BC19" i="6"/>
  <c r="AT19" i="6"/>
  <c r="AT11" i="6"/>
  <c r="AT27" i="6"/>
  <c r="AT23" i="6"/>
  <c r="AT15" i="6"/>
  <c r="AT28" i="6"/>
  <c r="AT24" i="6"/>
  <c r="AZ16" i="6"/>
  <c r="AZ26" i="6"/>
  <c r="AT27" i="3"/>
  <c r="AT25" i="3"/>
  <c r="AT23" i="3"/>
  <c r="AT22" i="3"/>
  <c r="AT21" i="3"/>
  <c r="AT20" i="3"/>
  <c r="AT19" i="3"/>
  <c r="AT18" i="3"/>
  <c r="AZ9" i="3"/>
  <c r="BC9" i="3" s="1"/>
  <c r="AT28" i="3"/>
  <c r="AT26" i="3"/>
  <c r="AT24" i="3"/>
  <c r="AT17" i="3"/>
  <c r="AT16" i="3"/>
  <c r="AT15" i="3"/>
  <c r="AT14" i="3"/>
  <c r="AT13" i="3"/>
  <c r="AT12" i="3"/>
  <c r="AT11" i="3"/>
  <c r="AT9" i="3"/>
  <c r="AZ27" i="3"/>
  <c r="BC27" i="3" s="1"/>
  <c r="AZ26" i="3"/>
  <c r="BC26" i="3" s="1"/>
  <c r="AZ23" i="3"/>
  <c r="BC23" i="3" s="1"/>
  <c r="AZ22" i="3"/>
  <c r="BC22" i="3" s="1"/>
  <c r="AZ21" i="3"/>
  <c r="BC21" i="3" s="1"/>
  <c r="AZ20" i="3"/>
  <c r="BC20" i="3" s="1"/>
  <c r="AZ19" i="3"/>
  <c r="BC19" i="3" s="1"/>
  <c r="AZ18" i="3"/>
  <c r="BC18" i="3" s="1"/>
  <c r="AZ17" i="3"/>
  <c r="BC17" i="3" s="1"/>
  <c r="AZ28" i="3"/>
  <c r="BC28" i="3" s="1"/>
  <c r="AZ25" i="3"/>
  <c r="BC25" i="3" s="1"/>
  <c r="AZ24" i="3"/>
  <c r="BC24" i="3" s="1"/>
  <c r="AZ16" i="3"/>
  <c r="BC16" i="3" s="1"/>
  <c r="AZ15" i="3"/>
  <c r="BC15" i="3" s="1"/>
  <c r="AZ14" i="3"/>
  <c r="BC14" i="3" s="1"/>
  <c r="AZ13" i="3"/>
  <c r="BC13" i="3" s="1"/>
  <c r="AZ12" i="3"/>
  <c r="BC12" i="3" s="1"/>
  <c r="AZ11" i="3"/>
  <c r="BC11" i="3" s="1"/>
  <c r="L8" i="3"/>
  <c r="L7" i="8" l="1"/>
  <c r="BC26" i="16"/>
  <c r="BC22" i="16"/>
  <c r="BC11" i="16"/>
  <c r="BC10" i="16"/>
  <c r="BC9" i="16"/>
  <c r="BC25" i="16"/>
  <c r="BC12" i="16"/>
  <c r="BC16" i="16"/>
  <c r="BC20" i="16"/>
  <c r="BC24" i="16"/>
  <c r="BC28" i="16"/>
  <c r="BC18" i="16"/>
  <c r="BC23" i="16"/>
  <c r="BC27" i="16"/>
  <c r="BC13" i="16"/>
  <c r="BC17" i="16"/>
  <c r="M8" i="16"/>
  <c r="L7" i="16"/>
  <c r="BC21" i="16"/>
  <c r="BC14" i="16"/>
  <c r="BC26" i="15"/>
  <c r="BC14" i="15"/>
  <c r="BC13" i="15"/>
  <c r="BC21" i="15"/>
  <c r="BC12" i="15"/>
  <c r="BC24" i="15"/>
  <c r="BC9" i="15"/>
  <c r="BC17" i="15"/>
  <c r="BC25" i="15"/>
  <c r="BC20" i="15"/>
  <c r="BC16" i="15"/>
  <c r="BC28" i="15"/>
  <c r="BC22" i="15"/>
  <c r="BC15" i="15"/>
  <c r="M8" i="15"/>
  <c r="L7" i="15"/>
  <c r="BC18" i="15"/>
  <c r="M7" i="14"/>
  <c r="N8" i="14"/>
  <c r="BC27" i="14"/>
  <c r="BC23" i="14"/>
  <c r="BC9" i="14"/>
  <c r="BC13" i="14"/>
  <c r="BC17" i="14"/>
  <c r="BC21" i="14"/>
  <c r="BC25" i="14"/>
  <c r="BC18" i="14"/>
  <c r="BC24" i="14"/>
  <c r="BC22" i="14"/>
  <c r="BC28" i="14"/>
  <c r="BC12" i="14"/>
  <c r="BC16" i="14"/>
  <c r="BC10" i="14"/>
  <c r="BC11" i="13"/>
  <c r="BC18" i="13"/>
  <c r="BC9" i="13"/>
  <c r="BC21" i="13"/>
  <c r="BC16" i="13"/>
  <c r="M8" i="13"/>
  <c r="L7" i="13"/>
  <c r="BC27" i="13"/>
  <c r="BC25" i="13"/>
  <c r="BC19" i="13"/>
  <c r="BC12" i="13"/>
  <c r="BC24" i="13"/>
  <c r="BC28" i="13"/>
  <c r="BC13" i="13"/>
  <c r="BC14" i="13"/>
  <c r="BC26" i="13"/>
  <c r="BC20" i="13"/>
  <c r="BC22" i="13"/>
  <c r="BC23" i="13"/>
  <c r="BC15" i="13"/>
  <c r="BC10" i="13"/>
  <c r="BC17" i="13"/>
  <c r="BC26" i="12"/>
  <c r="BC10" i="12"/>
  <c r="BC17" i="12"/>
  <c r="BC11" i="12"/>
  <c r="BC13" i="12"/>
  <c r="BC16" i="12"/>
  <c r="M8" i="12"/>
  <c r="L7" i="12"/>
  <c r="BC24" i="12"/>
  <c r="BC12" i="12"/>
  <c r="BC20" i="12"/>
  <c r="BC28" i="12"/>
  <c r="BC17" i="11"/>
  <c r="BC12" i="11"/>
  <c r="BC24" i="11"/>
  <c r="M8" i="11"/>
  <c r="L7" i="11"/>
  <c r="BC15" i="11"/>
  <c r="BC28" i="11"/>
  <c r="BC22" i="11"/>
  <c r="BC25" i="11"/>
  <c r="BC23" i="11"/>
  <c r="BC16" i="11"/>
  <c r="BC20" i="11"/>
  <c r="BC25" i="10"/>
  <c r="BC21" i="10"/>
  <c r="BC11" i="10"/>
  <c r="BC18" i="10"/>
  <c r="BC24" i="10"/>
  <c r="BC28" i="10"/>
  <c r="M8" i="10"/>
  <c r="L7" i="10"/>
  <c r="BC16" i="10"/>
  <c r="BC20" i="10"/>
  <c r="BC19" i="10"/>
  <c r="BC15" i="10"/>
  <c r="BC27" i="10"/>
  <c r="BC23" i="10"/>
  <c r="BC9" i="10"/>
  <c r="BC12" i="10"/>
  <c r="BC13" i="10"/>
  <c r="BC17" i="10"/>
  <c r="BC27" i="9"/>
  <c r="BC11" i="9"/>
  <c r="BC21" i="9"/>
  <c r="BC26" i="9"/>
  <c r="BC17" i="9"/>
  <c r="BC24" i="9"/>
  <c r="BC28" i="9"/>
  <c r="BC15" i="9"/>
  <c r="BC10" i="9"/>
  <c r="BC14" i="9"/>
  <c r="BC12" i="9"/>
  <c r="BC19" i="9"/>
  <c r="BC20" i="9"/>
  <c r="BC23" i="9"/>
  <c r="BC16" i="9"/>
  <c r="BC18" i="9"/>
  <c r="BC9" i="9"/>
  <c r="BC13" i="9"/>
  <c r="BC25" i="9"/>
  <c r="L7" i="9"/>
  <c r="M8" i="9"/>
  <c r="BC12" i="8"/>
  <c r="BC9" i="8"/>
  <c r="BC19" i="8"/>
  <c r="BC27" i="8"/>
  <c r="BC15" i="8"/>
  <c r="BC13" i="8"/>
  <c r="BC14" i="8"/>
  <c r="BC24" i="8"/>
  <c r="BC17" i="8"/>
  <c r="BC22" i="8"/>
  <c r="BC11" i="8"/>
  <c r="BC10" i="8"/>
  <c r="BC16" i="8"/>
  <c r="BC18" i="8"/>
  <c r="BC28" i="8"/>
  <c r="BC21" i="8"/>
  <c r="M7" i="8"/>
  <c r="N8" i="8"/>
  <c r="BC26" i="8"/>
  <c r="BC23" i="8"/>
  <c r="BC20" i="8"/>
  <c r="BC25" i="8"/>
  <c r="BC10" i="7"/>
  <c r="BC19" i="7"/>
  <c r="BC27" i="7"/>
  <c r="BC17" i="7"/>
  <c r="BC12" i="7"/>
  <c r="BC23" i="7"/>
  <c r="BC14" i="7"/>
  <c r="BC26" i="7"/>
  <c r="BC9" i="7"/>
  <c r="BC13" i="7"/>
  <c r="BC21" i="7"/>
  <c r="BC16" i="7"/>
  <c r="BC24" i="7"/>
  <c r="M8" i="7"/>
  <c r="L7" i="7"/>
  <c r="BC25" i="7"/>
  <c r="BC20" i="7"/>
  <c r="BC28" i="7"/>
  <c r="BC22" i="7"/>
  <c r="BC18" i="7"/>
  <c r="BC11" i="7"/>
  <c r="BC9" i="6"/>
  <c r="BC13" i="6"/>
  <c r="BC17" i="6"/>
  <c r="BC21" i="6"/>
  <c r="BC25" i="6"/>
  <c r="BC24" i="6"/>
  <c r="BC28" i="6"/>
  <c r="BC26" i="6"/>
  <c r="BC16" i="6"/>
  <c r="N8" i="6"/>
  <c r="M7" i="6"/>
  <c r="M8" i="3"/>
  <c r="L7" i="3"/>
  <c r="L15" i="15" l="1"/>
  <c r="L27" i="15"/>
  <c r="L25" i="15"/>
  <c r="L18" i="15"/>
  <c r="L28" i="15"/>
  <c r="L11" i="15"/>
  <c r="L10" i="15"/>
  <c r="L21" i="15"/>
  <c r="L14" i="15"/>
  <c r="L24" i="15"/>
  <c r="L17" i="15"/>
  <c r="L20" i="15"/>
  <c r="L13" i="15"/>
  <c r="L12" i="15"/>
  <c r="L16" i="15"/>
  <c r="L9" i="15"/>
  <c r="L19" i="15"/>
  <c r="L26" i="15"/>
  <c r="L23" i="15"/>
  <c r="L22" i="15"/>
  <c r="N8" i="16"/>
  <c r="M7" i="16"/>
  <c r="N8" i="15"/>
  <c r="M7" i="15"/>
  <c r="N7" i="14"/>
  <c r="O8" i="14"/>
  <c r="N8" i="13"/>
  <c r="M7" i="13"/>
  <c r="N8" i="12"/>
  <c r="M7" i="12"/>
  <c r="N8" i="11"/>
  <c r="M7" i="11"/>
  <c r="N8" i="10"/>
  <c r="M7" i="10"/>
  <c r="N8" i="9"/>
  <c r="M7" i="9"/>
  <c r="O8" i="8"/>
  <c r="N7" i="8"/>
  <c r="N8" i="7"/>
  <c r="M7" i="7"/>
  <c r="O8" i="6"/>
  <c r="N7" i="6"/>
  <c r="N8" i="3"/>
  <c r="M7" i="3"/>
  <c r="O8" i="16" l="1"/>
  <c r="N7" i="16"/>
  <c r="O8" i="15"/>
  <c r="N7" i="15"/>
  <c r="P8" i="14"/>
  <c r="O7" i="14"/>
  <c r="O8" i="13"/>
  <c r="N7" i="13"/>
  <c r="O8" i="12"/>
  <c r="N7" i="12"/>
  <c r="O8" i="11"/>
  <c r="N7" i="11"/>
  <c r="N7" i="10"/>
  <c r="O8" i="10"/>
  <c r="O8" i="9"/>
  <c r="N7" i="9"/>
  <c r="O7" i="8"/>
  <c r="P8" i="8"/>
  <c r="O8" i="7"/>
  <c r="N7" i="7"/>
  <c r="P8" i="6"/>
  <c r="O7" i="6"/>
  <c r="O8" i="3"/>
  <c r="N7" i="3"/>
  <c r="P8" i="16" l="1"/>
  <c r="O7" i="16"/>
  <c r="P8" i="15"/>
  <c r="O7" i="15"/>
  <c r="Q8" i="14"/>
  <c r="P7" i="14"/>
  <c r="P8" i="13"/>
  <c r="O7" i="13"/>
  <c r="P8" i="12"/>
  <c r="O7" i="12"/>
  <c r="P8" i="11"/>
  <c r="O7" i="11"/>
  <c r="O7" i="10"/>
  <c r="P8" i="10"/>
  <c r="N26" i="9"/>
  <c r="N22" i="9"/>
  <c r="N18" i="9"/>
  <c r="N14" i="9"/>
  <c r="N10" i="9"/>
  <c r="N16" i="9"/>
  <c r="N13" i="9"/>
  <c r="N21" i="9"/>
  <c r="N11" i="9"/>
  <c r="N15" i="9"/>
  <c r="N27" i="9"/>
  <c r="N28" i="9"/>
  <c r="N23" i="9"/>
  <c r="N19" i="9"/>
  <c r="N24" i="9"/>
  <c r="N17" i="9"/>
  <c r="N20" i="9"/>
  <c r="N12" i="9"/>
  <c r="N9" i="9"/>
  <c r="N25" i="9"/>
  <c r="P8" i="9"/>
  <c r="O7" i="9"/>
  <c r="Q8" i="8"/>
  <c r="P7" i="8"/>
  <c r="P8" i="7"/>
  <c r="O7" i="7"/>
  <c r="Q8" i="6"/>
  <c r="P7" i="6"/>
  <c r="P8" i="3"/>
  <c r="O7" i="3"/>
  <c r="Q8" i="16" l="1"/>
  <c r="P7" i="16"/>
  <c r="P7" i="15"/>
  <c r="Q8" i="15"/>
  <c r="Q7" i="14"/>
  <c r="R8" i="14"/>
  <c r="Q8" i="13"/>
  <c r="P7" i="13"/>
  <c r="Q8" i="12"/>
  <c r="P7" i="12"/>
  <c r="Q8" i="11"/>
  <c r="P7" i="11"/>
  <c r="Q8" i="10"/>
  <c r="P7" i="10"/>
  <c r="Q8" i="9"/>
  <c r="P7" i="9"/>
  <c r="R8" i="8"/>
  <c r="Q7" i="8"/>
  <c r="Q8" i="7"/>
  <c r="P7" i="7"/>
  <c r="R8" i="6"/>
  <c r="Q7" i="6"/>
  <c r="O27" i="3"/>
  <c r="O10" i="3"/>
  <c r="O21" i="3"/>
  <c r="O13" i="3"/>
  <c r="O20" i="3"/>
  <c r="O17" i="3"/>
  <c r="O24" i="3"/>
  <c r="O14" i="3"/>
  <c r="O22" i="3"/>
  <c r="O11" i="3"/>
  <c r="O18" i="3"/>
  <c r="O26" i="3"/>
  <c r="O19" i="3"/>
  <c r="O25" i="3"/>
  <c r="O12" i="3"/>
  <c r="O23" i="3"/>
  <c r="O9" i="3"/>
  <c r="O15" i="3"/>
  <c r="O28" i="3"/>
  <c r="O16" i="3"/>
  <c r="Q8" i="3"/>
  <c r="P7" i="3"/>
  <c r="R8" i="16" l="1"/>
  <c r="Q7" i="16"/>
  <c r="R8" i="15"/>
  <c r="Q7" i="15"/>
  <c r="S8" i="14"/>
  <c r="R7" i="14"/>
  <c r="Q7" i="13"/>
  <c r="R8" i="13"/>
  <c r="R8" i="12"/>
  <c r="Q7" i="12"/>
  <c r="P23" i="11"/>
  <c r="P19" i="11"/>
  <c r="P15" i="11"/>
  <c r="P27" i="11"/>
  <c r="P28" i="11"/>
  <c r="P20" i="11"/>
  <c r="P10" i="11"/>
  <c r="P12" i="11"/>
  <c r="P25" i="11"/>
  <c r="P17" i="11"/>
  <c r="P14" i="11"/>
  <c r="P13" i="11"/>
  <c r="P21" i="11"/>
  <c r="P22" i="11"/>
  <c r="P16" i="11"/>
  <c r="P9" i="11"/>
  <c r="P26" i="11"/>
  <c r="P18" i="11"/>
  <c r="P24" i="11"/>
  <c r="P11" i="11"/>
  <c r="R8" i="11"/>
  <c r="Q7" i="11"/>
  <c r="Q7" i="10"/>
  <c r="R8" i="10"/>
  <c r="Q7" i="9"/>
  <c r="R8" i="9"/>
  <c r="S8" i="8"/>
  <c r="R7" i="8"/>
  <c r="Q7" i="7"/>
  <c r="R8" i="7"/>
  <c r="S8" i="6"/>
  <c r="R7" i="6"/>
  <c r="R8" i="3"/>
  <c r="Q7" i="3"/>
  <c r="R7" i="16" l="1"/>
  <c r="S8" i="16"/>
  <c r="Q27" i="16"/>
  <c r="Q23" i="16"/>
  <c r="Q19" i="16"/>
  <c r="Q15" i="16"/>
  <c r="Q11" i="16"/>
  <c r="Q28" i="16"/>
  <c r="Q24" i="16"/>
  <c r="Q20" i="16"/>
  <c r="Q16" i="16"/>
  <c r="Q12" i="16"/>
  <c r="Q22" i="16"/>
  <c r="Q21" i="16"/>
  <c r="Q10" i="16"/>
  <c r="Q9" i="16"/>
  <c r="Q13" i="16"/>
  <c r="Q25" i="16"/>
  <c r="Q14" i="16"/>
  <c r="Q18" i="16"/>
  <c r="Q26" i="16"/>
  <c r="Q17" i="16"/>
  <c r="S8" i="15"/>
  <c r="R7" i="15"/>
  <c r="T8" i="14"/>
  <c r="S7" i="14"/>
  <c r="R7" i="13"/>
  <c r="S8" i="13"/>
  <c r="S8" i="12"/>
  <c r="R7" i="12"/>
  <c r="S8" i="11"/>
  <c r="R7" i="11"/>
  <c r="R7" i="10"/>
  <c r="S8" i="10"/>
  <c r="R7" i="9"/>
  <c r="S8" i="9"/>
  <c r="T8" i="8"/>
  <c r="S7" i="8"/>
  <c r="R7" i="7"/>
  <c r="S8" i="7"/>
  <c r="T8" i="6"/>
  <c r="S7" i="6"/>
  <c r="S8" i="3"/>
  <c r="R7" i="3"/>
  <c r="S7" i="16" l="1"/>
  <c r="T8" i="16"/>
  <c r="T8" i="15"/>
  <c r="S7" i="15"/>
  <c r="U8" i="14"/>
  <c r="T7" i="14"/>
  <c r="S7" i="13"/>
  <c r="T8" i="13"/>
  <c r="T8" i="12"/>
  <c r="S7" i="12"/>
  <c r="S7" i="11"/>
  <c r="T8" i="11"/>
  <c r="S7" i="10"/>
  <c r="T8" i="10"/>
  <c r="R27" i="10"/>
  <c r="R23" i="10"/>
  <c r="R19" i="10"/>
  <c r="R15" i="10"/>
  <c r="R11" i="10"/>
  <c r="R28" i="10"/>
  <c r="R24" i="10"/>
  <c r="R20" i="10"/>
  <c r="R16" i="10"/>
  <c r="R12" i="10"/>
  <c r="R26" i="10"/>
  <c r="R18" i="10"/>
  <c r="R17" i="10"/>
  <c r="R25" i="10"/>
  <c r="R9" i="10"/>
  <c r="R22" i="10"/>
  <c r="R10" i="10"/>
  <c r="R13" i="10"/>
  <c r="R14" i="10"/>
  <c r="R21" i="10"/>
  <c r="S7" i="9"/>
  <c r="T8" i="9"/>
  <c r="T7" i="8"/>
  <c r="U8" i="8"/>
  <c r="S7" i="7"/>
  <c r="T8" i="7"/>
  <c r="T7" i="6"/>
  <c r="U8" i="6"/>
  <c r="T8" i="3"/>
  <c r="S7" i="3"/>
  <c r="S14" i="15" l="1"/>
  <c r="S24" i="15"/>
  <c r="S9" i="15"/>
  <c r="S17" i="15"/>
  <c r="S26" i="15"/>
  <c r="S10" i="15"/>
  <c r="S27" i="15"/>
  <c r="S20" i="15"/>
  <c r="S13" i="15"/>
  <c r="S23" i="15"/>
  <c r="S16" i="15"/>
  <c r="S19" i="15"/>
  <c r="S12" i="15"/>
  <c r="S28" i="15"/>
  <c r="S21" i="15"/>
  <c r="S18" i="15"/>
  <c r="S25" i="15"/>
  <c r="S15" i="15"/>
  <c r="S11" i="15"/>
  <c r="S22" i="15"/>
  <c r="T7" i="16"/>
  <c r="U8" i="16"/>
  <c r="T7" i="15"/>
  <c r="U8" i="15"/>
  <c r="V8" i="14"/>
  <c r="U7" i="14"/>
  <c r="T7" i="13"/>
  <c r="U8" i="13"/>
  <c r="T7" i="12"/>
  <c r="U8" i="12"/>
  <c r="T7" i="11"/>
  <c r="U8" i="11"/>
  <c r="T7" i="10"/>
  <c r="U8" i="10"/>
  <c r="T7" i="9"/>
  <c r="U8" i="9"/>
  <c r="U7" i="8"/>
  <c r="V8" i="8"/>
  <c r="T7" i="7"/>
  <c r="U8" i="7"/>
  <c r="U7" i="6"/>
  <c r="V8" i="6"/>
  <c r="U8" i="3"/>
  <c r="T7" i="3"/>
  <c r="U7" i="16" l="1"/>
  <c r="V8" i="16"/>
  <c r="U7" i="15"/>
  <c r="V8" i="15"/>
  <c r="W8" i="14"/>
  <c r="V7" i="14"/>
  <c r="U7" i="13"/>
  <c r="V8" i="13"/>
  <c r="U7" i="12"/>
  <c r="V8" i="12"/>
  <c r="U7" i="11"/>
  <c r="V8" i="11"/>
  <c r="U7" i="10"/>
  <c r="V8" i="10"/>
  <c r="U7" i="9"/>
  <c r="V8" i="9"/>
  <c r="V7" i="8"/>
  <c r="W8" i="8"/>
  <c r="U7" i="7"/>
  <c r="V8" i="7"/>
  <c r="V7" i="6"/>
  <c r="W8" i="6"/>
  <c r="V8" i="3"/>
  <c r="U7" i="3"/>
  <c r="V7" i="16" l="1"/>
  <c r="W8" i="16"/>
  <c r="V7" i="15"/>
  <c r="W8" i="15"/>
  <c r="W7" i="14"/>
  <c r="X8" i="14"/>
  <c r="V7" i="13"/>
  <c r="W8" i="13"/>
  <c r="V7" i="12"/>
  <c r="W8" i="12"/>
  <c r="V7" i="11"/>
  <c r="W8" i="11"/>
  <c r="V7" i="10"/>
  <c r="W8" i="10"/>
  <c r="V7" i="9"/>
  <c r="W8" i="9"/>
  <c r="U27" i="9"/>
  <c r="U23" i="9"/>
  <c r="U19" i="9"/>
  <c r="U15" i="9"/>
  <c r="U11" i="9"/>
  <c r="U22" i="9"/>
  <c r="U25" i="9"/>
  <c r="U12" i="9"/>
  <c r="U10" i="9"/>
  <c r="U28" i="9"/>
  <c r="U16" i="9"/>
  <c r="U17" i="9"/>
  <c r="U18" i="9"/>
  <c r="U24" i="9"/>
  <c r="U14" i="9"/>
  <c r="U21" i="9"/>
  <c r="U26" i="9"/>
  <c r="U9" i="9"/>
  <c r="U20" i="9"/>
  <c r="U13" i="9"/>
  <c r="W7" i="8"/>
  <c r="X8" i="8"/>
  <c r="V7" i="7"/>
  <c r="W8" i="7"/>
  <c r="W7" i="6"/>
  <c r="X8" i="6"/>
  <c r="W8" i="3"/>
  <c r="V7" i="3"/>
  <c r="W7" i="16" l="1"/>
  <c r="X8" i="16"/>
  <c r="W7" i="15"/>
  <c r="X8" i="15"/>
  <c r="X7" i="14"/>
  <c r="Y8" i="14"/>
  <c r="W7" i="13"/>
  <c r="X8" i="13"/>
  <c r="W7" i="12"/>
  <c r="X8" i="12"/>
  <c r="W7" i="11"/>
  <c r="X8" i="11"/>
  <c r="X8" i="10"/>
  <c r="W7" i="10"/>
  <c r="W7" i="9"/>
  <c r="X8" i="9"/>
  <c r="X7" i="8"/>
  <c r="Y8" i="8"/>
  <c r="W7" i="7"/>
  <c r="X8" i="7"/>
  <c r="X7" i="6"/>
  <c r="Y8" i="6"/>
  <c r="V16" i="3"/>
  <c r="V23" i="3"/>
  <c r="V13" i="3"/>
  <c r="V12" i="3"/>
  <c r="V26" i="3"/>
  <c r="V19" i="3"/>
  <c r="V20" i="3"/>
  <c r="V15" i="3"/>
  <c r="V10" i="3"/>
  <c r="V21" i="3"/>
  <c r="V27" i="3"/>
  <c r="V24" i="3"/>
  <c r="V14" i="3"/>
  <c r="V18" i="3"/>
  <c r="V25" i="3"/>
  <c r="V11" i="3"/>
  <c r="V9" i="3"/>
  <c r="V22" i="3"/>
  <c r="V17" i="3"/>
  <c r="V28" i="3"/>
  <c r="X8" i="3"/>
  <c r="W7" i="3"/>
  <c r="X7" i="16" l="1"/>
  <c r="Y8" i="16"/>
  <c r="Y8" i="15"/>
  <c r="X7" i="15"/>
  <c r="Y7" i="14"/>
  <c r="Z8" i="14"/>
  <c r="X7" i="13"/>
  <c r="Y8" i="13"/>
  <c r="X7" i="12"/>
  <c r="Y8" i="12"/>
  <c r="Y8" i="11"/>
  <c r="X7" i="11"/>
  <c r="W24" i="11"/>
  <c r="W12" i="11"/>
  <c r="W28" i="11"/>
  <c r="W20" i="11"/>
  <c r="W16" i="11"/>
  <c r="W22" i="11"/>
  <c r="W27" i="11"/>
  <c r="W19" i="11"/>
  <c r="W26" i="11"/>
  <c r="W15" i="11"/>
  <c r="W25" i="11"/>
  <c r="W17" i="11"/>
  <c r="W18" i="11"/>
  <c r="W21" i="11"/>
  <c r="W9" i="11"/>
  <c r="W23" i="11"/>
  <c r="W13" i="11"/>
  <c r="W10" i="11"/>
  <c r="W11" i="11"/>
  <c r="W14" i="11"/>
  <c r="X7" i="10"/>
  <c r="Y8" i="10"/>
  <c r="X7" i="9"/>
  <c r="Y8" i="9"/>
  <c r="Z8" i="8"/>
  <c r="Y7" i="8"/>
  <c r="X7" i="7"/>
  <c r="Y8" i="7"/>
  <c r="Z8" i="6"/>
  <c r="Y7" i="6"/>
  <c r="Y8" i="3"/>
  <c r="X7" i="3"/>
  <c r="Y7" i="16" l="1"/>
  <c r="Z8" i="16"/>
  <c r="X28" i="16"/>
  <c r="X24" i="16"/>
  <c r="X20" i="16"/>
  <c r="X16" i="16"/>
  <c r="X12" i="16"/>
  <c r="X25" i="16"/>
  <c r="X21" i="16"/>
  <c r="X17" i="16"/>
  <c r="X13" i="16"/>
  <c r="X9" i="16"/>
  <c r="X19" i="16"/>
  <c r="X18" i="16"/>
  <c r="X22" i="16"/>
  <c r="X10" i="16"/>
  <c r="X26" i="16"/>
  <c r="X11" i="16"/>
  <c r="X14" i="16"/>
  <c r="X23" i="16"/>
  <c r="X15" i="16"/>
  <c r="X27" i="16"/>
  <c r="Z8" i="15"/>
  <c r="Y7" i="15"/>
  <c r="Z7" i="14"/>
  <c r="AA8" i="14"/>
  <c r="Z8" i="13"/>
  <c r="Y7" i="13"/>
  <c r="Y7" i="12"/>
  <c r="Z8" i="12"/>
  <c r="Z8" i="11"/>
  <c r="Y7" i="11"/>
  <c r="Z8" i="10"/>
  <c r="Y7" i="10"/>
  <c r="Z8" i="9"/>
  <c r="Y7" i="9"/>
  <c r="Z7" i="8"/>
  <c r="AA8" i="8"/>
  <c r="Z8" i="7"/>
  <c r="Y7" i="7"/>
  <c r="AA8" i="6"/>
  <c r="Z7" i="6"/>
  <c r="Z8" i="3"/>
  <c r="Y7" i="3"/>
  <c r="Z7" i="16" l="1"/>
  <c r="AA8" i="16"/>
  <c r="AA8" i="15"/>
  <c r="Z7" i="15"/>
  <c r="AB8" i="14"/>
  <c r="AA7" i="14"/>
  <c r="AA8" i="13"/>
  <c r="Z7" i="13"/>
  <c r="Z7" i="12"/>
  <c r="AA8" i="12"/>
  <c r="Z7" i="11"/>
  <c r="AA8" i="11"/>
  <c r="Y28" i="10"/>
  <c r="Y24" i="10"/>
  <c r="Y22" i="10"/>
  <c r="Y9" i="10"/>
  <c r="Y14" i="10"/>
  <c r="Y25" i="10"/>
  <c r="Y17" i="10"/>
  <c r="Y10" i="10"/>
  <c r="Y16" i="10"/>
  <c r="Y26" i="10"/>
  <c r="Y27" i="10"/>
  <c r="Y23" i="10"/>
  <c r="Y15" i="10"/>
  <c r="Y11" i="10"/>
  <c r="Y20" i="10"/>
  <c r="Y21" i="10"/>
  <c r="Y18" i="10"/>
  <c r="Y19" i="10"/>
  <c r="Y12" i="10"/>
  <c r="Y13" i="10"/>
  <c r="AA8" i="10"/>
  <c r="Z7" i="10"/>
  <c r="AA8" i="9"/>
  <c r="Z7" i="9"/>
  <c r="AB8" i="8"/>
  <c r="AA7" i="8"/>
  <c r="AA8" i="7"/>
  <c r="Z7" i="7"/>
  <c r="AA7" i="6"/>
  <c r="AB8" i="6"/>
  <c r="AA8" i="3"/>
  <c r="Z7" i="3"/>
  <c r="Z13" i="15" l="1"/>
  <c r="Z26" i="15"/>
  <c r="Z25" i="15"/>
  <c r="Z23" i="15"/>
  <c r="Z16" i="15"/>
  <c r="Z28" i="15"/>
  <c r="Z9" i="15"/>
  <c r="Z19" i="15"/>
  <c r="Z12" i="15"/>
  <c r="Z22" i="15"/>
  <c r="Z15" i="15"/>
  <c r="Z18" i="15"/>
  <c r="Z11" i="15"/>
  <c r="Z27" i="15"/>
  <c r="Z24" i="15"/>
  <c r="Z17" i="15"/>
  <c r="Z10" i="15"/>
  <c r="Z21" i="15"/>
  <c r="Z14" i="15"/>
  <c r="Z20" i="15"/>
  <c r="AA7" i="16"/>
  <c r="AB8" i="16"/>
  <c r="AB8" i="15"/>
  <c r="AA7" i="15"/>
  <c r="AC8" i="14"/>
  <c r="AB7" i="14"/>
  <c r="AB8" i="13"/>
  <c r="AA7" i="13"/>
  <c r="AA7" i="12"/>
  <c r="AB8" i="12"/>
  <c r="AB8" i="11"/>
  <c r="AA7" i="11"/>
  <c r="AA7" i="10"/>
  <c r="AB8" i="10"/>
  <c r="AA7" i="9"/>
  <c r="AB8" i="9"/>
  <c r="AC8" i="8"/>
  <c r="AB7" i="8"/>
  <c r="AA7" i="7"/>
  <c r="AB8" i="7"/>
  <c r="AC8" i="6"/>
  <c r="AB7" i="6"/>
  <c r="AB8" i="3"/>
  <c r="AA7" i="3"/>
  <c r="AB7" i="16" l="1"/>
  <c r="AC8" i="16"/>
  <c r="AC8" i="15"/>
  <c r="AB7" i="15"/>
  <c r="AD8" i="14"/>
  <c r="AC7" i="14"/>
  <c r="AB7" i="13"/>
  <c r="AC8" i="13"/>
  <c r="AB7" i="12"/>
  <c r="AC8" i="12"/>
  <c r="AC8" i="11"/>
  <c r="AB7" i="11"/>
  <c r="AB7" i="10"/>
  <c r="AC8" i="10"/>
  <c r="AB7" i="9"/>
  <c r="AC8" i="9"/>
  <c r="AC7" i="8"/>
  <c r="AD8" i="8"/>
  <c r="AC8" i="7"/>
  <c r="AB7" i="7"/>
  <c r="AD8" i="6"/>
  <c r="AC7" i="6"/>
  <c r="AC8" i="3"/>
  <c r="AB7" i="3"/>
  <c r="AC7" i="16" l="1"/>
  <c r="AD8" i="16"/>
  <c r="AD8" i="15"/>
  <c r="AC7" i="15"/>
  <c r="AE8" i="14"/>
  <c r="AD7" i="14"/>
  <c r="AD8" i="13"/>
  <c r="AC7" i="13"/>
  <c r="AD8" i="12"/>
  <c r="AC7" i="12"/>
  <c r="AD8" i="11"/>
  <c r="AC7" i="11"/>
  <c r="AC7" i="10"/>
  <c r="AD8" i="10"/>
  <c r="AC7" i="9"/>
  <c r="AD8" i="9"/>
  <c r="AB26" i="9"/>
  <c r="AB22" i="9"/>
  <c r="AB18" i="9"/>
  <c r="AB14" i="9"/>
  <c r="AB21" i="9"/>
  <c r="AB27" i="9"/>
  <c r="AB16" i="9"/>
  <c r="AB28" i="9"/>
  <c r="AB9" i="9"/>
  <c r="AB25" i="9"/>
  <c r="AB15" i="9"/>
  <c r="AB23" i="9"/>
  <c r="AB17" i="9"/>
  <c r="AB24" i="9"/>
  <c r="AB19" i="9"/>
  <c r="AB20" i="9"/>
  <c r="AB12" i="9"/>
  <c r="AB10" i="9"/>
  <c r="AB13" i="9"/>
  <c r="AB11" i="9"/>
  <c r="AE8" i="8"/>
  <c r="AD7" i="8"/>
  <c r="AD8" i="7"/>
  <c r="AC7" i="7"/>
  <c r="AE8" i="6"/>
  <c r="AD7" i="6"/>
  <c r="AD8" i="3"/>
  <c r="AC7" i="3"/>
  <c r="AE8" i="16" l="1"/>
  <c r="AD7" i="16"/>
  <c r="AE8" i="15"/>
  <c r="AD7" i="15"/>
  <c r="AE7" i="14"/>
  <c r="AF8" i="14"/>
  <c r="AE8" i="13"/>
  <c r="AD7" i="13"/>
  <c r="AE8" i="12"/>
  <c r="AD7" i="12"/>
  <c r="AE8" i="11"/>
  <c r="AD7" i="11"/>
  <c r="AE8" i="10"/>
  <c r="AD7" i="10"/>
  <c r="AE8" i="9"/>
  <c r="AD7" i="9"/>
  <c r="AF8" i="8"/>
  <c r="AE7" i="8"/>
  <c r="AE8" i="7"/>
  <c r="AD7" i="7"/>
  <c r="AF8" i="6"/>
  <c r="AE7" i="6"/>
  <c r="AC15" i="3"/>
  <c r="AC9" i="3"/>
  <c r="AC28" i="3"/>
  <c r="AC19" i="3"/>
  <c r="AC11" i="3"/>
  <c r="AC22" i="3"/>
  <c r="AC12" i="3"/>
  <c r="AC18" i="3"/>
  <c r="AC25" i="3"/>
  <c r="AC23" i="3"/>
  <c r="AC21" i="3"/>
  <c r="AC24" i="3"/>
  <c r="AC27" i="3"/>
  <c r="AC17" i="3"/>
  <c r="AC26" i="3"/>
  <c r="AC14" i="3"/>
  <c r="AC13" i="3"/>
  <c r="AC20" i="3"/>
  <c r="AC10" i="3"/>
  <c r="AC16" i="3"/>
  <c r="AE8" i="3"/>
  <c r="AD7" i="3"/>
  <c r="AF8" i="16" l="1"/>
  <c r="AE7" i="16"/>
  <c r="AF8" i="15"/>
  <c r="AE7" i="15"/>
  <c r="AG8" i="14"/>
  <c r="AF7" i="14"/>
  <c r="AF8" i="13"/>
  <c r="AE7" i="13"/>
  <c r="AE7" i="12"/>
  <c r="AF8" i="12"/>
  <c r="AE7" i="11"/>
  <c r="AF8" i="11"/>
  <c r="AD25" i="11"/>
  <c r="AD21" i="11"/>
  <c r="AD17" i="11"/>
  <c r="AD13" i="11"/>
  <c r="AD9" i="11"/>
  <c r="AD19" i="11"/>
  <c r="AD11" i="11"/>
  <c r="AD24" i="11"/>
  <c r="AD16" i="11"/>
  <c r="AD26" i="11"/>
  <c r="AD10" i="11"/>
  <c r="AD20" i="11"/>
  <c r="AD27" i="11"/>
  <c r="AD28" i="11"/>
  <c r="AD22" i="11"/>
  <c r="AD23" i="11"/>
  <c r="AD18" i="11"/>
  <c r="AD14" i="11"/>
  <c r="AD12" i="11"/>
  <c r="AD15" i="11"/>
  <c r="AF8" i="10"/>
  <c r="AE7" i="10"/>
  <c r="AF8" i="9"/>
  <c r="AE7" i="9"/>
  <c r="AF7" i="8"/>
  <c r="AG8" i="8"/>
  <c r="AF8" i="7"/>
  <c r="AE7" i="7"/>
  <c r="AF7" i="6"/>
  <c r="AG8" i="6"/>
  <c r="AF8" i="3"/>
  <c r="AE7" i="3"/>
  <c r="AE25" i="16" l="1"/>
  <c r="AE21" i="16"/>
  <c r="AE17" i="16"/>
  <c r="AE13" i="16"/>
  <c r="AE9" i="16"/>
  <c r="AE16" i="16"/>
  <c r="AE15" i="16"/>
  <c r="AE14" i="16"/>
  <c r="AE27" i="16"/>
  <c r="AE19" i="16"/>
  <c r="AE10" i="16"/>
  <c r="AE11" i="16"/>
  <c r="AE28" i="16"/>
  <c r="AE23" i="16"/>
  <c r="AE26" i="16"/>
  <c r="AE20" i="16"/>
  <c r="AE22" i="16"/>
  <c r="AE24" i="16"/>
  <c r="AE12" i="16"/>
  <c r="AE18" i="16"/>
  <c r="AG8" i="16"/>
  <c r="AF7" i="16"/>
  <c r="AF7" i="15"/>
  <c r="AG8" i="15"/>
  <c r="AG7" i="14"/>
  <c r="AH8" i="14"/>
  <c r="AG8" i="13"/>
  <c r="AF7" i="13"/>
  <c r="AG8" i="12"/>
  <c r="AF7" i="12"/>
  <c r="AF7" i="11"/>
  <c r="AG8" i="11"/>
  <c r="AF7" i="10"/>
  <c r="AG8" i="10"/>
  <c r="AG8" i="9"/>
  <c r="AF7" i="9"/>
  <c r="AG7" i="8"/>
  <c r="AH8" i="8"/>
  <c r="AG8" i="7"/>
  <c r="AF7" i="7"/>
  <c r="AG7" i="6"/>
  <c r="AH8" i="6"/>
  <c r="AG8" i="3"/>
  <c r="AF7" i="3"/>
  <c r="AH8" i="16" l="1"/>
  <c r="AG7" i="16"/>
  <c r="AH8" i="15"/>
  <c r="AG7" i="15"/>
  <c r="AI8" i="14"/>
  <c r="AH7" i="14"/>
  <c r="AH8" i="13"/>
  <c r="AG7" i="13"/>
  <c r="AH8" i="12"/>
  <c r="AG7" i="12"/>
  <c r="AG7" i="11"/>
  <c r="AH8" i="11"/>
  <c r="AH8" i="10"/>
  <c r="AG7" i="10"/>
  <c r="AF11" i="10"/>
  <c r="AF24" i="10"/>
  <c r="AF16" i="10"/>
  <c r="AF27" i="10"/>
  <c r="AF23" i="10"/>
  <c r="AF15" i="10"/>
  <c r="AF26" i="10"/>
  <c r="AF9" i="10"/>
  <c r="AF28" i="10"/>
  <c r="AF21" i="10"/>
  <c r="AF25" i="10"/>
  <c r="AF22" i="10"/>
  <c r="AF14" i="10"/>
  <c r="AF19" i="10"/>
  <c r="AF10" i="10"/>
  <c r="AF12" i="10"/>
  <c r="AF18" i="10"/>
  <c r="AF17" i="10"/>
  <c r="AF20" i="10"/>
  <c r="AF13" i="10"/>
  <c r="AH8" i="9"/>
  <c r="AG7" i="9"/>
  <c r="AH7" i="8"/>
  <c r="AI8" i="8"/>
  <c r="AH8" i="7"/>
  <c r="AG7" i="7"/>
  <c r="AH7" i="6"/>
  <c r="AI8" i="6"/>
  <c r="AH8" i="3"/>
  <c r="AG7" i="3"/>
  <c r="AG12" i="15" l="1"/>
  <c r="AG25" i="15"/>
  <c r="AG28" i="15"/>
  <c r="AG22" i="15"/>
  <c r="AG24" i="15"/>
  <c r="AG27" i="15"/>
  <c r="AG15" i="15"/>
  <c r="AG18" i="15"/>
  <c r="AG11" i="15"/>
  <c r="AG21" i="15"/>
  <c r="AG14" i="15"/>
  <c r="AG17" i="15"/>
  <c r="AG10" i="15"/>
  <c r="AG9" i="15"/>
  <c r="AG13" i="15"/>
  <c r="AG19" i="15"/>
  <c r="AG23" i="15"/>
  <c r="AG16" i="15"/>
  <c r="AG26" i="15"/>
  <c r="AG20" i="15"/>
  <c r="AI8" i="16"/>
  <c r="AH7" i="16"/>
  <c r="AI8" i="15"/>
  <c r="AH7" i="15"/>
  <c r="AJ8" i="14"/>
  <c r="AI7" i="14"/>
  <c r="AI8" i="13"/>
  <c r="AH7" i="13"/>
  <c r="AI8" i="12"/>
  <c r="AH7" i="12"/>
  <c r="AH7" i="11"/>
  <c r="AI8" i="11"/>
  <c r="AH7" i="10"/>
  <c r="AI8" i="10"/>
  <c r="AH7" i="9"/>
  <c r="AI8" i="9"/>
  <c r="AJ8" i="8"/>
  <c r="AI7" i="8"/>
  <c r="AH7" i="7"/>
  <c r="AI8" i="7"/>
  <c r="AI7" i="6"/>
  <c r="AJ8" i="6"/>
  <c r="AI8" i="3"/>
  <c r="AH7" i="3"/>
  <c r="AJ8" i="16" l="1"/>
  <c r="AI7" i="16"/>
  <c r="AJ8" i="15"/>
  <c r="AI7" i="15"/>
  <c r="AK8" i="14"/>
  <c r="AJ7" i="14"/>
  <c r="AJ8" i="13"/>
  <c r="AI7" i="13"/>
  <c r="AJ8" i="12"/>
  <c r="AI7" i="12"/>
  <c r="AI7" i="11"/>
  <c r="AJ8" i="11"/>
  <c r="AI7" i="10"/>
  <c r="AJ8" i="10"/>
  <c r="AI7" i="9"/>
  <c r="AJ8" i="9"/>
  <c r="AK8" i="8"/>
  <c r="AJ7" i="8"/>
  <c r="AJ8" i="7"/>
  <c r="AI7" i="7"/>
  <c r="AJ7" i="6"/>
  <c r="AK8" i="6"/>
  <c r="AJ8" i="3"/>
  <c r="AI7" i="3"/>
  <c r="AK8" i="16" l="1"/>
  <c r="AJ7" i="16"/>
  <c r="AK8" i="15"/>
  <c r="AJ7" i="15"/>
  <c r="AL8" i="14"/>
  <c r="AK7" i="14"/>
  <c r="AK8" i="13"/>
  <c r="AJ7" i="13"/>
  <c r="AK8" i="12"/>
  <c r="AJ7" i="12"/>
  <c r="AK8" i="11"/>
  <c r="AJ7" i="11"/>
  <c r="AK8" i="10"/>
  <c r="AJ7" i="10"/>
  <c r="AJ7" i="9"/>
  <c r="AK8" i="9"/>
  <c r="AI26" i="9"/>
  <c r="AI27" i="9"/>
  <c r="AI23" i="9"/>
  <c r="AI19" i="9"/>
  <c r="AI15" i="9"/>
  <c r="AI11" i="9"/>
  <c r="AI28" i="9"/>
  <c r="AI14" i="9"/>
  <c r="AI25" i="9"/>
  <c r="AI24" i="9"/>
  <c r="AI22" i="9"/>
  <c r="AI10" i="9"/>
  <c r="AI9" i="9"/>
  <c r="AI20" i="9"/>
  <c r="AI17" i="9"/>
  <c r="AI12" i="9"/>
  <c r="AI18" i="9"/>
  <c r="AI21" i="9"/>
  <c r="AI13" i="9"/>
  <c r="AI16" i="9"/>
  <c r="AK7" i="8"/>
  <c r="AL8" i="8"/>
  <c r="AK8" i="7"/>
  <c r="AJ7" i="7"/>
  <c r="AL8" i="6"/>
  <c r="AK7" i="6"/>
  <c r="AK8" i="3"/>
  <c r="AJ7" i="3"/>
  <c r="AL8" i="16" l="1"/>
  <c r="AK7" i="16"/>
  <c r="AL8" i="15"/>
  <c r="AK7" i="15"/>
  <c r="AL7" i="14"/>
  <c r="AM8" i="14"/>
  <c r="AL8" i="13"/>
  <c r="AK7" i="13"/>
  <c r="AL8" i="12"/>
  <c r="AK7" i="12"/>
  <c r="AL8" i="11"/>
  <c r="AK7" i="11"/>
  <c r="AL8" i="10"/>
  <c r="AK7" i="10"/>
  <c r="AL8" i="9"/>
  <c r="AK7" i="9"/>
  <c r="AM8" i="8"/>
  <c r="AL7" i="8"/>
  <c r="AL8" i="7"/>
  <c r="AK7" i="7"/>
  <c r="AM8" i="6"/>
  <c r="AL7" i="6"/>
  <c r="AJ27" i="3"/>
  <c r="AJ24" i="3"/>
  <c r="AJ11" i="3"/>
  <c r="AJ10" i="3"/>
  <c r="AJ14" i="3"/>
  <c r="AJ18" i="3"/>
  <c r="AJ17" i="3"/>
  <c r="AJ21" i="3"/>
  <c r="AJ28" i="3"/>
  <c r="AJ16" i="3"/>
  <c r="AJ12" i="3"/>
  <c r="AJ9" i="3"/>
  <c r="AJ20" i="3"/>
  <c r="AJ22" i="3"/>
  <c r="AJ13" i="3"/>
  <c r="AJ15" i="3"/>
  <c r="AJ19" i="3"/>
  <c r="AJ26" i="3"/>
  <c r="AJ25" i="3"/>
  <c r="AJ23" i="3"/>
  <c r="AL8" i="3"/>
  <c r="AK7" i="3"/>
  <c r="AM8" i="16" l="1"/>
  <c r="AL7" i="16"/>
  <c r="AM8" i="15"/>
  <c r="AL7" i="15"/>
  <c r="AN8" i="14"/>
  <c r="AM7" i="14"/>
  <c r="AM8" i="13"/>
  <c r="AL7" i="13"/>
  <c r="AM8" i="12"/>
  <c r="AL7" i="12"/>
  <c r="AK14" i="11"/>
  <c r="AK26" i="11"/>
  <c r="AK22" i="11"/>
  <c r="AK18" i="11"/>
  <c r="AK10" i="11"/>
  <c r="AK21" i="11"/>
  <c r="AK13" i="11"/>
  <c r="AK23" i="11"/>
  <c r="AK15" i="11"/>
  <c r="AK28" i="11"/>
  <c r="AK11" i="11"/>
  <c r="AK9" i="11"/>
  <c r="AK12" i="11"/>
  <c r="AK24" i="11"/>
  <c r="AK25" i="11"/>
  <c r="AK19" i="11"/>
  <c r="AK27" i="11"/>
  <c r="AK16" i="11"/>
  <c r="AK17" i="11"/>
  <c r="AK20" i="11"/>
  <c r="AM8" i="11"/>
  <c r="AL7" i="11"/>
  <c r="AL7" i="10"/>
  <c r="AM8" i="10"/>
  <c r="AM8" i="9"/>
  <c r="AL7" i="9"/>
  <c r="AM7" i="8"/>
  <c r="AN8" i="8"/>
  <c r="AM8" i="7"/>
  <c r="AL7" i="7"/>
  <c r="AN8" i="6"/>
  <c r="AM7" i="6"/>
  <c r="AM8" i="3"/>
  <c r="AL7" i="3"/>
  <c r="AL26" i="16" l="1"/>
  <c r="AL22" i="16"/>
  <c r="AL18" i="16"/>
  <c r="AL14" i="16"/>
  <c r="AL10" i="16"/>
  <c r="AL15" i="16"/>
  <c r="AL23" i="16"/>
  <c r="AL12" i="16"/>
  <c r="AL28" i="16"/>
  <c r="AL27" i="16"/>
  <c r="AL24" i="16"/>
  <c r="AL25" i="16"/>
  <c r="AL13" i="16"/>
  <c r="AL16" i="16"/>
  <c r="AL11" i="16"/>
  <c r="AL20" i="16"/>
  <c r="AL17" i="16"/>
  <c r="AL19" i="16"/>
  <c r="AL21" i="16"/>
  <c r="AL9" i="16"/>
  <c r="AN8" i="16"/>
  <c r="AM7" i="16"/>
  <c r="AN8" i="15"/>
  <c r="AM7" i="15"/>
  <c r="AO8" i="14"/>
  <c r="AO7" i="14" s="1"/>
  <c r="AN7" i="14"/>
  <c r="AN8" i="13"/>
  <c r="AM7" i="13"/>
  <c r="AN8" i="12"/>
  <c r="AM7" i="12"/>
  <c r="AN8" i="11"/>
  <c r="AM7" i="11"/>
  <c r="AM7" i="10"/>
  <c r="AN8" i="10"/>
  <c r="AN8" i="9"/>
  <c r="AM7" i="9"/>
  <c r="AO8" i="8"/>
  <c r="AO7" i="8" s="1"/>
  <c r="AN7" i="8"/>
  <c r="AN8" i="7"/>
  <c r="AM7" i="7"/>
  <c r="AO8" i="6"/>
  <c r="AO7" i="6" s="1"/>
  <c r="AN7" i="6"/>
  <c r="AN8" i="3"/>
  <c r="AM7" i="3"/>
  <c r="AO8" i="16" l="1"/>
  <c r="AO7" i="16" s="1"/>
  <c r="AN7" i="16"/>
  <c r="AO8" i="15"/>
  <c r="AO7" i="15" s="1"/>
  <c r="AN7" i="15"/>
  <c r="J10" i="14"/>
  <c r="J26" i="14"/>
  <c r="J17" i="14"/>
  <c r="J15" i="14"/>
  <c r="J12" i="14"/>
  <c r="J19" i="14"/>
  <c r="J13" i="14"/>
  <c r="J24" i="14"/>
  <c r="J25" i="14"/>
  <c r="J27" i="14"/>
  <c r="J18" i="14"/>
  <c r="J23" i="14"/>
  <c r="J11" i="14"/>
  <c r="J22" i="14"/>
  <c r="J16" i="14"/>
  <c r="J21" i="14"/>
  <c r="J20" i="14"/>
  <c r="J14" i="14"/>
  <c r="J28" i="14"/>
  <c r="J9" i="14"/>
  <c r="AO8" i="13"/>
  <c r="AO7" i="13" s="1"/>
  <c r="AN7" i="13"/>
  <c r="AO8" i="12"/>
  <c r="AO7" i="12" s="1"/>
  <c r="AN7" i="12"/>
  <c r="AN7" i="11"/>
  <c r="AO8" i="11"/>
  <c r="AO7" i="11" s="1"/>
  <c r="AO8" i="10"/>
  <c r="AO7" i="10" s="1"/>
  <c r="AN7" i="10"/>
  <c r="AM26" i="10"/>
  <c r="AM22" i="10"/>
  <c r="AM18" i="10"/>
  <c r="AM14" i="10"/>
  <c r="AM10" i="10"/>
  <c r="AM13" i="10"/>
  <c r="AM28" i="10"/>
  <c r="AM23" i="10"/>
  <c r="AM20" i="10"/>
  <c r="AM21" i="10"/>
  <c r="AM19" i="10"/>
  <c r="AM12" i="10"/>
  <c r="AM15" i="10"/>
  <c r="AM11" i="10"/>
  <c r="AM27" i="10"/>
  <c r="AM25" i="10"/>
  <c r="AM9" i="10"/>
  <c r="AM16" i="10"/>
  <c r="AM24" i="10"/>
  <c r="AM17" i="10"/>
  <c r="AO8" i="9"/>
  <c r="AO7" i="9" s="1"/>
  <c r="AN7" i="9"/>
  <c r="J20" i="8"/>
  <c r="J11" i="8"/>
  <c r="J21" i="8"/>
  <c r="J27" i="8"/>
  <c r="J17" i="8"/>
  <c r="J24" i="8"/>
  <c r="J15" i="8"/>
  <c r="J16" i="8"/>
  <c r="J14" i="8"/>
  <c r="J19" i="8"/>
  <c r="J9" i="8"/>
  <c r="J22" i="8"/>
  <c r="J26" i="8"/>
  <c r="J10" i="8"/>
  <c r="J25" i="8"/>
  <c r="J28" i="8"/>
  <c r="J12" i="8"/>
  <c r="J23" i="8"/>
  <c r="J13" i="8"/>
  <c r="J18" i="8"/>
  <c r="AO8" i="7"/>
  <c r="AO7" i="7" s="1"/>
  <c r="AN7" i="7"/>
  <c r="J12" i="6"/>
  <c r="J21" i="6"/>
  <c r="J25" i="6"/>
  <c r="J28" i="6"/>
  <c r="J17" i="6"/>
  <c r="J10" i="6"/>
  <c r="J26" i="6"/>
  <c r="J9" i="6"/>
  <c r="J11" i="6"/>
  <c r="J24" i="6"/>
  <c r="J14" i="6"/>
  <c r="J13" i="6"/>
  <c r="J19" i="6"/>
  <c r="J15" i="6"/>
  <c r="J23" i="6"/>
  <c r="J22" i="6"/>
  <c r="J27" i="6"/>
  <c r="J18" i="6"/>
  <c r="J16" i="6"/>
  <c r="J20" i="6"/>
  <c r="AO8" i="3"/>
  <c r="AO7" i="3" s="1"/>
  <c r="AN7" i="3"/>
  <c r="AN11" i="15" l="1"/>
  <c r="AN28" i="15"/>
  <c r="AN26" i="15"/>
  <c r="AN21" i="15"/>
  <c r="AN14" i="15"/>
  <c r="AN24" i="15"/>
  <c r="AN27" i="15"/>
  <c r="AN17" i="15"/>
  <c r="AN10" i="15"/>
  <c r="AN23" i="15"/>
  <c r="AN20" i="15"/>
  <c r="AN13" i="15"/>
  <c r="AN16" i="15"/>
  <c r="AN9" i="15"/>
  <c r="AN19" i="15"/>
  <c r="AN12" i="15"/>
  <c r="AN25" i="15"/>
  <c r="AN18" i="15"/>
  <c r="AN22" i="15"/>
  <c r="AN15" i="15"/>
  <c r="AO28" i="15"/>
  <c r="AO21" i="15"/>
  <c r="AO16" i="15"/>
  <c r="AO19" i="15"/>
  <c r="AO14" i="15"/>
  <c r="AO20" i="15"/>
  <c r="AO24" i="15"/>
  <c r="AO17" i="15"/>
  <c r="AO10" i="15"/>
  <c r="AO27" i="15"/>
  <c r="AO23" i="15"/>
  <c r="AO13" i="15"/>
  <c r="AO9" i="15"/>
  <c r="AO26" i="15"/>
  <c r="AO25" i="15"/>
  <c r="AO18" i="15"/>
  <c r="AO11" i="15"/>
  <c r="AO22" i="15"/>
  <c r="AO15" i="15"/>
  <c r="AO12" i="15"/>
  <c r="J21" i="16"/>
  <c r="J14" i="16"/>
  <c r="J13" i="16"/>
  <c r="J23" i="16"/>
  <c r="J22" i="16"/>
  <c r="J16" i="16"/>
  <c r="J15" i="16"/>
  <c r="J11" i="16"/>
  <c r="J10" i="16"/>
  <c r="J27" i="16"/>
  <c r="J18" i="16"/>
  <c r="J25" i="16"/>
  <c r="J12" i="16"/>
  <c r="J24" i="16"/>
  <c r="J26" i="16"/>
  <c r="J9" i="16"/>
  <c r="J19" i="16"/>
  <c r="J17" i="16"/>
  <c r="J20" i="16"/>
  <c r="J28" i="16"/>
  <c r="J18" i="15"/>
  <c r="J14" i="15"/>
  <c r="J17" i="15"/>
  <c r="J20" i="15"/>
  <c r="J9" i="15"/>
  <c r="J11" i="15"/>
  <c r="J28" i="15"/>
  <c r="J19" i="15"/>
  <c r="J26" i="15"/>
  <c r="J15" i="15"/>
  <c r="J23" i="15"/>
  <c r="J12" i="15"/>
  <c r="J25" i="15"/>
  <c r="J13" i="15"/>
  <c r="J22" i="15"/>
  <c r="J16" i="15"/>
  <c r="J27" i="15"/>
  <c r="J21" i="15"/>
  <c r="J24" i="15"/>
  <c r="J10" i="15"/>
  <c r="AX10" i="14"/>
  <c r="AY25" i="14"/>
  <c r="AY21" i="14"/>
  <c r="AY17" i="14"/>
  <c r="AY20" i="14"/>
  <c r="AY10" i="14"/>
  <c r="AY22" i="14"/>
  <c r="AY14" i="14"/>
  <c r="AY26" i="14"/>
  <c r="AY18" i="14"/>
  <c r="AY24" i="14"/>
  <c r="AY12" i="14"/>
  <c r="AY16" i="14"/>
  <c r="AY9" i="14"/>
  <c r="AY28" i="14"/>
  <c r="AY11" i="14"/>
  <c r="AY23" i="14"/>
  <c r="AY15" i="14"/>
  <c r="AY27" i="14"/>
  <c r="AY19" i="14"/>
  <c r="AY13" i="14"/>
  <c r="AX9" i="14"/>
  <c r="AX26" i="14"/>
  <c r="AX18" i="14"/>
  <c r="AX14" i="14"/>
  <c r="AX23" i="14"/>
  <c r="AX19" i="14"/>
  <c r="AX12" i="14"/>
  <c r="AX22" i="14"/>
  <c r="AX17" i="14"/>
  <c r="AX16" i="14"/>
  <c r="AX27" i="14"/>
  <c r="AX15" i="14"/>
  <c r="AX25" i="14"/>
  <c r="AX13" i="14"/>
  <c r="AX20" i="14"/>
  <c r="AX24" i="14"/>
  <c r="AX21" i="14"/>
  <c r="AX11" i="14"/>
  <c r="AX28" i="14"/>
  <c r="J21" i="13"/>
  <c r="J16" i="13"/>
  <c r="J9" i="13"/>
  <c r="J27" i="13"/>
  <c r="J15" i="13"/>
  <c r="J18" i="13"/>
  <c r="J26" i="13"/>
  <c r="J10" i="13"/>
  <c r="J24" i="13"/>
  <c r="J23" i="13"/>
  <c r="J11" i="13"/>
  <c r="J13" i="13"/>
  <c r="J20" i="13"/>
  <c r="J25" i="13"/>
  <c r="J17" i="13"/>
  <c r="J28" i="13"/>
  <c r="J19" i="13"/>
  <c r="J14" i="13"/>
  <c r="J22" i="13"/>
  <c r="J12" i="13"/>
  <c r="J16" i="12"/>
  <c r="J27" i="12"/>
  <c r="J25" i="12"/>
  <c r="J10" i="12"/>
  <c r="J14" i="12"/>
  <c r="J24" i="12"/>
  <c r="J13" i="12"/>
  <c r="J19" i="12"/>
  <c r="J21" i="12"/>
  <c r="J12" i="12"/>
  <c r="J28" i="12"/>
  <c r="J23" i="12"/>
  <c r="J11" i="12"/>
  <c r="J26" i="12"/>
  <c r="J22" i="12"/>
  <c r="J15" i="12"/>
  <c r="J17" i="12"/>
  <c r="J18" i="12"/>
  <c r="J9" i="12"/>
  <c r="J20" i="12"/>
  <c r="J25" i="11"/>
  <c r="J22" i="11"/>
  <c r="J21" i="11"/>
  <c r="J24" i="11"/>
  <c r="J12" i="11"/>
  <c r="J20" i="11"/>
  <c r="J18" i="11"/>
  <c r="J16" i="11"/>
  <c r="J26" i="11"/>
  <c r="J14" i="11"/>
  <c r="J27" i="11"/>
  <c r="J19" i="11"/>
  <c r="J17" i="11"/>
  <c r="J9" i="11"/>
  <c r="J13" i="11"/>
  <c r="J28" i="11"/>
  <c r="J10" i="11"/>
  <c r="J11" i="11"/>
  <c r="J23" i="11"/>
  <c r="J15" i="11"/>
  <c r="AO27" i="10"/>
  <c r="AO23" i="10"/>
  <c r="AO19" i="10"/>
  <c r="AO15" i="10"/>
  <c r="AO11" i="10"/>
  <c r="AO28" i="10"/>
  <c r="AO24" i="10"/>
  <c r="AO20" i="10"/>
  <c r="AO16" i="10"/>
  <c r="AO12" i="10"/>
  <c r="AO18" i="10"/>
  <c r="AO14" i="10"/>
  <c r="AO21" i="10"/>
  <c r="AO13" i="10"/>
  <c r="AO26" i="10"/>
  <c r="AO17" i="10"/>
  <c r="AO9" i="10"/>
  <c r="AO25" i="10"/>
  <c r="AO22" i="10"/>
  <c r="AO10" i="10"/>
  <c r="J21" i="10"/>
  <c r="J11" i="10"/>
  <c r="J20" i="10"/>
  <c r="J10" i="10"/>
  <c r="J18" i="10"/>
  <c r="J28" i="10"/>
  <c r="J13" i="10"/>
  <c r="J19" i="10"/>
  <c r="J17" i="10"/>
  <c r="J16" i="10"/>
  <c r="J24" i="10"/>
  <c r="J12" i="10"/>
  <c r="J22" i="10"/>
  <c r="J15" i="10"/>
  <c r="J9" i="10"/>
  <c r="J23" i="10"/>
  <c r="J25" i="10"/>
  <c r="J14" i="10"/>
  <c r="J26" i="10"/>
  <c r="J27" i="10"/>
  <c r="J16" i="9"/>
  <c r="J24" i="9"/>
  <c r="J12" i="9"/>
  <c r="J11" i="9"/>
  <c r="J28" i="9"/>
  <c r="J27" i="9"/>
  <c r="J22" i="9"/>
  <c r="J9" i="9"/>
  <c r="J20" i="9"/>
  <c r="J18" i="9"/>
  <c r="J14" i="9"/>
  <c r="J26" i="9"/>
  <c r="J25" i="9"/>
  <c r="J10" i="9"/>
  <c r="J23" i="9"/>
  <c r="J15" i="9"/>
  <c r="J17" i="9"/>
  <c r="J19" i="9"/>
  <c r="J21" i="9"/>
  <c r="J13" i="9"/>
  <c r="AX20" i="8"/>
  <c r="AX19" i="8"/>
  <c r="AX28" i="8"/>
  <c r="AX18" i="8"/>
  <c r="AX23" i="8"/>
  <c r="AX26" i="8"/>
  <c r="AX27" i="8"/>
  <c r="AX21" i="8"/>
  <c r="AX14" i="8"/>
  <c r="AX17" i="8"/>
  <c r="AX16" i="8"/>
  <c r="AX24" i="8"/>
  <c r="AY25" i="8"/>
  <c r="AY20" i="8"/>
  <c r="AY28" i="8"/>
  <c r="AY18" i="8"/>
  <c r="AY24" i="8"/>
  <c r="AY16" i="8"/>
  <c r="AY15" i="8"/>
  <c r="AY13" i="8"/>
  <c r="AY14" i="8"/>
  <c r="AY12" i="8"/>
  <c r="AY23" i="8"/>
  <c r="AY26" i="8"/>
  <c r="AY22" i="8"/>
  <c r="AY10" i="8"/>
  <c r="AY27" i="8"/>
  <c r="AY11" i="8"/>
  <c r="AY19" i="8"/>
  <c r="AY21" i="8"/>
  <c r="AY17" i="8"/>
  <c r="AY9" i="8"/>
  <c r="AX11" i="8"/>
  <c r="AX13" i="8"/>
  <c r="AX10" i="8"/>
  <c r="AX22" i="8"/>
  <c r="AX9" i="8"/>
  <c r="AX25" i="8"/>
  <c r="AX15" i="8"/>
  <c r="AX12" i="8"/>
  <c r="J11" i="7"/>
  <c r="J28" i="7"/>
  <c r="J14" i="7"/>
  <c r="J22" i="7"/>
  <c r="J20" i="7"/>
  <c r="J18" i="7"/>
  <c r="J23" i="7"/>
  <c r="J10" i="7"/>
  <c r="J24" i="7"/>
  <c r="J15" i="7"/>
  <c r="J26" i="7"/>
  <c r="J12" i="7"/>
  <c r="J27" i="7"/>
  <c r="J16" i="7"/>
  <c r="J17" i="7"/>
  <c r="J25" i="7"/>
  <c r="J19" i="7"/>
  <c r="J13" i="7"/>
  <c r="J21" i="7"/>
  <c r="J9" i="7"/>
  <c r="AX13" i="6"/>
  <c r="AX11" i="6"/>
  <c r="AX10" i="6"/>
  <c r="AX19" i="6"/>
  <c r="AX12" i="6"/>
  <c r="AX17" i="6"/>
  <c r="AY25" i="6"/>
  <c r="AY21" i="6"/>
  <c r="AY17" i="6"/>
  <c r="AY13" i="6"/>
  <c r="AY9" i="6"/>
  <c r="AY28" i="6"/>
  <c r="AY26" i="6"/>
  <c r="AY16" i="6"/>
  <c r="AY24" i="6"/>
  <c r="AY27" i="6"/>
  <c r="AY22" i="6"/>
  <c r="AY11" i="6"/>
  <c r="AY19" i="6"/>
  <c r="AY12" i="6"/>
  <c r="AY20" i="6"/>
  <c r="AY15" i="6"/>
  <c r="AY10" i="6"/>
  <c r="AY18" i="6"/>
  <c r="AY23" i="6"/>
  <c r="AY14" i="6"/>
  <c r="AX24" i="6"/>
  <c r="AX21" i="6"/>
  <c r="AX14" i="6"/>
  <c r="AX28" i="6"/>
  <c r="AX18" i="6"/>
  <c r="AX22" i="6"/>
  <c r="AX9" i="6"/>
  <c r="AX25" i="6"/>
  <c r="AX23" i="6"/>
  <c r="AX15" i="6"/>
  <c r="AX26" i="6"/>
  <c r="AX16" i="6"/>
  <c r="AX20" i="6"/>
  <c r="AX27" i="6"/>
  <c r="J19" i="3"/>
  <c r="J22" i="3"/>
  <c r="J26" i="3"/>
  <c r="J17" i="3"/>
  <c r="J27" i="3"/>
  <c r="J21" i="3"/>
  <c r="J28" i="3"/>
  <c r="J23" i="3"/>
  <c r="J14" i="3"/>
  <c r="J11" i="3"/>
  <c r="J10" i="3"/>
  <c r="J15" i="3"/>
  <c r="J24" i="3"/>
  <c r="J13" i="3"/>
  <c r="J12" i="3"/>
  <c r="J18" i="3"/>
  <c r="J20" i="3"/>
  <c r="J25" i="3"/>
  <c r="J9" i="3"/>
  <c r="J16" i="3"/>
  <c r="AX19" i="16" l="1"/>
  <c r="AX15" i="16"/>
  <c r="AX23" i="16"/>
  <c r="AX27" i="16"/>
  <c r="AX18" i="16"/>
  <c r="AX9" i="16"/>
  <c r="AX22" i="16"/>
  <c r="AX21" i="16"/>
  <c r="AX10" i="16"/>
  <c r="AX17" i="16"/>
  <c r="AX13" i="16"/>
  <c r="AX25" i="16"/>
  <c r="AX12" i="16"/>
  <c r="AX16" i="16"/>
  <c r="AY16" i="16"/>
  <c r="AY20" i="16"/>
  <c r="AY24" i="16"/>
  <c r="AY12" i="16"/>
  <c r="AY28" i="16"/>
  <c r="AY25" i="16"/>
  <c r="AY26" i="16"/>
  <c r="AY23" i="16"/>
  <c r="AY22" i="16"/>
  <c r="AY9" i="16"/>
  <c r="AY27" i="16"/>
  <c r="AY21" i="16"/>
  <c r="AY11" i="16"/>
  <c r="AY10" i="16"/>
  <c r="AY17" i="16"/>
  <c r="AY18" i="16"/>
  <c r="AY14" i="16"/>
  <c r="AY19" i="16"/>
  <c r="AY13" i="16"/>
  <c r="AY15" i="16"/>
  <c r="AX20" i="16"/>
  <c r="AX26" i="16"/>
  <c r="AX14" i="16"/>
  <c r="AX24" i="16"/>
  <c r="AX28" i="16"/>
  <c r="AX11" i="16"/>
  <c r="AX19" i="15"/>
  <c r="AX27" i="15"/>
  <c r="AX15" i="15"/>
  <c r="AY24" i="15"/>
  <c r="AY28" i="15"/>
  <c r="AY25" i="15"/>
  <c r="AY21" i="15"/>
  <c r="AY17" i="15"/>
  <c r="AY13" i="15"/>
  <c r="AY9" i="15"/>
  <c r="AY12" i="15"/>
  <c r="AY14" i="15"/>
  <c r="AY11" i="15"/>
  <c r="AY20" i="15"/>
  <c r="AY26" i="15"/>
  <c r="AY18" i="15"/>
  <c r="AY16" i="15"/>
  <c r="AY19" i="15"/>
  <c r="AY23" i="15"/>
  <c r="AY22" i="15"/>
  <c r="AY10" i="15"/>
  <c r="AY27" i="15"/>
  <c r="AY15" i="15"/>
  <c r="AX14" i="15"/>
  <c r="AX18" i="15"/>
  <c r="AX26" i="15"/>
  <c r="AX17" i="15"/>
  <c r="AX13" i="15"/>
  <c r="AX10" i="15"/>
  <c r="AX25" i="15"/>
  <c r="AX22" i="15"/>
  <c r="AX12" i="15"/>
  <c r="AX9" i="15"/>
  <c r="AX20" i="15"/>
  <c r="AX16" i="15"/>
  <c r="AX24" i="15"/>
  <c r="AX23" i="15"/>
  <c r="AX28" i="15"/>
  <c r="AX21" i="15"/>
  <c r="AX11" i="15"/>
  <c r="BA22" i="14"/>
  <c r="BD22" i="14"/>
  <c r="BE22" i="14" s="1"/>
  <c r="BA20" i="14"/>
  <c r="BD20" i="14"/>
  <c r="BE20" i="14" s="1"/>
  <c r="BA19" i="14"/>
  <c r="BD19" i="14"/>
  <c r="BE19" i="14" s="1"/>
  <c r="BA24" i="14"/>
  <c r="BD24" i="14"/>
  <c r="BE24" i="14" s="1"/>
  <c r="BA25" i="14"/>
  <c r="BD25" i="14"/>
  <c r="BE25" i="14" s="1"/>
  <c r="BA15" i="14"/>
  <c r="BD15" i="14"/>
  <c r="BE15" i="14" s="1"/>
  <c r="BA23" i="14"/>
  <c r="BD23" i="14"/>
  <c r="BE23" i="14" s="1"/>
  <c r="BA12" i="14"/>
  <c r="BD12" i="14"/>
  <c r="BE12" i="14" s="1"/>
  <c r="BA11" i="14"/>
  <c r="BD11" i="14"/>
  <c r="BE11" i="14" s="1"/>
  <c r="BA28" i="14"/>
  <c r="BD28" i="14"/>
  <c r="BE28" i="14" s="1"/>
  <c r="BA16" i="14"/>
  <c r="BD16" i="14"/>
  <c r="BE16" i="14" s="1"/>
  <c r="BA26" i="14"/>
  <c r="BD26" i="14"/>
  <c r="BE26" i="14" s="1"/>
  <c r="BA13" i="14"/>
  <c r="BD13" i="14"/>
  <c r="BE13" i="14" s="1"/>
  <c r="BA18" i="14"/>
  <c r="BD18" i="14"/>
  <c r="BE18" i="14" s="1"/>
  <c r="BA10" i="14"/>
  <c r="BD10" i="14"/>
  <c r="BE10" i="14" s="1"/>
  <c r="BD14" i="14"/>
  <c r="BE14" i="14" s="1"/>
  <c r="BA14" i="14"/>
  <c r="BA27" i="14"/>
  <c r="BD27" i="14"/>
  <c r="BE27" i="14" s="1"/>
  <c r="BA21" i="14"/>
  <c r="BD21" i="14"/>
  <c r="BE21" i="14" s="1"/>
  <c r="BA17" i="14"/>
  <c r="BD17" i="14"/>
  <c r="BE17" i="14" s="1"/>
  <c r="BA9" i="14"/>
  <c r="BD9" i="14"/>
  <c r="BE9" i="14" s="1"/>
  <c r="AX11" i="13"/>
  <c r="AX23" i="13"/>
  <c r="AX27" i="13"/>
  <c r="AY24" i="13"/>
  <c r="AY28" i="13"/>
  <c r="AY25" i="13"/>
  <c r="AY20" i="13"/>
  <c r="AY11" i="13"/>
  <c r="AY27" i="13"/>
  <c r="AY26" i="13"/>
  <c r="AY15" i="13"/>
  <c r="AY19" i="13"/>
  <c r="AY18" i="13"/>
  <c r="AY9" i="13"/>
  <c r="AY22" i="13"/>
  <c r="AY14" i="13"/>
  <c r="AY13" i="13"/>
  <c r="AY10" i="13"/>
  <c r="AY16" i="13"/>
  <c r="AY17" i="13"/>
  <c r="AY12" i="13"/>
  <c r="AY23" i="13"/>
  <c r="AY21" i="13"/>
  <c r="AX9" i="13"/>
  <c r="AX19" i="13"/>
  <c r="AX14" i="13"/>
  <c r="AX25" i="13"/>
  <c r="AX18" i="13"/>
  <c r="AX17" i="13"/>
  <c r="AX26" i="13"/>
  <c r="AX21" i="13"/>
  <c r="AX10" i="13"/>
  <c r="AX20" i="13"/>
  <c r="AX13" i="13"/>
  <c r="AX24" i="13"/>
  <c r="AX12" i="13"/>
  <c r="AX16" i="13"/>
  <c r="AX28" i="13"/>
  <c r="AX22" i="13"/>
  <c r="AX15" i="13"/>
  <c r="AX20" i="12"/>
  <c r="AX17" i="12"/>
  <c r="AX10" i="12"/>
  <c r="AX21" i="12"/>
  <c r="AY20" i="12"/>
  <c r="AY24" i="12"/>
  <c r="AY28" i="12"/>
  <c r="AY11" i="12"/>
  <c r="AY13" i="12"/>
  <c r="AY27" i="12"/>
  <c r="AY17" i="12"/>
  <c r="AY26" i="12"/>
  <c r="AY25" i="12"/>
  <c r="AY16" i="12"/>
  <c r="AY10" i="12"/>
  <c r="AY9" i="12"/>
  <c r="AY15" i="12"/>
  <c r="AY19" i="12"/>
  <c r="AY12" i="12"/>
  <c r="AY22" i="12"/>
  <c r="AY18" i="12"/>
  <c r="AY23" i="12"/>
  <c r="AY21" i="12"/>
  <c r="AY14" i="12"/>
  <c r="AX9" i="12"/>
  <c r="AX18" i="12"/>
  <c r="AX12" i="12"/>
  <c r="AX28" i="12"/>
  <c r="AX25" i="12"/>
  <c r="AX14" i="12"/>
  <c r="AX11" i="12"/>
  <c r="AX13" i="12"/>
  <c r="AX22" i="12"/>
  <c r="AX24" i="12"/>
  <c r="AX26" i="12"/>
  <c r="AX16" i="12"/>
  <c r="AX15" i="12"/>
  <c r="AX19" i="12"/>
  <c r="AX23" i="12"/>
  <c r="AX27" i="12"/>
  <c r="AX17" i="11"/>
  <c r="AX9" i="11"/>
  <c r="AX14" i="11"/>
  <c r="AX21" i="11"/>
  <c r="AX22" i="11"/>
  <c r="AX12" i="11"/>
  <c r="AY24" i="11"/>
  <c r="AY20" i="11"/>
  <c r="AY16" i="11"/>
  <c r="AY12" i="11"/>
  <c r="AY28" i="11"/>
  <c r="AY23" i="11"/>
  <c r="AY10" i="11"/>
  <c r="AY15" i="11"/>
  <c r="AY25" i="11"/>
  <c r="AY17" i="11"/>
  <c r="AY22" i="11"/>
  <c r="AY11" i="11"/>
  <c r="AY14" i="11"/>
  <c r="AY9" i="11"/>
  <c r="AY13" i="11"/>
  <c r="AY26" i="11"/>
  <c r="AY27" i="11"/>
  <c r="AY18" i="11"/>
  <c r="AY21" i="11"/>
  <c r="AY19" i="11"/>
  <c r="AX10" i="11"/>
  <c r="AX13" i="11"/>
  <c r="AX20" i="11"/>
  <c r="AX28" i="11"/>
  <c r="AX11" i="11"/>
  <c r="AX15" i="11"/>
  <c r="AX26" i="11"/>
  <c r="AX19" i="11"/>
  <c r="AX25" i="11"/>
  <c r="AX16" i="11"/>
  <c r="AX18" i="11"/>
  <c r="AX23" i="11"/>
  <c r="AX24" i="11"/>
  <c r="AX27" i="11"/>
  <c r="AX10" i="10"/>
  <c r="AX25" i="10"/>
  <c r="AX27" i="10"/>
  <c r="AX22" i="10"/>
  <c r="AX9" i="10"/>
  <c r="AX17" i="10"/>
  <c r="AX26" i="10"/>
  <c r="AX15" i="10"/>
  <c r="AX13" i="10"/>
  <c r="AX21" i="10"/>
  <c r="AY28" i="10"/>
  <c r="AY25" i="10"/>
  <c r="AY23" i="10"/>
  <c r="AY20" i="10"/>
  <c r="AY15" i="10"/>
  <c r="AY27" i="10"/>
  <c r="AY13" i="10"/>
  <c r="AY12" i="10"/>
  <c r="AY19" i="10"/>
  <c r="AY18" i="10"/>
  <c r="AY17" i="10"/>
  <c r="AY26" i="10"/>
  <c r="AY11" i="10"/>
  <c r="AY21" i="10"/>
  <c r="AY22" i="10"/>
  <c r="AY24" i="10"/>
  <c r="AY16" i="10"/>
  <c r="AY14" i="10"/>
  <c r="AY9" i="10"/>
  <c r="AY10" i="10"/>
  <c r="AX18" i="10"/>
  <c r="AX12" i="10"/>
  <c r="AX23" i="10"/>
  <c r="AX14" i="10"/>
  <c r="AX16" i="10"/>
  <c r="AX24" i="10"/>
  <c r="AX19" i="10"/>
  <c r="AX20" i="10"/>
  <c r="AX28" i="10"/>
  <c r="AX11" i="10"/>
  <c r="AX24" i="9"/>
  <c r="AX28" i="9"/>
  <c r="AX9" i="9"/>
  <c r="AX10" i="9"/>
  <c r="AY25" i="9"/>
  <c r="AY21" i="9"/>
  <c r="AY17" i="9"/>
  <c r="AY13" i="9"/>
  <c r="AY27" i="9"/>
  <c r="AY16" i="9"/>
  <c r="AY28" i="9"/>
  <c r="AY22" i="9"/>
  <c r="AY12" i="9"/>
  <c r="AY20" i="9"/>
  <c r="AY19" i="9"/>
  <c r="AY10" i="9"/>
  <c r="AY11" i="9"/>
  <c r="AY26" i="9"/>
  <c r="AY15" i="9"/>
  <c r="AY9" i="9"/>
  <c r="AY14" i="9"/>
  <c r="AY23" i="9"/>
  <c r="AY24" i="9"/>
  <c r="AX22" i="9"/>
  <c r="AX20" i="9"/>
  <c r="AX27" i="9"/>
  <c r="AX17" i="9"/>
  <c r="AX15" i="9"/>
  <c r="AX25" i="9"/>
  <c r="AX23" i="9"/>
  <c r="AX19" i="9"/>
  <c r="AX14" i="9"/>
  <c r="AX18" i="9"/>
  <c r="AX26" i="9"/>
  <c r="AX21" i="9"/>
  <c r="AX12" i="9"/>
  <c r="AX11" i="9"/>
  <c r="AX13" i="9"/>
  <c r="AX16" i="9"/>
  <c r="BA21" i="8"/>
  <c r="BD21" i="8"/>
  <c r="BE21" i="8" s="1"/>
  <c r="BA9" i="8"/>
  <c r="BD9" i="8"/>
  <c r="BE9" i="8" s="1"/>
  <c r="BA26" i="8"/>
  <c r="BD26" i="8"/>
  <c r="BE26" i="8" s="1"/>
  <c r="BA18" i="8"/>
  <c r="BD18" i="8"/>
  <c r="BE18" i="8" s="1"/>
  <c r="BA24" i="8"/>
  <c r="BD24" i="8"/>
  <c r="BE24" i="8" s="1"/>
  <c r="BA11" i="8"/>
  <c r="BD11" i="8"/>
  <c r="BE11" i="8" s="1"/>
  <c r="BA16" i="8"/>
  <c r="BD16" i="8"/>
  <c r="BE16" i="8" s="1"/>
  <c r="BA27" i="8"/>
  <c r="BD27" i="8"/>
  <c r="BE27" i="8" s="1"/>
  <c r="BA28" i="8"/>
  <c r="BD28" i="8"/>
  <c r="BE28" i="8" s="1"/>
  <c r="BA23" i="8"/>
  <c r="BD23" i="8"/>
  <c r="BE23" i="8" s="1"/>
  <c r="BA19" i="8"/>
  <c r="BD19" i="8"/>
  <c r="BE19" i="8" s="1"/>
  <c r="BA13" i="8"/>
  <c r="BD13" i="8"/>
  <c r="BE13" i="8" s="1"/>
  <c r="BA12" i="8"/>
  <c r="BD12" i="8"/>
  <c r="BE12" i="8" s="1"/>
  <c r="BA15" i="8"/>
  <c r="BD15" i="8"/>
  <c r="BE15" i="8" s="1"/>
  <c r="BA25" i="8"/>
  <c r="BD25" i="8"/>
  <c r="BE25" i="8" s="1"/>
  <c r="BA14" i="8"/>
  <c r="BD14" i="8"/>
  <c r="BE14" i="8" s="1"/>
  <c r="BA20" i="8"/>
  <c r="BD20" i="8"/>
  <c r="BE20" i="8" s="1"/>
  <c r="BA22" i="8"/>
  <c r="BD22" i="8"/>
  <c r="BE22" i="8" s="1"/>
  <c r="BA10" i="8"/>
  <c r="BD10" i="8"/>
  <c r="BE10" i="8" s="1"/>
  <c r="BA17" i="8"/>
  <c r="BD17" i="8"/>
  <c r="BE17" i="8" s="1"/>
  <c r="AX19" i="7"/>
  <c r="AX18" i="7"/>
  <c r="AX21" i="7"/>
  <c r="AX23" i="7"/>
  <c r="AX10" i="7"/>
  <c r="AX13" i="7"/>
  <c r="AX15" i="7"/>
  <c r="AX22" i="7"/>
  <c r="AX17" i="7"/>
  <c r="AX14" i="7"/>
  <c r="AX20" i="7"/>
  <c r="AX26" i="7"/>
  <c r="AX12" i="7"/>
  <c r="AX24" i="7"/>
  <c r="AX27" i="7"/>
  <c r="AY16" i="7"/>
  <c r="AY28" i="7"/>
  <c r="AY24" i="7"/>
  <c r="AY20" i="7"/>
  <c r="AY12" i="7"/>
  <c r="AY25" i="7"/>
  <c r="AY14" i="7"/>
  <c r="AY18" i="7"/>
  <c r="AY27" i="7"/>
  <c r="AY19" i="7"/>
  <c r="AY13" i="7"/>
  <c r="AY26" i="7"/>
  <c r="AY10" i="7"/>
  <c r="AY11" i="7"/>
  <c r="AY22" i="7"/>
  <c r="AY9" i="7"/>
  <c r="AY23" i="7"/>
  <c r="AY17" i="7"/>
  <c r="AY21" i="7"/>
  <c r="AY15" i="7"/>
  <c r="AX9" i="7"/>
  <c r="AX28" i="7"/>
  <c r="AX25" i="7"/>
  <c r="AX16" i="7"/>
  <c r="AX11" i="7"/>
  <c r="BA24" i="6"/>
  <c r="BD24" i="6"/>
  <c r="BE24" i="6" s="1"/>
  <c r="BA19" i="6"/>
  <c r="BD19" i="6"/>
  <c r="BE19" i="6" s="1"/>
  <c r="BD14" i="6"/>
  <c r="BE14" i="6" s="1"/>
  <c r="BA14" i="6"/>
  <c r="BA25" i="6"/>
  <c r="BD25" i="6"/>
  <c r="BE25" i="6" s="1"/>
  <c r="BA27" i="6"/>
  <c r="BD27" i="6"/>
  <c r="BE27" i="6" s="1"/>
  <c r="BA22" i="6"/>
  <c r="BD22" i="6"/>
  <c r="BE22" i="6" s="1"/>
  <c r="BD10" i="6"/>
  <c r="BE10" i="6" s="1"/>
  <c r="BA10" i="6"/>
  <c r="BA12" i="6"/>
  <c r="BD12" i="6"/>
  <c r="BE12" i="6" s="1"/>
  <c r="BA18" i="6"/>
  <c r="BD18" i="6"/>
  <c r="BE18" i="6" s="1"/>
  <c r="BA26" i="6"/>
  <c r="BD26" i="6"/>
  <c r="BE26" i="6" s="1"/>
  <c r="BD15" i="6"/>
  <c r="BE15" i="6" s="1"/>
  <c r="BA15" i="6"/>
  <c r="BA11" i="6"/>
  <c r="BD11" i="6"/>
  <c r="BE11" i="6" s="1"/>
  <c r="BA20" i="6"/>
  <c r="BD20" i="6"/>
  <c r="BE20" i="6" s="1"/>
  <c r="BA17" i="6"/>
  <c r="BD17" i="6"/>
  <c r="BE17" i="6" s="1"/>
  <c r="BA9" i="6"/>
  <c r="BD9" i="6"/>
  <c r="BE9" i="6" s="1"/>
  <c r="BA28" i="6"/>
  <c r="BD28" i="6"/>
  <c r="BE28" i="6" s="1"/>
  <c r="BA21" i="6"/>
  <c r="BD21" i="6"/>
  <c r="BE21" i="6" s="1"/>
  <c r="BA23" i="6"/>
  <c r="BD23" i="6"/>
  <c r="BE23" i="6" s="1"/>
  <c r="BA16" i="6"/>
  <c r="BD16" i="6"/>
  <c r="BE16" i="6" s="1"/>
  <c r="BA13" i="6"/>
  <c r="BD13" i="6"/>
  <c r="BE13" i="6" s="1"/>
  <c r="AX21" i="3"/>
  <c r="AX16" i="3"/>
  <c r="AX25" i="3"/>
  <c r="AX13" i="3"/>
  <c r="AX26" i="3"/>
  <c r="AY16" i="3"/>
  <c r="AY9" i="3"/>
  <c r="AY22" i="3"/>
  <c r="AY23" i="3"/>
  <c r="AY10" i="3"/>
  <c r="AY14" i="3"/>
  <c r="AY18" i="3"/>
  <c r="AY20" i="3"/>
  <c r="AY11" i="3"/>
  <c r="AY13" i="3"/>
  <c r="AY25" i="3"/>
  <c r="AY12" i="3"/>
  <c r="AY15" i="3"/>
  <c r="AY17" i="3"/>
  <c r="AY19" i="3"/>
  <c r="AY21" i="3"/>
  <c r="AY24" i="3"/>
  <c r="AY26" i="3"/>
  <c r="AY27" i="3"/>
  <c r="AY28" i="3"/>
  <c r="AX14" i="3"/>
  <c r="AX19" i="3"/>
  <c r="AX10" i="3"/>
  <c r="AX23" i="3"/>
  <c r="AX18" i="3"/>
  <c r="AX9" i="3"/>
  <c r="AX15" i="3"/>
  <c r="AX12" i="3"/>
  <c r="AX22" i="3"/>
  <c r="AX27" i="3"/>
  <c r="AX24" i="3"/>
  <c r="AX11" i="3"/>
  <c r="AX28" i="3"/>
  <c r="AX17" i="3"/>
  <c r="AX20" i="3"/>
  <c r="BA22" i="16" l="1"/>
  <c r="BD22" i="16"/>
  <c r="BE22" i="16" s="1"/>
  <c r="BA26" i="16"/>
  <c r="BD26" i="16"/>
  <c r="BE26" i="16" s="1"/>
  <c r="BA21" i="16"/>
  <c r="BD21" i="16"/>
  <c r="BE21" i="16" s="1"/>
  <c r="BA16" i="16"/>
  <c r="BD16" i="16"/>
  <c r="BE16" i="16" s="1"/>
  <c r="BA9" i="16"/>
  <c r="BD9" i="16"/>
  <c r="BE9" i="16" s="1"/>
  <c r="BA18" i="16"/>
  <c r="BD18" i="16"/>
  <c r="BE18" i="16" s="1"/>
  <c r="BA25" i="16"/>
  <c r="BD25" i="16"/>
  <c r="BE25" i="16" s="1"/>
  <c r="BA27" i="16"/>
  <c r="BD27" i="16"/>
  <c r="BE27" i="16" s="1"/>
  <c r="BA13" i="16"/>
  <c r="BD13" i="16"/>
  <c r="BE13" i="16" s="1"/>
  <c r="BA23" i="16"/>
  <c r="BD23" i="16"/>
  <c r="BE23" i="16" s="1"/>
  <c r="BA14" i="16"/>
  <c r="BD14" i="16"/>
  <c r="BE14" i="16" s="1"/>
  <c r="BA11" i="16"/>
  <c r="BD11" i="16"/>
  <c r="BE11" i="16" s="1"/>
  <c r="BA15" i="16"/>
  <c r="BD15" i="16"/>
  <c r="BE15" i="16" s="1"/>
  <c r="BA28" i="16"/>
  <c r="BD28" i="16"/>
  <c r="BE28" i="16" s="1"/>
  <c r="BD19" i="16"/>
  <c r="BE19" i="16" s="1"/>
  <c r="BA19" i="16"/>
  <c r="BA10" i="16"/>
  <c r="BD10" i="16"/>
  <c r="BE10" i="16" s="1"/>
  <c r="BA20" i="16"/>
  <c r="BD20" i="16"/>
  <c r="BE20" i="16" s="1"/>
  <c r="BA12" i="16"/>
  <c r="BD12" i="16"/>
  <c r="BE12" i="16" s="1"/>
  <c r="BA17" i="16"/>
  <c r="BD17" i="16"/>
  <c r="BE17" i="16" s="1"/>
  <c r="BA24" i="16"/>
  <c r="BD24" i="16"/>
  <c r="BE24" i="16" s="1"/>
  <c r="BA25" i="15"/>
  <c r="BD25" i="15"/>
  <c r="BE25" i="15" s="1"/>
  <c r="BA10" i="15"/>
  <c r="BD10" i="15"/>
  <c r="BE10" i="15" s="1"/>
  <c r="BA23" i="15"/>
  <c r="BD23" i="15"/>
  <c r="BE23" i="15" s="1"/>
  <c r="BA17" i="15"/>
  <c r="BD17" i="15"/>
  <c r="BE17" i="15" s="1"/>
  <c r="BA20" i="15"/>
  <c r="BD20" i="15"/>
  <c r="BE20" i="15" s="1"/>
  <c r="BA26" i="15"/>
  <c r="BD26" i="15"/>
  <c r="BE26" i="15" s="1"/>
  <c r="BA24" i="15"/>
  <c r="BD24" i="15"/>
  <c r="BE24" i="15" s="1"/>
  <c r="BA13" i="15"/>
  <c r="BD13" i="15"/>
  <c r="BE13" i="15" s="1"/>
  <c r="BA18" i="15"/>
  <c r="BD18" i="15"/>
  <c r="BE18" i="15" s="1"/>
  <c r="BA9" i="15"/>
  <c r="BD9" i="15"/>
  <c r="BE9" i="15" s="1"/>
  <c r="BA12" i="15"/>
  <c r="BD12" i="15"/>
  <c r="BE12" i="15" s="1"/>
  <c r="BA15" i="15"/>
  <c r="BD15" i="15"/>
  <c r="BE15" i="15" s="1"/>
  <c r="BA16" i="15"/>
  <c r="BD16" i="15"/>
  <c r="BE16" i="15" s="1"/>
  <c r="BA14" i="15"/>
  <c r="BD14" i="15"/>
  <c r="BE14" i="15" s="1"/>
  <c r="BA22" i="15"/>
  <c r="BD22" i="15"/>
  <c r="BE22" i="15" s="1"/>
  <c r="BD27" i="15"/>
  <c r="BE27" i="15" s="1"/>
  <c r="BA27" i="15"/>
  <c r="BA21" i="15"/>
  <c r="BD21" i="15"/>
  <c r="BE21" i="15" s="1"/>
  <c r="BA19" i="15"/>
  <c r="BD19" i="15"/>
  <c r="BE19" i="15" s="1"/>
  <c r="BA11" i="15"/>
  <c r="BD11" i="15"/>
  <c r="BE11" i="15" s="1"/>
  <c r="BA28" i="15"/>
  <c r="BD28" i="15"/>
  <c r="BE28" i="15" s="1"/>
  <c r="BA12" i="13"/>
  <c r="BD12" i="13"/>
  <c r="BE12" i="13" s="1"/>
  <c r="BA18" i="13"/>
  <c r="BD18" i="13"/>
  <c r="BE18" i="13" s="1"/>
  <c r="BA24" i="13"/>
  <c r="BD24" i="13"/>
  <c r="BE24" i="13" s="1"/>
  <c r="BA14" i="13"/>
  <c r="BD14" i="13"/>
  <c r="BE14" i="13" s="1"/>
  <c r="BA17" i="13"/>
  <c r="BD17" i="13"/>
  <c r="BE17" i="13" s="1"/>
  <c r="BA25" i="13"/>
  <c r="BD25" i="13"/>
  <c r="BE25" i="13" s="1"/>
  <c r="BA19" i="13"/>
  <c r="BD19" i="13"/>
  <c r="BE19" i="13" s="1"/>
  <c r="BA16" i="13"/>
  <c r="BD16" i="13"/>
  <c r="BE16" i="13" s="1"/>
  <c r="BA13" i="13"/>
  <c r="BD13" i="13"/>
  <c r="BE13" i="13" s="1"/>
  <c r="BA27" i="13"/>
  <c r="BD27" i="13"/>
  <c r="BE27" i="13" s="1"/>
  <c r="BA9" i="13"/>
  <c r="BD9" i="13"/>
  <c r="BE9" i="13" s="1"/>
  <c r="BA23" i="13"/>
  <c r="BD23" i="13"/>
  <c r="BE23" i="13" s="1"/>
  <c r="BA22" i="13"/>
  <c r="BD22" i="13"/>
  <c r="BE22" i="13" s="1"/>
  <c r="BA21" i="13"/>
  <c r="BD21" i="13"/>
  <c r="BE21" i="13" s="1"/>
  <c r="BA10" i="13"/>
  <c r="BD10" i="13"/>
  <c r="BE10" i="13" s="1"/>
  <c r="BA26" i="13"/>
  <c r="BD26" i="13"/>
  <c r="BE26" i="13" s="1"/>
  <c r="BA11" i="13"/>
  <c r="BD11" i="13"/>
  <c r="BE11" i="13" s="1"/>
  <c r="BA20" i="13"/>
  <c r="BD20" i="13"/>
  <c r="BE20" i="13" s="1"/>
  <c r="BA15" i="13"/>
  <c r="BD15" i="13"/>
  <c r="BE15" i="13" s="1"/>
  <c r="BA28" i="13"/>
  <c r="BD28" i="13"/>
  <c r="BE28" i="13" s="1"/>
  <c r="BD18" i="12"/>
  <c r="BE18" i="12" s="1"/>
  <c r="BA18" i="12"/>
  <c r="BA24" i="12"/>
  <c r="BD24" i="12"/>
  <c r="BE24" i="12" s="1"/>
  <c r="BA21" i="12"/>
  <c r="BD21" i="12"/>
  <c r="BE21" i="12" s="1"/>
  <c r="BA25" i="12"/>
  <c r="BD25" i="12"/>
  <c r="BE25" i="12" s="1"/>
  <c r="BA26" i="12"/>
  <c r="BD26" i="12"/>
  <c r="BE26" i="12" s="1"/>
  <c r="BD14" i="12"/>
  <c r="BE14" i="12" s="1"/>
  <c r="BA14" i="12"/>
  <c r="BA12" i="12"/>
  <c r="BD12" i="12"/>
  <c r="BE12" i="12" s="1"/>
  <c r="BD9" i="12"/>
  <c r="BE9" i="12" s="1"/>
  <c r="BA9" i="12"/>
  <c r="BA10" i="12"/>
  <c r="BD10" i="12"/>
  <c r="BE10" i="12" s="1"/>
  <c r="BD19" i="12"/>
  <c r="BE19" i="12" s="1"/>
  <c r="BA19" i="12"/>
  <c r="BD22" i="12"/>
  <c r="BE22" i="12" s="1"/>
  <c r="BA22" i="12"/>
  <c r="BA23" i="12"/>
  <c r="BD23" i="12"/>
  <c r="BE23" i="12" s="1"/>
  <c r="BA16" i="12"/>
  <c r="BD16" i="12"/>
  <c r="BE16" i="12" s="1"/>
  <c r="BA13" i="12"/>
  <c r="BD13" i="12"/>
  <c r="BE13" i="12" s="1"/>
  <c r="BA11" i="12"/>
  <c r="BD11" i="12"/>
  <c r="BE11" i="12" s="1"/>
  <c r="BA15" i="12"/>
  <c r="BD15" i="12"/>
  <c r="BE15" i="12" s="1"/>
  <c r="BA28" i="12"/>
  <c r="BD28" i="12"/>
  <c r="BE28" i="12" s="1"/>
  <c r="BA27" i="12"/>
  <c r="BD27" i="12"/>
  <c r="BE27" i="12" s="1"/>
  <c r="BA17" i="12"/>
  <c r="BD17" i="12"/>
  <c r="BE17" i="12" s="1"/>
  <c r="BA20" i="12"/>
  <c r="BD20" i="12"/>
  <c r="BE20" i="12" s="1"/>
  <c r="BA16" i="11"/>
  <c r="BD16" i="11"/>
  <c r="BE16" i="11" s="1"/>
  <c r="BD13" i="11"/>
  <c r="BE13" i="11" s="1"/>
  <c r="BA13" i="11"/>
  <c r="BA12" i="11"/>
  <c r="BD12" i="11"/>
  <c r="BE12" i="11" s="1"/>
  <c r="BA18" i="11"/>
  <c r="BD18" i="11"/>
  <c r="BE18" i="11" s="1"/>
  <c r="BA21" i="11"/>
  <c r="BD21" i="11"/>
  <c r="BE21" i="11" s="1"/>
  <c r="BA22" i="11"/>
  <c r="BD22" i="11"/>
  <c r="BE22" i="11" s="1"/>
  <c r="BA19" i="11"/>
  <c r="BD19" i="11"/>
  <c r="BE19" i="11" s="1"/>
  <c r="BD27" i="11"/>
  <c r="BE27" i="11" s="1"/>
  <c r="BA27" i="11"/>
  <c r="BA20" i="11"/>
  <c r="BD20" i="11"/>
  <c r="BE20" i="11" s="1"/>
  <c r="BA10" i="11"/>
  <c r="BD10" i="11"/>
  <c r="BE10" i="11" s="1"/>
  <c r="BA25" i="11"/>
  <c r="BD25" i="11"/>
  <c r="BE25" i="11" s="1"/>
  <c r="BA14" i="11"/>
  <c r="BD14" i="11"/>
  <c r="BE14" i="11" s="1"/>
  <c r="BA24" i="11"/>
  <c r="BD24" i="11"/>
  <c r="BE24" i="11" s="1"/>
  <c r="BA23" i="11"/>
  <c r="BD23" i="11"/>
  <c r="BE23" i="11" s="1"/>
  <c r="BA26" i="11"/>
  <c r="BD26" i="11"/>
  <c r="BE26" i="11" s="1"/>
  <c r="BA9" i="11"/>
  <c r="BD9" i="11"/>
  <c r="BE9" i="11" s="1"/>
  <c r="BA15" i="11"/>
  <c r="BD15" i="11"/>
  <c r="BE15" i="11" s="1"/>
  <c r="BA11" i="11"/>
  <c r="BD11" i="11"/>
  <c r="BE11" i="11" s="1"/>
  <c r="BA28" i="11"/>
  <c r="BD28" i="11"/>
  <c r="BE28" i="11" s="1"/>
  <c r="BA17" i="11"/>
  <c r="BD17" i="11"/>
  <c r="BE17" i="11" s="1"/>
  <c r="BA26" i="10"/>
  <c r="BD26" i="10"/>
  <c r="BE26" i="10" s="1"/>
  <c r="BA15" i="10"/>
  <c r="BD15" i="10"/>
  <c r="BE15" i="10" s="1"/>
  <c r="BA14" i="10"/>
  <c r="BD14" i="10"/>
  <c r="BE14" i="10" s="1"/>
  <c r="BD22" i="10"/>
  <c r="BE22" i="10" s="1"/>
  <c r="BA22" i="10"/>
  <c r="BA19" i="10"/>
  <c r="BD19" i="10"/>
  <c r="BE19" i="10" s="1"/>
  <c r="BA11" i="10"/>
  <c r="BD11" i="10"/>
  <c r="BE11" i="10" s="1"/>
  <c r="BA27" i="10"/>
  <c r="BD27" i="10"/>
  <c r="BE27" i="10" s="1"/>
  <c r="BA16" i="10"/>
  <c r="BD16" i="10"/>
  <c r="BE16" i="10" s="1"/>
  <c r="BA12" i="10"/>
  <c r="BD12" i="10"/>
  <c r="BE12" i="10" s="1"/>
  <c r="BA21" i="10"/>
  <c r="BD21" i="10"/>
  <c r="BE21" i="10" s="1"/>
  <c r="BA20" i="10"/>
  <c r="BD20" i="10"/>
  <c r="BE20" i="10" s="1"/>
  <c r="BA23" i="10"/>
  <c r="BD23" i="10"/>
  <c r="BE23" i="10" s="1"/>
  <c r="BA18" i="10"/>
  <c r="BD18" i="10"/>
  <c r="BE18" i="10" s="1"/>
  <c r="BA28" i="10"/>
  <c r="BD28" i="10"/>
  <c r="BE28" i="10" s="1"/>
  <c r="BD10" i="10"/>
  <c r="BE10" i="10" s="1"/>
  <c r="BA10" i="10"/>
  <c r="BA24" i="10"/>
  <c r="BD24" i="10"/>
  <c r="BE24" i="10" s="1"/>
  <c r="BA9" i="10"/>
  <c r="BD9" i="10"/>
  <c r="BE9" i="10" s="1"/>
  <c r="BA25" i="10"/>
  <c r="BD25" i="10"/>
  <c r="BE25" i="10" s="1"/>
  <c r="BA17" i="10"/>
  <c r="BD17" i="10"/>
  <c r="BE17" i="10" s="1"/>
  <c r="BA13" i="10"/>
  <c r="BD13" i="10"/>
  <c r="BE13" i="10" s="1"/>
  <c r="BA18" i="9"/>
  <c r="BD18" i="9"/>
  <c r="BE18" i="9" s="1"/>
  <c r="BA15" i="9"/>
  <c r="BD15" i="9"/>
  <c r="BE15" i="9" s="1"/>
  <c r="BA20" i="9"/>
  <c r="BD20" i="9"/>
  <c r="BE20" i="9" s="1"/>
  <c r="BA27" i="9"/>
  <c r="BD27" i="9"/>
  <c r="BE27" i="9" s="1"/>
  <c r="BA14" i="9"/>
  <c r="BD14" i="9"/>
  <c r="BE14" i="9" s="1"/>
  <c r="BA22" i="9"/>
  <c r="BD22" i="9"/>
  <c r="BE22" i="9" s="1"/>
  <c r="BA10" i="9"/>
  <c r="BD10" i="9"/>
  <c r="BE10" i="9" s="1"/>
  <c r="BA17" i="9"/>
  <c r="BD17" i="9"/>
  <c r="BE17" i="9" s="1"/>
  <c r="BA13" i="9"/>
  <c r="BD13" i="9"/>
  <c r="BE13" i="9" s="1"/>
  <c r="BA23" i="9"/>
  <c r="BD23" i="9"/>
  <c r="BE23" i="9" s="1"/>
  <c r="BA28" i="9"/>
  <c r="BD28" i="9"/>
  <c r="BE28" i="9" s="1"/>
  <c r="BA21" i="9"/>
  <c r="BD21" i="9"/>
  <c r="BE21" i="9" s="1"/>
  <c r="BA9" i="9"/>
  <c r="BD9" i="9"/>
  <c r="BE9" i="9" s="1"/>
  <c r="BA16" i="9"/>
  <c r="BD16" i="9"/>
  <c r="BE16" i="9" s="1"/>
  <c r="BA26" i="9"/>
  <c r="BD26" i="9"/>
  <c r="BE26" i="9" s="1"/>
  <c r="BA11" i="9"/>
  <c r="BD11" i="9"/>
  <c r="BE11" i="9" s="1"/>
  <c r="BA12" i="9"/>
  <c r="BD12" i="9"/>
  <c r="BE12" i="9" s="1"/>
  <c r="BA19" i="9"/>
  <c r="BD19" i="9"/>
  <c r="BE19" i="9" s="1"/>
  <c r="BA25" i="9"/>
  <c r="BD25" i="9"/>
  <c r="BE25" i="9" s="1"/>
  <c r="BA24" i="9"/>
  <c r="BD24" i="9"/>
  <c r="BE24" i="9" s="1"/>
  <c r="BA10" i="7"/>
  <c r="BD10" i="7"/>
  <c r="BE10" i="7" s="1"/>
  <c r="BA24" i="7"/>
  <c r="BD24" i="7"/>
  <c r="BE24" i="7" s="1"/>
  <c r="BA22" i="7"/>
  <c r="BD22" i="7"/>
  <c r="BE22" i="7" s="1"/>
  <c r="BA26" i="7"/>
  <c r="BD26" i="7"/>
  <c r="BE26" i="7" s="1"/>
  <c r="BA23" i="7"/>
  <c r="BD23" i="7"/>
  <c r="BE23" i="7" s="1"/>
  <c r="BA20" i="7"/>
  <c r="BD20" i="7"/>
  <c r="BE20" i="7" s="1"/>
  <c r="BA21" i="7"/>
  <c r="BD21" i="7"/>
  <c r="BE21" i="7" s="1"/>
  <c r="BA25" i="7"/>
  <c r="BD25" i="7"/>
  <c r="BE25" i="7" s="1"/>
  <c r="BA15" i="7"/>
  <c r="BD15" i="7"/>
  <c r="BE15" i="7" s="1"/>
  <c r="BA18" i="7"/>
  <c r="BD18" i="7"/>
  <c r="BE18" i="7" s="1"/>
  <c r="BA27" i="7"/>
  <c r="BD27" i="7"/>
  <c r="BE27" i="7" s="1"/>
  <c r="BA14" i="7"/>
  <c r="BD14" i="7"/>
  <c r="BE14" i="7" s="1"/>
  <c r="BA13" i="7"/>
  <c r="BD13" i="7"/>
  <c r="BE13" i="7" s="1"/>
  <c r="BA12" i="7"/>
  <c r="BD12" i="7"/>
  <c r="BE12" i="7" s="1"/>
  <c r="BA11" i="7"/>
  <c r="BD11" i="7"/>
  <c r="BE11" i="7" s="1"/>
  <c r="BA16" i="7"/>
  <c r="BD16" i="7"/>
  <c r="BE16" i="7" s="1"/>
  <c r="BA28" i="7"/>
  <c r="BD28" i="7"/>
  <c r="BE28" i="7" s="1"/>
  <c r="BA9" i="7"/>
  <c r="BD9" i="7"/>
  <c r="BE9" i="7" s="1"/>
  <c r="BA17" i="7"/>
  <c r="BD17" i="7"/>
  <c r="BE17" i="7" s="1"/>
  <c r="BA19" i="7"/>
  <c r="BD19" i="7"/>
  <c r="BE19" i="7" s="1"/>
  <c r="BA28" i="3"/>
  <c r="BD28" i="3"/>
  <c r="BE28" i="3" s="1"/>
  <c r="BA13" i="3"/>
  <c r="BD13" i="3"/>
  <c r="BE13" i="3" s="1"/>
  <c r="BA23" i="3"/>
  <c r="BD23" i="3"/>
  <c r="BE23" i="3" s="1"/>
  <c r="BA10" i="3"/>
  <c r="BD10" i="3"/>
  <c r="BE10" i="3" s="1"/>
  <c r="BA14" i="3"/>
  <c r="BD14" i="3"/>
  <c r="BE14" i="3" s="1"/>
  <c r="BA25" i="3"/>
  <c r="BD25" i="3"/>
  <c r="BE25" i="3" s="1"/>
  <c r="BA11" i="3"/>
  <c r="BD11" i="3"/>
  <c r="BE11" i="3" s="1"/>
  <c r="BD16" i="3"/>
  <c r="BE16" i="3" s="1"/>
  <c r="BA16" i="3"/>
  <c r="BA27" i="3"/>
  <c r="BD27" i="3"/>
  <c r="BE27" i="3" s="1"/>
  <c r="BA12" i="3"/>
  <c r="BD12" i="3"/>
  <c r="BE12" i="3" s="1"/>
  <c r="BA15" i="3"/>
  <c r="BD15" i="3"/>
  <c r="BE15" i="3" s="1"/>
  <c r="BA24" i="3"/>
  <c r="BD24" i="3"/>
  <c r="BE24" i="3" s="1"/>
  <c r="BD19" i="3"/>
  <c r="BE19" i="3" s="1"/>
  <c r="BA19" i="3"/>
  <c r="BD20" i="3"/>
  <c r="BE20" i="3" s="1"/>
  <c r="BA20" i="3"/>
  <c r="BA21" i="3"/>
  <c r="BD21" i="3"/>
  <c r="BE21" i="3" s="1"/>
  <c r="BA26" i="3"/>
  <c r="BD26" i="3"/>
  <c r="BE26" i="3" s="1"/>
  <c r="BA22" i="3"/>
  <c r="BD22" i="3"/>
  <c r="BE22" i="3" s="1"/>
  <c r="BA17" i="3"/>
  <c r="BD17" i="3"/>
  <c r="BE17" i="3" s="1"/>
  <c r="BA18" i="3"/>
  <c r="BD18" i="3"/>
  <c r="BE18" i="3" s="1"/>
  <c r="BD9" i="3"/>
  <c r="BE9" i="3" s="1"/>
  <c r="BA9" i="3"/>
</calcChain>
</file>

<file path=xl/sharedStrings.xml><?xml version="1.0" encoding="utf-8"?>
<sst xmlns="http://schemas.openxmlformats.org/spreadsheetml/2006/main" count="7039" uniqueCount="47">
  <si>
    <t>S No</t>
  </si>
  <si>
    <t>Name</t>
  </si>
  <si>
    <t>Employee Id</t>
  </si>
  <si>
    <t>Aarav Sharma</t>
  </si>
  <si>
    <t>Saanvi Mehta</t>
  </si>
  <si>
    <t>Vedant Iyer</t>
  </si>
  <si>
    <t>Anaya Kapoor</t>
  </si>
  <si>
    <t>Karan Malhotra</t>
  </si>
  <si>
    <t>Ishita Joshi</t>
  </si>
  <si>
    <t>Rohan Verma</t>
  </si>
  <si>
    <t>Nisha Gupta</t>
  </si>
  <si>
    <t>Arjun Patel</t>
  </si>
  <si>
    <t>Priya Desai</t>
  </si>
  <si>
    <t>Kabir Rathi</t>
  </si>
  <si>
    <t>Meera Nair</t>
  </si>
  <si>
    <t>Siddharth Bansal</t>
  </si>
  <si>
    <t>Aanya Khanna</t>
  </si>
  <si>
    <t>Laksh Singhania</t>
  </si>
  <si>
    <t>Tanvi Goyal</t>
  </si>
  <si>
    <t>Aditya Shekhawat</t>
  </si>
  <si>
    <t>Isha Chauhan</t>
  </si>
  <si>
    <t>Vihaan Reddy</t>
  </si>
  <si>
    <t>Riya Kaur</t>
  </si>
  <si>
    <t>S NO</t>
  </si>
  <si>
    <t>Employee ID</t>
  </si>
  <si>
    <t>Employee Name</t>
  </si>
  <si>
    <t>Week off</t>
  </si>
  <si>
    <t>To</t>
  </si>
  <si>
    <t>From</t>
  </si>
  <si>
    <t>Days</t>
  </si>
  <si>
    <t>Additional Information</t>
  </si>
  <si>
    <t>Present</t>
  </si>
  <si>
    <t>Absent</t>
  </si>
  <si>
    <t>Leave</t>
  </si>
  <si>
    <t>Weekoff</t>
  </si>
  <si>
    <t>Paid Days</t>
  </si>
  <si>
    <t>Salary</t>
  </si>
  <si>
    <t>Per Day Salary</t>
  </si>
  <si>
    <t>Deduction</t>
  </si>
  <si>
    <t>Total Salary</t>
  </si>
  <si>
    <t>L</t>
  </si>
  <si>
    <t>Sparkline</t>
  </si>
  <si>
    <t>Month</t>
  </si>
  <si>
    <t xml:space="preserve">P </t>
  </si>
  <si>
    <t xml:space="preserve">A 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</si>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</sst>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yy"/>
    <numFmt numFmtId="165" formatCode="dd"/>
    <numFmt numFmtId="166" formatCode="_ [$₹-4009]\ * #,##0_ ;_ [$₹-4009]\ * \-#,##0_ ;_ [$₹-4009]\ * &quot;-&quot;??_ ;_ @_ 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FE34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DFDE9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0" fillId="0" borderId="0" xfId="0" applyNumberFormat="1"/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65" fontId="2" fillId="5" borderId="14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7" borderId="0" xfId="0" applyFont="1" applyFill="1"/>
    <xf numFmtId="164" fontId="3" fillId="7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75"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vertical/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DFDE9"/>
      <color rgb="FFFAFBD9"/>
      <color rgb="FFE8EC40"/>
      <color rgb="FFDFE3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3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6.png"/><Relationship Id="rId84" Type="http://schemas.openxmlformats.org/officeDocument/2006/relationships/image" Target="../media/image44.png"/><Relationship Id="rId89" Type="http://schemas.openxmlformats.org/officeDocument/2006/relationships/customXml" Target="../ink/ink45.xml"/><Relationship Id="rId112" Type="http://schemas.openxmlformats.org/officeDocument/2006/relationships/image" Target="../media/image58.png"/><Relationship Id="rId16" Type="http://schemas.openxmlformats.org/officeDocument/2006/relationships/image" Target="../media/image10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8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31.png"/><Relationship Id="rId74" Type="http://schemas.openxmlformats.org/officeDocument/2006/relationships/image" Target="../media/image39.png"/><Relationship Id="rId79" Type="http://schemas.openxmlformats.org/officeDocument/2006/relationships/customXml" Target="../ink/ink40.xml"/><Relationship Id="rId102" Type="http://schemas.openxmlformats.org/officeDocument/2006/relationships/image" Target="../media/image53.png"/><Relationship Id="rId123" Type="http://schemas.openxmlformats.org/officeDocument/2006/relationships/customXml" Target="../ink/ink62.xml"/><Relationship Id="rId128" Type="http://schemas.openxmlformats.org/officeDocument/2006/relationships/image" Target="../media/image66.png"/><Relationship Id="rId5" Type="http://schemas.openxmlformats.org/officeDocument/2006/relationships/customXml" Target="../ink/ink3.xml"/><Relationship Id="rId90" Type="http://schemas.openxmlformats.org/officeDocument/2006/relationships/image" Target="../media/image47.png"/><Relationship Id="rId95" Type="http://schemas.openxmlformats.org/officeDocument/2006/relationships/customXml" Target="../ink/ink48.xml"/><Relationship Id="rId22" Type="http://schemas.openxmlformats.org/officeDocument/2006/relationships/image" Target="../media/image13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6.png"/><Relationship Id="rId64" Type="http://schemas.openxmlformats.org/officeDocument/2006/relationships/image" Target="../media/image34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18" Type="http://schemas.openxmlformats.org/officeDocument/2006/relationships/image" Target="../media/image61.png"/><Relationship Id="rId80" Type="http://schemas.openxmlformats.org/officeDocument/2006/relationships/image" Target="../media/image42.png"/><Relationship Id="rId85" Type="http://schemas.openxmlformats.org/officeDocument/2006/relationships/customXml" Target="../ink/ink43.xml"/><Relationship Id="rId12" Type="http://schemas.openxmlformats.org/officeDocument/2006/relationships/image" Target="../media/image8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21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6.png"/><Relationship Id="rId124" Type="http://schemas.openxmlformats.org/officeDocument/2006/relationships/image" Target="../media/image64.png"/><Relationship Id="rId129" Type="http://schemas.openxmlformats.org/officeDocument/2006/relationships/customXml" Target="../ink/ink65.xml"/><Relationship Id="rId54" Type="http://schemas.openxmlformats.org/officeDocument/2006/relationships/image" Target="../media/image29.png"/><Relationship Id="rId70" Type="http://schemas.openxmlformats.org/officeDocument/2006/relationships/image" Target="../media/image37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50.png"/><Relationship Id="rId1" Type="http://schemas.openxmlformats.org/officeDocument/2006/relationships/customXml" Target="../ink/ink1.xml"/><Relationship Id="rId6" Type="http://schemas.openxmlformats.org/officeDocument/2006/relationships/image" Target="../media/image5.png"/><Relationship Id="rId23" Type="http://schemas.openxmlformats.org/officeDocument/2006/relationships/customXml" Target="../ink/ink12.xml"/><Relationship Id="rId28" Type="http://schemas.openxmlformats.org/officeDocument/2006/relationships/image" Target="../media/image16.png"/><Relationship Id="rId49" Type="http://schemas.openxmlformats.org/officeDocument/2006/relationships/customXml" Target="../ink/ink25.xml"/><Relationship Id="rId114" Type="http://schemas.openxmlformats.org/officeDocument/2006/relationships/image" Target="../media/image59.png"/><Relationship Id="rId119" Type="http://schemas.openxmlformats.org/officeDocument/2006/relationships/customXml" Target="../ink/ink60.xml"/><Relationship Id="rId44" Type="http://schemas.openxmlformats.org/officeDocument/2006/relationships/image" Target="../media/image24.png"/><Relationship Id="rId60" Type="http://schemas.openxmlformats.org/officeDocument/2006/relationships/image" Target="../media/image32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5.png"/><Relationship Id="rId130" Type="http://schemas.openxmlformats.org/officeDocument/2006/relationships/image" Target="../media/image67.png"/><Relationship Id="rId13" Type="http://schemas.openxmlformats.org/officeDocument/2006/relationships/customXml" Target="../ink/ink7.xml"/><Relationship Id="rId18" Type="http://schemas.openxmlformats.org/officeDocument/2006/relationships/image" Target="../media/image11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9.png"/><Relationship Id="rId50" Type="http://schemas.openxmlformats.org/officeDocument/2006/relationships/image" Target="../media/image27.png"/><Relationship Id="rId55" Type="http://schemas.openxmlformats.org/officeDocument/2006/relationships/customXml" Target="../ink/ink28.xml"/><Relationship Id="rId76" Type="http://schemas.openxmlformats.org/officeDocument/2006/relationships/image" Target="../media/image40.png"/><Relationship Id="rId97" Type="http://schemas.openxmlformats.org/officeDocument/2006/relationships/customXml" Target="../ink/ink49.xml"/><Relationship Id="rId104" Type="http://schemas.openxmlformats.org/officeDocument/2006/relationships/image" Target="../media/image54.png"/><Relationship Id="rId120" Type="http://schemas.openxmlformats.org/officeDocument/2006/relationships/image" Target="../media/image62.png"/><Relationship Id="rId125" Type="http://schemas.openxmlformats.org/officeDocument/2006/relationships/customXml" Target="../ink/ink63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8.png"/><Relationship Id="rId2" Type="http://schemas.openxmlformats.org/officeDocument/2006/relationships/image" Target="../media/image3.png"/><Relationship Id="rId29" Type="http://schemas.openxmlformats.org/officeDocument/2006/relationships/customXml" Target="../ink/ink15.xml"/><Relationship Id="rId24" Type="http://schemas.openxmlformats.org/officeDocument/2006/relationships/image" Target="../media/image14.png"/><Relationship Id="rId40" Type="http://schemas.openxmlformats.org/officeDocument/2006/relationships/image" Target="../media/image22.png"/><Relationship Id="rId45" Type="http://schemas.openxmlformats.org/officeDocument/2006/relationships/customXml" Target="../ink/ink23.xml"/><Relationship Id="rId66" Type="http://schemas.openxmlformats.org/officeDocument/2006/relationships/image" Target="../media/image35.png"/><Relationship Id="rId87" Type="http://schemas.openxmlformats.org/officeDocument/2006/relationships/customXml" Target="../ink/ink44.xml"/><Relationship Id="rId110" Type="http://schemas.openxmlformats.org/officeDocument/2006/relationships/image" Target="../media/image57.png"/><Relationship Id="rId115" Type="http://schemas.openxmlformats.org/officeDocument/2006/relationships/customXml" Target="../ink/ink58.xml"/><Relationship Id="rId131" Type="http://schemas.openxmlformats.org/officeDocument/2006/relationships/customXml" Target="../ink/ink66.xml"/><Relationship Id="rId61" Type="http://schemas.openxmlformats.org/officeDocument/2006/relationships/customXml" Target="../ink/ink31.xml"/><Relationship Id="rId82" Type="http://schemas.openxmlformats.org/officeDocument/2006/relationships/image" Target="../media/image43.png"/><Relationship Id="rId19" Type="http://schemas.openxmlformats.org/officeDocument/2006/relationships/customXml" Target="../ink/ink10.xml"/><Relationship Id="rId14" Type="http://schemas.openxmlformats.org/officeDocument/2006/relationships/image" Target="../media/image9.png"/><Relationship Id="rId30" Type="http://schemas.openxmlformats.org/officeDocument/2006/relationships/image" Target="../media/image17.png"/><Relationship Id="rId35" Type="http://schemas.openxmlformats.org/officeDocument/2006/relationships/customXml" Target="../ink/ink18.xml"/><Relationship Id="rId56" Type="http://schemas.openxmlformats.org/officeDocument/2006/relationships/image" Target="../media/image30.png"/><Relationship Id="rId77" Type="http://schemas.openxmlformats.org/officeDocument/2006/relationships/customXml" Target="../ink/ink39.xml"/><Relationship Id="rId100" Type="http://schemas.openxmlformats.org/officeDocument/2006/relationships/image" Target="../media/image52.png"/><Relationship Id="rId105" Type="http://schemas.openxmlformats.org/officeDocument/2006/relationships/customXml" Target="../ink/ink53.xml"/><Relationship Id="rId126" Type="http://schemas.openxmlformats.org/officeDocument/2006/relationships/image" Target="../media/image65.png"/><Relationship Id="rId8" Type="http://schemas.openxmlformats.org/officeDocument/2006/relationships/image" Target="../media/image6.png"/><Relationship Id="rId51" Type="http://schemas.openxmlformats.org/officeDocument/2006/relationships/customXml" Target="../ink/ink26.xml"/><Relationship Id="rId72" Type="http://schemas.openxmlformats.org/officeDocument/2006/relationships/image" Target="../media/image38.png"/><Relationship Id="rId93" Type="http://schemas.openxmlformats.org/officeDocument/2006/relationships/customXml" Target="../ink/ink47.xml"/><Relationship Id="rId98" Type="http://schemas.openxmlformats.org/officeDocument/2006/relationships/image" Target="../media/image51.png"/><Relationship Id="rId121" Type="http://schemas.openxmlformats.org/officeDocument/2006/relationships/customXml" Target="../ink/ink61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5.png"/><Relationship Id="rId67" Type="http://schemas.openxmlformats.org/officeDocument/2006/relationships/customXml" Target="../ink/ink34.xml"/><Relationship Id="rId116" Type="http://schemas.openxmlformats.org/officeDocument/2006/relationships/image" Target="../media/image60.png"/><Relationship Id="rId20" Type="http://schemas.openxmlformats.org/officeDocument/2006/relationships/image" Target="../media/image12.png"/><Relationship Id="rId41" Type="http://schemas.openxmlformats.org/officeDocument/2006/relationships/customXml" Target="../ink/ink21.xml"/><Relationship Id="rId62" Type="http://schemas.openxmlformats.org/officeDocument/2006/relationships/image" Target="../media/image33.png"/><Relationship Id="rId83" Type="http://schemas.openxmlformats.org/officeDocument/2006/relationships/customXml" Target="../ink/ink42.xml"/><Relationship Id="rId88" Type="http://schemas.openxmlformats.org/officeDocument/2006/relationships/image" Target="../media/image46.png"/><Relationship Id="rId111" Type="http://schemas.openxmlformats.org/officeDocument/2006/relationships/customXml" Target="../ink/ink56.xml"/><Relationship Id="rId132" Type="http://schemas.openxmlformats.org/officeDocument/2006/relationships/image" Target="../media/image68.png"/><Relationship Id="rId15" Type="http://schemas.openxmlformats.org/officeDocument/2006/relationships/customXml" Target="../ink/ink8.xml"/><Relationship Id="rId36" Type="http://schemas.openxmlformats.org/officeDocument/2006/relationships/image" Target="../media/image20.png"/><Relationship Id="rId57" Type="http://schemas.openxmlformats.org/officeDocument/2006/relationships/customXml" Target="../ink/ink29.xml"/><Relationship Id="rId106" Type="http://schemas.openxmlformats.org/officeDocument/2006/relationships/image" Target="../media/image55.png"/><Relationship Id="rId127" Type="http://schemas.openxmlformats.org/officeDocument/2006/relationships/customXml" Target="../ink/ink64.xml"/><Relationship Id="rId10" Type="http://schemas.openxmlformats.org/officeDocument/2006/relationships/image" Target="../media/image7.png"/><Relationship Id="rId31" Type="http://schemas.openxmlformats.org/officeDocument/2006/relationships/customXml" Target="../ink/ink16.xml"/><Relationship Id="rId52" Type="http://schemas.openxmlformats.org/officeDocument/2006/relationships/image" Target="../media/image28.png"/><Relationship Id="rId73" Type="http://schemas.openxmlformats.org/officeDocument/2006/relationships/customXml" Target="../ink/ink37.xml"/><Relationship Id="rId78" Type="http://schemas.openxmlformats.org/officeDocument/2006/relationships/image" Target="../media/image41.png"/><Relationship Id="rId94" Type="http://schemas.openxmlformats.org/officeDocument/2006/relationships/image" Target="../media/image49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3.png"/><Relationship Id="rId4" Type="http://schemas.openxmlformats.org/officeDocument/2006/relationships/image" Target="../media/image4.png"/><Relationship Id="rId9" Type="http://schemas.openxmlformats.org/officeDocument/2006/relationships/customXml" Target="../ink/ink5.xml"/><Relationship Id="rId26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75804D2-88BA-320D-3027-7DBB18CAB9D0}"/>
            </a:ext>
          </a:extLst>
        </xdr:cNvPr>
        <xdr:cNvSpPr/>
      </xdr:nvSpPr>
      <xdr:spPr>
        <a:xfrm>
          <a:off x="1605552" y="12700"/>
          <a:ext cx="13857250" cy="51683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E1E5E8-236F-120F-AAE7-A19ED932AFD8}"/>
            </a:ext>
          </a:extLst>
        </xdr:cNvPr>
        <xdr:cNvSpPr/>
      </xdr:nvSpPr>
      <xdr:spPr>
        <a:xfrm>
          <a:off x="6351" y="0"/>
          <a:ext cx="1841499" cy="69344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508000</xdr:colOff>
      <xdr:row>3</xdr:row>
      <xdr:rowOff>171450</xdr:rowOff>
    </xdr:from>
    <xdr:to>
      <xdr:col>4</xdr:col>
      <xdr:colOff>260350</xdr:colOff>
      <xdr:row>6</xdr:row>
      <xdr:rowOff>44450</xdr:rowOff>
    </xdr:to>
    <xdr:sp macro="" textlink="">
      <xdr:nvSpPr>
        <xdr:cNvPr id="7" name="Rectangle: Rounded Corner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6609A0-11E7-6223-A62B-B4CC1F8F91FB}"/>
            </a:ext>
          </a:extLst>
        </xdr:cNvPr>
        <xdr:cNvSpPr/>
      </xdr:nvSpPr>
      <xdr:spPr>
        <a:xfrm>
          <a:off x="508000" y="723900"/>
          <a:ext cx="219075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8" name="Rectangle: Rounded Corner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AB1801-3551-4553-9D5C-D64AC1516D34}"/>
            </a:ext>
          </a:extLst>
        </xdr:cNvPr>
        <xdr:cNvSpPr/>
      </xdr:nvSpPr>
      <xdr:spPr>
        <a:xfrm>
          <a:off x="19050" y="12890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9" name="Rectangle: Rounded Corner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24AEAF-D62A-4D73-93E3-ECD607CB6453}"/>
            </a:ext>
          </a:extLst>
        </xdr:cNvPr>
        <xdr:cNvSpPr/>
      </xdr:nvSpPr>
      <xdr:spPr>
        <a:xfrm>
          <a:off x="19050" y="17843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10" name="Rectangle: Rounded Corner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E8404C-E17A-4DD0-9DA1-0F69A5DE966C}"/>
            </a:ext>
          </a:extLst>
        </xdr:cNvPr>
        <xdr:cNvSpPr/>
      </xdr:nvSpPr>
      <xdr:spPr>
        <a:xfrm>
          <a:off x="19050" y="22860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BD269F6-7A23-48DB-8ED1-455F8182B433}"/>
            </a:ext>
          </a:extLst>
        </xdr:cNvPr>
        <xdr:cNvSpPr/>
      </xdr:nvSpPr>
      <xdr:spPr>
        <a:xfrm>
          <a:off x="19050" y="2806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15" name="Rectangle: Rounded Corner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1DAB6C8-E5CC-46C8-9EB9-994C111B23EA}"/>
            </a:ext>
          </a:extLst>
        </xdr:cNvPr>
        <xdr:cNvSpPr/>
      </xdr:nvSpPr>
      <xdr:spPr>
        <a:xfrm>
          <a:off x="19050" y="33083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6" name="Rectangle: Rounded Corners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432479-C020-4E7A-82A6-66F1D9674619}"/>
            </a:ext>
          </a:extLst>
        </xdr:cNvPr>
        <xdr:cNvSpPr/>
      </xdr:nvSpPr>
      <xdr:spPr>
        <a:xfrm>
          <a:off x="19050" y="38036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7" name="Rectangle: Rounded Corners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0BFEB6-8314-40E4-B7B9-389D18424DC5}"/>
            </a:ext>
          </a:extLst>
        </xdr:cNvPr>
        <xdr:cNvSpPr/>
      </xdr:nvSpPr>
      <xdr:spPr>
        <a:xfrm>
          <a:off x="19050" y="4292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8" name="Rectangle: Rounded Corners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B60587A-E036-4869-9D20-BDD4C9E4EF79}"/>
            </a:ext>
          </a:extLst>
        </xdr:cNvPr>
        <xdr:cNvSpPr/>
      </xdr:nvSpPr>
      <xdr:spPr>
        <a:xfrm>
          <a:off x="19050" y="47688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9" name="Rectangle: Rounded Corners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5B440EE-AC48-4FAB-86FB-3E86EFD0E28A}"/>
            </a:ext>
          </a:extLst>
        </xdr:cNvPr>
        <xdr:cNvSpPr/>
      </xdr:nvSpPr>
      <xdr:spPr>
        <a:xfrm>
          <a:off x="19050" y="5251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20" name="Rectangle: Rounded Corners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2AA6A83-575C-4C77-A663-99BF06FB5A0D}"/>
            </a:ext>
          </a:extLst>
        </xdr:cNvPr>
        <xdr:cNvSpPr/>
      </xdr:nvSpPr>
      <xdr:spPr>
        <a:xfrm>
          <a:off x="19050" y="5753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21" name="Rectangle: Rounded Corners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15A89FF-E678-449B-AA06-D15FB3D5C766}"/>
            </a:ext>
          </a:extLst>
        </xdr:cNvPr>
        <xdr:cNvSpPr/>
      </xdr:nvSpPr>
      <xdr:spPr>
        <a:xfrm>
          <a:off x="19050" y="6273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0293093-7876-6B70-E0CF-FF252281F599}"/>
            </a:ext>
          </a:extLst>
        </xdr:cNvPr>
        <xdr:cNvSpPr/>
      </xdr:nvSpPr>
      <xdr:spPr>
        <a:xfrm>
          <a:off x="1604645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2456E1E-364B-81D2-A9F8-AF33EB0D0D2B}"/>
            </a:ext>
          </a:extLst>
        </xdr:cNvPr>
        <xdr:cNvSpPr txBox="1"/>
      </xdr:nvSpPr>
      <xdr:spPr>
        <a:xfrm>
          <a:off x="1839588" y="176696"/>
          <a:ext cx="875620" cy="222144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1F3A7386-923B-481A-842F-764215557727}"/>
            </a:ext>
          </a:extLst>
        </xdr:cNvPr>
        <xdr:cNvSpPr txBox="1"/>
      </xdr:nvSpPr>
      <xdr:spPr>
        <a:xfrm>
          <a:off x="2707477" y="174487"/>
          <a:ext cx="914146" cy="2260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01-Jan-2025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30172B9-8E2A-4697-AACD-81B40ABD11E6}"/>
            </a:ext>
          </a:extLst>
        </xdr:cNvPr>
        <xdr:cNvSpPr txBox="1"/>
      </xdr:nvSpPr>
      <xdr:spPr>
        <a:xfrm>
          <a:off x="3725006" y="186464"/>
          <a:ext cx="873666" cy="220191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92EF90BB-AF35-4FC2-B8E5-61D881F76F18}"/>
            </a:ext>
          </a:extLst>
        </xdr:cNvPr>
        <xdr:cNvSpPr txBox="1"/>
      </xdr:nvSpPr>
      <xdr:spPr>
        <a:xfrm>
          <a:off x="4311052" y="182302"/>
          <a:ext cx="108644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31-Jan-2025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521780C-D559-512D-7550-1AB55CB6D150}"/>
            </a:ext>
          </a:extLst>
        </xdr:cNvPr>
        <xdr:cNvSpPr/>
      </xdr:nvSpPr>
      <xdr:spPr>
        <a:xfrm>
          <a:off x="6141915" y="114300"/>
          <a:ext cx="5126893" cy="3331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B04A327-DECD-F6AC-DD54-CCCA9CB2A2A8}"/>
            </a:ext>
          </a:extLst>
        </xdr:cNvPr>
        <xdr:cNvSpPr txBox="1"/>
      </xdr:nvSpPr>
      <xdr:spPr>
        <a:xfrm>
          <a:off x="6457950" y="82550"/>
          <a:ext cx="31115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32" name="Graphic 31" descr="Magnifying glass with solid fill">
          <a:extLst>
            <a:ext uri="{FF2B5EF4-FFF2-40B4-BE49-F238E27FC236}">
              <a16:creationId xmlns:a16="http://schemas.microsoft.com/office/drawing/2014/main" id="{90645BA5-F33B-51E7-0050-35A5D208D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023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92806</xdr:colOff>
      <xdr:row>0</xdr:row>
      <xdr:rowOff>53730</xdr:rowOff>
    </xdr:from>
    <xdr:to>
      <xdr:col>25</xdr:col>
      <xdr:colOff>68385</xdr:colOff>
      <xdr:row>2</xdr:row>
      <xdr:rowOff>58615</xdr:rowOff>
    </xdr:to>
    <xdr:sp macro="" textlink="$J$5">
      <xdr:nvSpPr>
        <xdr:cNvPr id="36" name="TextBox 35">
          <a:extLst>
            <a:ext uri="{FF2B5EF4-FFF2-40B4-BE49-F238E27FC236}">
              <a16:creationId xmlns:a16="http://schemas.microsoft.com/office/drawing/2014/main" id="{291EE5F9-311F-2FA7-08EC-EC7A031C2928}"/>
            </a:ext>
          </a:extLst>
        </xdr:cNvPr>
        <xdr:cNvSpPr txBox="1"/>
      </xdr:nvSpPr>
      <xdr:spPr>
        <a:xfrm>
          <a:off x="947175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January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50DFB1-CA2B-9239-CCEB-96F1CB9F134D}"/>
            </a:ext>
          </a:extLst>
        </xdr:cNvPr>
        <xdr:cNvSpPr txBox="1"/>
      </xdr:nvSpPr>
      <xdr:spPr>
        <a:xfrm>
          <a:off x="12231940" y="142654"/>
          <a:ext cx="507139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38" name="TextBox 37">
          <a:extLst>
            <a:ext uri="{FF2B5EF4-FFF2-40B4-BE49-F238E27FC236}">
              <a16:creationId xmlns:a16="http://schemas.microsoft.com/office/drawing/2014/main" id="{B8B96335-FDAE-43BF-90F0-BD0FC2C1F3A3}"/>
            </a:ext>
          </a:extLst>
        </xdr:cNvPr>
        <xdr:cNvSpPr txBox="1"/>
      </xdr:nvSpPr>
      <xdr:spPr>
        <a:xfrm>
          <a:off x="12438953" y="112109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7D21516-9F5F-41E3-BAC5-F15A4076C8C4}"/>
            </a:ext>
          </a:extLst>
        </xdr:cNvPr>
        <xdr:cNvSpPr txBox="1"/>
      </xdr:nvSpPr>
      <xdr:spPr>
        <a:xfrm>
          <a:off x="13335850" y="157941"/>
          <a:ext cx="505595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47" name="TextBox 46">
          <a:extLst>
            <a:ext uri="{FF2B5EF4-FFF2-40B4-BE49-F238E27FC236}">
              <a16:creationId xmlns:a16="http://schemas.microsoft.com/office/drawing/2014/main" id="{54F8C6C5-7039-43C9-8E56-33A8D72F5A78}"/>
            </a:ext>
          </a:extLst>
        </xdr:cNvPr>
        <xdr:cNvSpPr txBox="1"/>
      </xdr:nvSpPr>
      <xdr:spPr>
        <a:xfrm>
          <a:off x="13514785" y="130252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72D528C-93FD-4CFF-9464-343553277E3E}"/>
            </a:ext>
          </a:extLst>
        </xdr:cNvPr>
        <xdr:cNvSpPr txBox="1"/>
      </xdr:nvSpPr>
      <xdr:spPr>
        <a:xfrm>
          <a:off x="14399021" y="168827"/>
          <a:ext cx="505595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49" name="TextBox 48">
          <a:extLst>
            <a:ext uri="{FF2B5EF4-FFF2-40B4-BE49-F238E27FC236}">
              <a16:creationId xmlns:a16="http://schemas.microsoft.com/office/drawing/2014/main" id="{B4280D5A-2209-47E2-B536-51E755F9CEAD}"/>
            </a:ext>
          </a:extLst>
        </xdr:cNvPr>
        <xdr:cNvSpPr txBox="1"/>
      </xdr:nvSpPr>
      <xdr:spPr>
        <a:xfrm>
          <a:off x="14483613" y="130252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F144B5-6EA1-4FAF-8704-02EAABED6763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E97377B-064E-449F-B53E-8A35CC53C1F2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3</xdr:col>
      <xdr:colOff>361950</xdr:colOff>
      <xdr:row>6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B420E0-C1C9-4195-BD10-48D4522A59DD}"/>
            </a:ext>
          </a:extLst>
        </xdr:cNvPr>
        <xdr:cNvSpPr/>
      </xdr:nvSpPr>
      <xdr:spPr>
        <a:xfrm>
          <a:off x="0" y="7366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CCD290-1118-4CD8-AA99-3E5C2A8FD03C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611608-8233-408C-8F47-B27D7EA5E642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57FBF7-2ED2-479F-B05C-33D41B1F408D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EF3348-F996-4A3F-B7CF-9F220383DFBE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FD7A0D6-E1BE-41E4-98D9-011821E2DEC4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A632AA8-8CC6-4306-912D-C7421D2109B4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8E7F91-E553-4AC3-A822-1DFB92EE88B3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2A9C50E-AB10-4580-9625-00983F208E6C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501650</xdr:colOff>
      <xdr:row>28</xdr:row>
      <xdr:rowOff>107950</xdr:rowOff>
    </xdr:from>
    <xdr:to>
      <xdr:col>4</xdr:col>
      <xdr:colOff>222250</xdr:colOff>
      <xdr:row>30</xdr:row>
      <xdr:rowOff>165100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BE02A73-FB63-434A-8A25-DD9EC2A5CF75}"/>
            </a:ext>
          </a:extLst>
        </xdr:cNvPr>
        <xdr:cNvSpPr/>
      </xdr:nvSpPr>
      <xdr:spPr>
        <a:xfrm>
          <a:off x="501650" y="5308600"/>
          <a:ext cx="2159000" cy="4318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399E8A5-9431-4B6D-8605-10B81F822019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5DBB251-90C9-4BED-A19D-A875E33AB51C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235B1F7-9AFD-4668-9E08-66760978B053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775864F-C860-43C8-B484-9E4904E9E908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8070CBC0-8AEE-45BC-BEF5-3A195CEEC945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01-Oct-2025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3B244E8-ECE3-4FFD-868B-EAC94BE61B92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10B61E8-2922-4E48-B266-1FA535ECDEEB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31-Oct-2025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0123DCB-6DD9-4964-B61D-B5C115EFD119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EFF5EC8-2B1C-4F41-8652-84E17A0A8616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8384FFA-D4D1-4C24-88AB-414610ECB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20</xdr:col>
      <xdr:colOff>105506</xdr:colOff>
      <xdr:row>0</xdr:row>
      <xdr:rowOff>66430</xdr:rowOff>
    </xdr:from>
    <xdr:to>
      <xdr:col>26</xdr:col>
      <xdr:colOff>17585</xdr:colOff>
      <xdr:row>2</xdr:row>
      <xdr:rowOff>71315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5BAE344B-2703-4860-A5F3-2F2C28140381}"/>
            </a:ext>
          </a:extLst>
        </xdr:cNvPr>
        <xdr:cNvSpPr txBox="1"/>
      </xdr:nvSpPr>
      <xdr:spPr>
        <a:xfrm>
          <a:off x="9440006" y="664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October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578123C-2074-4D31-9587-9E6226FAA60B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C0CF76DD-F6C8-48DA-8BA1-D49DE2662AA6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77E42C9-EF2A-4E08-A4B7-915CCDD2FD6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C6670DD4-D800-4CAF-888C-C22964DD57FC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23A7518-1EC7-4EC0-96C9-0A1FA4D14FC3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E6191A11-2398-4DDA-8235-9A2DBFD4C3A8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B7933C-1DD4-4D0F-90C5-9C784E59C8FC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A8E7B4-8EC0-4B0C-8D56-E59972EAE473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D7921D-719A-4925-98D8-58D018C2C235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02FF5C-2520-48B0-B872-7B1C67248E87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7A57D8-B1EB-4CA5-B83F-A73032C7A5C1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853033-56D0-4425-B0BA-1787B71B646F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69ACB0-7DFD-4DD6-80B2-3CC686EE249A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5780CD7-521D-425E-B229-125ED01E359E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AE0AA3-000F-44E4-BFAA-191BEC01E08D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4724599-F96F-42B8-923C-EC67E1E19444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BAD4F2-8FD5-49C3-A8A9-4F46E05A3614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7D6F28C-CCAC-4065-8F29-614356EA6441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514350</xdr:colOff>
      <xdr:row>31</xdr:row>
      <xdr:rowOff>44450</xdr:rowOff>
    </xdr:from>
    <xdr:to>
      <xdr:col>4</xdr:col>
      <xdr:colOff>234950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268E101-7C78-49BC-A454-3F53B04B8C10}"/>
            </a:ext>
          </a:extLst>
        </xdr:cNvPr>
        <xdr:cNvSpPr/>
      </xdr:nvSpPr>
      <xdr:spPr>
        <a:xfrm>
          <a:off x="514350" y="580390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44632ED-5C14-4B5C-A646-5AE12C0F5AC7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B1A8524-99ED-4A46-A919-732CB9E31695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02DB1A7-9562-4AFE-9A32-ED207A193075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16C6BFC0-1908-4B99-A17C-74C11793E2A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01-Nov-2025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97877A6-46BA-417B-9722-E70D26BAD8C3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B302856E-3583-4BB4-82F7-3033B0EB68D9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30-Nov-2025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923435D-201D-49A4-87D6-512736F70310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C4FC1D7-65DC-4F31-942D-A09BCB0D2F89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D3D01A7-7D91-426C-A825-501B656C7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105506</xdr:colOff>
      <xdr:row>0</xdr:row>
      <xdr:rowOff>41030</xdr:rowOff>
    </xdr:from>
    <xdr:to>
      <xdr:col>25</xdr:col>
      <xdr:colOff>81085</xdr:colOff>
      <xdr:row>2</xdr:row>
      <xdr:rowOff>45915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A8ABE745-BD82-4492-AD66-230F4082F163}"/>
            </a:ext>
          </a:extLst>
        </xdr:cNvPr>
        <xdr:cNvSpPr txBox="1"/>
      </xdr:nvSpPr>
      <xdr:spPr>
        <a:xfrm>
          <a:off x="9484456" y="410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November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92F9EFF-FFE5-4380-ABD4-624E958BC61F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8758B7E9-3BF6-46A5-996B-EF87FFC71A51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061E05F-6306-492D-8B3F-96879379B41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05D5B720-8946-4E54-A735-5ED2646ACE2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655BCD8-1DDD-4025-9FB4-B55A20602426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5CAE8802-03E6-4FD5-88E2-B8FEFC8D7FED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2BBBDE-719C-426A-B11F-A3A97F5DB46B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2EF7A8-98B7-48CE-994B-6646E070906C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6350</xdr:rowOff>
    </xdr:from>
    <xdr:to>
      <xdr:col>3</xdr:col>
      <xdr:colOff>361950</xdr:colOff>
      <xdr:row>6</xdr:row>
      <xdr:rowOff>63500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24E999-F59B-45A1-82C6-7D71A4246111}"/>
            </a:ext>
          </a:extLst>
        </xdr:cNvPr>
        <xdr:cNvSpPr/>
      </xdr:nvSpPr>
      <xdr:spPr>
        <a:xfrm>
          <a:off x="0" y="74295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2D10AC-D64D-460C-B9AE-6AD8EC38F754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D21DD-C258-47D0-A178-F8F44064EE30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7AEA70-6144-445B-9031-5B22DD45A684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D903B4-EDDB-4869-8094-F4777984A621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2C085C8-B429-4E19-B07A-3940B909E8AB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C4CB27-485F-498C-9C8C-555AB5CF834E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70DB40-36EA-4092-BE0A-855AD09AF58E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8DEE00F-C1AF-42FA-974A-13486B3715CE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3253E3E-CEDD-4AC7-94BC-AA74A6B33D4E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D6F1931-66DA-40AD-A212-3ABE046316E7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596900</xdr:colOff>
      <xdr:row>34</xdr:row>
      <xdr:rowOff>6350</xdr:rowOff>
    </xdr:from>
    <xdr:to>
      <xdr:col>4</xdr:col>
      <xdr:colOff>317500</xdr:colOff>
      <xdr:row>36</xdr:row>
      <xdr:rowOff>63500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68FD59E-EB64-4D95-89BC-432368B375D4}"/>
            </a:ext>
          </a:extLst>
        </xdr:cNvPr>
        <xdr:cNvSpPr/>
      </xdr:nvSpPr>
      <xdr:spPr>
        <a:xfrm>
          <a:off x="596900" y="63182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262BFD-5CD3-466F-B5B1-00FD112A662E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554E621-FC15-46E3-B1C1-E8668EB3B21B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809A6522-76AA-4DAC-97F3-3461905A4FB9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01-Dec-2025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D4C5AF2-2F31-4333-B85D-42C841EDED99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C373765F-AE9C-4EE7-AA10-6247AEFF85EC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31-Dec-2025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96E9B57-A8F0-49C4-8FC1-9B12EF45A5CD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E20D526-4373-453F-B4A6-8AECBEE921F9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5FFDBAE-31E8-4AA2-8C06-330B1AC66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21</xdr:col>
      <xdr:colOff>16606</xdr:colOff>
      <xdr:row>0</xdr:row>
      <xdr:rowOff>53730</xdr:rowOff>
    </xdr:from>
    <xdr:to>
      <xdr:col>26</xdr:col>
      <xdr:colOff>176335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DE1B712D-3119-4488-944F-A39CFFEBD8B4}"/>
            </a:ext>
          </a:extLst>
        </xdr:cNvPr>
        <xdr:cNvSpPr txBox="1"/>
      </xdr:nvSpPr>
      <xdr:spPr>
        <a:xfrm>
          <a:off x="94654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December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F73B576-D19A-4BD2-AC0A-440C59285842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203F3F0-299A-40D4-97B2-A4B65A0F019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E02ACEF-E8D0-47D6-9D94-5CF74C6BD507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8F3ECE00-8CFA-4142-81E9-7A0FFA28B928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558DFFD-3DCD-4C2B-A7F1-E2593EF6EE8D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7F8744B4-86F2-434B-A71B-29F8965236B0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316519</xdr:colOff>
      <xdr:row>1</xdr:row>
      <xdr:rowOff>114744</xdr:rowOff>
    </xdr:from>
    <xdr:to>
      <xdr:col>5</xdr:col>
      <xdr:colOff>29004</xdr:colOff>
      <xdr:row>3</xdr:row>
      <xdr:rowOff>139751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21287D4-736C-053C-5863-C6B4A2CA441C}"/>
                </a:ext>
              </a:extLst>
            </xdr14:cNvPr>
            <xdr14:cNvContentPartPr/>
          </xdr14:nvContentPartPr>
          <xdr14:nvPr macro=""/>
          <xdr14:xfrm>
            <a:off x="2146680" y="298440"/>
            <a:ext cx="1124640" cy="3924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21287D4-736C-053C-5863-C6B4A2CA44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42360" y="294124"/>
              <a:ext cx="1133280" cy="401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348919</xdr:colOff>
      <xdr:row>2</xdr:row>
      <xdr:rowOff>147047</xdr:rowOff>
    </xdr:from>
    <xdr:to>
      <xdr:col>5</xdr:col>
      <xdr:colOff>125124</xdr:colOff>
      <xdr:row>7</xdr:row>
      <xdr:rowOff>142605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B6A9F620-81E7-CEFA-EC6F-0ABBFB0E3C21}"/>
                </a:ext>
              </a:extLst>
            </xdr14:cNvPr>
            <xdr14:cNvContentPartPr/>
          </xdr14:nvContentPartPr>
          <xdr14:nvPr macro=""/>
          <xdr14:xfrm>
            <a:off x="2179080" y="514440"/>
            <a:ext cx="1188360" cy="91404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B6A9F620-81E7-CEFA-EC6F-0ABBFB0E3C2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74760" y="510120"/>
              <a:ext cx="1197000" cy="9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321919</xdr:colOff>
      <xdr:row>1</xdr:row>
      <xdr:rowOff>102144</xdr:rowOff>
    </xdr:from>
    <xdr:to>
      <xdr:col>3</xdr:col>
      <xdr:colOff>395359</xdr:colOff>
      <xdr:row>2</xdr:row>
      <xdr:rowOff>118967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3BD82DAC-4281-48D7-5225-D248719034E0}"/>
                </a:ext>
              </a:extLst>
            </xdr14:cNvPr>
            <xdr14:cNvContentPartPr/>
          </xdr14:nvContentPartPr>
          <xdr14:nvPr macro=""/>
          <xdr14:xfrm>
            <a:off x="2152080" y="285840"/>
            <a:ext cx="73440" cy="20052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3BD82DAC-4281-48D7-5225-D248719034E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47760" y="281520"/>
              <a:ext cx="8208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285999</xdr:colOff>
      <xdr:row>0</xdr:row>
      <xdr:rowOff>164520</xdr:rowOff>
    </xdr:from>
    <xdr:to>
      <xdr:col>8</xdr:col>
      <xdr:colOff>458371</xdr:colOff>
      <xdr:row>5</xdr:row>
      <xdr:rowOff>122638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8AF450EC-2854-A8C9-759E-8C2BE3EAB74F}"/>
                </a:ext>
              </a:extLst>
            </xdr14:cNvPr>
            <xdr14:cNvContentPartPr/>
          </xdr14:nvContentPartPr>
          <xdr14:nvPr macro=""/>
          <xdr14:xfrm>
            <a:off x="3946320" y="164520"/>
            <a:ext cx="1392480" cy="87660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8AF450EC-2854-A8C9-759E-8C2BE3EAB74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41999" y="160200"/>
              <a:ext cx="1401122" cy="88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397959</xdr:colOff>
      <xdr:row>1</xdr:row>
      <xdr:rowOff>624</xdr:rowOff>
    </xdr:from>
    <xdr:to>
      <xdr:col>8</xdr:col>
      <xdr:colOff>328411</xdr:colOff>
      <xdr:row>6</xdr:row>
      <xdr:rowOff>59181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FAFE7D67-F951-EE90-0187-55ECAE69D361}"/>
                </a:ext>
              </a:extLst>
            </xdr14:cNvPr>
            <xdr14:cNvContentPartPr/>
          </xdr14:nvContentPartPr>
          <xdr14:nvPr macro=""/>
          <xdr14:xfrm>
            <a:off x="4058280" y="184320"/>
            <a:ext cx="1150560" cy="97704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FAFE7D67-F951-EE90-0187-55ECAE69D36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53960" y="180000"/>
              <a:ext cx="1159200" cy="9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414732</xdr:colOff>
      <xdr:row>7</xdr:row>
      <xdr:rowOff>53685</xdr:rowOff>
    </xdr:from>
    <xdr:to>
      <xdr:col>6</xdr:col>
      <xdr:colOff>435758</xdr:colOff>
      <xdr:row>9</xdr:row>
      <xdr:rowOff>83012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C093E3B-1A80-2753-6A7C-4BCE95F24E6F}"/>
                </a:ext>
              </a:extLst>
            </xdr14:cNvPr>
            <xdr14:cNvContentPartPr/>
          </xdr14:nvContentPartPr>
          <xdr14:nvPr macro=""/>
          <xdr14:xfrm>
            <a:off x="3465000" y="1339560"/>
            <a:ext cx="631080" cy="39672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C093E3B-1A80-2753-6A7C-4BCE95F24E6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60678" y="1335240"/>
              <a:ext cx="639725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480679</xdr:colOff>
      <xdr:row>13</xdr:row>
      <xdr:rowOff>107543</xdr:rowOff>
    </xdr:from>
    <xdr:to>
      <xdr:col>4</xdr:col>
      <xdr:colOff>181042</xdr:colOff>
      <xdr:row>14</xdr:row>
      <xdr:rowOff>127247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0326F650-DD67-81CB-9B66-D06A0394BAAA}"/>
                </a:ext>
              </a:extLst>
            </xdr14:cNvPr>
            <xdr14:cNvContentPartPr/>
          </xdr14:nvContentPartPr>
          <xdr14:nvPr macro=""/>
          <xdr14:xfrm>
            <a:off x="2310840" y="2495597"/>
            <a:ext cx="406440" cy="2034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0326F650-DD67-81CB-9B66-D06A0394BAA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306520" y="2491277"/>
              <a:ext cx="41508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400613</xdr:colOff>
      <xdr:row>13</xdr:row>
      <xdr:rowOff>92423</xdr:rowOff>
    </xdr:from>
    <xdr:to>
      <xdr:col>3</xdr:col>
      <xdr:colOff>232999</xdr:colOff>
      <xdr:row>14</xdr:row>
      <xdr:rowOff>131207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14B6AB7F-570B-1EA4-C603-83070D1C228B}"/>
                </a:ext>
              </a:extLst>
            </xdr14:cNvPr>
            <xdr14:cNvContentPartPr/>
          </xdr14:nvContentPartPr>
          <xdr14:nvPr macro=""/>
          <xdr14:xfrm>
            <a:off x="1620720" y="2480477"/>
            <a:ext cx="442440" cy="2224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14B6AB7F-570B-1EA4-C603-83070D1C228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16400" y="2476150"/>
              <a:ext cx="451080" cy="2311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527986</xdr:colOff>
      <xdr:row>12</xdr:row>
      <xdr:rowOff>87120</xdr:rowOff>
    </xdr:from>
    <xdr:to>
      <xdr:col>6</xdr:col>
      <xdr:colOff>39854</xdr:colOff>
      <xdr:row>15</xdr:row>
      <xdr:rowOff>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A451E096-6DB3-56FF-D838-BB4D9A0DBD56}"/>
                </a:ext>
              </a:extLst>
            </xdr14:cNvPr>
            <xdr14:cNvContentPartPr/>
          </xdr14:nvContentPartPr>
          <xdr14:nvPr macro=""/>
          <xdr14:xfrm>
            <a:off x="2968200" y="2291477"/>
            <a:ext cx="828000" cy="46404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A451E096-6DB3-56FF-D838-BB4D9A0DBD5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963882" y="2287157"/>
              <a:ext cx="836636" cy="47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431640</xdr:colOff>
      <xdr:row>15</xdr:row>
      <xdr:rowOff>128951</xdr:rowOff>
    </xdr:from>
    <xdr:to>
      <xdr:col>1</xdr:col>
      <xdr:colOff>153866</xdr:colOff>
      <xdr:row>16</xdr:row>
      <xdr:rowOff>179254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C594F20E-E623-25C5-9C94-CACC5B090EF6}"/>
                </a:ext>
              </a:extLst>
            </xdr14:cNvPr>
            <xdr14:cNvContentPartPr/>
          </xdr14:nvContentPartPr>
          <xdr14:nvPr macro=""/>
          <xdr14:xfrm>
            <a:off x="431640" y="2884397"/>
            <a:ext cx="332280" cy="23400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C594F20E-E623-25C5-9C94-CACC5B090EF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27320" y="2880077"/>
              <a:ext cx="34092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455693</xdr:colOff>
      <xdr:row>16</xdr:row>
      <xdr:rowOff>93574</xdr:rowOff>
    </xdr:from>
    <xdr:to>
      <xdr:col>3</xdr:col>
      <xdr:colOff>131119</xdr:colOff>
      <xdr:row>17</xdr:row>
      <xdr:rowOff>3838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0B662B63-9D56-433E-4BC1-96A6A231F699}"/>
                </a:ext>
              </a:extLst>
            </xdr14:cNvPr>
            <xdr14:cNvContentPartPr/>
          </xdr14:nvContentPartPr>
          <xdr14:nvPr macro=""/>
          <xdr14:xfrm>
            <a:off x="1675800" y="3032717"/>
            <a:ext cx="285480" cy="9396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0B662B63-9D56-433E-4BC1-96A6A231F69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71480" y="3028397"/>
              <a:ext cx="29412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537199</xdr:colOff>
      <xdr:row>15</xdr:row>
      <xdr:rowOff>137951</xdr:rowOff>
    </xdr:from>
    <xdr:to>
      <xdr:col>3</xdr:col>
      <xdr:colOff>587239</xdr:colOff>
      <xdr:row>16</xdr:row>
      <xdr:rowOff>52894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9774D7E-595B-75DB-FDF1-F41DC92E2710}"/>
                </a:ext>
              </a:extLst>
            </xdr14:cNvPr>
            <xdr14:cNvContentPartPr/>
          </xdr14:nvContentPartPr>
          <xdr14:nvPr macro=""/>
          <xdr14:xfrm>
            <a:off x="2367360" y="2893397"/>
            <a:ext cx="50040" cy="9864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39774D7E-595B-75DB-FDF1-F41DC92E271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363071" y="2889061"/>
              <a:ext cx="58618" cy="107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330919</xdr:colOff>
      <xdr:row>18</xdr:row>
      <xdr:rowOff>88341</xdr:rowOff>
    </xdr:from>
    <xdr:to>
      <xdr:col>4</xdr:col>
      <xdr:colOff>102562</xdr:colOff>
      <xdr:row>19</xdr:row>
      <xdr:rowOff>35685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25AAF673-EF8D-94E5-447D-77EA76096D87}"/>
                </a:ext>
              </a:extLst>
            </xdr14:cNvPr>
            <xdr14:cNvContentPartPr/>
          </xdr14:nvContentPartPr>
          <xdr14:nvPr macro=""/>
          <xdr14:xfrm>
            <a:off x="2161080" y="3394877"/>
            <a:ext cx="477720" cy="13104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5AAF673-EF8D-94E5-447D-77EA76096D8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156763" y="3390569"/>
              <a:ext cx="486353" cy="1396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308239</xdr:colOff>
      <xdr:row>17</xdr:row>
      <xdr:rowOff>115438</xdr:rowOff>
    </xdr:from>
    <xdr:to>
      <xdr:col>3</xdr:col>
      <xdr:colOff>383479</xdr:colOff>
      <xdr:row>17</xdr:row>
      <xdr:rowOff>178438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CD848E4D-DC26-5C1F-BC68-DC936C9E7DC8}"/>
                </a:ext>
              </a:extLst>
            </xdr14:cNvPr>
            <xdr14:cNvContentPartPr/>
          </xdr14:nvContentPartPr>
          <xdr14:nvPr macro=""/>
          <xdr14:xfrm>
            <a:off x="2138400" y="3238277"/>
            <a:ext cx="75240" cy="6300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CD848E4D-DC26-5C1F-BC68-DC936C9E7DC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34080" y="3233957"/>
              <a:ext cx="83880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446626</xdr:colOff>
      <xdr:row>19</xdr:row>
      <xdr:rowOff>65925</xdr:rowOff>
    </xdr:from>
    <xdr:to>
      <xdr:col>5</xdr:col>
      <xdr:colOff>414828</xdr:colOff>
      <xdr:row>20</xdr:row>
      <xdr:rowOff>42428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968E5704-9478-DEEB-3AB4-A32F0507318A}"/>
                </a:ext>
              </a:extLst>
            </xdr14:cNvPr>
            <xdr14:cNvContentPartPr/>
          </xdr14:nvContentPartPr>
          <xdr14:nvPr macro=""/>
          <xdr14:xfrm>
            <a:off x="2886840" y="3556157"/>
            <a:ext cx="674280" cy="160200"/>
          </xdr14:xfrm>
        </xdr:contentPart>
      </mc:Choice>
      <mc:Fallback xmlns=""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968E5704-9478-DEEB-3AB4-A32F0507318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882520" y="3551837"/>
              <a:ext cx="68292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35866</xdr:colOff>
      <xdr:row>19</xdr:row>
      <xdr:rowOff>99045</xdr:rowOff>
    </xdr:from>
    <xdr:to>
      <xdr:col>4</xdr:col>
      <xdr:colOff>277426</xdr:colOff>
      <xdr:row>20</xdr:row>
      <xdr:rowOff>120548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CBA1FD23-8E75-EE89-17AE-3247EA698B19}"/>
                </a:ext>
              </a:extLst>
            </xdr14:cNvPr>
            <xdr14:cNvContentPartPr/>
          </xdr14:nvContentPartPr>
          <xdr14:nvPr macro=""/>
          <xdr14:xfrm>
            <a:off x="2476080" y="3589277"/>
            <a:ext cx="241560" cy="20520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CBA1FD23-8E75-EE89-17AE-3247EA698B1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471760" y="3584957"/>
              <a:ext cx="2502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349279</xdr:colOff>
      <xdr:row>19</xdr:row>
      <xdr:rowOff>153765</xdr:rowOff>
    </xdr:from>
    <xdr:to>
      <xdr:col>3</xdr:col>
      <xdr:colOff>428479</xdr:colOff>
      <xdr:row>20</xdr:row>
      <xdr:rowOff>26948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ACDC063F-BDFD-B6B5-F63B-7CBABBC417A0}"/>
                </a:ext>
              </a:extLst>
            </xdr14:cNvPr>
            <xdr14:cNvContentPartPr/>
          </xdr14:nvContentPartPr>
          <xdr14:nvPr macro=""/>
          <xdr14:xfrm>
            <a:off x="2179440" y="3643997"/>
            <a:ext cx="79200" cy="56880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ACDC063F-BDFD-B6B5-F63B-7CBABBC417A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175120" y="3639677"/>
              <a:ext cx="8784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375559</xdr:colOff>
      <xdr:row>15</xdr:row>
      <xdr:rowOff>178991</xdr:rowOff>
    </xdr:from>
    <xdr:to>
      <xdr:col>5</xdr:col>
      <xdr:colOff>128724</xdr:colOff>
      <xdr:row>18</xdr:row>
      <xdr:rowOff>166461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0AEC6955-F283-F103-3FA9-2D5CCBC2EAE9}"/>
                </a:ext>
              </a:extLst>
            </xdr14:cNvPr>
            <xdr14:cNvContentPartPr/>
          </xdr14:nvContentPartPr>
          <xdr14:nvPr macro=""/>
          <xdr14:xfrm>
            <a:off x="2205720" y="2934437"/>
            <a:ext cx="1165320" cy="53856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0AEC6955-F283-F103-3FA9-2D5CCBC2EAE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201401" y="2930120"/>
              <a:ext cx="1173957" cy="547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161652</xdr:colOff>
      <xdr:row>15</xdr:row>
      <xdr:rowOff>119951</xdr:rowOff>
    </xdr:from>
    <xdr:to>
      <xdr:col>5</xdr:col>
      <xdr:colOff>348492</xdr:colOff>
      <xdr:row>16</xdr:row>
      <xdr:rowOff>161614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854AB421-D5D6-8AB8-ED0E-C2F98D30EB80}"/>
                </a:ext>
              </a:extLst>
            </xdr14:cNvPr>
            <xdr14:cNvContentPartPr/>
          </xdr14:nvContentPartPr>
          <xdr14:nvPr macro=""/>
          <xdr14:xfrm>
            <a:off x="3211920" y="2875397"/>
            <a:ext cx="186840" cy="22536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854AB421-D5D6-8AB8-ED0E-C2F98D30EB8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207600" y="2871077"/>
              <a:ext cx="19548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380892</xdr:colOff>
      <xdr:row>16</xdr:row>
      <xdr:rowOff>52174</xdr:rowOff>
    </xdr:from>
    <xdr:to>
      <xdr:col>5</xdr:col>
      <xdr:colOff>485292</xdr:colOff>
      <xdr:row>16</xdr:row>
      <xdr:rowOff>93214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F6E49A3-AA88-26C2-E5EA-83DC9C2582FA}"/>
                </a:ext>
              </a:extLst>
            </xdr14:cNvPr>
            <xdr14:cNvContentPartPr/>
          </xdr14:nvContentPartPr>
          <xdr14:nvPr macro=""/>
          <xdr14:xfrm>
            <a:off x="3431160" y="2991317"/>
            <a:ext cx="104400" cy="4104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5F6E49A3-AA88-26C2-E5EA-83DC9C2582F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426840" y="2986997"/>
              <a:ext cx="11304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603732</xdr:colOff>
      <xdr:row>15</xdr:row>
      <xdr:rowOff>162791</xdr:rowOff>
    </xdr:from>
    <xdr:to>
      <xdr:col>6</xdr:col>
      <xdr:colOff>318758</xdr:colOff>
      <xdr:row>17</xdr:row>
      <xdr:rowOff>238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C5F05BED-E05A-9058-A092-5E858ACFDE4D}"/>
                </a:ext>
              </a:extLst>
            </xdr14:cNvPr>
            <xdr14:cNvContentPartPr/>
          </xdr14:nvContentPartPr>
          <xdr14:nvPr macro=""/>
          <xdr14:xfrm>
            <a:off x="3654000" y="2918237"/>
            <a:ext cx="325080" cy="20484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C5F05BED-E05A-9058-A092-5E858ACFDE4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49680" y="2913917"/>
              <a:ext cx="33372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555279</xdr:colOff>
      <xdr:row>14</xdr:row>
      <xdr:rowOff>135887</xdr:rowOff>
    </xdr:from>
    <xdr:to>
      <xdr:col>8</xdr:col>
      <xdr:colOff>139411</xdr:colOff>
      <xdr:row>17</xdr:row>
      <xdr:rowOff>78358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9CC129B8-4221-CFFD-4BCC-79767FF382A9}"/>
                </a:ext>
              </a:extLst>
            </xdr14:cNvPr>
            <xdr14:cNvContentPartPr/>
          </xdr14:nvContentPartPr>
          <xdr14:nvPr macro=""/>
          <xdr14:xfrm>
            <a:off x="4215600" y="2707637"/>
            <a:ext cx="804240" cy="493560"/>
          </xdr14:xfrm>
        </xdr:contentPart>
      </mc:Choice>
      <mc:Fallback xmlns="">
        <xdr:pic>
          <xdr:nvPicPr>
            <xdr:cNvPr id="288" name="Ink 287">
              <a:extLst>
                <a:ext uri="{FF2B5EF4-FFF2-40B4-BE49-F238E27FC236}">
                  <a16:creationId xmlns:a16="http://schemas.microsoft.com/office/drawing/2014/main" id="{9CC129B8-4221-CFFD-4BCC-79767FF382A9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211280" y="2703317"/>
              <a:ext cx="812880" cy="50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402132</xdr:colOff>
      <xdr:row>17</xdr:row>
      <xdr:rowOff>90598</xdr:rowOff>
    </xdr:from>
    <xdr:to>
      <xdr:col>5</xdr:col>
      <xdr:colOff>591132</xdr:colOff>
      <xdr:row>17</xdr:row>
      <xdr:rowOff>164758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5C8D24BE-F8F1-30E6-CA0F-D7E0AA4C0807}"/>
                </a:ext>
              </a:extLst>
            </xdr14:cNvPr>
            <xdr14:cNvContentPartPr/>
          </xdr14:nvContentPartPr>
          <xdr14:nvPr macro=""/>
          <xdr14:xfrm>
            <a:off x="3452400" y="3213437"/>
            <a:ext cx="189000" cy="74160"/>
          </xdr14:xfrm>
        </xdr:contentPart>
      </mc:Choice>
      <mc:Fallback xmlns="">
        <xdr:pic>
          <xdr:nvPicPr>
            <xdr:cNvPr id="289" name="Ink 288">
              <a:extLst>
                <a:ext uri="{FF2B5EF4-FFF2-40B4-BE49-F238E27FC236}">
                  <a16:creationId xmlns:a16="http://schemas.microsoft.com/office/drawing/2014/main" id="{5C8D24BE-F8F1-30E6-CA0F-D7E0AA4C0807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448080" y="3209117"/>
              <a:ext cx="1976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3331</xdr:colOff>
      <xdr:row>17</xdr:row>
      <xdr:rowOff>178798</xdr:rowOff>
    </xdr:from>
    <xdr:to>
      <xdr:col>8</xdr:col>
      <xdr:colOff>100531</xdr:colOff>
      <xdr:row>18</xdr:row>
      <xdr:rowOff>82581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BE7F9276-B6AF-F2D5-833B-81A5D9C5A945}"/>
                </a:ext>
              </a:extLst>
            </xdr14:cNvPr>
            <xdr14:cNvContentPartPr/>
          </xdr14:nvContentPartPr>
          <xdr14:nvPr macro=""/>
          <xdr14:xfrm>
            <a:off x="4883760" y="3301637"/>
            <a:ext cx="97200" cy="8748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BE7F9276-B6AF-F2D5-833B-81A5D9C5A94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879440" y="3297317"/>
              <a:ext cx="10584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516972</xdr:colOff>
      <xdr:row>18</xdr:row>
      <xdr:rowOff>79341</xdr:rowOff>
    </xdr:from>
    <xdr:to>
      <xdr:col>6</xdr:col>
      <xdr:colOff>24638</xdr:colOff>
      <xdr:row>18</xdr:row>
      <xdr:rowOff>160701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A28AFAE7-A79A-2218-A0E0-BC3CDB433DD9}"/>
                </a:ext>
              </a:extLst>
            </xdr14:cNvPr>
            <xdr14:cNvContentPartPr/>
          </xdr14:nvContentPartPr>
          <xdr14:nvPr macro=""/>
          <xdr14:xfrm>
            <a:off x="3567240" y="3385877"/>
            <a:ext cx="117720" cy="81360"/>
          </xdr14:xfrm>
        </xdr:contentPart>
      </mc:Choice>
      <mc:Fallback xmlns=""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A28AFAE7-A79A-2218-A0E0-BC3CDB433DD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562920" y="3381557"/>
              <a:ext cx="12636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126079</xdr:colOff>
      <xdr:row>16</xdr:row>
      <xdr:rowOff>141094</xdr:rowOff>
    </xdr:from>
    <xdr:to>
      <xdr:col>3</xdr:col>
      <xdr:colOff>336679</xdr:colOff>
      <xdr:row>19</xdr:row>
      <xdr:rowOff>11565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DAFD6B77-97FC-3C08-5AE2-2726C81BA716}"/>
                </a:ext>
              </a:extLst>
            </xdr14:cNvPr>
            <xdr14:cNvContentPartPr/>
          </xdr14:nvContentPartPr>
          <xdr14:nvPr macro=""/>
          <xdr14:xfrm>
            <a:off x="1956240" y="3080237"/>
            <a:ext cx="210600" cy="421560"/>
          </xdr14:xfrm>
        </xdr:contentPart>
      </mc:Choice>
      <mc:Fallback xmlns=""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DAFD6B77-97FC-3C08-5AE2-2726C81BA716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951913" y="3075913"/>
              <a:ext cx="219255" cy="4302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389666</xdr:colOff>
      <xdr:row>18</xdr:row>
      <xdr:rowOff>47408</xdr:rowOff>
    </xdr:from>
    <xdr:to>
      <xdr:col>2</xdr:col>
      <xdr:colOff>295133</xdr:colOff>
      <xdr:row>22</xdr:row>
      <xdr:rowOff>19303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AEFBB070-5441-AD39-F3B7-32E6924EBEA9}"/>
                </a:ext>
              </a:extLst>
            </xdr14:cNvPr>
            <xdr14:cNvContentPartPr/>
          </xdr14:nvContentPartPr>
          <xdr14:nvPr macro=""/>
          <xdr14:xfrm>
            <a:off x="999720" y="3353944"/>
            <a:ext cx="515520" cy="706680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AEFBB070-5441-AD39-F3B7-32E6924EBEA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995400" y="3349626"/>
              <a:ext cx="524160" cy="7153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537199</xdr:colOff>
      <xdr:row>15</xdr:row>
      <xdr:rowOff>124378</xdr:rowOff>
    </xdr:from>
    <xdr:to>
      <xdr:col>3</xdr:col>
      <xdr:colOff>596599</xdr:colOff>
      <xdr:row>16</xdr:row>
      <xdr:rowOff>66321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82E08929-1AA8-FBE7-D966-A82325148191}"/>
                </a:ext>
              </a:extLst>
            </xdr14:cNvPr>
            <xdr14:cNvContentPartPr/>
          </xdr14:nvContentPartPr>
          <xdr14:nvPr macro=""/>
          <xdr14:xfrm>
            <a:off x="2367360" y="2879824"/>
            <a:ext cx="59400" cy="125640"/>
          </xdr14:xfrm>
        </xdr:contentPart>
      </mc:Choice>
      <mc:Fallback xmlns=""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82E08929-1AA8-FBE7-D966-A8232514819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363040" y="2875504"/>
              <a:ext cx="6804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173532</xdr:colOff>
      <xdr:row>20</xdr:row>
      <xdr:rowOff>141175</xdr:rowOff>
    </xdr:from>
    <xdr:to>
      <xdr:col>7</xdr:col>
      <xdr:colOff>268145</xdr:colOff>
      <xdr:row>22</xdr:row>
      <xdr:rowOff>23623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F9EEFDD8-3D21-529E-C7D8-93EE8997FF19}"/>
                </a:ext>
              </a:extLst>
            </xdr14:cNvPr>
            <xdr14:cNvContentPartPr/>
          </xdr14:nvContentPartPr>
          <xdr14:nvPr macro=""/>
          <xdr14:xfrm>
            <a:off x="3223800" y="3815104"/>
            <a:ext cx="1314720" cy="249840"/>
          </xdr14:xfrm>
        </xdr:contentPart>
      </mc:Choice>
      <mc:Fallback xmlns=""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F9EEFDD8-3D21-529E-C7D8-93EE8997FF1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219480" y="3810790"/>
              <a:ext cx="1323360" cy="258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425825</xdr:colOff>
      <xdr:row>20</xdr:row>
      <xdr:rowOff>109855</xdr:rowOff>
    </xdr:from>
    <xdr:to>
      <xdr:col>8</xdr:col>
      <xdr:colOff>272250</xdr:colOff>
      <xdr:row>21</xdr:row>
      <xdr:rowOff>170239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6504C068-CE65-CE76-FBEA-9A06CCE50C26}"/>
                </a:ext>
              </a:extLst>
            </xdr14:cNvPr>
            <xdr14:cNvContentPartPr/>
          </xdr14:nvContentPartPr>
          <xdr14:nvPr macro=""/>
          <xdr14:xfrm>
            <a:off x="4696200" y="3783784"/>
            <a:ext cx="456480" cy="244080"/>
          </xdr14:xfrm>
        </xdr:contentPart>
      </mc:Choice>
      <mc:Fallback xmlns=""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6504C068-CE65-CE76-FBEA-9A06CCE50C26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691883" y="3779464"/>
              <a:ext cx="465113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376279</xdr:colOff>
      <xdr:row>21</xdr:row>
      <xdr:rowOff>44599</xdr:rowOff>
    </xdr:from>
    <xdr:to>
      <xdr:col>4</xdr:col>
      <xdr:colOff>455722</xdr:colOff>
      <xdr:row>22</xdr:row>
      <xdr:rowOff>49903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47E7D0A8-20D7-C486-D153-717009CC368F}"/>
                </a:ext>
              </a:extLst>
            </xdr14:cNvPr>
            <xdr14:cNvContentPartPr/>
          </xdr14:nvContentPartPr>
          <xdr14:nvPr macro=""/>
          <xdr14:xfrm>
            <a:off x="2206440" y="3902224"/>
            <a:ext cx="785520" cy="189000"/>
          </xdr14:xfrm>
        </xdr:contentPart>
      </mc:Choice>
      <mc:Fallback xmlns=""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47E7D0A8-20D7-C486-D153-717009CC368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202120" y="3897904"/>
              <a:ext cx="79416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553186</xdr:colOff>
      <xdr:row>23</xdr:row>
      <xdr:rowOff>119252</xdr:rowOff>
    </xdr:from>
    <xdr:to>
      <xdr:col>4</xdr:col>
      <xdr:colOff>607906</xdr:colOff>
      <xdr:row>23</xdr:row>
      <xdr:rowOff>175052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363D7278-0000-CD25-2473-BD4863CFC7B3}"/>
                </a:ext>
              </a:extLst>
            </xdr14:cNvPr>
            <xdr14:cNvContentPartPr/>
          </xdr14:nvContentPartPr>
          <xdr14:nvPr macro=""/>
          <xdr14:xfrm>
            <a:off x="2993400" y="4344270"/>
            <a:ext cx="54720" cy="55800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363D7278-0000-CD25-2473-BD4863CFC7B3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989080" y="4339950"/>
              <a:ext cx="6336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433879</xdr:colOff>
      <xdr:row>23</xdr:row>
      <xdr:rowOff>1532</xdr:rowOff>
    </xdr:from>
    <xdr:to>
      <xdr:col>4</xdr:col>
      <xdr:colOff>290842</xdr:colOff>
      <xdr:row>25</xdr:row>
      <xdr:rowOff>91339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588E4639-AEB8-4D8C-8650-4233763CCA7D}"/>
                </a:ext>
              </a:extLst>
            </xdr14:cNvPr>
            <xdr14:cNvContentPartPr/>
          </xdr14:nvContentPartPr>
          <xdr14:nvPr macro=""/>
          <xdr14:xfrm>
            <a:off x="2264040" y="4226550"/>
            <a:ext cx="563040" cy="457200"/>
          </xdr14:xfrm>
        </xdr:contentPart>
      </mc:Choice>
      <mc:Fallback xmlns="">
        <xdr:pic>
          <xdr:nvPicPr>
            <xdr:cNvPr id="373" name="Ink 372">
              <a:extLst>
                <a:ext uri="{FF2B5EF4-FFF2-40B4-BE49-F238E27FC236}">
                  <a16:creationId xmlns:a16="http://schemas.microsoft.com/office/drawing/2014/main" id="{588E4639-AEB8-4D8C-8650-4233763CCA7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259720" y="4222230"/>
              <a:ext cx="571680" cy="46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45079</xdr:colOff>
      <xdr:row>20</xdr:row>
      <xdr:rowOff>161301</xdr:rowOff>
    </xdr:from>
    <xdr:to>
      <xdr:col>3</xdr:col>
      <xdr:colOff>279799</xdr:colOff>
      <xdr:row>22</xdr:row>
      <xdr:rowOff>12069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6A882F0F-A26E-CB66-1422-829EE7228A85}"/>
                </a:ext>
              </a:extLst>
            </xdr14:cNvPr>
            <xdr14:cNvContentPartPr/>
          </xdr14:nvContentPartPr>
          <xdr14:nvPr macro=""/>
          <xdr14:xfrm>
            <a:off x="1875240" y="3835230"/>
            <a:ext cx="234720" cy="218160"/>
          </xdr14:xfrm>
        </xdr:contentPart>
      </mc:Choice>
      <mc:Fallback xmlns=""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6A882F0F-A26E-CB66-1422-829EE7228A8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870920" y="3830910"/>
              <a:ext cx="24336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295639</xdr:colOff>
      <xdr:row>23</xdr:row>
      <xdr:rowOff>90452</xdr:rowOff>
    </xdr:from>
    <xdr:to>
      <xdr:col>3</xdr:col>
      <xdr:colOff>430999</xdr:colOff>
      <xdr:row>24</xdr:row>
      <xdr:rowOff>177836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EB9578B6-A6C2-417C-0793-82DF5CCF520D}"/>
                </a:ext>
              </a:extLst>
            </xdr14:cNvPr>
            <xdr14:cNvContentPartPr/>
          </xdr14:nvContentPartPr>
          <xdr14:nvPr macro=""/>
          <xdr14:xfrm>
            <a:off x="2125800" y="4315470"/>
            <a:ext cx="135360" cy="271080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EB9578B6-A6C2-417C-0793-82DF5CCF520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21480" y="4311150"/>
              <a:ext cx="144000" cy="27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234360</xdr:colOff>
      <xdr:row>21</xdr:row>
      <xdr:rowOff>64725</xdr:rowOff>
    </xdr:from>
    <xdr:to>
      <xdr:col>1</xdr:col>
      <xdr:colOff>357266</xdr:colOff>
      <xdr:row>27</xdr:row>
      <xdr:rowOff>57306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3F9AA5E3-FF52-F9B7-3103-7208C01E7244}"/>
                </a:ext>
              </a:extLst>
            </xdr14:cNvPr>
            <xdr14:cNvContentPartPr/>
          </xdr14:nvContentPartPr>
          <xdr14:nvPr macro=""/>
          <xdr14:xfrm>
            <a:off x="234360" y="3922350"/>
            <a:ext cx="732960" cy="1094760"/>
          </xdr14:xfrm>
        </xdr:contentPart>
      </mc:Choice>
      <mc:Fallback xmlns="">
        <xdr:pic>
          <xdr:nvPicPr>
            <xdr:cNvPr id="419" name="Ink 418">
              <a:extLst>
                <a:ext uri="{FF2B5EF4-FFF2-40B4-BE49-F238E27FC236}">
                  <a16:creationId xmlns:a16="http://schemas.microsoft.com/office/drawing/2014/main" id="{3F9AA5E3-FF52-F9B7-3103-7208C01E724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30040" y="3918030"/>
              <a:ext cx="741600" cy="11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267492</xdr:colOff>
      <xdr:row>23</xdr:row>
      <xdr:rowOff>67052</xdr:rowOff>
    </xdr:from>
    <xdr:to>
      <xdr:col>6</xdr:col>
      <xdr:colOff>581198</xdr:colOff>
      <xdr:row>25</xdr:row>
      <xdr:rowOff>118339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4BBC9DAC-3849-5E81-9B5D-89E81732BCDC}"/>
                </a:ext>
              </a:extLst>
            </xdr14:cNvPr>
            <xdr14:cNvContentPartPr/>
          </xdr14:nvContentPartPr>
          <xdr14:nvPr macro=""/>
          <xdr14:xfrm>
            <a:off x="3317760" y="4292070"/>
            <a:ext cx="923760" cy="41868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4BBC9DAC-3849-5E81-9B5D-89E81732BCDC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313442" y="4287754"/>
              <a:ext cx="932397" cy="427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280519</xdr:colOff>
      <xdr:row>21</xdr:row>
      <xdr:rowOff>147621</xdr:rowOff>
    </xdr:from>
    <xdr:to>
      <xdr:col>3</xdr:col>
      <xdr:colOff>297439</xdr:colOff>
      <xdr:row>22</xdr:row>
      <xdr:rowOff>4605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37" name="Ink 436">
              <a:extLst>
                <a:ext uri="{FF2B5EF4-FFF2-40B4-BE49-F238E27FC236}">
                  <a16:creationId xmlns:a16="http://schemas.microsoft.com/office/drawing/2014/main" id="{A51C3479-5C0E-4EDA-77C5-EF6E5594442C}"/>
                </a:ext>
              </a:extLst>
            </xdr14:cNvPr>
            <xdr14:cNvContentPartPr/>
          </xdr14:nvContentPartPr>
          <xdr14:nvPr macro=""/>
          <xdr14:xfrm>
            <a:off x="2110680" y="4005246"/>
            <a:ext cx="16920" cy="40680"/>
          </xdr14:xfrm>
        </xdr:contentPart>
      </mc:Choice>
      <mc:Fallback xmlns="">
        <xdr:pic>
          <xdr:nvPicPr>
            <xdr:cNvPr id="437" name="Ink 436">
              <a:extLst>
                <a:ext uri="{FF2B5EF4-FFF2-40B4-BE49-F238E27FC236}">
                  <a16:creationId xmlns:a16="http://schemas.microsoft.com/office/drawing/2014/main" id="{A51C3479-5C0E-4EDA-77C5-EF6E5594442C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106360" y="4000926"/>
              <a:ext cx="2556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191599</xdr:colOff>
      <xdr:row>24</xdr:row>
      <xdr:rowOff>43652</xdr:rowOff>
    </xdr:from>
    <xdr:to>
      <xdr:col>3</xdr:col>
      <xdr:colOff>221839</xdr:colOff>
      <xdr:row>24</xdr:row>
      <xdr:rowOff>81812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38" name="Ink 437">
              <a:extLst>
                <a:ext uri="{FF2B5EF4-FFF2-40B4-BE49-F238E27FC236}">
                  <a16:creationId xmlns:a16="http://schemas.microsoft.com/office/drawing/2014/main" id="{8309BEFA-ECDB-89B9-D38F-25642DD2B3BB}"/>
                </a:ext>
              </a:extLst>
            </xdr14:cNvPr>
            <xdr14:cNvContentPartPr/>
          </xdr14:nvContentPartPr>
          <xdr14:nvPr macro=""/>
          <xdr14:xfrm>
            <a:off x="2021760" y="4452366"/>
            <a:ext cx="30240" cy="38160"/>
          </xdr14:xfrm>
        </xdr:contentPart>
      </mc:Choice>
      <mc:Fallback xmlns="">
        <xdr:pic>
          <xdr:nvPicPr>
            <xdr:cNvPr id="438" name="Ink 437">
              <a:extLst>
                <a:ext uri="{FF2B5EF4-FFF2-40B4-BE49-F238E27FC236}">
                  <a16:creationId xmlns:a16="http://schemas.microsoft.com/office/drawing/2014/main" id="{8309BEFA-ECDB-89B9-D38F-25642DD2B3B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017440" y="4448046"/>
              <a:ext cx="3888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209959</xdr:colOff>
      <xdr:row>27</xdr:row>
      <xdr:rowOff>5202</xdr:rowOff>
    </xdr:from>
    <xdr:to>
      <xdr:col>3</xdr:col>
      <xdr:colOff>231559</xdr:colOff>
      <xdr:row>27</xdr:row>
      <xdr:rowOff>36882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39" name="Ink 438">
              <a:extLst>
                <a:ext uri="{FF2B5EF4-FFF2-40B4-BE49-F238E27FC236}">
                  <a16:creationId xmlns:a16="http://schemas.microsoft.com/office/drawing/2014/main" id="{6C3AF4BF-5B23-0ADC-DA06-97EA017AE3D8}"/>
                </a:ext>
              </a:extLst>
            </xdr14:cNvPr>
            <xdr14:cNvContentPartPr/>
          </xdr14:nvContentPartPr>
          <xdr14:nvPr macro=""/>
          <xdr14:xfrm>
            <a:off x="2040120" y="4965006"/>
            <a:ext cx="21600" cy="31680"/>
          </xdr14:xfrm>
        </xdr:contentPart>
      </mc:Choice>
      <mc:Fallback xmlns="">
        <xdr:pic>
          <xdr:nvPicPr>
            <xdr:cNvPr id="439" name="Ink 438">
              <a:extLst>
                <a:ext uri="{FF2B5EF4-FFF2-40B4-BE49-F238E27FC236}">
                  <a16:creationId xmlns:a16="http://schemas.microsoft.com/office/drawing/2014/main" id="{6C3AF4BF-5B23-0ADC-DA06-97EA017AE3D8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035800" y="4960686"/>
              <a:ext cx="3024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312852</xdr:colOff>
      <xdr:row>26</xdr:row>
      <xdr:rowOff>158659</xdr:rowOff>
    </xdr:from>
    <xdr:to>
      <xdr:col>5</xdr:col>
      <xdr:colOff>374052</xdr:colOff>
      <xdr:row>27</xdr:row>
      <xdr:rowOff>108882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99270D1E-4792-A303-FE58-9A885CF0DDDB}"/>
                </a:ext>
              </a:extLst>
            </xdr14:cNvPr>
            <xdr14:cNvContentPartPr/>
          </xdr14:nvContentPartPr>
          <xdr14:nvPr macro=""/>
          <xdr14:xfrm>
            <a:off x="3363120" y="4934766"/>
            <a:ext cx="61200" cy="133920"/>
          </xdr14:xfrm>
        </xdr:contentPart>
      </mc:Choice>
      <mc:Fallback xmlns=""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99270D1E-4792-A303-FE58-9A885CF0DDDB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3358800" y="4930446"/>
              <a:ext cx="6984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414586</xdr:colOff>
      <xdr:row>26</xdr:row>
      <xdr:rowOff>147859</xdr:rowOff>
    </xdr:from>
    <xdr:to>
      <xdr:col>5</xdr:col>
      <xdr:colOff>11628</xdr:colOff>
      <xdr:row>28</xdr:row>
      <xdr:rowOff>31386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CE201D8C-16BA-62FB-F5A2-895F998FB1F7}"/>
                </a:ext>
              </a:extLst>
            </xdr14:cNvPr>
            <xdr14:cNvContentPartPr/>
          </xdr14:nvContentPartPr>
          <xdr14:nvPr macro=""/>
          <xdr14:xfrm>
            <a:off x="2854800" y="4923966"/>
            <a:ext cx="303120" cy="250920"/>
          </xdr14:xfrm>
        </xdr:contentPart>
      </mc:Choice>
      <mc:Fallback xmlns="">
        <xdr:pic>
          <xdr:nvPicPr>
            <xdr:cNvPr id="451" name="Ink 450">
              <a:extLst>
                <a:ext uri="{FF2B5EF4-FFF2-40B4-BE49-F238E27FC236}">
                  <a16:creationId xmlns:a16="http://schemas.microsoft.com/office/drawing/2014/main" id="{CE201D8C-16BA-62FB-F5A2-895F998FB1F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850480" y="4919646"/>
              <a:ext cx="31176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573199</xdr:colOff>
      <xdr:row>26</xdr:row>
      <xdr:rowOff>159019</xdr:rowOff>
    </xdr:from>
    <xdr:to>
      <xdr:col>4</xdr:col>
      <xdr:colOff>148642</xdr:colOff>
      <xdr:row>27</xdr:row>
      <xdr:rowOff>111762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452" name="Ink 451">
              <a:extLst>
                <a:ext uri="{FF2B5EF4-FFF2-40B4-BE49-F238E27FC236}">
                  <a16:creationId xmlns:a16="http://schemas.microsoft.com/office/drawing/2014/main" id="{7623F37A-5AA1-BB2F-ED0D-138F97260ABD}"/>
                </a:ext>
              </a:extLst>
            </xdr14:cNvPr>
            <xdr14:cNvContentPartPr/>
          </xdr14:nvContentPartPr>
          <xdr14:nvPr macro=""/>
          <xdr14:xfrm>
            <a:off x="2403360" y="4935126"/>
            <a:ext cx="281520" cy="136440"/>
          </xdr14:xfrm>
        </xdr:contentPart>
      </mc:Choice>
      <mc:Fallback xmlns="">
        <xdr:pic>
          <xdr:nvPicPr>
            <xdr:cNvPr id="452" name="Ink 451">
              <a:extLst>
                <a:ext uri="{FF2B5EF4-FFF2-40B4-BE49-F238E27FC236}">
                  <a16:creationId xmlns:a16="http://schemas.microsoft.com/office/drawing/2014/main" id="{7623F37A-5AA1-BB2F-ED0D-138F97260AB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399034" y="4930806"/>
              <a:ext cx="290171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505959</xdr:colOff>
      <xdr:row>26</xdr:row>
      <xdr:rowOff>66139</xdr:rowOff>
    </xdr:from>
    <xdr:to>
      <xdr:col>7</xdr:col>
      <xdr:colOff>469026</xdr:colOff>
      <xdr:row>27</xdr:row>
      <xdr:rowOff>165042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E0B954E5-5F0D-3FAD-E1AE-34CE4308614E}"/>
                </a:ext>
              </a:extLst>
            </xdr14:cNvPr>
            <xdr14:cNvContentPartPr/>
          </xdr14:nvContentPartPr>
          <xdr14:nvPr macro=""/>
          <xdr14:xfrm>
            <a:off x="4166280" y="4842246"/>
            <a:ext cx="573120" cy="28260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E0B954E5-5F0D-3FAD-E1AE-34CE4308614E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161960" y="4837926"/>
              <a:ext cx="581760" cy="29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26439</xdr:colOff>
      <xdr:row>26</xdr:row>
      <xdr:rowOff>49939</xdr:rowOff>
    </xdr:from>
    <xdr:to>
      <xdr:col>6</xdr:col>
      <xdr:colOff>360879</xdr:colOff>
      <xdr:row>27</xdr:row>
      <xdr:rowOff>97722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AE954D51-E0C2-4E53-98CD-AEB11D92D304}"/>
                </a:ext>
              </a:extLst>
            </xdr14:cNvPr>
            <xdr14:cNvContentPartPr/>
          </xdr14:nvContentPartPr>
          <xdr14:nvPr macro=""/>
          <xdr14:xfrm>
            <a:off x="3686760" y="4826046"/>
            <a:ext cx="334440" cy="231480"/>
          </xdr14:xfrm>
        </xdr:contentPart>
      </mc:Choice>
      <mc:Fallback xmlns="">
        <xdr:pic>
          <xdr:nvPicPr>
            <xdr:cNvPr id="466" name="Ink 465">
              <a:extLst>
                <a:ext uri="{FF2B5EF4-FFF2-40B4-BE49-F238E27FC236}">
                  <a16:creationId xmlns:a16="http://schemas.microsoft.com/office/drawing/2014/main" id="{AE954D51-E0C2-4E53-98CD-AEB11D92D304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682440" y="4821726"/>
              <a:ext cx="34308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193399</xdr:colOff>
      <xdr:row>28</xdr:row>
      <xdr:rowOff>177906</xdr:rowOff>
    </xdr:from>
    <xdr:to>
      <xdr:col>3</xdr:col>
      <xdr:colOff>231199</xdr:colOff>
      <xdr:row>29</xdr:row>
      <xdr:rowOff>52170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467" name="Ink 466">
              <a:extLst>
                <a:ext uri="{FF2B5EF4-FFF2-40B4-BE49-F238E27FC236}">
                  <a16:creationId xmlns:a16="http://schemas.microsoft.com/office/drawing/2014/main" id="{023A7DF4-A688-AFA4-1DE4-E06AA28C1F91}"/>
                </a:ext>
              </a:extLst>
            </xdr14:cNvPr>
            <xdr14:cNvContentPartPr/>
          </xdr14:nvContentPartPr>
          <xdr14:nvPr macro=""/>
          <xdr14:xfrm>
            <a:off x="2023560" y="5321406"/>
            <a:ext cx="37800" cy="57960"/>
          </xdr14:xfrm>
        </xdr:contentPart>
      </mc:Choice>
      <mc:Fallback xmlns="">
        <xdr:pic>
          <xdr:nvPicPr>
            <xdr:cNvPr id="467" name="Ink 466">
              <a:extLst>
                <a:ext uri="{FF2B5EF4-FFF2-40B4-BE49-F238E27FC236}">
                  <a16:creationId xmlns:a16="http://schemas.microsoft.com/office/drawing/2014/main" id="{023A7DF4-A688-AFA4-1DE4-E06AA28C1F91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019240" y="5317086"/>
              <a:ext cx="4644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301332</xdr:colOff>
      <xdr:row>29</xdr:row>
      <xdr:rowOff>22279</xdr:rowOff>
    </xdr:from>
    <xdr:to>
      <xdr:col>5</xdr:col>
      <xdr:colOff>352812</xdr:colOff>
      <xdr:row>29</xdr:row>
      <xdr:rowOff>159079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78" name="Ink 477">
              <a:extLst>
                <a:ext uri="{FF2B5EF4-FFF2-40B4-BE49-F238E27FC236}">
                  <a16:creationId xmlns:a16="http://schemas.microsoft.com/office/drawing/2014/main" id="{B332B928-5DF0-361B-421D-149DF0C4E90C}"/>
                </a:ext>
              </a:extLst>
            </xdr14:cNvPr>
            <xdr14:cNvContentPartPr/>
          </xdr14:nvContentPartPr>
          <xdr14:nvPr macro=""/>
          <xdr14:xfrm>
            <a:off x="3351600" y="5349475"/>
            <a:ext cx="51480" cy="136800"/>
          </xdr14:xfrm>
        </xdr:contentPart>
      </mc:Choice>
      <mc:Fallback xmlns="">
        <xdr:pic>
          <xdr:nvPicPr>
            <xdr:cNvPr id="478" name="Ink 477">
              <a:extLst>
                <a:ext uri="{FF2B5EF4-FFF2-40B4-BE49-F238E27FC236}">
                  <a16:creationId xmlns:a16="http://schemas.microsoft.com/office/drawing/2014/main" id="{B332B928-5DF0-361B-421D-149DF0C4E90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347250" y="5345155"/>
              <a:ext cx="60181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556279</xdr:colOff>
      <xdr:row>28</xdr:row>
      <xdr:rowOff>94015</xdr:rowOff>
    </xdr:from>
    <xdr:to>
      <xdr:col>4</xdr:col>
      <xdr:colOff>649568</xdr:colOff>
      <xdr:row>30</xdr:row>
      <xdr:rowOff>75822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79" name="Ink 478">
              <a:extLst>
                <a:ext uri="{FF2B5EF4-FFF2-40B4-BE49-F238E27FC236}">
                  <a16:creationId xmlns:a16="http://schemas.microsoft.com/office/drawing/2014/main" id="{78051BC0-F0FB-6A44-4221-C6A5E431C075}"/>
                </a:ext>
              </a:extLst>
            </xdr14:cNvPr>
            <xdr14:cNvContentPartPr/>
          </xdr14:nvContentPartPr>
          <xdr14:nvPr macro=""/>
          <xdr14:xfrm>
            <a:off x="2386440" y="5237515"/>
            <a:ext cx="799200" cy="349200"/>
          </xdr14:xfrm>
        </xdr:contentPart>
      </mc:Choice>
      <mc:Fallback xmlns="">
        <xdr:pic>
          <xdr:nvPicPr>
            <xdr:cNvPr id="479" name="Ink 478">
              <a:extLst>
                <a:ext uri="{FF2B5EF4-FFF2-40B4-BE49-F238E27FC236}">
                  <a16:creationId xmlns:a16="http://schemas.microsoft.com/office/drawing/2014/main" id="{78051BC0-F0FB-6A44-4221-C6A5E431C07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2382120" y="5233195"/>
              <a:ext cx="807840" cy="35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227825</xdr:colOff>
      <xdr:row>28</xdr:row>
      <xdr:rowOff>116335</xdr:rowOff>
    </xdr:from>
    <xdr:to>
      <xdr:col>7</xdr:col>
      <xdr:colOff>251945</xdr:colOff>
      <xdr:row>29</xdr:row>
      <xdr:rowOff>174199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89" name="Ink 488">
              <a:extLst>
                <a:ext uri="{FF2B5EF4-FFF2-40B4-BE49-F238E27FC236}">
                  <a16:creationId xmlns:a16="http://schemas.microsoft.com/office/drawing/2014/main" id="{EF8C3EF9-2A2E-DDE8-B4D6-E578ACDB48E2}"/>
                </a:ext>
              </a:extLst>
            </xdr14:cNvPr>
            <xdr14:cNvContentPartPr/>
          </xdr14:nvContentPartPr>
          <xdr14:nvPr macro=""/>
          <xdr14:xfrm>
            <a:off x="4498200" y="5259835"/>
            <a:ext cx="24120" cy="241560"/>
          </xdr14:xfrm>
        </xdr:contentPart>
      </mc:Choice>
      <mc:Fallback xmlns="">
        <xdr:pic>
          <xdr:nvPicPr>
            <xdr:cNvPr id="489" name="Ink 488">
              <a:extLst>
                <a:ext uri="{FF2B5EF4-FFF2-40B4-BE49-F238E27FC236}">
                  <a16:creationId xmlns:a16="http://schemas.microsoft.com/office/drawing/2014/main" id="{EF8C3EF9-2A2E-DDE8-B4D6-E578ACDB48E2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4493880" y="5255515"/>
              <a:ext cx="327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63159</xdr:colOff>
      <xdr:row>28</xdr:row>
      <xdr:rowOff>158455</xdr:rowOff>
    </xdr:from>
    <xdr:to>
      <xdr:col>7</xdr:col>
      <xdr:colOff>85266</xdr:colOff>
      <xdr:row>29</xdr:row>
      <xdr:rowOff>159079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490" name="Ink 489">
              <a:extLst>
                <a:ext uri="{FF2B5EF4-FFF2-40B4-BE49-F238E27FC236}">
                  <a16:creationId xmlns:a16="http://schemas.microsoft.com/office/drawing/2014/main" id="{75982EE8-9570-D120-0D45-CF536B965F9D}"/>
                </a:ext>
              </a:extLst>
            </xdr14:cNvPr>
            <xdr14:cNvContentPartPr/>
          </xdr14:nvContentPartPr>
          <xdr14:nvPr macro=""/>
          <xdr14:xfrm>
            <a:off x="3723480" y="5301955"/>
            <a:ext cx="632160" cy="184320"/>
          </xdr14:xfrm>
        </xdr:contentPart>
      </mc:Choice>
      <mc:Fallback xmlns="">
        <xdr:pic>
          <xdr:nvPicPr>
            <xdr:cNvPr id="490" name="Ink 489">
              <a:extLst>
                <a:ext uri="{FF2B5EF4-FFF2-40B4-BE49-F238E27FC236}">
                  <a16:creationId xmlns:a16="http://schemas.microsoft.com/office/drawing/2014/main" id="{75982EE8-9570-D120-0D45-CF536B965F9D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3719162" y="5297635"/>
              <a:ext cx="640795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311705</xdr:colOff>
      <xdr:row>28</xdr:row>
      <xdr:rowOff>171055</xdr:rowOff>
    </xdr:from>
    <xdr:to>
      <xdr:col>8</xdr:col>
      <xdr:colOff>135090</xdr:colOff>
      <xdr:row>29</xdr:row>
      <xdr:rowOff>181039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499" name="Ink 498">
              <a:extLst>
                <a:ext uri="{FF2B5EF4-FFF2-40B4-BE49-F238E27FC236}">
                  <a16:creationId xmlns:a16="http://schemas.microsoft.com/office/drawing/2014/main" id="{429882DD-52E3-A05E-B9AB-934CCA66EBB9}"/>
                </a:ext>
              </a:extLst>
            </xdr14:cNvPr>
            <xdr14:cNvContentPartPr/>
          </xdr14:nvContentPartPr>
          <xdr14:nvPr macro=""/>
          <xdr14:xfrm>
            <a:off x="4582080" y="5314555"/>
            <a:ext cx="433440" cy="193680"/>
          </xdr14:xfrm>
        </xdr:contentPart>
      </mc:Choice>
      <mc:Fallback xmlns="">
        <xdr:pic>
          <xdr:nvPicPr>
            <xdr:cNvPr id="499" name="Ink 498">
              <a:extLst>
                <a:ext uri="{FF2B5EF4-FFF2-40B4-BE49-F238E27FC236}">
                  <a16:creationId xmlns:a16="http://schemas.microsoft.com/office/drawing/2014/main" id="{429882DD-52E3-A05E-B9AB-934CCA66EBB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4577760" y="5310235"/>
              <a:ext cx="442080" cy="20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56971</xdr:colOff>
      <xdr:row>28</xdr:row>
      <xdr:rowOff>65575</xdr:rowOff>
    </xdr:from>
    <xdr:to>
      <xdr:col>8</xdr:col>
      <xdr:colOff>88291</xdr:colOff>
      <xdr:row>28</xdr:row>
      <xdr:rowOff>133255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00" name="Ink 499">
              <a:extLst>
                <a:ext uri="{FF2B5EF4-FFF2-40B4-BE49-F238E27FC236}">
                  <a16:creationId xmlns:a16="http://schemas.microsoft.com/office/drawing/2014/main" id="{6F787F5D-A93A-B715-AC7C-8074EB11F9AC}"/>
                </a:ext>
              </a:extLst>
            </xdr14:cNvPr>
            <xdr14:cNvContentPartPr/>
          </xdr14:nvContentPartPr>
          <xdr14:nvPr macro=""/>
          <xdr14:xfrm>
            <a:off x="4937400" y="5209075"/>
            <a:ext cx="31320" cy="67680"/>
          </xdr14:xfrm>
        </xdr:contentPart>
      </mc:Choice>
      <mc:Fallback xmlns="">
        <xdr:pic>
          <xdr:nvPicPr>
            <xdr:cNvPr id="500" name="Ink 499">
              <a:extLst>
                <a:ext uri="{FF2B5EF4-FFF2-40B4-BE49-F238E27FC236}">
                  <a16:creationId xmlns:a16="http://schemas.microsoft.com/office/drawing/2014/main" id="{6F787F5D-A93A-B715-AC7C-8074EB11F9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4933080" y="5204755"/>
              <a:ext cx="3996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192679</xdr:colOff>
      <xdr:row>30</xdr:row>
      <xdr:rowOff>172770</xdr:rowOff>
    </xdr:from>
    <xdr:to>
      <xdr:col>3</xdr:col>
      <xdr:colOff>223279</xdr:colOff>
      <xdr:row>31</xdr:row>
      <xdr:rowOff>32634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ED842E05-C781-85E0-E284-A62761D979C9}"/>
                </a:ext>
              </a:extLst>
            </xdr14:cNvPr>
            <xdr14:cNvContentPartPr/>
          </xdr14:nvContentPartPr>
          <xdr14:nvPr macro=""/>
          <xdr14:xfrm>
            <a:off x="2022840" y="5683663"/>
            <a:ext cx="30600" cy="43560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ED842E05-C781-85E0-E284-A62761D979C9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018520" y="5679343"/>
              <a:ext cx="3924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337692</xdr:colOff>
      <xdr:row>30</xdr:row>
      <xdr:rowOff>178890</xdr:rowOff>
    </xdr:from>
    <xdr:to>
      <xdr:col>5</xdr:col>
      <xdr:colOff>401412</xdr:colOff>
      <xdr:row>31</xdr:row>
      <xdr:rowOff>95994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14AA2D14-728F-7E4F-CE8E-D327C88F9DB5}"/>
                </a:ext>
              </a:extLst>
            </xdr14:cNvPr>
            <xdr14:cNvContentPartPr/>
          </xdr14:nvContentPartPr>
          <xdr14:nvPr macro=""/>
          <xdr14:xfrm>
            <a:off x="3387960" y="5689783"/>
            <a:ext cx="63720" cy="100800"/>
          </xdr14:xfrm>
        </xdr:contentPart>
      </mc:Choice>
      <mc:Fallback xmlns=""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14AA2D14-728F-7E4F-CE8E-D327C88F9DB5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383640" y="5685463"/>
              <a:ext cx="72360" cy="10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8506</xdr:colOff>
      <xdr:row>30</xdr:row>
      <xdr:rowOff>149730</xdr:rowOff>
    </xdr:from>
    <xdr:to>
      <xdr:col>4</xdr:col>
      <xdr:colOff>486226</xdr:colOff>
      <xdr:row>31</xdr:row>
      <xdr:rowOff>86994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510" name="Ink 509">
              <a:extLst>
                <a:ext uri="{FF2B5EF4-FFF2-40B4-BE49-F238E27FC236}">
                  <a16:creationId xmlns:a16="http://schemas.microsoft.com/office/drawing/2014/main" id="{19E4D693-87D1-27CB-F8ED-40B0F2A00E27}"/>
                </a:ext>
              </a:extLst>
            </xdr14:cNvPr>
            <xdr14:cNvContentPartPr/>
          </xdr14:nvContentPartPr>
          <xdr14:nvPr macro=""/>
          <xdr14:xfrm>
            <a:off x="2448720" y="5660623"/>
            <a:ext cx="477720" cy="120960"/>
          </xdr14:xfrm>
        </xdr:contentPart>
      </mc:Choice>
      <mc:Fallback xmlns="">
        <xdr:pic>
          <xdr:nvPicPr>
            <xdr:cNvPr id="510" name="Ink 509">
              <a:extLst>
                <a:ext uri="{FF2B5EF4-FFF2-40B4-BE49-F238E27FC236}">
                  <a16:creationId xmlns:a16="http://schemas.microsoft.com/office/drawing/2014/main" id="{19E4D693-87D1-27CB-F8ED-40B0F2A00E27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2444400" y="5656303"/>
              <a:ext cx="48636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89079</xdr:colOff>
      <xdr:row>30</xdr:row>
      <xdr:rowOff>124890</xdr:rowOff>
    </xdr:from>
    <xdr:to>
      <xdr:col>7</xdr:col>
      <xdr:colOff>232506</xdr:colOff>
      <xdr:row>32</xdr:row>
      <xdr:rowOff>12737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0B4E9EB7-856D-D347-53F1-A8D2F1B4ED4E}"/>
                </a:ext>
              </a:extLst>
            </xdr14:cNvPr>
            <xdr14:cNvContentPartPr/>
          </xdr14:nvContentPartPr>
          <xdr14:nvPr macro=""/>
          <xdr14:xfrm>
            <a:off x="3749400" y="5635783"/>
            <a:ext cx="753480" cy="25524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0B4E9EB7-856D-D347-53F1-A8D2F1B4ED4E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3745082" y="5631463"/>
              <a:ext cx="762116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368585</xdr:colOff>
      <xdr:row>30</xdr:row>
      <xdr:rowOff>180690</xdr:rowOff>
    </xdr:from>
    <xdr:to>
      <xdr:col>7</xdr:col>
      <xdr:colOff>431225</xdr:colOff>
      <xdr:row>31</xdr:row>
      <xdr:rowOff>81234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FC20406D-7800-68AF-EA97-8143F402C182}"/>
                </a:ext>
              </a:extLst>
            </xdr14:cNvPr>
            <xdr14:cNvContentPartPr/>
          </xdr14:nvContentPartPr>
          <xdr14:nvPr macro=""/>
          <xdr14:xfrm>
            <a:off x="4638960" y="5691583"/>
            <a:ext cx="62640" cy="84240"/>
          </xdr14:xfrm>
        </xdr:contentPart>
      </mc:Choice>
      <mc:Fallback xmlns="">
        <xdr:pic>
          <xdr:nvPicPr>
            <xdr:cNvPr id="522" name="Ink 521">
              <a:extLst>
                <a:ext uri="{FF2B5EF4-FFF2-40B4-BE49-F238E27FC236}">
                  <a16:creationId xmlns:a16="http://schemas.microsoft.com/office/drawing/2014/main" id="{FC20406D-7800-68AF-EA97-8143F402C182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4634640" y="5687263"/>
              <a:ext cx="7128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574145</xdr:colOff>
      <xdr:row>30</xdr:row>
      <xdr:rowOff>130650</xdr:rowOff>
    </xdr:from>
    <xdr:to>
      <xdr:col>8</xdr:col>
      <xdr:colOff>494370</xdr:colOff>
      <xdr:row>31</xdr:row>
      <xdr:rowOff>154674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151C1F8C-5297-9D51-4DC1-CC9165A4275A}"/>
                </a:ext>
              </a:extLst>
            </xdr14:cNvPr>
            <xdr14:cNvContentPartPr/>
          </xdr14:nvContentPartPr>
          <xdr14:nvPr macro=""/>
          <xdr14:xfrm>
            <a:off x="4844520" y="5641543"/>
            <a:ext cx="530280" cy="207720"/>
          </xdr14:xfrm>
        </xdr:contentPart>
      </mc:Choice>
      <mc:Fallback xmlns=""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151C1F8C-5297-9D51-4DC1-CC9165A4275A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840200" y="5637223"/>
              <a:ext cx="53892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150919</xdr:colOff>
      <xdr:row>30</xdr:row>
      <xdr:rowOff>71238</xdr:rowOff>
    </xdr:from>
    <xdr:to>
      <xdr:col>3</xdr:col>
      <xdr:colOff>277639</xdr:colOff>
      <xdr:row>31</xdr:row>
      <xdr:rowOff>80502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532" name="Ink 531">
              <a:extLst>
                <a:ext uri="{FF2B5EF4-FFF2-40B4-BE49-F238E27FC236}">
                  <a16:creationId xmlns:a16="http://schemas.microsoft.com/office/drawing/2014/main" id="{3903ABCA-6D0D-F5CB-6A29-A4F196E9D5FD}"/>
                </a:ext>
              </a:extLst>
            </xdr14:cNvPr>
            <xdr14:cNvContentPartPr/>
          </xdr14:nvContentPartPr>
          <xdr14:nvPr macro=""/>
          <xdr14:xfrm>
            <a:off x="1981080" y="5582131"/>
            <a:ext cx="126720" cy="192960"/>
          </xdr14:xfrm>
        </xdr:contentPart>
      </mc:Choice>
      <mc:Fallback xmlns="">
        <xdr:pic>
          <xdr:nvPicPr>
            <xdr:cNvPr id="532" name="Ink 531">
              <a:extLst>
                <a:ext uri="{FF2B5EF4-FFF2-40B4-BE49-F238E27FC236}">
                  <a16:creationId xmlns:a16="http://schemas.microsoft.com/office/drawing/2014/main" id="{3903ABCA-6D0D-F5CB-6A29-A4F196E9D5FD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976760" y="5577811"/>
              <a:ext cx="13536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217879</xdr:colOff>
      <xdr:row>33</xdr:row>
      <xdr:rowOff>6509</xdr:rowOff>
    </xdr:from>
    <xdr:to>
      <xdr:col>3</xdr:col>
      <xdr:colOff>238759</xdr:colOff>
      <xdr:row>33</xdr:row>
      <xdr:rowOff>55469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533" name="Ink 532">
              <a:extLst>
                <a:ext uri="{FF2B5EF4-FFF2-40B4-BE49-F238E27FC236}">
                  <a16:creationId xmlns:a16="http://schemas.microsoft.com/office/drawing/2014/main" id="{6259F1CC-1398-F853-CBA3-2A669BAF2BD9}"/>
                </a:ext>
              </a:extLst>
            </xdr14:cNvPr>
            <xdr14:cNvContentPartPr/>
          </xdr14:nvContentPartPr>
          <xdr14:nvPr macro=""/>
          <xdr14:xfrm>
            <a:off x="2048040" y="6068491"/>
            <a:ext cx="20880" cy="48960"/>
          </xdr14:xfrm>
        </xdr:contentPart>
      </mc:Choice>
      <mc:Fallback xmlns="">
        <xdr:pic>
          <xdr:nvPicPr>
            <xdr:cNvPr id="533" name="Ink 532">
              <a:extLst>
                <a:ext uri="{FF2B5EF4-FFF2-40B4-BE49-F238E27FC236}">
                  <a16:creationId xmlns:a16="http://schemas.microsoft.com/office/drawing/2014/main" id="{6259F1CC-1398-F853-CBA3-2A669BAF2BD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043720" y="6064171"/>
              <a:ext cx="2952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353892</xdr:colOff>
      <xdr:row>32</xdr:row>
      <xdr:rowOff>152765</xdr:rowOff>
    </xdr:from>
    <xdr:to>
      <xdr:col>5</xdr:col>
      <xdr:colOff>424092</xdr:colOff>
      <xdr:row>33</xdr:row>
      <xdr:rowOff>77429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546" name="Ink 545">
              <a:extLst>
                <a:ext uri="{FF2B5EF4-FFF2-40B4-BE49-F238E27FC236}">
                  <a16:creationId xmlns:a16="http://schemas.microsoft.com/office/drawing/2014/main" id="{5D285AE2-3399-3E39-49B6-107F7D551AB7}"/>
                </a:ext>
              </a:extLst>
            </xdr14:cNvPr>
            <xdr14:cNvContentPartPr/>
          </xdr14:nvContentPartPr>
          <xdr14:nvPr macro=""/>
          <xdr14:xfrm>
            <a:off x="3404160" y="6031051"/>
            <a:ext cx="70200" cy="108360"/>
          </xdr14:xfrm>
        </xdr:contentPart>
      </mc:Choice>
      <mc:Fallback xmlns="">
        <xdr:pic>
          <xdr:nvPicPr>
            <xdr:cNvPr id="546" name="Ink 545">
              <a:extLst>
                <a:ext uri="{FF2B5EF4-FFF2-40B4-BE49-F238E27FC236}">
                  <a16:creationId xmlns:a16="http://schemas.microsoft.com/office/drawing/2014/main" id="{5D285AE2-3399-3E39-49B6-107F7D551AB7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3399840" y="6026731"/>
              <a:ext cx="7884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79786</xdr:colOff>
      <xdr:row>32</xdr:row>
      <xdr:rowOff>138725</xdr:rowOff>
    </xdr:from>
    <xdr:to>
      <xdr:col>5</xdr:col>
      <xdr:colOff>69228</xdr:colOff>
      <xdr:row>33</xdr:row>
      <xdr:rowOff>105149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547" name="Ink 546">
              <a:extLst>
                <a:ext uri="{FF2B5EF4-FFF2-40B4-BE49-F238E27FC236}">
                  <a16:creationId xmlns:a16="http://schemas.microsoft.com/office/drawing/2014/main" id="{734BF698-4906-D1C7-B45C-FE349D44FE0D}"/>
                </a:ext>
              </a:extLst>
            </xdr14:cNvPr>
            <xdr14:cNvContentPartPr/>
          </xdr14:nvContentPartPr>
          <xdr14:nvPr macro=""/>
          <xdr14:xfrm>
            <a:off x="2520000" y="6017011"/>
            <a:ext cx="695520" cy="150120"/>
          </xdr14:xfrm>
        </xdr:contentPart>
      </mc:Choice>
      <mc:Fallback xmlns="">
        <xdr:pic>
          <xdr:nvPicPr>
            <xdr:cNvPr id="547" name="Ink 546">
              <a:extLst>
                <a:ext uri="{FF2B5EF4-FFF2-40B4-BE49-F238E27FC236}">
                  <a16:creationId xmlns:a16="http://schemas.microsoft.com/office/drawing/2014/main" id="{734BF698-4906-D1C7-B45C-FE349D44FE0D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515680" y="6012691"/>
              <a:ext cx="70416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94479</xdr:colOff>
      <xdr:row>32</xdr:row>
      <xdr:rowOff>163205</xdr:rowOff>
    </xdr:from>
    <xdr:to>
      <xdr:col>7</xdr:col>
      <xdr:colOff>342666</xdr:colOff>
      <xdr:row>33</xdr:row>
      <xdr:rowOff>177509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557" name="Ink 556">
              <a:extLst>
                <a:ext uri="{FF2B5EF4-FFF2-40B4-BE49-F238E27FC236}">
                  <a16:creationId xmlns:a16="http://schemas.microsoft.com/office/drawing/2014/main" id="{8F932B41-227C-3AC5-4D8E-9B7DAFF9328A}"/>
                </a:ext>
              </a:extLst>
            </xdr14:cNvPr>
            <xdr14:cNvContentPartPr/>
          </xdr14:nvContentPartPr>
          <xdr14:nvPr macro=""/>
          <xdr14:xfrm>
            <a:off x="3754800" y="6041491"/>
            <a:ext cx="858240" cy="198000"/>
          </xdr14:xfrm>
        </xdr:contentPart>
      </mc:Choice>
      <mc:Fallback xmlns="">
        <xdr:pic>
          <xdr:nvPicPr>
            <xdr:cNvPr id="557" name="Ink 556">
              <a:extLst>
                <a:ext uri="{FF2B5EF4-FFF2-40B4-BE49-F238E27FC236}">
                  <a16:creationId xmlns:a16="http://schemas.microsoft.com/office/drawing/2014/main" id="{8F932B41-227C-3AC5-4D8E-9B7DAFF9328A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750478" y="6037171"/>
              <a:ext cx="866884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519785</xdr:colOff>
      <xdr:row>32</xdr:row>
      <xdr:rowOff>140525</xdr:rowOff>
    </xdr:from>
    <xdr:to>
      <xdr:col>8</xdr:col>
      <xdr:colOff>257490</xdr:colOff>
      <xdr:row>33</xdr:row>
      <xdr:rowOff>114509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563" name="Ink 562">
              <a:extLst>
                <a:ext uri="{FF2B5EF4-FFF2-40B4-BE49-F238E27FC236}">
                  <a16:creationId xmlns:a16="http://schemas.microsoft.com/office/drawing/2014/main" id="{21F1C8D8-A570-6AF9-D4F2-FF907E7F92E6}"/>
                </a:ext>
              </a:extLst>
            </xdr14:cNvPr>
            <xdr14:cNvContentPartPr/>
          </xdr14:nvContentPartPr>
          <xdr14:nvPr macro=""/>
          <xdr14:xfrm>
            <a:off x="4790160" y="6018811"/>
            <a:ext cx="347760" cy="157680"/>
          </xdr14:xfrm>
        </xdr:contentPart>
      </mc:Choice>
      <mc:Fallback xmlns="">
        <xdr:pic>
          <xdr:nvPicPr>
            <xdr:cNvPr id="563" name="Ink 562">
              <a:extLst>
                <a:ext uri="{FF2B5EF4-FFF2-40B4-BE49-F238E27FC236}">
                  <a16:creationId xmlns:a16="http://schemas.microsoft.com/office/drawing/2014/main" id="{21F1C8D8-A570-6AF9-D4F2-FF907E7F92E6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4785840" y="6014491"/>
              <a:ext cx="35640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59186</xdr:colOff>
      <xdr:row>25</xdr:row>
      <xdr:rowOff>169113</xdr:rowOff>
    </xdr:from>
    <xdr:to>
      <xdr:col>2</xdr:col>
      <xdr:colOff>361733</xdr:colOff>
      <xdr:row>29</xdr:row>
      <xdr:rowOff>128408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583" name="Ink 582">
              <a:extLst>
                <a:ext uri="{FF2B5EF4-FFF2-40B4-BE49-F238E27FC236}">
                  <a16:creationId xmlns:a16="http://schemas.microsoft.com/office/drawing/2014/main" id="{BCB25BF5-4880-7119-C76F-2504E10A7D88}"/>
                </a:ext>
              </a:extLst>
            </xdr14:cNvPr>
            <xdr14:cNvContentPartPr/>
          </xdr14:nvContentPartPr>
          <xdr14:nvPr macro=""/>
          <xdr14:xfrm>
            <a:off x="669240" y="4761524"/>
            <a:ext cx="912600" cy="694080"/>
          </xdr14:xfrm>
        </xdr:contentPart>
      </mc:Choice>
      <mc:Fallback xmlns="">
        <xdr:pic>
          <xdr:nvPicPr>
            <xdr:cNvPr id="583" name="Ink 582">
              <a:extLst>
                <a:ext uri="{FF2B5EF4-FFF2-40B4-BE49-F238E27FC236}">
                  <a16:creationId xmlns:a16="http://schemas.microsoft.com/office/drawing/2014/main" id="{BCB25BF5-4880-7119-C76F-2504E10A7D88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64920" y="4757204"/>
              <a:ext cx="921240" cy="70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339986</xdr:colOff>
      <xdr:row>25</xdr:row>
      <xdr:rowOff>136713</xdr:rowOff>
    </xdr:from>
    <xdr:to>
      <xdr:col>2</xdr:col>
      <xdr:colOff>111173</xdr:colOff>
      <xdr:row>27</xdr:row>
      <xdr:rowOff>80000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590" name="Ink 589">
              <a:extLst>
                <a:ext uri="{FF2B5EF4-FFF2-40B4-BE49-F238E27FC236}">
                  <a16:creationId xmlns:a16="http://schemas.microsoft.com/office/drawing/2014/main" id="{E473BCDE-ADAB-ACFA-D91C-2237C6E9F8DA}"/>
                </a:ext>
              </a:extLst>
            </xdr14:cNvPr>
            <xdr14:cNvContentPartPr/>
          </xdr14:nvContentPartPr>
          <xdr14:nvPr macro=""/>
          <xdr14:xfrm>
            <a:off x="950040" y="4729124"/>
            <a:ext cx="381240" cy="310680"/>
          </xdr14:xfrm>
        </xdr:contentPart>
      </mc:Choice>
      <mc:Fallback xmlns="">
        <xdr:pic>
          <xdr:nvPicPr>
            <xdr:cNvPr id="590" name="Ink 589">
              <a:extLst>
                <a:ext uri="{FF2B5EF4-FFF2-40B4-BE49-F238E27FC236}">
                  <a16:creationId xmlns:a16="http://schemas.microsoft.com/office/drawing/2014/main" id="{E473BCDE-ADAB-ACFA-D91C-2237C6E9F8D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45724" y="4724809"/>
              <a:ext cx="389872" cy="31931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891BC02-6C3A-4838-A0F8-0F8F07EFEC9C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04E2E06-B1FF-4619-A14A-13B0FFA60B40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F46F34-EE8E-4D71-A6A7-731950B13F5E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469900</xdr:colOff>
      <xdr:row>6</xdr:row>
      <xdr:rowOff>152400</xdr:rowOff>
    </xdr:from>
    <xdr:to>
      <xdr:col>4</xdr:col>
      <xdr:colOff>190500</xdr:colOff>
      <xdr:row>9</xdr:row>
      <xdr:rowOff>12700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A46C58-C0F1-4A1D-87EB-21C3E9E448D5}"/>
            </a:ext>
          </a:extLst>
        </xdr:cNvPr>
        <xdr:cNvSpPr/>
      </xdr:nvSpPr>
      <xdr:spPr>
        <a:xfrm>
          <a:off x="469900" y="1263650"/>
          <a:ext cx="2159000" cy="4445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A8A6BA-ACC2-4225-81AD-3CCB76D4DB0F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4B88CC-CBE0-47AF-8BBC-EEB1E140B6DE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ABC875A-6294-4F2E-9421-696F3E235597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6D81F78-4EE9-466A-B5D1-0F65C057F965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17CD302-CE8E-4D16-9338-C86E6AC282FF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00072C4-649E-4708-B4E4-AC50FB6E761F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05F93E8-9557-4BF7-B12A-95E367A2D0B1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B6B403F-3B1B-492F-9414-0BF890CF0A8F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B4A5EF2-2848-403D-A631-991B88FF9E04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EC22D09-0DF3-44A3-9107-5E8740B0A981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3F1BB6D-A67E-46F2-B224-E583D84C047D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79D8C76-3293-4502-9DA4-55F0C5341C0D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0356D4A-BD35-481B-A03D-44CB1476BCA3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01-Feb-2025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8B2849A-4C0A-48CD-8ACC-6B41C3DCD166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671BC5B9-83AB-4EEC-BC43-CA10B9FBCF80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28-Feb-2025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27DB302-BA39-42B9-B812-0A783EB1DC7C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F04454E-D7F2-4832-B910-9BFDCA2FEC3B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D6076924-6A61-4C0A-A1F4-688547F0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86456</xdr:colOff>
      <xdr:row>0</xdr:row>
      <xdr:rowOff>53730</xdr:rowOff>
    </xdr:from>
    <xdr:to>
      <xdr:col>25</xdr:col>
      <xdr:colOff>62035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E0F59C03-2A4F-4FB5-94C8-335DDAF3DCE1}"/>
            </a:ext>
          </a:extLst>
        </xdr:cNvPr>
        <xdr:cNvSpPr txBox="1"/>
      </xdr:nvSpPr>
      <xdr:spPr>
        <a:xfrm>
          <a:off x="94654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February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AA931AA-472D-43BF-A4A6-68B094DB58BC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2A595E84-3305-49FD-8D6F-E9E1DAB6E9EA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BCFE32C-6890-493B-A522-6236FC18AE3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AF188969-817E-464D-805B-57B8F33CA25D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DE04625-EB45-4DA1-AFC5-A0D18ADC47BF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FF27FF9F-3149-45D7-B8E7-1EA623D4E2EE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25E6AA0-36CF-4FCD-8E18-4AB1565A021D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36CB389-1C55-453D-853D-6D4C862C5C5D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158750</xdr:rowOff>
    </xdr:from>
    <xdr:to>
      <xdr:col>3</xdr:col>
      <xdr:colOff>361950</xdr:colOff>
      <xdr:row>6</xdr:row>
      <xdr:rowOff>31750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0B5CD9-6D66-4570-85BC-A836F20EF0CC}"/>
            </a:ext>
          </a:extLst>
        </xdr:cNvPr>
        <xdr:cNvSpPr/>
      </xdr:nvSpPr>
      <xdr:spPr>
        <a:xfrm>
          <a:off x="0" y="7112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6518D9-DD36-44E1-85F4-540CF0B10021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1</xdr:col>
      <xdr:colOff>165100</xdr:colOff>
      <xdr:row>9</xdr:row>
      <xdr:rowOff>133350</xdr:rowOff>
    </xdr:from>
    <xdr:to>
      <xdr:col>4</xdr:col>
      <xdr:colOff>495300</xdr:colOff>
      <xdr:row>12</xdr:row>
      <xdr:rowOff>6350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9D8CE3-6492-481F-BEFD-974559F21386}"/>
            </a:ext>
          </a:extLst>
        </xdr:cNvPr>
        <xdr:cNvSpPr/>
      </xdr:nvSpPr>
      <xdr:spPr>
        <a:xfrm>
          <a:off x="774700" y="182880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8CC624-6C3A-4E79-BC8F-FFB4259B2A75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96A523-2526-4C35-8C3B-20AACFA56149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FF3C46-3D06-4F3A-9794-7527D3E2C82B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F9FAD5-CF69-4357-B6BB-D6205C8B4AF6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D03A69B-7A53-4351-8166-C48FB82ED5AB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BCACDB7-114A-4C47-A41A-1DDC1BD7F512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15B1EE5-1638-498A-9B29-EF5E419BD045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1EFBAB5-995B-4F5C-B379-969F2D77C73A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9C47973-E632-4D8E-9E73-209F14F25E99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E393744-0487-4A50-A4FD-A8AC330998FD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DD8FCE5-55DB-4590-BD40-48C371989CFE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27626A20-CF1E-4F83-866D-8214C37E3D58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01-Mar-2025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27B97C1-EF11-419F-97C1-2066733FD3E2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0903B2F-BEA1-4759-8CE5-B2065B09463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31-Mar-2025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0C90000-6F71-40F2-AA7C-47BC283979FE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7A9BD1-3549-4C0D-BA59-00A95E17D922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60C2ADFA-96B7-4FC7-8D8B-1BED1968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86456</xdr:colOff>
      <xdr:row>0</xdr:row>
      <xdr:rowOff>47380</xdr:rowOff>
    </xdr:from>
    <xdr:to>
      <xdr:col>25</xdr:col>
      <xdr:colOff>62035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21BA7E04-A792-4FBD-90BF-D336A48FCA51}"/>
            </a:ext>
          </a:extLst>
        </xdr:cNvPr>
        <xdr:cNvSpPr txBox="1"/>
      </xdr:nvSpPr>
      <xdr:spPr>
        <a:xfrm>
          <a:off x="946540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March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22F06A0-3A60-4DB3-9C5B-660D6F2EFBC1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43D0F0DC-855A-4AEA-8714-EB195972D957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B74FD6C-B22F-4D13-9DB8-1A635AB83F08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E35CF44D-F388-4E93-BA9D-831EE4C525E4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4DAF5CE-0127-4398-8F9C-BDA39764210E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9280C7D4-8C8E-49B4-B514-9E6E82E5587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4670EA-355D-4A29-AB30-4AADF2932230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E15295A-7C31-4FA5-9939-1ED2D4BC3014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B06499-93D4-4375-B7E6-EFB93C3BE923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E9273F-9F01-4781-BC6E-28CD3B2D4C17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AAB2AA-FCD7-4AF3-B26C-879E28C6A5B5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1</xdr:col>
      <xdr:colOff>50800</xdr:colOff>
      <xdr:row>12</xdr:row>
      <xdr:rowOff>69850</xdr:rowOff>
    </xdr:from>
    <xdr:to>
      <xdr:col>4</xdr:col>
      <xdr:colOff>381000</xdr:colOff>
      <xdr:row>14</xdr:row>
      <xdr:rowOff>127000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755511-374D-421C-B343-151B78969894}"/>
            </a:ext>
          </a:extLst>
        </xdr:cNvPr>
        <xdr:cNvSpPr/>
      </xdr:nvSpPr>
      <xdr:spPr>
        <a:xfrm>
          <a:off x="660400" y="23177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FE6D75-6519-4BBB-B039-9CD546990030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07771DA-904E-4EC1-AE98-B5A27A2C780D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CBB0370-BE5C-461C-8350-992CCAA370A4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2EDCD18-A1A7-45D4-8F38-A497C633EC02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3C56A6-8078-412E-889E-C8EFE88192C7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35FAF34-0604-48AD-874E-F16C6965994A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EFB39C9-9D15-443F-B01D-E94FD33C0BA4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A884A69-D280-47BD-B9CB-EB07AA6C90C7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C5EF270-7FCF-4615-B2E8-32B5374F86E0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3D40677-F157-4A81-B4F4-CE0C676DA72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D6FE6B47-6B3A-4798-ABC4-98E1248E5BD3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01-Apr-2025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474FBE2-3980-49F5-8D05-EC5D3CBBBA64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094C2217-425C-4E0E-9153-D0BCA0C552F0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30-Apr-2025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76F7136-1DCE-4BC0-B7C2-C50EB1C46843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8D867B9-E706-48BA-A887-FBFD911272F0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5E50C2A6-6C57-4C69-BAEA-612A56F6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105506</xdr:colOff>
      <xdr:row>0</xdr:row>
      <xdr:rowOff>41030</xdr:rowOff>
    </xdr:from>
    <xdr:to>
      <xdr:col>25</xdr:col>
      <xdr:colOff>81085</xdr:colOff>
      <xdr:row>2</xdr:row>
      <xdr:rowOff>45915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7A49F803-C7E6-46E7-9363-CB7C3F8C745A}"/>
            </a:ext>
          </a:extLst>
        </xdr:cNvPr>
        <xdr:cNvSpPr txBox="1"/>
      </xdr:nvSpPr>
      <xdr:spPr>
        <a:xfrm>
          <a:off x="9484456" y="410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April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23B4020-870A-4BE5-A358-8886513BE9C8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356B19B-A207-444F-AEC7-C5039DA46392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40456A3-3B45-4014-B1DD-0E5ACD41596C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78E6827F-76D6-4762-AAD8-838CCBD55943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CE49302-535F-48B6-A8AA-62B1DC55848D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0895EE7B-BB67-4292-89B6-AA2741A11D4A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74B454-1AE6-40CA-BD76-2F2121F44FA6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9FEF58-D659-41D9-919A-1EA709D03EB9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8C7F58-94AD-415C-AAF4-B63DC9433C2A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47E993-AD4E-4863-9AC9-CF908CD3D204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A071BC-5110-49EC-9194-94485EBACB1C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F80E9F-47BA-41B1-8C16-853BD12DE5B0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1</xdr:col>
      <xdr:colOff>19050</xdr:colOff>
      <xdr:row>15</xdr:row>
      <xdr:rowOff>38100</xdr:rowOff>
    </xdr:from>
    <xdr:to>
      <xdr:col>4</xdr:col>
      <xdr:colOff>349250</xdr:colOff>
      <xdr:row>17</xdr:row>
      <xdr:rowOff>95250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E75C91E-E15C-40B9-A1D9-D95974524687}"/>
            </a:ext>
          </a:extLst>
        </xdr:cNvPr>
        <xdr:cNvSpPr/>
      </xdr:nvSpPr>
      <xdr:spPr>
        <a:xfrm>
          <a:off x="628650" y="28384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718B6FE-B436-4BDB-A4CB-AE61DE512DB9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17D885-63C2-4CB8-9EB0-E0B208A71C30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4C6D98-2872-416D-8551-287BF6DBAF3F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367DCBE-9D85-423E-84C3-0359543572AF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8165877-08DD-45D9-AD6D-831C5B5B1AD3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F975BD7-0726-41B3-BD9D-A610442C4C92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7F83F10-C74D-4E38-9FEF-BDD8FFC370F2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35919AF-2614-4920-A6FD-94A4025E540F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7975E3C-4CD4-4549-85EB-604F072D44B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C8B5FD1D-6B4E-4855-AEA8-6FB9B147E7E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01-May-2025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EEEAEFC-8E3A-42D2-8A82-603DA7BACC58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A285ACD5-89C2-4951-9848-386EE675B061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31-May-2025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F6E4BD5-CCFB-419A-BB84-15F6DAB43FDC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A07EEAE-A135-4161-80D0-9B856752C9E6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F690C38B-0389-46A8-82A2-335596097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99156</xdr:colOff>
      <xdr:row>0</xdr:row>
      <xdr:rowOff>53730</xdr:rowOff>
    </xdr:from>
    <xdr:to>
      <xdr:col>25</xdr:col>
      <xdr:colOff>74735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F9D964FB-ED87-4061-995A-D57DFB83D7B2}"/>
            </a:ext>
          </a:extLst>
        </xdr:cNvPr>
        <xdr:cNvSpPr txBox="1"/>
      </xdr:nvSpPr>
      <xdr:spPr>
        <a:xfrm>
          <a:off x="94781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May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A30E573-A7F3-45D6-9DB5-76F4236F6547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48CF3E58-3921-45E5-A96E-0CECA850D860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6748A4-1961-41A8-B44E-02344401C025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0B5058BD-4C8C-4B7D-9807-EEC0AE34E7D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2A6D76C-6D93-460D-848B-BC267D0C2C96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077AE502-1553-4C9D-883A-93F98B341D61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AFE8CE-A099-4719-8F81-60A4E4324CCB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11DBA2-3566-478E-8B26-BD97CB4C63CC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158750</xdr:rowOff>
    </xdr:from>
    <xdr:to>
      <xdr:col>3</xdr:col>
      <xdr:colOff>361950</xdr:colOff>
      <xdr:row>6</xdr:row>
      <xdr:rowOff>31750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D2E822-BB42-4A76-91F1-CF27D68A893A}"/>
            </a:ext>
          </a:extLst>
        </xdr:cNvPr>
        <xdr:cNvSpPr/>
      </xdr:nvSpPr>
      <xdr:spPr>
        <a:xfrm>
          <a:off x="0" y="7112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EAA08C-8775-4D1F-87C0-011826008C9C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252B83-F7C4-4D61-9AD2-894718F22D39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363932-0ECD-4BDC-9901-599E7E906DA1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534C51E-8BC2-4EE6-9D65-ED02BD971FD1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1</xdr:col>
      <xdr:colOff>158750</xdr:colOff>
      <xdr:row>17</xdr:row>
      <xdr:rowOff>177800</xdr:rowOff>
    </xdr:from>
    <xdr:to>
      <xdr:col>4</xdr:col>
      <xdr:colOff>488950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6CCFC37-F0B4-4238-A1EB-5AA99392F568}"/>
            </a:ext>
          </a:extLst>
        </xdr:cNvPr>
        <xdr:cNvSpPr/>
      </xdr:nvSpPr>
      <xdr:spPr>
        <a:xfrm>
          <a:off x="768350" y="33464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CEBB40-9DF0-427E-A166-EB4F14393753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0BD9D3-3102-499B-97B1-D35166A6B060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0EA6E33-3911-4286-877A-CF2BAA134FFA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921D3F-D4BA-4429-8A2D-14D8B3A09419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0AF97B9-6995-46E5-AFFF-B24430D88CE5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5137C80-D756-407D-AC0A-2415C9EE8991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B736804-42FD-4FD5-BE4D-B7DBDAA2442F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C27E19A-0F31-4EFA-9082-3F7720FDFDB2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D0406D55-3BD3-4A31-8258-87DC455BC456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01-Jun-2025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445F0A4-57E3-4699-90D4-E2AA3DA8F8AB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0EF63203-C68D-4D31-BD50-0EEB758AFD0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30-Jun-2025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3CD1FA6-4E92-4485-81A8-C460F654FA20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B99D9E-47AB-4DC7-BB3E-7373B410E7CB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92FD6BC0-8203-499D-A1B2-A3F557736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118206</xdr:colOff>
      <xdr:row>0</xdr:row>
      <xdr:rowOff>47380</xdr:rowOff>
    </xdr:from>
    <xdr:to>
      <xdr:col>25</xdr:col>
      <xdr:colOff>93785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A2B45A8F-9FA6-484B-BDED-A5055AB447A8}"/>
            </a:ext>
          </a:extLst>
        </xdr:cNvPr>
        <xdr:cNvSpPr txBox="1"/>
      </xdr:nvSpPr>
      <xdr:spPr>
        <a:xfrm>
          <a:off x="949715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June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B376209-2C29-4848-8C66-4B77F639B95A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C8B94697-5359-4F41-97D2-28C153DD7F4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3C07B4E-91F3-40F6-B047-EC42E07A7D62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F132D577-BD77-45A8-8C3C-C51EC693D4E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837DF7B-F34A-4E24-AAD4-F269D659821F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AF8343B0-8E30-4260-989B-5A048BE83BF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6CEF36-4178-4D38-A23C-3BBFFD5E55BA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D85D04-19F5-4E49-AE1A-A15F89CB0451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12700</xdr:rowOff>
    </xdr:from>
    <xdr:to>
      <xdr:col>3</xdr:col>
      <xdr:colOff>361950</xdr:colOff>
      <xdr:row>6</xdr:row>
      <xdr:rowOff>69850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11E84-1BFE-462E-8483-C93E63DF7852}"/>
            </a:ext>
          </a:extLst>
        </xdr:cNvPr>
        <xdr:cNvSpPr/>
      </xdr:nvSpPr>
      <xdr:spPr>
        <a:xfrm>
          <a:off x="0" y="7493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1CBB4C-47BE-4C75-B2F1-D4A6F288A2B6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3E0EFE-8B87-44DC-8095-B87890E91938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54AFEE-DBF3-4E73-85F9-D1A0CF8B066E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27755E-4A44-4330-9D60-9C68A2E783E3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EB2DA04-D433-49A1-801C-16F7484410EE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533400</xdr:colOff>
      <xdr:row>20</xdr:row>
      <xdr:rowOff>120650</xdr:rowOff>
    </xdr:from>
    <xdr:to>
      <xdr:col>4</xdr:col>
      <xdr:colOff>254000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59B8E37-3D98-4E1B-AA24-A61DC8E527B6}"/>
            </a:ext>
          </a:extLst>
        </xdr:cNvPr>
        <xdr:cNvSpPr/>
      </xdr:nvSpPr>
      <xdr:spPr>
        <a:xfrm>
          <a:off x="533400" y="38417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D74689-98FE-42A7-AC68-E9D075F06729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237F749-B0F9-4A98-93EA-92C06C9A99BA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97DA992-2FDF-4886-A2C0-5BA4D034F978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1FAAF13-630C-4728-A377-397BFB1F369D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F810711-6B39-4D04-9697-AACEE2546BF2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48F7414-9325-43EF-A842-71FFED807D42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B432404-8924-427E-BCE1-77A01097E93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4A168B3-E5F1-4BD4-B264-1206859CBC4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01-Jul-2025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DD668FD-5056-4C6D-87FA-A95FAAE89B90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7C6E3DBE-E905-486B-BBD1-73F0080F9E39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31-Jul-2025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25C165A-8459-456E-B33B-E2AD5281F3DD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B21B2F8-399B-4FB5-827E-DBDC08533C5D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02865CD3-7D2A-43E6-AA78-E75FBF402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143606</xdr:colOff>
      <xdr:row>0</xdr:row>
      <xdr:rowOff>53730</xdr:rowOff>
    </xdr:from>
    <xdr:to>
      <xdr:col>25</xdr:col>
      <xdr:colOff>119185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751958FC-9C57-4CB3-A526-380226D64327}"/>
            </a:ext>
          </a:extLst>
        </xdr:cNvPr>
        <xdr:cNvSpPr txBox="1"/>
      </xdr:nvSpPr>
      <xdr:spPr>
        <a:xfrm>
          <a:off x="952255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July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679514D-4387-4D2B-8CAF-49F4693F5903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F3037E1-E860-4FA8-9C84-1A9C04E7F55B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156FE01-64E7-4B8F-8EEE-47284A767DA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484FB905-75CA-4758-AE6E-7B2C31348AF3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DEA7934-BA1D-45D4-92D9-8A3C92E162AB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A35F2890-B24F-49D0-BCEC-594B207C316A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C5724B-B66F-4E40-9B44-91724D327038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12699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D37FD70-18E3-4246-9937-C89FBC861BA8}"/>
            </a:ext>
          </a:extLst>
        </xdr:cNvPr>
        <xdr:cNvSpPr/>
      </xdr:nvSpPr>
      <xdr:spPr>
        <a:xfrm>
          <a:off x="0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25400</xdr:rowOff>
    </xdr:from>
    <xdr:to>
      <xdr:col>3</xdr:col>
      <xdr:colOff>361950</xdr:colOff>
      <xdr:row>6</xdr:row>
      <xdr:rowOff>82550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6FD50C-3CE7-42FA-8FE5-1F07FA945C0E}"/>
            </a:ext>
          </a:extLst>
        </xdr:cNvPr>
        <xdr:cNvSpPr/>
      </xdr:nvSpPr>
      <xdr:spPr>
        <a:xfrm>
          <a:off x="0" y="7620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10C91C-6318-49C4-9803-B09A909A38A0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E83E72-0D50-4A99-B542-E303C8EC4723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9176F5-52D4-4CFA-BD02-F4FBF5151AF7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C162B0-89AD-414C-B703-512640C0E57B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39408E-7AF4-4309-8D66-C119F480CE72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4D8D14-D58C-4AF7-85B3-11A85B16DD62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476250</xdr:colOff>
      <xdr:row>23</xdr:row>
      <xdr:rowOff>50800</xdr:rowOff>
    </xdr:from>
    <xdr:to>
      <xdr:col>4</xdr:col>
      <xdr:colOff>196850</xdr:colOff>
      <xdr:row>25</xdr:row>
      <xdr:rowOff>107950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8726B5-A4AC-4D66-AE4C-A8DF61D3A0EE}"/>
            </a:ext>
          </a:extLst>
        </xdr:cNvPr>
        <xdr:cNvSpPr/>
      </xdr:nvSpPr>
      <xdr:spPr>
        <a:xfrm>
          <a:off x="476250" y="43243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F7C30FD-70AF-4FBA-8CE7-5CC87DDB4A8E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832B85F-73AD-42E1-99B9-EEE301870938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5015E8F-25D7-468B-8092-C0AAF2472821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16897CF-B81E-4E20-8E61-55A50D346AD6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6F76F37-179C-4234-8EB4-3F06D3141759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3B5E060-02BC-4729-A35B-5CE58DBD5DC3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1EBA610-D2BD-4B03-A529-52383D8BC03E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01-Aug-2025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5DC23C1-5573-4C67-9279-388AF279DE55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4081835-0D39-4595-9E67-8A7A82E6012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31-Aug-2025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D8C3F85-8E76-496F-AD83-D909118271A8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EDEFFA2-4607-468F-9DE4-F8E97C2F9081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76856467-1689-4AD0-BCB7-E2F6466E4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73756</xdr:colOff>
      <xdr:row>0</xdr:row>
      <xdr:rowOff>47380</xdr:rowOff>
    </xdr:from>
    <xdr:to>
      <xdr:col>25</xdr:col>
      <xdr:colOff>49335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E843D662-FFC5-44C9-887B-F3D2DD433660}"/>
            </a:ext>
          </a:extLst>
        </xdr:cNvPr>
        <xdr:cNvSpPr txBox="1"/>
      </xdr:nvSpPr>
      <xdr:spPr>
        <a:xfrm>
          <a:off x="945270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August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A42F541-9107-409B-80BE-65988ABC6DF9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5215C8AE-C02C-42E8-8108-5A5240F969E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3EBFE64-0E20-4F49-916A-0E19B31BE1C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B069763A-0327-4A8B-894A-984CA1506B4F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40D61CB-7DE6-45FC-B32C-8ABA13FAE7A0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10EBED38-EB26-4FD8-B4E6-DA027AFD01D5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868DF3-96D1-421D-97C7-61930AA42AA2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89ED40E-6D6D-4E20-B830-64034B0782B2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177800</xdr:rowOff>
    </xdr:from>
    <xdr:to>
      <xdr:col>3</xdr:col>
      <xdr:colOff>361950</xdr:colOff>
      <xdr:row>6</xdr:row>
      <xdr:rowOff>50800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CB258-BDF6-477D-9790-ACBB904EA93B}"/>
            </a:ext>
          </a:extLst>
        </xdr:cNvPr>
        <xdr:cNvSpPr/>
      </xdr:nvSpPr>
      <xdr:spPr>
        <a:xfrm>
          <a:off x="0" y="73025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14B1B0-0029-4E6A-A553-CEDEC28D526A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E79DE4-3064-46E2-A6E5-3089F89EEE1D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2D01D1-CEBB-465F-9F9A-9D8EBA90B743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60253B-EF27-40E1-A1E7-6D60A8BACE43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78E0F1-0D91-4314-AD2A-A6609F45F223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245F83-2D18-445E-ABE7-3C8A229EA4B7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12ED54-13B9-4915-AA58-29E13460D7AE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1</xdr:col>
      <xdr:colOff>50800</xdr:colOff>
      <xdr:row>25</xdr:row>
      <xdr:rowOff>165100</xdr:rowOff>
    </xdr:from>
    <xdr:to>
      <xdr:col>4</xdr:col>
      <xdr:colOff>381000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6D64EE9-C609-4B96-9291-DE0045EDD93A}"/>
            </a:ext>
          </a:extLst>
        </xdr:cNvPr>
        <xdr:cNvSpPr/>
      </xdr:nvSpPr>
      <xdr:spPr>
        <a:xfrm>
          <a:off x="660400" y="4806950"/>
          <a:ext cx="2159000" cy="4318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5CB854D-E360-4D1A-ABC3-5811E564CEF9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7581634-17F2-4EB5-8BBE-1702A8C474DF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A4175F-A2FF-4562-9F11-4C8C179C5D9C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8507E26-48BB-4BCB-98B2-340CF9459C85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0E2256A-BCFD-4199-A955-1B53A77C2302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6012659B-FE6A-4E75-B009-4E2FF469AE50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01-Sep-2025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969F6A9-AB63-48B0-859F-A22994CF1F91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30788353-246B-40DB-B178-8DE493D53DE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30-Sep-2025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3550F40-ABBC-4789-8697-F38588B39F8F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9B8217C-8C07-4CBD-8B91-5B2A5A219F65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04E0DD22-3ADB-4ADE-A4C3-882F24C1D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118206</xdr:colOff>
      <xdr:row>0</xdr:row>
      <xdr:rowOff>66430</xdr:rowOff>
    </xdr:from>
    <xdr:to>
      <xdr:col>25</xdr:col>
      <xdr:colOff>93785</xdr:colOff>
      <xdr:row>2</xdr:row>
      <xdr:rowOff>71315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9084A1E7-7630-4B16-A669-9F8F70A603FC}"/>
            </a:ext>
          </a:extLst>
        </xdr:cNvPr>
        <xdr:cNvSpPr txBox="1"/>
      </xdr:nvSpPr>
      <xdr:spPr>
        <a:xfrm>
          <a:off x="9497156" y="664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September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4E928A4-244A-41EC-AF05-C92EA9D18962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90F9F3FC-DC27-4AC5-B97A-DF8AF0F766D9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206BE66-C564-43A5-ADE4-56ACCCF6343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C4A50123-8635-441C-9ABB-B8D47B591F34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FAADAF9-5581-477D-8803-42B53DF421B8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EA123F6F-30FE-4D5A-9B0D-9C2CE132A00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5:59.44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148 110 24575,'0'1'0,"0"1"0,-1-1 0,1 1 0,0 0 0,0-1 0,-1 1 0,1-1 0,-1 1 0,1 0 0,-1-1 0,0 0 0,0 1 0,1-1 0,-1 1 0,0-1 0,0 0 0,0 0 0,-1 1 0,1-1 0,0 0 0,0 0 0,-1 0 0,1 0 0,0 0 0,-1-1 0,1 1 0,-1 0 0,1-1 0,-1 1 0,1-1 0,-1 1 0,0-1 0,1 0 0,-1 0 0,-2 0 0,1 1 0,1-1 0,0-1 0,-1 1 0,1 0 0,0 0 0,-1-1 0,1 0 0,0 1 0,0-1 0,-1 0 0,1 0 0,0 0 0,0 0 0,0 0 0,0-1 0,0 1 0,1-1 0,-1 1 0,0-1 0,1 0 0,-1 1 0,1-1 0,-1 0 0,-1-4 0,1 0 0,0 0 0,0 0 0,0 0 0,1-1 0,0 1 0,0-1 0,1 1 0,0-7 0,0 10 0,0 0 0,0 1 0,0-1 0,1 1 0,-1-1 0,1 1 0,-1-1 0,1 1 0,0-1 0,0 1 0,0-1 0,1 1 0,-1 0 0,0 0 0,1-1 0,0 1 0,-1 0 0,1 1 0,0-1 0,0 0 0,0 0 0,3-2 0,-3 4 0,-1 0 0,1 0 0,-1-1 0,1 1 0,-1 0 0,0 0 0,1 0 0,-1 0 0,1 0 0,-1 1 0,0-1 0,1 0 0,-1 1 0,1-1 0,-1 1 0,0-1 0,1 1 0,-1 0 0,0-1 0,0 1 0,0 0 0,0 0 0,0 0 0,0 0 0,2 2 0,24 30 0,-26-32 0,6 10 0,0 0 0,0 0 0,-1 1 0,0-1 0,-1 1 0,-1 1 0,0-1 0,3 18 0,-6-23 0,0 0 0,-1 0 0,0 0 0,0 0 0,0 0 0,-1 0 0,0 0 0,-1 0 0,0 0 0,0-1 0,0 1 0,-1 0 0,1-1 0,-2 0 0,1 0 0,-1 0 0,-4 6 0,3-6 0,0 1 0,0-1 0,-1-1 0,0 1 0,0-1 0,0 0 0,-1-1 0,1 0 0,-1 0 0,0 0 0,0 0 0,-1-1 0,1-1 0,-9 3 0,15-5 0,-1 0 0,1 1 0,0-1 0,-1 0 0,1 0 0,-1-1 0,1 1 0,0 0 0,-1 0 0,1-1 0,0 1 0,-1-1 0,1 1 0,0-1 0,0 0 0,-1 1 0,1-1 0,0 0 0,0 0 0,-2-1 0,1 0 0,0-1 0,1 1 0,-1-1 0,0 0 0,1 1 0,0-1 0,-1 0 0,1 0 0,0-3 0,-2-6 0,0 0 0,2-1 0,-1-17 0,2 27 0,-1-6 0,1 0 0,0 0 0,1 1 0,3-18 0,-4 25 0,1 0 0,-1-1 0,1 1 0,-1 0 0,1 0 0,-1 0 0,1 0 0,-1 0 0,1 0 0,0 0 0,0 0 0,-1 0 0,1 0 0,0 0 0,0 1 0,0-1 0,0 0 0,2 0 0,-2 0 0,0 1 0,1 0 0,-1 0 0,0 0 0,1 0 0,-1 0 0,1 0 0,-1 1 0,0-1 0,1 0 0,-1 1 0,0-1 0,0 1 0,1-1 0,-1 1 0,0-1 0,0 1 0,0 0 0,0 0 0,0 0 0,2 1 0,5 5 0,-1 0 0,1 1 0,-1 0 0,0 0 0,-1 1 0,0-1 0,0 1 0,-1 1 0,0-1 0,5 17 0,2 11 0,12 59 0,-17-65 0,-6-28 27,-1 0-1,1 0 0,0 0 0,0 0 1,0-1-1,0 1 0,1 0 0,-1-1 1,1 1-1,0-1 0,0 1 0,2 2 1,-3-4-88,0-1 0,1 1 0,-1 0 0,0-1 0,0 1 0,1 0 0,-1-1 0,0 0 0,1 1 0,-1-1 0,0 0 0,1 0 0,-1 1 0,0-1 0,1 0 0,-1 0 0,1-1 0,-1 1 1,0 0-1,1 0 0,-1-1 0,0 1 0,1-1 0,-1 1 0,0-1 0,0 1 0,2-2 0,12-7-6765</inkml:trace>
  <inkml:trace contextRef="#ctx0" brushRef="#br0" timeOffset="405.7">381 85 24575,'140'4'0,"-139"-5"0,0 1 0,-1 0 0,1 0 0,0 0 0,0-1 0,0 1 0,0 0 0,0 0 0,0 1 0,0-1 0,0 0 0,0 0 0,-1 0 0,1 1 0,0-1 0,0 0 0,0 1 0,0-1 0,-1 0 0,1 1 0,0-1 0,0 1 0,-1 0 0,1-1 0,0 1 0,-1 0 0,1-1 0,-1 1 0,1 0 0,0 1 0,-1 1 0,0-1 0,0 1 0,0-1 0,0 1 0,-1 0 0,0-1 0,1 1 0,-1-1 0,-1 4 0,-2 6 0,-10 37-227,4 2-1,1 0 1,2 0-1,3 0 1,3 78-1,2-120-6598</inkml:trace>
  <inkml:trace contextRef="#ctx0" brushRef="#br0" timeOffset="585.74">381 317 24575,'5'0'0,"8"0"0,6-1 0,4 0 0,3-2 0,0-1 0,2 0 0,-1-2 0,-1 0 0,-5 1-8191</inkml:trace>
  <inkml:trace contextRef="#ctx0" brushRef="#br0" timeOffset="771.34">721 343 24575,'3'0'0,"5"0"0,3-1 0,4-1 0,3 1 0,4 0 0,3 0 0,-3 0-8191</inkml:trace>
  <inkml:trace contextRef="#ctx0" brushRef="#br0" timeOffset="1111.01">1042 248 24575,'-2'0'0,"0"1"0,0 0 0,-1-1 0,1 1 0,0 0 0,0 0 0,0 0 0,0 0 0,0 0 0,0 0 0,0 1 0,1-1 0,-1 1 0,0-1 0,1 1 0,-1 0 0,1-1 0,0 1 0,-1 0 0,1 0 0,0 0 0,0 0 0,-1 2 0,-2 6 0,0 0 0,0 1 0,-3 13 0,6-17 0,0 0 0,0-1 0,0 1 0,1 0 0,0 0 0,0 0 0,1 0 0,-1-1 0,2 1 0,-1 0 0,1-1 0,4 13 0,-4-16 0,-1 0 0,1 0 0,-1-1 0,1 1 0,0-1 0,0 1 0,0-1 0,1 0 0,-1 0 0,0 0 0,1 0 0,-1 0 0,1 0 0,0-1 0,-1 1 0,1-1 0,0 0 0,0 0 0,0 0 0,0 0 0,0 0 0,0-1 0,0 1 0,1-1 0,-1 0 0,0 0 0,0 0 0,0 0 0,0-1 0,4 0 0,-4 0 0,-1 1 0,1-1 0,-1 0 0,0 0 0,0 0 0,1 0 0,-1 0 0,0 0 0,0 0 0,0-1 0,0 1 0,0-1 0,-1 0 0,1 0 0,0 1 0,1-4 0,0 0 0,-1 1 0,1-1 0,-1 1 0,0-1 0,0 0 0,-1 0 0,2-8 0,-1 2 0,-1 0 0,0 0 0,-1 0 0,0-1 0,-1 1 0,-3-17 0,3 24 0,-1-1 0,1 0 0,-1 1 0,0-1 0,0 1 0,0 0 0,-1 0 0,0 0 0,1 0 0,-1 0 0,-1 0 0,1 1 0,0 0 0,-1-1 0,-7-4 0,9 7 0,0 0 0,-1-1 0,1 1 0,-1 0 0,1 0 0,-1 1 0,0-1 0,1 0 0,-1 1 0,0 0 0,1-1 0,-1 1 0,0 0 0,0 0 0,1 1 0,-1-1 0,0 1 0,1-1 0,-1 1 0,0 0 0,1 0 0,-1 0 0,1 0 0,0 0 0,-1 1 0,1-1 0,0 1 0,0 0 0,-3 2 0,-4 6-1365,3 1-5461</inkml:trace>
  <inkml:trace contextRef="#ctx0" brushRef="#br0" timeOffset="1604.74">1344 147 24575,'-2'-1'0,"0"0"0,-1 0 0,1-1 0,0 1 0,0-1 0,-1 0 0,1 1 0,1-1 0,-4-3 0,1-2 0,15 16 0,-5-3 0,1-1 0,0-1 0,0 1 0,0-1 0,0-1 0,1 1 0,-1-1 0,12 3 0,-16-5 0,0 0 0,0 0 0,1-1 0,-1 1 0,0-1 0,1 1 0,-1-1 0,0 0 0,1-1 0,-1 1 0,0 0 0,0-1 0,1 0 0,-1 0 0,0 0 0,0 0 0,0 0 0,0-1 0,0 1 0,0-1 0,0 0 0,0 0 0,3-3 0,-5 3 0,1-1 0,0 0 0,-1 0 0,1 0 0,-1-1 0,0 1 0,1-6 0,-2 9 0,1-1 0,-1 0 0,0 0 0,1 0 0,-1 0 0,0 0 0,0 0 0,0 0 0,0 0 0,0 0 0,0 0 0,0 0 0,0 0 0,0 0 0,0 0 0,-1 0 0,1 0 0,0 0 0,-1 1 0,1-1 0,-1 0 0,1 0 0,-1 0 0,1 0 0,-1 1 0,1-1 0,-1 0 0,-1-1 0,1 2 0,0 1 0,1-1 0,-1 0 0,0 0 0,0 1 0,1-1 0,-1 0 0,0 1 0,1-1 0,-1 1 0,0-1 0,1 1 0,-1-1 0,1 1 0,-1-1 0,1 1 0,-1 0 0,1-1 0,-1 1 0,1 0 0,-1-1 0,1 1 0,0 0 0,-1 0 0,1-1 0,0 1 0,0 0 0,0 1 0,-9 27 0,8-27 0,-11 56 0,2 0 0,3 0 0,3 1 0,2 67 0,3-116 0,-2-1 0,2-1 0,-1 1 0,1 0 0,0-1 0,1 1 0,0-1 0,4 9 0,-6-17 7,0 1-1,-1-1 1,1 0-1,0 0 0,0 0 1,0 1-1,0-1 1,0 0-1,1 0 1,-1 0-1,0 1 1,0-1-1,0 0 0,0 0 1,0 0-1,0 1 1,0-1-1,0 0 1,0 0-1,0 0 0,1 0 1,-1 1-1,0-1 1,0 0-1,0 0 1,0 0-1,0 0 1,1 0-1,-1 0 0,0 0 1,0 1-1,0-1 1,0 0-1,1 0 1,-1 0-1,0 0 1,0 0-1,0 0 0,1 0 1,-1 0-1,0 0 1,0 0-1,0 0 1,1 0-1,-1 0 0,0 0 1,0 0-1,0 0 1,1 0-1,-1 0 1,0 0-1,0-1 1,3-9-1714,-3-2-5119</inkml:trace>
  <inkml:trace contextRef="#ctx0" brushRef="#br0" timeOffset="1788.15">1382 418 24575,'0'2'0,"3"-1"0,5 0 0,4 0 0,2 0 0,4-1 0,1 1 0,2-3 0,0-1 0,0 0 0,-4 1-8191</inkml:trace>
  <inkml:trace contextRef="#ctx0" brushRef="#br0" timeOffset="1972.94">1672 443 24575,'3'0'0,"4"0"0,2 0 0,3-1 0,3 0 0,2 0 0,2-3 0,-3 1-8191</inkml:trace>
  <inkml:trace contextRef="#ctx0" brushRef="#br0" timeOffset="2660.18">2000 324 24575,'0'1'0,"-1"0"0,1 1 0,0-1 0,-1 0 0,1 0 0,-1 1 0,1-1 0,-1 0 0,1 0 0,-1 0 0,0 0 0,1 0 0,-1 0 0,0 0 0,0 0 0,0 0 0,0 0 0,0 0 0,0 0 0,0-1 0,0 1 0,0 0 0,-1-1 0,1 1 0,0-1 0,0 1 0,-1-1 0,1 0 0,0 1 0,0-1 0,-1 0 0,1 0 0,0 0 0,-3 0 0,1 0 0,-1 0 0,1 0 0,-1 0 0,1 0 0,-1-1 0,0 0 0,1 1 0,0-1 0,-1-1 0,1 1 0,-6-3 0,6 1 0,1 0 0,-1 0 0,1 0 0,0 0 0,-1 0 0,1-1 0,1 1 0,-1-1 0,0 1 0,1-1 0,0 0 0,0 0 0,0 1 0,0-1 0,1 0 0,-1-7 0,1 8 0,0 0 0,0 0 0,1 1 0,-1-1 0,0 0 0,1 0 0,0 0 0,0 1 0,0-1 0,2-4 0,-2 5 0,0 1 0,0 0 0,0 0 0,0-1 0,0 1 0,0 0 0,0 0 0,0 0 0,0 0 0,1 1 0,-1-1 0,0 0 0,1 0 0,-1 1 0,1-1 0,-1 1 0,0-1 0,1 1 0,-1 0 0,1 0 0,1-1 0,-1 1 0,0 1 0,0-1 0,0 0 0,0 1 0,1-1 0,-1 1 0,0-1 0,0 1 0,0 0 0,-1 0 0,1 0 0,0 0 0,0 0 0,0 1 0,-1-1 0,1 0 0,-1 1 0,1 0 0,-1-1 0,0 1 0,1 0 0,-1-1 0,0 1 0,0 0 0,1 3 0,2 3 0,0 1 0,-1 0 0,0-1 0,2 14 0,-2-7 0,-1 0 0,0 1 0,-1-1 0,-1 0 0,0 0 0,-1 0 0,-6 28 0,6-36 0,-1 0 0,-1 0 0,1 0 0,-1-1 0,0 1 0,0-1 0,-1 0 0,0 0 0,0 0 0,0 0 0,-1-1 0,0 0 0,0 0 0,0 0 0,-1 0 0,0-1 0,1 0 0,-13 6 0,16-9 0,1 0 0,-1 0 0,1-1 0,-1 1 0,0 0 0,1-1 0,-1 0 0,0 1 0,1-1 0,-1 0 0,0 0 0,1 0 0,-1 0 0,0 0 0,0 0 0,1 0 0,-1 0 0,-2-2 0,3 2 0,0-1 0,0 0 0,0 1 0,0-1 0,0 0 0,0 0 0,0 0 0,1 0 0,-1 0 0,0 0 0,1 0 0,-1 0 0,1 0 0,-1 0 0,1 0 0,-1-1 0,1 1 0,0 0 0,-1-2 0,1-2 0,-1 0 0,1-1 0,0 1 0,1 0 0,-1 0 0,1 0 0,0 0 0,0 0 0,1 0 0,3-7 0,-4 8 0,1 0 0,0 1 0,0 0 0,0-1 0,1 1 0,-1 0 0,1 0 0,0 0 0,0 0 0,0 1 0,5-4 0,-7 5 0,1 0 0,-1 1 0,0-1 0,1 1 0,-1-1 0,1 1 0,-1 0 0,1-1 0,-1 1 0,1 0 0,-1 0 0,1 0 0,0 0 0,-1 1 0,1-1 0,-1 0 0,1 1 0,-1-1 0,1 1 0,-1-1 0,0 1 0,1-1 0,-1 1 0,0 0 0,1 0 0,-1 0 0,0 0 0,0 0 0,0 0 0,0 0 0,0 0 0,1 2 0,3 3 0,-1 0 0,0 1 0,0-1 0,0 1 0,4 13 0,-5-12 0,1-1 0,-1 1 0,2-1 0,4 9 0,1-8-1365,-1-2-5461</inkml:trace>
  <inkml:trace contextRef="#ctx0" brushRef="#br0" timeOffset="2981.49">2182 406 24575,'-2'0'0,"0"1"0,0-1 0,1 1 0,-1 0 0,0 0 0,0-1 0,0 1 0,1 1 0,-1-1 0,0 0 0,1 0 0,-1 1 0,1-1 0,0 0 0,-1 1 0,1 0 0,0-1 0,0 1 0,0 0 0,0-1 0,0 1 0,-1 3 0,1-3 0,0 0 0,1-1 0,-1 1 0,0 0 0,1 0 0,-1 0 0,1 0 0,-1 0 0,1 0 0,0 0 0,0 0 0,0 0 0,0 0 0,0 0 0,0 0 0,1 0 0,-1 0 0,1 0 0,-1 0 0,1-1 0,0 1 0,1 2 0,-1-3 0,0 0 0,0 0 0,0 1 0,0-1 0,1 0 0,-1 0 0,0-1 0,1 1 0,-1 0 0,0 0 0,1-1 0,-1 1 0,1-1 0,-1 1 0,1-1 0,0 0 0,-1 1 0,1-1 0,-1 0 0,1 0 0,0 0 0,-1 0 0,1 0 0,-1-1 0,1 1 0,-1 0 0,1-1 0,-1 1 0,1-1 0,-1 0 0,1 1 0,-1-1 0,2-1 0,-1 0 0,1 1 0,-1-1 0,0 0 0,-1 0 0,1 0 0,0 0 0,-1 0 0,1 0 0,-1-1 0,1 1 0,-1 0 0,0-1 0,0 1 0,0-1 0,0 1 0,-1-1 0,1 1 0,-1-1 0,1-3 0,-1 2 0,-1 0 0,1 1 0,-1-1 0,0 0 0,0 1 0,0-1 0,0 0 0,-1 1 0,1-1 0,-1 1 0,0 0 0,0-1 0,0 1 0,-4-4 0,5 6 0,0-1 0,-1 1 0,1 0 0,0 0 0,-1 0 0,1 0 0,-1 0 0,1 0 0,-1 0 0,1 1 0,-1-1 0,1 1 0,-1-1 0,0 1 0,1-1 0,-1 1 0,0 0 0,1 0 0,-1 0 0,0 0 0,0 0 0,1 0 0,-1 0 0,0 1 0,1-1 0,-1 0 0,0 1 0,1 0 0,-1-1 0,1 1 0,-1 0 0,1 0 0,-1 0 0,-2 2 0,-3 4-1365,2 1-5461</inkml:trace>
  <inkml:trace contextRef="#ctx0" brushRef="#br0" timeOffset="3571.29">2485 330 24575,'-6'4'0,"0"0"0,-1-1 0,1 0 0,-1 0 0,0-1 0,-9 3 0,14-4 0,1-1 0,-1 0 0,1 1 0,-1-1 0,1 0 0,0 0 0,-1 0 0,1 0 0,-1-1 0,1 1 0,-1 0 0,1 0 0,0-1 0,-1 1 0,1-1 0,0 1 0,-1-1 0,1 0 0,0 1 0,0-1 0,0 0 0,-1 0 0,1 0 0,0 0 0,-1-2 0,1 1 0,0 0 0,0-1 0,0 1 0,1 0 0,-1-1 0,1 1 0,-1-1 0,1 1 0,0 0 0,0-1 0,0 1 0,1-1 0,-1 1 0,1-5 0,0 3 0,1-1 0,-1 1 0,1 0 0,-1-1 0,1 1 0,1 0 0,-1 0 0,0 0 0,6-6 0,-7 9 0,0 0 0,-1 0 0,1 1 0,0-1 0,0 0 0,0 1 0,0-1 0,-1 0 0,1 1 0,0-1 0,0 1 0,0 0 0,0-1 0,0 1 0,0 0 0,1-1 0,-1 1 0,0 0 0,0 0 0,0 0 0,0 0 0,0 0 0,0 0 0,0 0 0,0 0 0,0 1 0,0-1 0,0 0 0,0 1 0,0-1 0,0 0 0,0 1 0,0-1 0,0 1 0,0 0 0,0-1 0,0 1 0,0 0 0,-1 0 0,1-1 0,0 1 0,-1 0 0,1 0 0,0 0 0,-1 0 0,1 0 0,0 1 0,4 7 0,0 0 0,-1 0 0,0 0 0,0 1 0,-1 0 0,0 0 0,0 0 0,1 16 0,-3-12 0,0 0 0,0 1 0,-2-1 0,1 0 0,-6 24 0,5-31 0,-1 0 0,-1-1 0,1 1 0,-1 0 0,0-1 0,-5 8 0,7-12 0,0-1 0,-1 1 0,1 0 0,0 0 0,-1-1 0,1 1 0,-1-1 0,1 1 0,-1-1 0,1 0 0,-1 0 0,0 1 0,0-1 0,0 0 0,0-1 0,0 1 0,0 0 0,0-1 0,0 1 0,0-1 0,0 1 0,0-1 0,0 0 0,0 0 0,-3 0 0,3 0 0,1-1 0,-1 0 0,1 1 0,-1-1 0,1 0 0,-1 0 0,1 0 0,0 0 0,-1 0 0,1 0 0,0 0 0,0 0 0,0-1 0,0 1 0,0 0 0,0-1 0,0 1 0,0-1 0,0 1 0,1-1 0,-1 1 0,1-1 0,-1 0 0,1 1 0,0-1 0,-1 1 0,1-1 0,0 0 0,0 1 0,1-3 0,-2-2 0,2 0 0,-1 0 0,1 0 0,0 0 0,0 0 0,1 0 0,2-6 0,-3 9 0,0 1 0,0-1 0,0 0 0,1 1 0,-1-1 0,1 1 0,0 0 0,0-1 0,0 1 0,0 0 0,0 0 0,0 0 0,1 1 0,-1-1 0,6-2 0,-7 3 0,1 1 0,-1-1 0,1 1 0,0 0 0,-1 0 0,1 0 0,0 0 0,-1 0 0,1 0 0,-1 1 0,1-1 0,0 0 0,-1 1 0,1-1 0,-1 1 0,1-1 0,-1 1 0,1 0 0,-1 0 0,0 0 0,1 0 0,-1 0 0,0 0 0,0 0 0,0 0 0,0 0 0,0 1 0,0-1 0,2 3 0,6 10 0,0 1 0,-1 0 0,10 26 0,7 15 0,-24-55-105,-1 0 0,1 0 0,0 0 0,-1 0 0,1 0 0,0 0 0,-1 0 0,1 0 0,0 0 0,0-1 0,0 1 0,1 1 0,2-1-6721</inkml:trace>
  <inkml:trace contextRef="#ctx0" brushRef="#br0" timeOffset="3913.66">2781 229 24575,'-2'38'0,"1"-29"0,0 1 0,1-1 0,2 15 0,-2-20 0,1 1 0,0-1 0,1 0 0,-1-1 0,1 1 0,-1 0 0,1 0 0,1-1 0,-1 1 0,0-1 0,5 6 0,0-2 0,1 1 0,-1 0 0,-1 0 0,1 0 0,7 14 0,-13-21 0,-1 0 0,1 0 0,-1 0 0,1 1 0,-1-1 0,1 0 0,-1 0 0,0 0 0,1 0 0,-1 0 0,0 1 0,0-1 0,0 0 0,0 0 0,0 0 0,0 1 0,0-1 0,0 0 0,-1 0 0,1 0 0,0 0 0,-1 0 0,1 1 0,-1-1 0,1 0 0,-1 0 0,1 0 0,-1 0 0,0 0 0,1 0 0,-1-1 0,0 1 0,0 0 0,0 0 0,0 0 0,0-1 0,0 1 0,0 0 0,0-1 0,0 1 0,0-1 0,0 0 0,0 1 0,0-1 0,-1 0 0,1 1 0,0-1 0,0 0 0,-2 0 0,0 1-76,0-1 1,0 0-1,0 1 0,1-1 0,-1 0 0,0-1 0,0 1 0,0 0 1,0-1-1,0 1 0,0-1 0,1 0 0,-1 0 0,0 0 1,1-1-1,-1 1 0,-2-2 0,-7-6-6750</inkml:trace>
  <inkml:trace contextRef="#ctx0" brushRef="#br0" timeOffset="4130.04">2800 198 24575,'6'0'0,"10"-2"0,9-1 0,7-3 0,3-1 0,3 0 0,5 0 0,2-2 0,-4 1 0,-13 1 0,-16 3 0</inkml:trace>
  <inkml:trace contextRef="#ctx0" brushRef="#br0" timeOffset="4880.25">28 796 24575,'0'4'0,"0"3"0,0 6 0,0 6 0,2 8 0,1 6 0,0 3 0,-1 2 0,-1-4 0,2-4 0,1-6 0,1-6 0,0-7-8191</inkml:trace>
  <inkml:trace contextRef="#ctx0" brushRef="#br0" timeOffset="5528.81">47 960 24575,'0'-1'0,"0"0"0,1 0 0,-1-1 0,0 1 0,1 0 0,-1 0 0,1 0 0,0 0 0,-1 0 0,1 0 0,0 1 0,-1-1 0,1 0 0,0 0 0,0 0 0,0 1 0,0-1 0,0 0 0,0 1 0,0-1 0,0 1 0,0-1 0,0 1 0,0-1 0,0 1 0,0 0 0,0 0 0,0-1 0,1 1 0,0 0 0,43-3 0,-35 3 0,486-17-106,591-10-488,-615 27 441,179-1 166,-617 1 27,4 0 160,1-1 0,-1-2 0,67-14 0,-103 16-200,0 0 0,0 0 0,0 0 0,0 0 0,0-1 0,0 1 0,0 0 0,-1-1 0,1 0 0,0 1 0,-1-1 0,0 0 0,1 1 0,-1-1 0,0 0 0,0 0 0,0 0 0,0 0 0,0 0 0,0-1 0,0 1 0,-1 0 0,1 0 0,-1 0 0,0-4 0,1-4 0,0 0 0,-1-1 0,-2-16 0,1 18 0,-6 185-1365,7-165-5461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58.12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130 240 24575,'-3'-7'0,"0"0"0,-1 0 0,0 0 0,-5-7 0,-10-19 0,9 11 0,4 7 0,0 0 0,-2 0 0,1 1 0,-2 0 0,-15-20 0,23 33 0,1 0 0,-1 1 0,1-1 0,-1 0 0,1 1 0,-1-1 0,0 1 0,1-1 0,-1 1 0,0-1 0,1 1 0,-1 0 0,0-1 0,0 1 0,1 0 0,-1-1 0,-1 1 0,2 0 0,-1 0 0,1 0 0,0 1 0,-1-1 0,1 0 0,0 0 0,0 0 0,0 1 0,-1-1 0,1 0 0,0 0 0,0 1 0,0-1 0,0 0 0,-1 0 0,1 1 0,0-1 0,0 0 0,0 1 0,0-1 0,0 0 0,0 0 0,0 1 0,0-1 0,0 0 0,0 1 0,0-1 0,0 0 0,0 1 0,0 1 0,0 1 0,1-1 0,-1 0 0,1 1 0,-1-1 0,1 0 0,0 0 0,0 1 0,0-1 0,0 0 0,1 2 0,3 1 0,0-1 0,0 1 0,1-1 0,-1 0 0,1 0 0,0-1 0,0 0 0,0 0 0,0 0 0,1-1 0,-1 0 0,1 0 0,0 0 0,8 0 0,4 0 0,-1 0 0,1-2 0,36-3 0,-34 1 0,-1-2 0,29-8 0,-41 10 0,0-1 0,-1 0 0,1 0 0,-1-1 0,0 0 0,0 0 0,0-1 0,-1 0 0,8-7 0,-13 12-28,0-1-1,-1 0 1,1 0-1,0 0 1,-1 1 0,1-1-1,0 0 1,-1 0-1,1 0 1,-1 0-1,1 0 1,-1 0-1,0 0 1,1 0 0,-1 0-1,0 0 1,0 0-1,0-1 1,0 1-1,0 0 1,0 0-1,0 0 1,0 0 0,0 0-1,0 0 1,-1 0-1,1 0 1,0 0-1,-1 0 1,1 0-1,-1 0 1,1 0 0,-1 0-1,0 0 1,1 0-1,-1 0 1,0 1-1,1-1 1,-1 0-1,0 0 1,0 1 0,0-1-1,0 1 1,0-1-1,0 0 1,0 1-1,-1-1 1,-12-6-6798</inkml:trace>
  <inkml:trace contextRef="#ctx0" brushRef="#br0" timeOffset="933.61">237 158 24575,'1'5'0,"-1"0"0,1 0 0,0 0 0,1 0 0,2 7 0,4 16 0,0 45 0,-7-52 0,1 0 0,1-1 0,1 1 0,10 33 0,-14-53 0,1 1 0,0 0 0,-1 0 0,1-1 0,0 1 0,0 0 0,0-1 0,0 1 0,0-1 0,1 1 0,-1-1 0,0 0 0,1 1 0,-1-1 0,0 0 0,1 0 0,0 0 0,-1 0 0,1 0 0,3 1 0,-3-2 0,0 0 0,0 0 0,0 0 0,-1 0 0,1 0 0,0-1 0,0 1 0,0-1 0,0 1 0,0-1 0,-1 1 0,1-1 0,0 0 0,0 0 0,-1 0 0,3-2 0,3-2 0,-1-1 0,0 0 0,0 0 0,0 0 0,-1-1 0,0 0 0,8-14 0,-7 8 0,0 0 0,-1 0 0,0-1 0,-1 1 0,-1-1 0,0 0 0,-1 0 0,0 0 0,-1 0 0,-1-24 0,0 37 0,-1-1 0,1 1 0,0 0 0,0 0 0,0 0 0,-1 0 0,1 0 0,-1 0 0,1 0 0,-1 0 0,1 0 0,-1 0 0,1 0 0,-1 0 0,0 0 0,0 0 0,1 0 0,-1 0 0,-2-1 0,2 2 0,0 0 0,0-1 0,1 1 0,-1 0 0,0 0 0,0 0 0,0 0 0,0 0 0,0 0 0,0 0 0,0 0 0,0 0 0,0 1 0,0-1 0,1 0 0,-1 0 0,0 1 0,0-1 0,-1 1 0,-2 1 0,1 1 0,-1 0 0,1-1 0,-1 1 0,1 1 0,0-1 0,0 0 0,-4 6 0,4-4 0,1 0 0,-1 0 0,1 0 0,0 0 0,0 0 0,0 0 0,1 0 0,-2 8 0,3-12 0,0 0 0,0 0 0,0 0 0,0 1 0,0-1 0,0 0 0,0 0 0,1 0 0,-1 1 0,0-1 0,1 0 0,-1 0 0,1 0 0,-1 0 0,1 0 0,-1 0 0,1 0 0,0 0 0,0 0 0,-1 0 0,1 0 0,0 0 0,0 0 0,0-1 0,0 1 0,0 0 0,0-1 0,0 1 0,0-1 0,0 1 0,0-1 0,0 1 0,1-1 0,-1 0 0,0 1 0,0-1 0,0 0 0,0 0 0,1 0 0,-1 0 0,0 0 0,2-1 0,-1 2 0,-1-1 0,1 0 0,-1-1 0,1 1 0,0 0 0,-1 0 0,1-1 0,-1 1 0,1-1 0,-1 1 0,1-1 0,-1 0 0,1 0 0,-1 1 0,0-1 0,1 0 0,-1 0 0,0 0 0,0 0 0,0-1 0,2-1 0,-1-1 0,0 0 0,0 1 0,0-2 0,-1 1 0,0 0 0,2-5 0,0-4 0,-2 12 0,0 1 0,0 0 0,0 0 0,0 0 0,0 0 0,0 0 0,0 0 0,0 0 0,0 0 0,0 0 0,0 0 0,-1 1 0,1-1 0,0 0 0,0 0 0,0 1 0,0-1 0,0 1 0,1 0 0,16 4 0,-16-6 0,0-1 0,0 1 0,1-1 0,-1 0 0,0 0 0,-1 1 0,1-1 0,0-1 0,0 1 0,-1 0 0,1 0 0,-1 0 0,0-1 0,0 1 0,0-1 0,0 1 0,1-5 0,10-17 0,-12 24 0,0-1 0,1 1 0,-1 0 0,0-1 0,0 1 0,0 0 0,1 0 0,-1-1 0,0 1 0,0 0 0,1 0 0,-1-1 0,0 1 0,1 0 0,-1 0 0,0 0 0,0 0 0,1 0 0,-1-1 0,0 1 0,1 0 0,-1 0 0,0 0 0,1 0 0,-1 0 0,0 0 0,1 0 0,-1 0 0,0 0 0,1 0 0,-1 0 0,0 0 0,1 0 0,-1 1 0,0-1 0,1 0 0,-1 0 0,0 0 0,1 1 0,7 14 0,-2 18 0,25-84 0,-31 50 6,1 0-1,-1 1 1,0-1-1,1 0 1,-1 0-1,1 1 1,-1-1-1,1 0 1,0 1-1,-1-1 1,1 1-1,0-1 0,-1 1 1,1-1-1,0 1 1,0 0-1,-1-1 1,1 1-1,0 0 1,1-1-1,-1 1 4,-1 0 0,1 1 0,0-1-1,-1 0 1,1 0 0,-1 1 0,1-1-1,-1 0 1,1 1 0,-1-1 0,1 0-1,-1 1 1,1-1 0,-1 1 0,1-1-1,-1 1 1,1-1 0,-1 1 0,0-1-1,1 2 1,3 5-108,-1 1 0,0 0 0,2 13 0,1-3-1169</inkml:trace>
  <inkml:trace contextRef="#ctx0" brushRef="#br0" timeOffset="1298.08">622 146 24575,'0'-1'0,"0"1"0,0 0 0,0 0 0,1 0 0,-1 0 0,0 0 0,0-1 0,0 1 0,1 0 0,-1 0 0,0 0 0,0 0 0,1 0 0,-1 0 0,0 0 0,0 0 0,1 0 0,-1 0 0,0 0 0,1 0 0,-1 0 0,0 0 0,0 0 0,1 0 0,-1 0 0,0 0 0,0 0 0,1 0 0,-1 0 0,0 1 0,0-1 0,0 0 0,1 0 0,-1 0 0,0 1 0,9 9 0,2 15 0,-11-25 0,6 11 0,-2-10 0,3-17 0,-3 2 0,-2 8 0,1 1 0,-1 0 0,1 0 0,0 0 0,1 0 0,6-7 0,-9 11 0,-1 1 0,1-1 0,-1 1 0,1-1 0,-1 1 0,1-1 0,0 1 0,-1 0 0,1-1 0,0 1 0,-1 0 0,1-1 0,0 1 0,-1 0 0,1 0 0,0 0 0,0-1 0,-1 1 0,1 0 0,0 0 0,0 0 0,-1 0 0,2 1 0,-1-1 0,0 1 0,0 0 0,0 0 0,-1 0 0,1 0 0,0-1 0,0 1 0,0 0 0,-1 0 0,1 1 0,-1-1 0,1 0 0,-1 0 0,1 0 0,-1 0 0,0 0 0,1 1 0,-1-1 0,0 2 0,2 28 0,-2-27 0,0 1 0,0 0 0,1 0 0,0 0 0,0 0 0,2 7 0,-3-12-23,0 0 0,0 0 0,0 0 0,0 0 0,0 0-1,0 0 1,0-1 0,0 1 0,0 0 0,0 0 0,0 0 0,0 0-1,0 0 1,0 0 0,0 0 0,0 0 0,0 0 0,0-1 0,0 1-1,0 0 1,0 0 0,1 0 0,-1 0 0,0 0 0,0 0 0,0 0-1,0 0 1,0 0 0,0 0 0,0 0 0,0 0 0,0 0 0,0 0-1,1 0 1,-1 0 0,0-1 0,0 1 0,0 0 0,0 0 0,0 0 0,0 0-1,0 0 1,0 0 0,1 0 0,-1 1 0,0-1 0,0 0 0,0 0-1,0 0 1,0 0 0,0 0 0,0 0 0,0 0 0,0 0 0,1 0-1,-1 0 1,0 0 0,0 0 0,1-7-6803</inkml:trace>
  <inkml:trace contextRef="#ctx0" brushRef="#br0" timeOffset="1594.96">792 83 24575,'-2'18'0,"2"-10"0,-1 0 0,1 0 0,0 0 0,0 0 0,3 12 0,-3-19 0,1 0 0,-1 0 0,0-1 0,1 1 0,-1 0 0,1 0 0,-1 0 0,1 0 0,-1 0 0,1 0 0,0-1 0,-1 1 0,1 0 0,0 0 0,0-1 0,-1 1 0,1-1 0,0 1 0,2 0 0,-2 0 0,1-1 0,0 0 0,-1 0 0,1 0 0,0 0 0,-1 0 0,1 0 0,0 0 0,-1-1 0,1 1 0,0-1 0,-1 1 0,1-1 0,-1 1 0,1-1 0,1-1 0,1 0 0,-1-1 0,0 1 0,0 0 0,0-1 0,-1 0 0,1 0 0,-1 0 0,0 0 0,1 0 0,2-6 0,-4 8 0,0-1 0,0 0 0,0 0 0,-1 0 0,1 1 0,0-1 0,-1 0 0,1 0 0,-1 0 0,0 0 0,1 0 0,-1 0 0,0 0 0,0-1 0,-1 1 0,1 0 0,0 0 0,-1 0 0,1 0 0,-1 1 0,-1-4 0,2 4-37,0 1 0,-1-1 1,1 1-1,0-1 0,-1 1 0,1 0 0,-1-1 0,1 1 0,-1-1 0,1 1 0,-1 0 0,0-1 1,1 1-1,-1 0 0,1 0 0,-1-1 0,0 1 0,1 0 0,-1 0 0,1 0 0,-1 0 0,0 0 1,1 0-1,-1 0 0,0 0 0,1 0 0,-1 0 0,0 0 0,1 0 0,-1 0 0,1 1 0,-1-1 1,0 0-1,1 0 0,-1 1 0,0 0 0,-5 4-6789</inkml:trace>
  <inkml:trace contextRef="#ctx0" brushRef="#br0" timeOffset="1891.76">263 587 24575,'-6'2'0,"0"1"0,7-7 0,13-7 0,14-5 0,12-6 0,8-4 0,8-2 0,8-3 0,4-1 0,1 1 0,-8 6 0,-10 7 0,-13 7 0,-13 6 0,-13 7 0,-12 4 0,-6 0-8191</inkml:trace>
  <inkml:trace contextRef="#ctx0" brushRef="#br0" timeOffset="2204.41">357 650 24575,'3'0'0,"7"-4"0,8-3 0,12-6 0,12-5 0,10-4 0,6-6 0,5-2 0,3 1 0,-2 1 0,-5 6 0,-11 4 0,-15 6 0,-13 4-8191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50.28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76 5 24575,'0'-2'0,"0"1"0,0 6 0,0 9 0,0 9 0,0 6 0,0 3 0,0 1 0,0-2 0,0-2 0,0-5 0,0-4 0,0-7 0,0-7-8191</inkml:trace>
  <inkml:trace contextRef="#ctx0" brushRef="#br0" timeOffset="232.23">1 49 24575,'3'0'0,"4"0"0,7 0 0,5 0 0,4 0 0,3 0 0,0 0 0,0-4 0,-2 0 0,-3 0 0,-6 3 0,-4 2-8191</inkml:trace>
  <inkml:trace contextRef="#ctx0" brushRef="#br0" timeOffset="590.91">202 124 24575,'0'12'0,"-1"-6"0,1 0 0,0 0 0,1 1 0,-1-1 0,1 0 0,3 8 0,-4-13 0,1 1 0,-1-1 0,1 0 0,0 0 0,0 1 0,0-1 0,0 0 0,0 0 0,0 0 0,0 0 0,0 0 0,0-1 0,0 1 0,0 0 0,0 0 0,1-1 0,-1 1 0,0 0 0,1-1 0,-1 0 0,0 1 0,1-1 0,-1 0 0,0 1 0,1-1 0,-1 0 0,1 0 0,-1 0 0,0 0 0,1-1 0,-1 1 0,1 0 0,1-1 0,-1 1 0,0-1 0,0 1 0,0-1 0,-1 1 0,1-1 0,0 0 0,0 0 0,0 0 0,-1 0 0,1 0 0,0 0 0,-1 0 0,1 0 0,-1-1 0,1 1 0,-1-1 0,0 1 0,1-1 0,-1 0 0,0 1 0,0-1 0,0 0 0,-1 0 0,1 1 0,0-1 0,-1 0 0,1 0 0,-1 0 0,1 0 0,-1 0 0,0 0 0,0 0 0,0 0 0,0-2 0,0 1 0,-1 1 0,1 0 0,0 0 0,-1-1 0,0 1 0,0 0 0,1 0 0,-1 0 0,-1-1 0,1 1 0,0 0 0,0 0 0,-1 1 0,1-1 0,-1 0 0,1 0 0,-1 1 0,0-1 0,0 1 0,0-1 0,0 1 0,0 0 0,0 0 0,0 0 0,0 0 0,0 0 0,-1 1 0,-3-2 0,4 2 23,0 0 0,1-1 0,-1 1-1,0 0 1,0 1 0,1-1 0,-1 0-1,0 0 1,1 1 0,-1-1 0,0 1-1,1-1 1,-1 1 0,-1 1 0,3-2-36,-1 0 1,1 0 0,0 0 0,0 1 0,-1-1-1,1 0 1,0 0 0,0 1 0,0-1 0,-1 0-1,1 0 1,0 1 0,0-1 0,0 0 0,0 1 0,0-1-1,0 0 1,-1 0 0,1 1 0,0-1 0,0 0-1,0 1 1,0-1 0,0 0 0,0 1 0,0-1-1,1 1 1,9 9-1353,-1-5-5461</inkml:trace>
  <inkml:trace contextRef="#ctx0" brushRef="#br0" timeOffset="855.31">416 5 24575,'0'-2'0,"0"0"0,0 4 0,0 6 0,0 7 0,0 6 0,0 4 0,0 3 0,0-1 0,0 0 0,2-4 0,1-4 0,0-2 0,-1-5 0,-1-7 0,-2-7 0</inkml:trace>
  <inkml:trace contextRef="#ctx0" brushRef="#br0" timeOffset="994.59">397 168 24575,'0'-2'0,"0"0"0,1 1 0,3 0 0,1 1 0,5 0 0,3 0 0,3 0 0,2 0 0,1 0 0,0 0 0,-4 0-8191</inkml:trace>
  <inkml:trace contextRef="#ctx0" brushRef="#br0" timeOffset="1569.25">574 143 24575,'-1'0'0,"1"-1"0,-1 0 0,0 0 0,1 1 0,-1-1 0,0 1 0,1-1 0,-1 0 0,0 1 0,0-1 0,1 1 0,-1 0 0,0-1 0,0 1 0,0 0 0,0-1 0,0 1 0,1 0 0,-1 0 0,0 0 0,0 0 0,0 0 0,0 0 0,0 0 0,0 0 0,0 0 0,0 0 0,0 1 0,1-1 0,-1 0 0,0 0 0,0 1 0,-1 0 0,-1 0 0,0 0 0,0 1 0,1-1 0,-1 1 0,1 0 0,-1 0 0,1 0 0,-4 3 0,4-2 0,1-1 0,-1 1 0,1-1 0,0 1 0,0-1 0,0 1 0,1 0 0,-1 0 0,0-1 0,1 1 0,0 0 0,0 0 0,0 0 0,0-1 0,0 1 0,0 0 0,1 0 0,-1 0 0,3 4 0,-3-5 0,0-1 0,1 0 0,0 1 0,-1-1 0,1 0 0,0 1 0,-1-1 0,1 0 0,0 0 0,0 1 0,0-1 0,0 0 0,1 0 0,-1 0 0,0 0 0,0-1 0,0 1 0,1 0 0,-1 0 0,1-1 0,-1 1 0,0-1 0,1 1 0,-1-1 0,1 0 0,-1 1 0,1-1 0,-1 0 0,1 0 0,-1 0 0,1 0 0,-1 0 0,1 0 0,-1-1 0,1 1 0,-1 0 0,3-2 0,-1 1 0,-1 0 0,0-1 0,0 1 0,0-1 0,1 0 0,-1 1 0,-1-1 0,1 0 0,0 0 0,0 0 0,-1 0 0,1-1 0,-1 1 0,0 0 0,1-1 0,-1 1 0,0-1 0,-1 1 0,2-4 0,6-13 0,10 56 0,-14-34 0,0 0 0,0 0 0,1 0 0,-1 0 0,1 0 0,0-1 0,0 0 0,0 0 0,0 0 0,0-1 0,0 0 0,8 1 0,-8-1 0,-1 0 0,1-1 0,0 0 0,0 0 0,0 0 0,-1 0 0,1-1 0,0 0 0,0 0 0,-1 0 0,1-1 0,-1 1 0,1-1 0,3-2 0,-5 2 0,-1 0 0,0 0 0,-1 0 0,1 0 0,0 0 0,-1 0 0,1-1 0,-1 1 0,1 0 0,-1-1 0,0 1 0,0-1 0,0 0 0,-1 1 0,1-1 0,0-5 0,0-4 0,0 0 0,-2-18 0,1 17 0,0 1 0,-1-28 0,1 38 0,0 0 0,0-1 0,-1 1 0,1 0 0,-1 0 0,1 0 0,-1 0 0,0 1 0,0-1 0,1 0 0,-1 0 0,-1 0 0,1 1 0,-2-3 0,3 4 0,0 0 0,-1 0 0,1-1 0,0 1 0,-1 0 0,1 0 0,-1 0 0,1 0 0,0 0 0,-1 0 0,1 0 0,0 0 0,-1 1 0,1-1 0,0 0 0,-1 0 0,1 0 0,-1 0 0,1 0 0,0 1 0,0-1 0,-1 0 0,1 0 0,0 1 0,-1-1 0,1 0 0,0 0 0,0 1 0,-1-1 0,1 0 0,0 1 0,0-1 0,0 0 0,-1 1 0,1-1 0,0 0 0,0 1 0,0-1 0,0 0 0,0 1 0,0-1 0,0 0 0,0 1 0,-6 18 0,3-3 0,0 1 0,1 0 0,1 0 0,1 0 0,0 0 0,1 0 0,6 32 0,-7-48-50,1 1-1,-1-1 1,0 0-1,1 0 0,-1 1 1,1-1-1,0 0 1,-1 0-1,1 0 1,0 0-1,0 0 0,0 1 1,0-2-1,0 1 1,0 0-1,0 0 1,0 0-1,0 0 0,0-1 1,0 1-1,0 0 1,1-1-1,-1 1 1,0-1-1,0 0 1,3 1-1,8-1-6775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02.86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70 1 24575,'1'58'0,"0"-6"0,-9 94 0,8-146-40,0 0 0,0 1 0,0-1 0,0 1-1,0-1 1,-1 0 0,1 1 0,0-1 0,0 0 0,0 1 0,0-1-1,0 0 1,0 1 0,-1-1 0,1 0 0,0 0 0,0 1-1,0-1 1,-1 0 0,1 1 0,0-1 0,-1 0 0,1 0 0,0 0-1,0 1 1,-1-1 0,1 0 0,0 0 0,-1 0 0,1 0-1,0 0 1,-1 1 0,0-1 0,-4-1-6786</inkml:trace>
  <inkml:trace contextRef="#ctx0" brushRef="#br0" timeOffset="277.56">1 215 24575,'0'1'0,"1"1"0,0 1 0,3 1 0,0 2 0,1-1 0,1 2 0,1-1 0,-1 1 0,1-1 0,1-1 0,2-2 0,-2-2 0,-1-1-8191</inkml:trace>
  <inkml:trace contextRef="#ctx0" brushRef="#br0" timeOffset="483.19">139 215 24575,'-1'1'0,"0"4"0,-3 1 0,0 3 0,-1 3 0,-1 1 0,2-1-8191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05.837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0 240 24575,'0'2'0,"2"1"0,1-1 0,5 1 0,4-2 0,7 0 0,6 0 0,2-1 0,1 0 0,-3 0 0,-4 0 0,-5 0-8191</inkml:trace>
  <inkml:trace contextRef="#ctx0" brushRef="#br0" timeOffset="279.89">158 189 24575,'1'0'0,"3"0"0,2 0 0,3 4 0,-1 2 0,1 4 0,-1 3 0,-2 1 0,-2 3 0,-2 1 0,-2 0 0,-1 0 0,-3-3 0,0-1 0,-2-3 0,0-2 0,1-1-8191</inkml:trace>
  <inkml:trace contextRef="#ctx0" brushRef="#br0" timeOffset="778.07">555 0 24575,'-1'1'0,"1"-1"0,-1 0 0,1 1 0,-1-1 0,1 1 0,-1-1 0,1 1 0,0-1 0,-1 1 0,1-1 0,0 1 0,0 0 0,-1-1 0,1 1 0,0-1 0,0 1 0,0 0 0,0-1 0,-1 1 0,1 0 0,0-1 0,0 1 0,0-1 0,1 1 0,-1 0 0,0-1 0,0 2 0,2 23 0,-2-21 0,6 40 0,-2-19 0,-1 1 0,0 47 0,-3-67 0,-1-1 0,1 1 0,-1-1 0,0 1 0,0-1 0,-1 1 0,0-1 0,0 0 0,0 0 0,0 0 0,-1 0 0,0 0 0,0 0 0,0-1 0,0 1 0,-1-1 0,0 0 0,-7 6 0,11-10 0,-1 1 0,1-1 0,0 0 0,-1 1 0,1-1 0,0 0 0,-1 1 0,1-1 0,-1 0 0,1 0 0,-1 0 0,1 1 0,-1-1 0,1 0 0,-1 0 0,1 0 0,-1 0 0,1 0 0,-1 0 0,1 0 0,-1 0 0,1 0 0,-1 0 0,1 0 0,-1 0 0,1 0 0,0 0 0,-1-1 0,1 1 0,-1 0 0,1 0 0,-1-1 0,1 1 0,-1-1 0,0 0 0,0 0 0,1 0 0,-1-1 0,0 1 0,1 0 0,-1-1 0,1 1 0,0-1 0,-1 1 0,1-1 0,0-2 0,2-39 0,-2 41 0,1 1 0,-1-1 0,0 1 0,1-1 0,-1 1 0,1-1 0,-1 1 0,1-1 0,0 1 0,-1 0 0,1-1 0,0 1 0,0 0 0,0 0 0,0 0 0,1-1 0,-1 1 0,0 1 0,0-1 0,0 1 0,-1 0 0,1 0 0,0-1 0,0 1 0,0 0 0,0 0 0,0 0 0,-1 0 0,1 0 0,0 0 0,0 0 0,0 0 0,0 0 0,0 0 0,-1 1 0,1-1 0,1 1 0,2 1 0,0 0 0,0 1 0,0-1 0,0 1 0,-1 0 0,1 0 0,-1 1 0,5 5 0,20 20 342,-26-28-443,0 0 1,-1 0-1,1 0 1,0 0 0,0 0-1,0 0 1,0 0-1,0 0 1,0-1 0,0 1-1,0-1 1,0 0 0,1 1-1,-1-1 1,0 0-1,3-1 1,7-1-6726</inkml:trace>
  <inkml:trace contextRef="#ctx0" brushRef="#br0" timeOffset="1118.75">681 240 24575,'0'0'0,"7"0"0,-1 0 0,1 0 0,-1-1 0,1 0 0,9-3 0,-16 4 0,1 0 0,0 0 0,0-1 0,0 1 0,0-1 0,0 1 0,0-1 0,0 0 0,-1 1 0,1-1 0,0 1 0,0-1 0,-1 0 0,1 0 0,-1 0 0,1 1 0,0-1 0,-1 0 0,1 0 0,-1 0 0,0 0 0,1 0 0,-1 0 0,0 0 0,0 0 0,1 0 0,-1 0 0,0 0 0,0 0 0,0 0 0,0 0 0,0 0 0,-1 0 0,1 0 0,0 0 0,0 0 0,-1 0 0,1 0 0,0 0 0,-1 0 0,1 1 0,-1-1 0,1 0 0,-2-1 0,2 1 0,-1 0 0,1 0 0,0 0 0,-1 1 0,0-1 0,1 0 0,-1 0 0,1 0 0,-1 1 0,0-1 0,0 0 0,1 1 0,-1-1 0,0 0 0,0 1 0,0-1 0,0 1 0,0-1 0,0 1 0,0 0 0,0-1 0,0 1 0,0 0 0,0 0 0,0 0 0,0 0 0,0 0 0,0 0 0,0 0 0,0 0 0,0 0 0,0 0 0,0 0 0,0 1 0,0-1 0,0 0 0,0 1 0,0-1 0,0 1 0,1-1 0,-1 1 0,0-1 0,0 1 0,0 0 0,1-1 0,-1 1 0,0 0 0,0 1 0,0-1 0,-1 0 0,1 0 0,0 1 0,1-1 0,-1 0 0,0 1 0,0-1 0,1 1 0,-1-1 0,0 1 0,1-1 0,0 1 0,-1-1 0,1 1 0,0-1 0,0 1 0,-1 0 0,2-1 0,-1 1 0,0-1 0,0 1 0,0-1 0,1 1 0,-1 0 0,0-1 0,1 1 0,0-1 0,-1 1 0,1-1 0,0 0 0,0 1 0,0-1 0,0 0 0,1 2 0,1 0 27,1-1-1,-1 0 0,0 0 0,1 0 1,0 0-1,-1 0 0,1-1 0,0 1 1,0-1-1,0 0 0,0 0 0,8 0 1,-6 0-241,0-1 1,1 0 0,-1 0-1,1-1 1,-1 1 0,0-1-1,10-3 1,-5-1-6613</inkml:trace>
  <inkml:trace contextRef="#ctx0" brushRef="#br0" timeOffset="1561.39">939 171 24575,'0'-2'0,"0"0"0,0 0 0,0 0 0,0 0 0,0 0 0,-1 0 0,1 0 0,-1 1 0,1-1 0,-1 0 0,0 0 0,1 1 0,-1-1 0,-2-2 0,3 4 0,0 0 0,-1 0 0,1-1 0,0 1 0,-1 0 0,1 0 0,0-1 0,-1 1 0,1 0 0,0 0 0,-1 0 0,1 0 0,-1 0 0,1 0 0,0 0 0,-1 0 0,1 0 0,-1 0 0,1 0 0,0 0 0,-1 0 0,1 0 0,-1 0 0,0 0 0,-13 12 0,10-7 0,0 1 0,0 0 0,1 0 0,0 0 0,0 0 0,0 0 0,-2 9 0,5-13 0,-1 0 0,1 0 0,0 0 0,-1 1 0,1-1 0,0 0 0,0 0 0,0 0 0,1 1 0,-1-1 0,1 3 0,0-4 0,-1 0 0,1 0 0,-1 0 0,1 0 0,0 0 0,-1 0 0,1 0 0,0 0 0,0 0 0,0-1 0,0 1 0,-1 0 0,1-1 0,0 1 0,0-1 0,0 1 0,0-1 0,0 1 0,0-1 0,1 0 0,-1 1 0,0-1 0,2 0 0,-2 0 0,1 0 0,-1 1 0,0-1 0,1-1 0,-1 1 0,0 0 0,1 0 0,-1 0 0,0-1 0,0 1 0,1-1 0,-1 1 0,0-1 0,0 1 0,0-1 0,0 0 0,1 1 0,-1-1 0,0 0 0,0 0 0,-1 0 0,1 0 0,0 0 0,0 0 0,0 0 0,-1 0 0,1 0 0,0 0 0,-1-1 0,1 1 0,-1 0 0,1 0 0,-1-3 0,2-2 0,-1 1 0,0-1 0,0 0 0,-1-12 0,1 14 0,0 8 0,0 3 0,1-1 0,1 1 0,-1-1 0,5 8 0,-6-11 0,0-1 0,1 0 0,-1 0 0,1 0 0,-1 0 0,1 0 0,-1 0 0,1 0 0,0 0 0,0-1 0,0 1 0,0-1 0,0 1 0,4 1 0,3-4-1365,-3-2-5461</inkml:trace>
  <inkml:trace contextRef="#ctx0" brushRef="#br0" timeOffset="1889.39">1021 158 24575,'2'1'0,"-1"0"0,1 0 0,-1 1 0,0-1 0,1 1 0,-1-1 0,0 1 0,0-1 0,0 1 0,0 0 0,0-1 0,0 1 0,-1 0 0,1 0 0,-1 0 0,1 3 0,2 1 0,-2-2 0,1 0 0,0 0 0,0 0 0,1 0 0,-1-1 0,1 1 0,0-1 0,0 1 0,4 2 0,-7-6 0,1 1 0,-1-1 0,1 1 0,0-1 0,-1 0 0,1 1 0,-1-1 0,1 0 0,0 0 0,-1 1 0,1-1 0,0 0 0,-1 0 0,1 0 0,0 0 0,0 0 0,-1 0 0,1 0 0,0 0 0,-1 0 0,1 0 0,0 0 0,1-1 0,-1 0 0,0 0 0,0 1 0,0-1 0,0 0 0,-1-1 0,1 1 0,0 0 0,0 0 0,0 0 0,-1 0 0,1-1 0,-1 1 0,1 0 0,-1-1 0,0 1 0,1 0 0,-1-2 0,0 1 1,2-6 67,0 0 0,1-1 0,0 1 0,6-13 0,-9 20-112,1 0-1,0-1 0,-1 1 0,1 0 0,0 0 0,0 0 0,0 0 0,0 0 0,-1 0 0,2 0 0,-1 0 1,0 0-1,0 0 0,0 0 0,0 1 0,0-1 0,1 1 0,-1-1 0,0 1 0,1-1 0,-1 1 0,0-1 1,1 1-1,-1 0 0,0 0 0,1 0 0,-1 0 0,0 0 0,1 0 0,-1 0 0,1 0 0,-1 1 1,0-1-1,1 1 0,-1-1 0,0 1 0,3 0 0,4 4-6781</inkml:trace>
  <inkml:trace contextRef="#ctx0" brushRef="#br0" timeOffset="2319.54">1235 171 24575,'0'0'0,"0"0"0,0 0 0,0 1 0,0-1 0,0 0 0,0 1 0,0-1 0,0 0 0,0 1 0,0-1 0,0 0 0,0 1 0,0-1 0,0 0 0,0 1 0,0-1 0,0 0 0,1 1 0,-1-1 0,0 0 0,0 0 0,0 1 0,1-1 0,-1 0 0,0 0 0,0 1 0,1-1 0,-1 0 0,0 0 0,0 0 0,1 1 0,-1-1 0,0 0 0,1 0 0,-1 0 0,0 0 0,0 0 0,1 0 0,-1 0 0,0 0 0,1 0 0,-1 0 0,0 0 0,1 0 0,-1 0 0,0 0 0,1 0 0,-1 0 0,0 0 0,1 0 0,-1 0 0,0 0 0,1 0 0,-1-1 0,1 1 0,0-1 0,0 1 0,0-1 0,0 1 0,-1-1 0,1 0 0,0 1 0,0-1 0,-1 0 0,1 0 0,0 1 0,-1-1 0,1 0 0,-1 0 0,1 0 0,-1 0 0,0 0 0,1-1 0,-1 1 0,0 0 0,1 0 0,-1 1 0,0-1 0,0 0 0,0 0 0,0 0 0,0 1 0,0-1 0,-1 0 0,1 0 0,0 1 0,0-1 0,-1 0 0,1 0 0,0 1 0,-1-1 0,1 0 0,0 1 0,-1-1 0,1 0 0,-1 1 0,0-1 0,1 1 0,-1-1 0,1 1 0,-1 0 0,1 0 0,-1 0 0,1 0 0,-1 1 0,1-1 0,0 0 0,-1 0 0,1 0 0,-1 0 0,1 0 0,-1 0 0,1 1 0,0-1 0,-1 0 0,1 0 0,-1 1 0,1-1 0,0 0 0,-1 1 0,1-1 0,0 0 0,0 1 0,-1-1 0,1 0 0,0 1 0,0-1 0,-1 1 0,1-1 0,0 0 0,0 1 0,0-1 0,0 1 0,0-1 0,-1 1 0,1-1 0,0 1 0,-1 1 13,0 0 0,1 1-1,-1-1 1,0 0-1,1 0 1,-1 1 0,1-1-1,0 1 1,0-1 0,0 0-1,0 1 1,0-1 0,0 0-1,1 1 1,-1-1 0,1 0-1,-1 0 1,1 1-1,0-1 1,0 0 0,0 0-1,0 0 1,1 0 0,-1 0-1,0 0 1,4 3 0,-3-4-91,0 1 0,1 0 1,-1-1-1,1 0 1,0 1-1,-1-1 1,1 0-1,0-1 0,0 1 1,0 0-1,0-1 1,-1 1-1,1-1 1,0 0-1,0 0 0,0 0 1,0-1-1,0 1 1,0 0-1,0-1 1,3-1-1,5-2-6748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04.70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1 127 24575,'3'0'0,"2"0"0,5 0 0,3 0 0,4 0 0,1 0 0,2-2 0,0 1 0,0 0 0,-4-3 0,-2 1 0,-4-3 0,-3 1-8191</inkml:trace>
  <inkml:trace contextRef="#ctx0" brushRef="#br0" timeOffset="334.08">139 1 24575,'2'2'0,"0"1"0,0-1 0,0 0 0,0 1 0,0-1 0,0 0 0,1 0 0,-1 0 0,4 1 0,-1 1 0,1 0 0,-1 0 0,0 1 0,-1-1 0,7 9 0,-10-11 15,0 0 0,1 0 0,-1 1 0,0-1-1,-1 1 1,1-1 0,0 1 0,-1 0 0,0-1 0,1 1-1,-1-1 1,0 1 0,0 0 0,-1-1 0,1 1 0,0-1 0,-1 1-1,0 0 1,1-1 0,-1 1 0,0-1 0,-2 4 0,-1-1-205,1 0 0,-1 0 1,0-1-1,0 1 0,0-1 1,-1 0-1,1 0 1,-9 5-1,-4 1-6636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22.05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1 251 24575,'-1'2'0,"1"1"0,1-1 0,-1 0 0,0 0 0,0 0 0,1 0 0,-1 0 0,1-1 0,0 1 0,0 0 0,-1 0 0,1 0 0,0 0 0,1-1 0,-1 1 0,0 0 0,0-1 0,1 1 0,-1-1 0,1 0 0,-1 1 0,1-1 0,0 0 0,-1 0 0,1 0 0,0 0 0,0 0 0,0 0 0,0-1 0,-1 1 0,1 0 0,0-1 0,4 1 0,-2-1 0,-1 0 0,1 0 0,-1 0 0,0 0 0,1 0 0,-1-1 0,1 1 0,-1-1 0,0 0 0,1 0 0,-1-1 0,0 1 0,0 0 0,0-1 0,0 0 0,0 0 0,-1 0 0,1 0 0,3-3 0,2-7 0,0 0 0,0-1 0,-1 0 0,-1 0 0,0 0 0,-1-1 0,6-24 0,-6 19 0,2 0 0,14-31 0,-21 50 0,1-1 0,-1 0 0,0 1 0,0-1 0,1 1 0,-1-1 0,0 1 0,1-1 0,-1 1 0,1-1 0,-1 1 0,1-1 0,-1 1 0,1 0 0,-1-1 0,1 1 0,-1-1 0,1 1 0,0 0 0,-1 0 0,1-1 0,0 1 0,0 0 0,-1 0 0,1 1 0,-1-1 0,1 0 0,-1 0 0,1 1 0,-1-1 0,0 0 0,1 0 0,-1 1 0,1-1 0,-1 1 0,0-1 0,1 0 0,-1 1 0,0-1 0,1 1 0,-1-1 0,0 1 0,1 0 0,7 30 0,-4-2 0,1 0 0,-2 1 0,0 50 0,-4-75-1365</inkml:trace>
  <inkml:trace contextRef="#ctx0" brushRef="#br0" timeOffset="154.51">120 163 24575,'3'0'0,"4"0"0,3 0 0,4-1 0,4 0 0,1-3 0,0 0 0,-3 1-8191</inkml:trace>
  <inkml:trace contextRef="#ctx0" brushRef="#br0" timeOffset="450.35">378 31 24575,'-2'-2'0,"-1"2"0,1 5 0,0 7 0,0 5 0,1 5 0,1 6 0,-1 4 0,1 1 0,0-1 0,1-3 0,-1-6 0,0-3 0,0-5 0,2-8 0</inkml:trace>
  <inkml:trace contextRef="#ctx0" brushRef="#br0" timeOffset="759.14">391 182 24575,'3'-5'-801,"3"9"871,4 10 220,7 30 151,-17-48-441,0 1 0,0 0 0,0 0 0,1 0 0,-1 0 0,1-1 0,0 1 0,0 0 0,0 0 0,0 0 0,1 1 0,1-5 0,0 3 0,-1-1 0,1 0 0,0 1 0,0-1 0,1 1 0,-1 0 0,8-7 0,-10 10-38,0 1 0,-1 0 0,1-1 1,0 1-1,0 0 0,-1-1 0,1 1 0,0 0 0,0 0 0,-1 0 0,1 0 0,0-1 0,0 1 0,0 0 0,-1 0 0,1 0 1,0 1-1,0-1 0,-1 0 0,1 0 0,0 0 0,0 1 0,-1-1 0,1 0 0,0 1 0,0-1 0,-1 0 0,1 1 0,0-1 1,-1 1-1,1-1 0,-1 1 0,1 0 0,-1-1 0,2 2 0,6 7-6788</inkml:trace>
  <inkml:trace contextRef="#ctx0" brushRef="#br0" timeOffset="1095.61">529 201 24575,'2'0'0,"28"-2"0,-28 1 0,-1 1 0,0 0 0,1-1 0,-1 1 0,0-1 0,1 0 0,-1 1 0,0-1 0,0 0 0,0 0 0,0 0 0,0 0 0,0 0 0,0 0 0,0 0 0,0 0 0,0 0 0,0 0 0,0-2 0,-1 3 0,0 0 0,0 0 0,-1 0 0,1 0 0,0 0 0,0 0 0,0 0 0,0 0 0,-1 0 0,1 0 0,0 0 0,0 0 0,0 0 0,-1 0 0,1 0 0,0 0 0,0 0 0,0 0 0,0 0 0,-1 0 0,1 0 0,0 0 0,0 0 0,0 0 0,0 0 0,0-1 0,-1 1 0,1 0 0,0 0 0,0 0 0,0 0 0,0 0 0,0-1 0,0 1 0,0 0 0,0 0 0,0 0 0,-1 0 0,1-1 0,0 1 0,0 0 0,0 0 0,0 0 0,0 0 0,0-1 0,0 1 0,0 0 0,0 0 0,0 0 0,0-1 0,0 1 0,0 0 0,1 0 0,-1 0 0,0 0 0,0-1 0,0 1 0,0 0 0,0 0 0,0 0 0,0 0 0,0 0 0,1-1 0,-1 1 0,0 0 0,0 0 0,0 0 0,-12 8 0,11-7 0,-1 1 0,1-1 0,0 0 0,0 1 0,0 0 0,0-1 0,0 1 0,1-1 0,-1 1 0,0 0 0,1 0 0,-1-1 0,1 1 0,0 0 0,-1 0 0,1-1 0,0 1 0,0 0 0,0 0 0,1 0 0,-1-1 0,0 1 0,1 0 0,-1 0 0,1 0 0,-1-1 0,2 4 0,0-3 0,0 0 0,-1-1 0,1 1 0,0 0 0,0-1 0,0 1 0,0-1 0,0 0 0,1 0 0,-1 0 0,0 0 0,0 0 0,1 0 0,-1 0 0,1-1 0,-1 1 0,0-1 0,1 0 0,4 0 0,-3 0-151,1 0-1,-1-1 0,1 1 0,-1-1 1,0 0-1,0 0 0,1-1 1,6-2-1,2-3-6674</inkml:trace>
  <inkml:trace contextRef="#ctx0" brushRef="#br0" timeOffset="1891.16">718 151 24575,'0'-1'0,"-1"0"0,1 0 0,-1 1 0,1-1 0,-1 0 0,0 1 0,1-1 0,-1 1 0,0-1 0,1 1 0,-1-1 0,0 1 0,0-1 0,0 1 0,0 0 0,1-1 0,-1 1 0,0 0 0,0 0 0,0 0 0,0 0 0,0-1 0,0 1 0,0 0 0,1 1 0,-1-1 0,0 0 0,0 0 0,0 0 0,0 0 0,0 1 0,0-1 0,1 0 0,-1 1 0,0-1 0,0 1 0,1-1 0,-1 1 0,0-1 0,0 1 0,0 0 0,0 0 0,1-1 0,-1 0 0,0 1 0,1-1 0,-1 1 0,1-1 0,-1 1 0,1-1 0,-1 1 0,1-1 0,-1 1 0,1-1 0,-1 1 0,1 0 0,0-1 0,-1 1 0,1 0 0,0-1 0,0 1 0,0 0 0,-1 0 0,1-1 0,0 1 0,0 0 0,0 0 0,0-1 0,0 1 0,0 0 0,0-1 0,0 1 0,1 0 0,-1 0 0,0-1 0,0 1 0,1 0 0,-1-1 0,0 1 0,1 0 0,-1-1 0,0 1 0,1-1 0,-1 1 0,1-1 0,-1 1 0,1-1 0,0 1 0,-1-1 0,1 1 0,0 0 0,0-1 0,-1 0 0,1 0 0,-1 0 0,1 1 0,-1-1 0,1 0 0,-1 0 0,1 0 0,-1 0 0,1 0 0,-1 0 0,1 0 0,-1 0 0,1 0 0,-1 0 0,1-1 0,-1 1 0,1 0 0,-1 0 0,1 0 0,-1-1 0,1 1 0,-1 0 0,1 0 0,-1-1 0,1 1 0,-1 0 0,0-1 0,1 1 0,-1-1 0,0 1 0,1 0 0,-1-1 0,0 1 0,1-1 0,-1 1 0,0-1 0,0 1 0,0-1 0,0 1 0,1-2 0,-1 2 0,0-1 0,0 1 0,0-1 0,0 1 0,1-1 0,-1 1 0,0-1 0,1 1 0,-1-1 0,0 1 0,0-1 0,1 1 0,-1-1 0,1 1 0,-1 0 0,0-1 0,1 1 0,-1 0 0,1-1 0,-1 1 0,1 0 0,-1-1 0,1 1 0,-1 0 0,1 0 0,-1 0 0,1 0 0,0 0 0,-1 0 0,1-1 0,-1 1 0,1 0 0,-1 0 0,1 1 0,-1-1 0,1 0 0,0 0 0,19 10 0,-12-6 0,0 0 0,0 0 0,0-1 0,10 3 0,-16-6 0,0 1 0,0-1 0,0 0 0,0 0 0,0 1 0,0-1 0,0 0 0,0-1 0,0 1 0,0 0 0,0-1 0,0 1 0,0-1 0,-1 1 0,1-1 0,0 0 0,0 0 0,0 0 0,-1 0 0,1 0 0,0 0 0,-1-1 0,3-1 0,-3 1 0,0 0 0,0 0 0,1 0 0,-1 0 0,0 0 0,-1 0 0,1 0 0,0 0 0,-1 0 0,1 0 0,-1-1 0,0 1 0,1-4 0,-1 5 0,0 0 0,0 0 0,0 0 0,0 0 0,0 0 0,0 0 0,-1 0 0,1 0 0,0 1 0,0-1 0,-1 0 0,1 0 0,0 0 0,-1 0 0,1 0 0,-1 1 0,1-1 0,-1 0 0,0 0 0,1 1 0,-1-1 0,0 1 0,1-1 0,-1 0 0,0 1 0,0-1 0,0 1 0,1-1 0,-1 1 0,0 0 0,0-1 0,0 1 0,0 0 0,-1 0 0,1 0 0,0 0 0,0 0 0,0 0 0,0 0 0,0 1 0,0-1 0,0 0 0,0 1 0,0-1 0,0 0 0,0 1 0,0 0 0,1-1 0,-1 1 0,0-1 0,0 1 0,1 0 0,-1 0 0,0-1 0,1 1 0,-1 0 0,0 0 0,1 0 0,-1 0 0,1 0 0,0-1 0,-1 1 0,1 0 0,0 0 0,0 0 0,-1 0 0,1 0 0,0 0 0,0 0 0,0 0 0,0 2 0,0-2 0,0 0 0,0 0 0,0 0 0,1 0 0,-1 0 0,0 0 0,0 0 0,0-1 0,1 1 0,-1 0 0,0 0 0,1 0 0,-1-1 0,1 1 0,-1 0 0,1 0 0,-1-1 0,1 1 0,0 0 0,-1-1 0,1 1 0,0-1 0,-1 1 0,1-1 0,0 1 0,0-1 0,0 1 0,-1-1 0,1 0 0,0 1 0,0-1 0,0 0 0,0 0 0,0 0 0,0 0 0,-1 0 0,1 0 0,0 0 0,0 0 0,0 0 0,0 0 0,0 0 0,0 0 0,0-1 0,1 0 0,0 1 0,0-1 0,-1 0 0,1 0 0,0 0 0,0-1 0,-1 1 0,1 0 0,-1 0 0,1-1 0,-1 1 0,0-1 0,0 0 0,1 1 0,-1-1 0,0 0 0,0 1 0,-1-1 0,1 0 0,0 0 0,-1 0 0,1 0 0,-1 0 0,1-3 0,1-7 0,-1 0 0,-1-23 0,0 16 0,1-8 0,1 6 0,-4 36 0,-1 31 0,1-1 0,4 50 0,3-76-1365,-1-14-5461</inkml:trace>
  <inkml:trace contextRef="#ctx0" brushRef="#br0" timeOffset="2335.65">977 119 24575,'-1'1'0,"0"-1"0,1 1 0,-1-1 0,0 1 0,1-1 0,-1 1 0,0-1 0,1 1 0,-1 0 0,0-1 0,1 1 0,-1 0 0,1-1 0,0 1 0,-1 0 0,1 0 0,-1 0 0,1-1 0,0 1 0,0 0 0,0 0 0,-1 0 0,1 1 0,-4 20 0,4-21 0,0 0 0,0 0 0,-1 0 0,1 1 0,0-1 0,0 0 0,0 0 0,0 0 0,0 0 0,1 0 0,-1 0 0,0 0 0,0 0 0,1 0 0,-1 0 0,1 0 0,-1 0 0,0 0 0,1 0 0,0-1 0,-1 1 0,1 0 0,0 0 0,-1 0 0,1-1 0,0 1 0,0 0 0,0-1 0,-1 1 0,1-1 0,0 1 0,0-1 0,0 1 0,0-1 0,0 1 0,0-1 0,0 0 0,0 0 0,0 0 0,2 1 0,-1-1 0,0-1 0,0 1 0,0 0 0,1-1 0,-1 1 0,0-1 0,0 0 0,0 0 0,0 0 0,0 0 0,-1 0 0,1 0 0,0 0 0,0-1 0,-1 1 0,1-1 0,0 1 0,-1-1 0,2-1 0,7-10 0,-5 11 0,-5 22 0,-1-3 0,2 172 0,-1-186 0,0-1 0,0 1 0,0-1 0,0 1 0,-1-1 0,1 1 0,-1-1 0,1 1 0,-1-1 0,0 0 0,0 1 0,0-1 0,0 0 0,-1 0 0,1 0 0,0 0 0,-1 0 0,0 0 0,1 0 0,-1 0 0,0 0 0,0-1 0,0 1 0,0-1 0,0 1 0,0-1 0,-1 0 0,1 0 0,0 0 0,-1 0 0,1 0 0,0-1 0,-1 1 0,1-1 0,-1 0 0,1 1 0,-1-1 0,1 0 0,-1 0 0,0-1 0,1 1 0,-1 0 0,1-1 0,-4-1 0,-2 0-60,1-1-1,0-1 0,0 1 1,0-1-1,-11-7 1,9 5-942,-12-8-5824</inkml:trace>
  <inkml:trace contextRef="#ctx0" brushRef="#br0" timeOffset="2618.54">366 371 24575,'0'1'0,"0"-1"0,1 1 0,-1 0 0,0-1 0,1 1 0,-1-1 0,1 1 0,-1-1 0,1 1 0,-1-1 0,1 1 0,-1-1 0,1 0 0,-1 1 0,1-1 0,0 0 0,-1 1 0,1-1 0,0 0 0,-1 0 0,1 1 0,0-1 0,-1 0 0,1 0 0,0 0 0,-1 0 0,2 0 0,21 1 0,4-3 0,1-1 0,30-8 0,-1 1 0,-9 2 0,-19 2 0,-1 2 0,1 0 0,53 2 0,-104 9-1365,6-3-5461</inkml:trace>
  <inkml:trace contextRef="#ctx0" brushRef="#br0" timeOffset="2957.59">441 434 24575,'3'0'0,"5"0"0,4 0 0,6 0 0,10 0 0,8-2 0,8-1 0,5 1 0,0-4 0,0 0 0,-5 1 0,-6 2 0,-9 0 0,-8-1 0,-10 1 0,-6-2 0,-4 0-8191</inkml:trace>
  <inkml:trace contextRef="#ctx0" brushRef="#br0" timeOffset="3726.96">1267 170 24575,'1'0'0,"1"0"0,-1 0 0,1 0 0,0 0 0,-1 1 0,1-1 0,-1 0 0,1 1 0,-1 0 0,1-1 0,-1 1 0,1 0 0,-1 0 0,0 0 0,1 0 0,-1 0 0,0 0 0,0 0 0,0 0 0,1 0 0,-1 0 0,-1 1 0,1-1 0,0 0 0,0 1 0,0-1 0,-1 1 0,1-1 0,-1 1 0,1 2 0,10 17 0,-10-20 0,-1-1 0,0 1 0,1-1 0,-1 1 0,1 0 0,-1-1 0,1 1 0,-1-1 0,1 0 0,0 1 0,-1-1 0,1 1 0,-1-1 0,1 0 0,0 1 0,-1-1 0,1 0 0,0 0 0,-1 0 0,1 1 0,0-1 0,-1 0 0,1 0 0,0 0 0,0 0 0,1 0 0,-1-1 0,1 0 0,-1 1 0,1-1 0,-1 0 0,0 0 0,1 0 0,-1 0 0,0 0 0,0 0 0,1 0 0,1-2 0,3-6 0,0 1 0,0-1 0,4-10 0,-6 11 0,8-11 0,27-36 0,-35 49 0,1 0 0,0 1 0,1 0 0,-1 0 0,1 1 0,0-1 0,0 1 0,0 0 0,1 1 0,7-4 0,-13 7-47,-1-1 0,1 1 0,0 0 0,-1 0 0,1 0 0,0-1 0,-1 1 0,1 0 0,0 0-1,0 0 1,-1 0 0,1 0 0,0 0 0,-1 0 0,1 1 0,0-1 0,0 0 0,-1 0 0,1 0 0,0 1 0,-1-1 0,1 0-1,-1 1 1,1-1 0,0 1 0,-1-1 0,1 1 0,0 0 0,3 6-6779</inkml:trace>
  <inkml:trace contextRef="#ctx0" brushRef="#br0" timeOffset="4175.76">1563 144 24575,'1'3'0,"0"-1"0,0 0 0,1 1 0,-1-1 0,1 0 0,-1 0 0,1 0 0,0 0 0,0 0 0,4 2 0,2 4 0,10 16 0,-11-16 0,0 1 0,13 12 0,-19-20 0,-1-1 0,1 0 0,0 0 0,-1 1 0,1-1 0,0 0 0,-1 0 0,1 0 0,0 0 0,0 0 0,-1 0 0,1 0 0,0 0 0,0 0 0,-1-1 0,1 1 0,0 0 0,-1 0 0,1-1 0,0 1 0,-1 0 0,1-1 0,-1 1 0,1 0 0,0-1 0,-1 1 0,1-1 0,-1 1 0,1-1 0,-1 1 0,1-1 0,-1 0 0,0 1 0,1-1 0,-1 0 0,19-29 0,-16 25 0,4-7 0,57-86 0,-57 88 0,1 1 0,0 0 0,0 0 0,1 1 0,0 0 0,0 1 0,17-11 0,-26 18-45,1-1-1,0 1 1,0-1-1,0 0 1,-1 1-1,1 0 1,0-1-1,0 1 1,0 0-1,0-1 1,0 1-1,0 0 1,0 0-1,0 0 1,0-1-1,0 1 1,0 0-1,0 1 1,0-1-1,0 0 1,0 0-1,-1 0 1,1 0-1,0 1 0,0-1 1,0 0-1,0 1 1,0-1-1,1 2 1,0 3-6781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18.86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1 103 24575,'0'10'0,"1"135"0,1-143 0,2-9 0,8-11 0,-11 17 0,-1 1 0,0-1 0,1 1 0,-1 0 0,1-1 0,-1 1 0,0 0 0,1-1 0,-1 1 0,1 0 0,-1-1 0,1 1 0,-1 0 0,1 0 0,-1 0 0,1 0 0,-1 0 0,1-1 0,-1 1 0,1 0 0,-1 0 0,1 0 0,0 0 0,-1 0 0,1 1 0,-1-1 0,1 0 0,-1 0 0,1 0 0,-1 0 0,1 1 0,-1-1 0,1 0 0,0 1 0,6 4 0,-2-1 0,1 0 0,-1 0 0,1 0 0,0-1 0,10 4 0,-15-7 0,0 1 0,0-1 0,0 0 0,0 0 0,0 0 0,0 0 0,0 0 0,1 0 0,-1 0 0,0 0 0,0 0 0,0 0 0,0 0 0,0-1 0,0 1 0,0 0 0,0-1 0,0 1 0,0-1 0,-1 1 0,1-1 0,0 1 0,0-1 0,0 0 0,0 1 0,-1-1 0,1 0 0,0 0 0,-1 1 0,1-1 0,-1 0 0,1 0 0,-1 0 0,1 0 0,-1 0 0,1 0 0,-1 0 0,0 0 0,0 0 0,1 0 0,-1 0 0,0 0 0,0 0 0,0-2 0,1-12 0,0-1 0,-2-28 0,0-4 0,3 39 171,2 8 0,6 13-1878,-3-1-5119</inkml:trace>
  <inkml:trace contextRef="#ctx0" brushRef="#br0" timeOffset="183.4">234 191 24575,'0'-1'0</inkml:trace>
  <inkml:trace contextRef="#ctx0" brushRef="#br0" timeOffset="1412.76">342 147 24575,'-6'-6'0,"5"5"0,0 0 0,0 0 0,0 0 0,0-1 0,-1 2 0,1-1 0,0 0 0,0 0 0,-1 0 0,1 0 0,-2 0 0,2 1 0,0 0 0,0 0 0,1 1 0,-1-1 0,0 0 0,0 1 0,0-1 0,1 0 0,-1 1 0,0-1 0,1 1 0,-1-1 0,0 1 0,1-1 0,-1 1 0,0-1 0,1 1 0,-1 0 0,1-1 0,-1 1 0,1 0 0,0 0 0,-1-1 0,1 1 0,0 0 0,-1 0 0,0 2 0,0-1 0,0 0 0,0 0 0,0 1 0,0-1 0,1 0 0,-1 1 0,1-1 0,-1 1 0,1-1 0,0 1 0,0-1 0,0 1 0,0-1 0,1 1 0,0 2 0,-1-4 0,1 1 0,-1-1 0,1 0 0,0 0 0,0 1 0,-1-1 0,1 0 0,0 0 0,0 0 0,0 0 0,0 0 0,1 0 0,-1 0 0,0 0 0,0 0 0,0-1 0,1 1 0,-1 0 0,0-1 0,1 1 0,-1-1 0,1 0 0,-1 1 0,0-1 0,1 0 0,-1 0 0,1 0 0,2 0 0,-2 0 0,-1-1 0,1 1 0,0-1 0,-1 1 0,1-1 0,0 0 0,-1 1 0,1-1 0,-1 0 0,1 0 0,-1 0 0,0 0 0,1 0 0,-1-1 0,0 1 0,0 0 0,0-1 0,0 1 0,0-1 0,0 1 0,0-1 0,0 1 0,-1-1 0,1 1 0,-1-1 0,1 0 0,-1 0 0,1 1 0,-1-4 0,1 0 0,0 1 0,-1-1 0,1 0 0,-1 1 0,0-1 0,0 0 0,-1 1 0,1-1 0,-1 0 0,-2-5 0,4 13 0,-2-2 0,1 0 0,0-1 0,1 1 0,-1 0 0,0-1 0,0 1 0,0 0 0,0-1 0,1 1 0,-1 0 0,0-1 0,0 1 0,1 0 0,-1-1 0,0 1 0,1-1 0,-1 1 0,1-1 0,-1 1 0,1-1 0,-1 1 0,1-1 0,-1 1 0,1-1 0,0 0 0,-1 1 0,2-1 0,0 1 0,0 0 0,-1 0 0,1-1 0,0 1 0,0-1 0,0 0 0,0 1 0,-1-1 0,1 0 0,0 0 0,0 0 0,0 0 0,0-1 0,0 1 0,0 0 0,0-1 0,-1 1 0,4-3 0,-2 2 0,0-1 0,0 0 0,0 0 0,-1 0 0,1 0 0,-1-1 0,0 1 0,0-1 0,0 1 0,2-4 0,0-1 0,0 0 0,-1 0 0,0 0 0,0 0 0,0-1 0,-1 1 0,0-1 0,1-11 0,-5-5 0,0 19 0,-2 17 0,-8 91 0,0 109 0,12-196 0,-1-2 0,0 1 0,2 0 0,0-1 0,0 1 0,6 23 0,-7-38 0,0 1 0,0-1 0,0 1 0,0 0 0,1-1 0,-1 1 0,0-1 0,0 1 0,0 0 0,1-1 0,-1 1 0,0-1 0,1 1 0,-1-1 0,0 1 0,1-1 0,-1 1 0,1-1 0,-1 0 0,0 1 0,1-1 0,-1 1 0,1-1 0,0 0 0,-1 0 0,1 1 0,-1-1 0,1 0 0,-1 0 0,1 1 0,0-1 0,-1 0 0,1 0 0,-1 0 0,1 0 0,0 0 0,-1 0 0,1 0 0,-1 0 0,1 0 0,0 0 0,-1-1 0,1 1 0,-1 0 0,1 0 0,0-1 0,-1 1 0,1 0 0,-1 0 0,1-1 0,-1 1 0,1-1 0,-1 1 0,1-1 0,2-1 0,-1-1 0,1 0 0,-1 1 0,0-1 0,0 0 0,0 0 0,0 0 0,1-4 0,1-5 0,-1 1 0,0-1 0,-1 1 0,0-1 0,-1 0 0,0 0 0,-1 0 0,0 0 0,-1 0 0,0 0 0,-1 1 0,0-1 0,-1 0 0,-1 1 0,0-1 0,-10-19 0,-1 16 0,15 15 0,0 0 0,0 0 0,0 0 0,-1-1 0,1 1 0,0 0 0,-1 0 0,1 0 0,0 0 0,0 0 0,-1 0 0,1 0 0,0-1 0,-1 1 0,1 0 0,0 0 0,0 0 0,-1 0 0,1 0 0,0 0 0,-1 1 0,1-1 0,0 0 0,0 0 0,-1 0 0,1 0 0,0 0 0,-1 0 0,1 0 0,0 1 0,0-1 0,-1 0 0,1 0 0,0 0 0,0 0 0,0 1 0,-1-1 0,1 0 0,0 0 0,0 1 0,0-1 0,0 0 0,0 0 0,-1 1 0,1-1 0,0 0 0,0 1 0,0-1 0,0 0 0,0 0 0,0 1 0,0-1 0,0 0 0,0 1 0,0-1 0,0 0 0,0 0 0,0 1 0,0-1 0,0 1 0,0 0 0,0-1 0,0 1 0,0-1 0,0 1 0,0 0 0,1-1 0,-1 1 0,0-1 0,0 1 0,0-1 0,0 1 0,1 0 0,-1-1 0,0 1 0,1-1 0,-1 1 0,0-1 0,1 0 0,-1 1 0,1-1 0,-1 1 0,0-1 0,1 0 0,-1 1 0,1-1 0,-1 0 0,1 1 0,0-1 0,-1 0 0,1 0 0,-1 0 0,1 1 0,-1-1 0,1 0 0,0 0 0,-1 0 0,1 0 0,-1 0 0,1 0 0,-1 0 0,1 0 0,0 0 0,-1-1 0,1 1 0,-1 0 0,1 0 0,-1 0 0,1-1 0,0 0 0,3 0 0,-1 0 0,1 0 0,-1-1 0,0 0 0,0 1 0,0-1 0,4-3 0,-3 0 0,0 0 0,0 0 0,0 0 0,0 0 0,-1 0 0,0-1 0,0 0 0,4-11 0,-1-1 0,4-30 0,-1 5 0,-9 43 0,0 0 0,0 0 0,0 0 0,0 0 0,1 0 0,-1 0 0,0 0 0,0 0 0,0 0 0,0 0 0,0 0 0,0 0 0,0 0 0,0 0 0,0 0 0,0 0 0,0 0 0,0 0 0,1 0 0,-1 0 0,0 0 0,0 0 0,0 0 0,0 0 0,0 0 0,0 0 0,0 0 0,0 0 0,0 0 0,0 0 0,0 0 0,0 0 0,0 0 0,0 0 0,0 0 0,1-1 0,-1 1 0,0 0 0,0 0 0,0 0 0,0 0 0,0 0 0,0 0 0,0 0 0,0 0 0,0 0 0,0 0 0,0 0 0,2 13 0,0 20 0,-3 86 0,5 113 0,-4-225 0,2 1 0,-1-1 0,1 1 0,0-1 0,0 0 0,1 1 0,4 7 0,-6-14 0,-1 1 0,1-1 0,0 0 0,0 0 0,0 0 0,0 0 0,0 0 0,0 0 0,0 0 0,0 0 0,0 0 0,0 0 0,1-1 0,-1 1 0,0-1 0,0 1 0,1-1 0,1 1 0,-1-1 0,-1 0 0,1 0 0,0 0 0,0-1 0,-1 1 0,1 0 0,-1-1 0,1 0 0,0 1 0,-1-1 0,1 0 0,-1 0 0,1 0 0,-1 0 0,0 0 0,1 0 0,-1 0 0,0 0 0,2-3 0,0 0 0,0 0 0,0 0 0,-1-1 0,1 1 0,-1-1 0,0 1 0,0-1 0,-1 0 0,1 0 0,-1 0 0,0 0 0,0 0 0,-1 0 0,0-1 0,0 1 0,0 0 0,0 0 0,-1 0 0,0 0 0,-1-5 0,-1-3 0,0 1 0,-1 0 0,0 0 0,-1 1 0,-1-1 0,0 1 0,-7-11 0,12 20 17,0 0 0,-1 0 0,1 1 1,-1-1-1,1 0 0,-1 1 0,1-1 0,-1 1 0,0-1 0,0 1 0,0 0 0,0 0 0,0 0 0,0 0 0,0 0 0,0 0 0,0 0 0,-1 1 1,-3-1-1,4 1-99,0 0 1,0 1 0,0-1 0,0 1-1,0-1 1,0 1 0,0 0-1,0 0 1,0 0 0,0 0 0,0 0-1,0 0 1,1 0 0,-1 1 0,0-1-1,1 1 1,-1-1 0,1 1 0,0-1-1,-3 4 1,-5 9-6745</inkml:trace>
  <inkml:trace contextRef="#ctx0" brushRef="#br0" timeOffset="1862.16">14 468 24575,'379'-11'0,"-358"11"342,-18 0-684,-12 2-1023,-3-1-5461</inkml:trace>
  <inkml:trace contextRef="#ctx0" brushRef="#br0" timeOffset="2222.38">33 544 24575,'-3'1'0,"1"0"0,0 0 0,0 0 0,0 0 0,0 1 0,0-1 0,0 1 0,1-1 0,-3 3 0,4-4 0,0 0 0,0 1 0,0-1 0,0 0 0,0 0 0,0 0 0,0 0 0,0 1 0,0-1 0,0 0 0,0 0 0,0 0 0,0 1 0,0-1 0,0 0 0,0 0 0,0 0 0,0 0 0,0 1 0,0-1 0,0 0 0,0 0 0,0 0 0,1 0 0,-1 0 0,0 1 0,0-1 0,0 0 0,0 0 0,0 0 0,0 0 0,1 0 0,-1 0 0,0 0 0,0 0 0,0 1 0,0-1 0,1 0 0,16 3 0,34-2 32,0-2 0,85-12 0,-41 2-1493,-83 10-5365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17.49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6 109 24575,'-2'0'0,"-1"-3"0,3 0 0,2 1 0,5-1 0,3 2 0,3 0 0,4-2 0,2 0 0,1 0 0,-2 1 0,-2 1 0,1 0 0,-2-1 0,-3 0 0,-3 0-8191</inkml:trace>
  <inkml:trace contextRef="#ctx0" brushRef="#br0" timeOffset="356.71">138 7 24575,'0'0'0,"0"0"0,0 0 0,0 0 0,0 0 0,0 0 0,-1 0 0,1 0 0,0 0 0,0 0 0,0 0 0,0 0 0,0 0 0,0-1 0,0 1 0,0 0 0,-1 0 0,1 0 0,0 0 0,0 0 0,0 0 0,0-1 0,0 1 0,0 0 0,0 0 0,0 0 0,0 0 0,0 0 0,0 0 0,0-1 0,0 1 0,0 0 0,0 0 0,0 0 0,0 0 0,0 0 0,0-1 0,0 1 0,0 0 0,0 0 0,0 0 0,0 0 0,0 0 0,1 0 0,-1-1 0,0 1 0,0 0 0,0 0 0,0 0 0,0 0 0,0 0 0,0 0 0,0 0 0,1 0 0,-1 0 0,0-1 0,12 1 0,12 4 0,-21-3 0,0 1 0,0-1 0,-1 1 0,1 0 0,0 0 0,-1 0 0,0 0 0,1 0 0,-1 0 0,0 1 0,0-1 0,0 1 0,0-1 0,-1 1 0,1 0 0,-1 0 0,1-1 0,-1 1 0,0 0 0,1 6 0,-1-4 0,-1-1 0,0 1 0,1 0 0,-2-1 0,1 1 0,0 0 0,-1-1 0,0 1 0,0 0 0,-1-1 0,1 1 0,-1-1 0,-3 6 0,-2 11-1365,7-13-5461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55.19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179 870 24575,'0'0'0,"0"0"0,0 0 0,0-1 0,0 1 0,0 0 0,0 0 0,0 0 0,0 0 0,0 0 0,0 0 0,0 0 0,0-1 0,0 1 0,0 0 0,0 0 0,0 0 0,0 0 0,0 0 0,0 0 0,0 0 0,0-1 0,0 1 0,0 0 0,0 0 0,0 0 0,0 0 0,0 0 0,0 0 0,0 0 0,0 0 0,0-1 0,-1 1 0,1 0 0,0 0 0,0 0 0,0 0 0,0 0 0,0 0 0,0 0 0,0 0 0,0 0 0,-1 0 0,1 0 0,0 0 0,0 0 0,0 0 0,0 0 0,0 0 0,0 0 0,-1 0 0,-4 5 0,-5 12 0,-2 26 0,-7 50 0,39-144 0,-15 36 0,1 0 0,0 0 0,1 1 0,11-16 0,-18 30 0,0-1 0,0 1 0,0-1 0,1 1 0,-1-1 0,0 1 0,1 0 0,-1-1 0,0 1 0,1-1 0,-1 1 0,0 0 0,1 0 0,-1-1 0,1 1 0,-1 0 0,0 0 0,1-1 0,-1 1 0,1 0 0,-1 0 0,1 0 0,-1 0 0,1 0 0,-1-1 0,1 1 0,-1 0 0,1 0 0,-1 0 0,1 0 0,-1 1 0,1-1 0,-1 0 0,1 0 0,-1 0 0,1 0 0,-1 0 0,1 1 0,-1-1 0,0 0 0,1 0 0,-1 1 0,1-1 0,-1 0 0,0 1 0,1-1 0,-1 0 0,0 1 0,1-1 0,-1 1 0,0-1 0,1 1 0,-1-1 0,0 0 0,0 1 0,0-1 0,0 1 0,1-1 0,-1 1 0,10 31 0,-4 34 327,-3-15-2019,-1-37-5134</inkml:trace>
  <inkml:trace contextRef="#ctx0" brushRef="#br0" timeOffset="199.03">154 990 24575,'-4'0'0,"-2"0"0,0 0 0,5 0 0,8-3 0,11 1 0,6-4 0,5-1 0,3-3 0,-1 0 0,-3-2 0,-7-2 0,-2-2 0,-5 0 0,-5 1-8191</inkml:trace>
  <inkml:trace contextRef="#ctx0" brushRef="#br0" timeOffset="588.18">387 782 24575,'-2'-2'0,"-3"8"0,-3 10 0,-1 24 0,1 0 0,2 0 0,2 1 0,1 46 0,5-84 0,4-8 0,9-16 0,-10 13 0,-1 2 0,1 1 0,0 0 0,0 0 0,0 0 0,0 0 0,10-5 0,-14 9 0,0 1 0,0-1 0,0 0 0,0 1 0,0-1 0,0 1 0,0-1 0,0 1 0,0 0 0,0 0 0,0-1 0,0 1 0,0 0 0,0 0 0,0 0 0,0 0 0,1 0 0,-1 0 0,0 0 0,0 1 0,0-1 0,0 0 0,0 1 0,0-1 0,0 0 0,0 1 0,0-1 0,0 1 0,0 0 0,0-1 0,0 1 0,-1 0 0,1-1 0,0 1 0,0 0 0,-1 0 0,1 0 0,0 0 0,-1 0 0,1 0 0,-1 0 0,1 0 0,-1 0 0,0 0 0,1 0 0,-1 0 0,0 0 0,0 0 0,0 0 0,1 2 0,-1-1 0,1 0 0,-1 0 0,1 0 0,-1 0 0,0 1 0,0-1 0,0 0 0,0 0 0,0 0 0,-1 0 0,1 0 0,0 1 0,-1-1 0,0 0 0,1 0 0,-1 0 0,0 0 0,0 0 0,0 0 0,0-1 0,-1 1 0,1 0 0,0-1 0,-1 1 0,1 0 0,-1-1 0,-3 3 0,5-4-33,0 0 0,-1 0-1,1 0 1,0 0 0,0 1-1,-1-1 1,1 0 0,0 0 0,-1 0-1,1 0 1,0 0 0,-1 0-1,1 0 1,0 0 0,0 0-1,-1 0 1,1 0 0,0 0 0,-1 0-1,1 0 1,0-1 0,0 1-1,-1 0 1,1 0 0,0 0-1,-1 0 1,1 0 0,0-1 0,0 1-1,0 0 1,-1 0 0,1 0-1,0-1 1,0 1 0,0 0-1,-1 0 1,1-1 0,0 1 0,0 0-1,0-1 1,-1-5-6793</inkml:trace>
  <inkml:trace contextRef="#ctx0" brushRef="#br0" timeOffset="901.42">570 920 24575,'-3'0'0,"1"1"0,0-1 0,0 0 0,0 1 0,0-1 0,0 1 0,0 0 0,0 0 0,0 0 0,0 0 0,0 0 0,0 0 0,0 0 0,1 0 0,-1 1 0,0-1 0,1 1 0,-1-1 0,1 1 0,-2 2 0,2-3 0,1 0 0,-1 0 0,1 0 0,-1 1 0,1-1 0,-1 0 0,1 0 0,0 0 0,0 0 0,-1 1 0,1-1 0,0 0 0,0 0 0,0 0 0,0 1 0,0-1 0,1 0 0,-1 0 0,0 0 0,0 0 0,1 1 0,-1-1 0,1 0 0,-1 0 0,1 0 0,0 0 0,-1 0 0,1 0 0,0 0 0,0 0 0,-1 0 0,1-1 0,0 1 0,0 0 0,0 0 0,0-1 0,1 2 0,3 1 0,0 0 0,0 0 0,-1 1 0,0-1 0,0 1 0,7 9 0,-10-12 0,-1-1 0,1 1 0,-1 0 0,1 0 0,-1 0 0,0 0 0,1 0 0,-1-1 0,0 1 0,0 0 0,0 0 0,1 0 0,-1 0 0,0 0 0,0 0 0,0 0 0,-1 0 0,1 0 0,0 1 0,-1 0 0,0-1 0,0 0 0,0 0 0,0 1 0,0-1 0,0 0 0,0 0 0,0 0 0,-1 0 0,1 0 0,0 0 0,0-1 0,-1 1 0,1 0 0,-1-1 0,-1 2 0,2-2-41,0 0 0,0 1-1,1-1 1,-1 0-1,0 1 1,0-1 0,0 0-1,0 0 1,0 0 0,0 0-1,0 0 1,0 0-1,0 0 1,0 0 0,0 0-1,0 0 1,0-1 0,0 1-1,0 0 1,0-1-1,1 1 1,-1 0 0,0-1-1,0 1 1,0-1 0,0 0-1,1 1 1,-1-1-1,0 0 1,1 1 0,-1-1-1,-1-1 1,-2-8-6785</inkml:trace>
  <inkml:trace contextRef="#ctx0" brushRef="#br0" timeOffset="1249.95">633 990 24575,'6'0'0,"1"-1"0,0 1 0,0-1 0,-1 0 0,1 0 0,10-4 0,-15 4 0,0 0 0,0 0 0,0 0 0,-1 0 0,1 0 0,0 0 0,0-1 0,-1 1 0,1 0 0,0-1 0,-1 0 0,0 1 0,1-1 0,-1 0 0,0 0 0,0 0 0,0 0 0,0 1 0,0-2 0,0 1 0,-1 0 0,1 0 0,-1 0 0,1-2 0,-1 3 0,1 1 0,-1-1 0,0 1 0,0-1 0,0 1 0,0-1 0,0 1 0,1-1 0,-1 1 0,0-1 0,0 0 0,0 1 0,0-1 0,0 1 0,-1-1 0,1 1 0,0-1 0,0 1 0,0-1 0,0 1 0,-1-1 0,1 1 0,0-1 0,0 1 0,-1-1 0,1 1 0,0 0 0,-1-1 0,1 1 0,0-1 0,-1 1 0,1 0 0,-1-1 0,1 1 0,-1 0 0,1 0 0,-1-1 0,1 1 0,-1 0 0,1 0 0,-1 0 0,1-1 0,-1 1 0,1 0 0,-1 0 0,1 0 0,-1 0 0,1 0 0,-1 0 0,1 0 0,-1 0 0,1 1 0,-1-1 0,0 0 0,-2 1 0,1 0 0,0 0 0,0 0 0,-1 0 0,1 0 0,0 1 0,0-1 0,0 1 0,0-1 0,-2 4 0,2-3 17,0 1 0,0 0 0,0-1 1,0 1-1,1 0 0,-1 0 0,1 0 0,-1 0 0,1 0 0,0 1 0,1-1 0,-1 0 0,0 1 0,1-1 0,0 0 0,0 1 0,0-1 0,0 0 1,1 6-1,0-6-83,0-1 0,0 1 1,0-1-1,1 0 0,-1 1 1,1-1-1,-1 0 0,1 0 1,0 0-1,0 0 1,0 0-1,0 0 0,0-1 1,0 1-1,0-1 0,0 1 1,1-1-1,-1 0 0,1 0 1,-1 0-1,1 0 1,-1 0-1,1-1 0,0 1 1,2-1-1,9 2-6760</inkml:trace>
  <inkml:trace contextRef="#ctx0" brushRef="#br0" timeOffset="1677.36">790 920 24575,'11'5'0,"-9"-5"0,-1 1 0,1 0 0,0-1 0,-1 1 0,1 0 0,-1 0 0,1 0 0,-1 0 0,1 0 0,-1 0 0,0 0 0,0 1 0,2 1 0,-1 0 0,0 0 0,0-1 0,0 1 0,-1 0 0,0 0 0,1 0 0,-1 0 0,0 0 0,-1 0 0,1 1 0,0-1 0,-1 0 0,0 0 0,0 0 0,0 1 0,0-1 0,0 0 0,-1 0 0,1 1 0,-1-1 0,0 0 0,0 0 0,0 0 0,-2 4 0,1-6 0,4-7 0,5-10 0,-5 14 0,0 0 0,0 0 0,-1 0 0,1 0 0,0 0 0,1 0 0,-1 0 0,0 1 0,1-1 0,-1 1 0,0 0 0,6-2 0,-7 3 0,0 0 0,0-1 0,0 1 0,-1 0 0,1 1 0,0-1 0,0 0 0,0 0 0,0 0 0,0 0 0,0 1 0,0-1 0,0 0 0,0 1 0,0-1 0,-1 1 0,1-1 0,0 1 0,0-1 0,0 1 0,-1 0 0,1-1 0,0 1 0,-1 0 0,1 0 0,-1-1 0,1 1 0,-1 0 0,1 0 0,-1 0 0,0 0 0,1 0 0,-1 0 0,0-1 0,0 1 0,1 0 0,-1 0 0,0 0 0,0 2 0,1 5-273,0-1 0,-1 0 0,1 1 0,-2 11 0,-1-4-6553</inkml:trace>
  <inkml:trace contextRef="#ctx0" brushRef="#br0" timeOffset="1932.4">1010 857 24575,'-1'0'0,"0"2"0,-3 3 0,1 4 0,-1 6 0,1 4 0,1 5 0,1 1 0,1-1 0,0-1 0,0-4 0,0-1 0,-2-6 0,-1-4 0</inkml:trace>
  <inkml:trace contextRef="#ctx0" brushRef="#br0" timeOffset="2103.94">954 952 24575,'1'0'0,"3"0"0,5 0 0,5 0 0,1 0 0,1-2 0,0-1 0,-2-2 0,-4 0-8191</inkml:trace>
  <inkml:trace contextRef="#ctx0" brushRef="#br0" timeOffset="-2716.08">34 271 24575,'1'29'0,"8"41"0,-5-47 0,-1 1 0,-1 45 0,-2-69 0,0 1 0,0 0 0,0 0 0,0 0 0,0 0 0,0-1 0,0 1 0,0 0 0,-1 0 0,1 0 0,0-1 0,-1 1 0,1 0 0,-1 0 0,1-1 0,-1 2 0,1-2 0,-1 0 0,1 0 0,0 0 0,-1 0 0,1 0 0,0 0 0,-1 0 0,1 0 0,0 0 0,0 0 0,-1 0 0,1 0 0,0 0 0,-1 0 0,1 0 0,0 0 0,-1 0 0,1 0 0,0 0 0,0 0 0,-1 0 0,1-1 0,0 1 0,0 0 0,-1 0 0,1 0 0,0-1 0,-1 1 0,-1-3 0,0 1 0,0-1 0,0 0 0,0 1 0,0-1 0,-2-5 0,-1-9 0,0 0 0,1 0 0,0 0 0,2 0 0,0 0 0,1-1 0,0 1 0,2-1 0,0 1 0,5-27 0,-5 40 0,0 1 0,0 0 0,0-1 0,0 1 0,1 0 0,-1 0 0,1 0 0,4-6 0,-6 8 0,1 1 0,-1-1 0,1 1 0,-1-1 0,1 1 0,-1-1 0,1 1 0,0-1 0,-1 1 0,1 0 0,0-1 0,-1 1 0,1 0 0,0 0 0,-1-1 0,1 1 0,0 0 0,0 0 0,-1 0 0,1 0 0,0 0 0,0 0 0,-1 0 0,1 0 0,0 0 0,0 1 0,-1-1 0,1 0 0,0 0 0,-1 1 0,1-1 0,0 0 0,-1 1 0,1-1 0,0 0 0,-1 1 0,1-1 0,-1 1 0,1-1 0,-1 1 0,1 0 0,-1-1 0,1 1 0,0 1 0,2 2-68,0 1 0,-1-1-1,1 1 1,-1 0 0,0 0 0,0 0-1,-1 0 1,1 0 0,-1 0 0,-1 0-1,1 1 1,0-1 0,-1 0 0,0 1-1,-1-1 1,1 0 0,-1 1-1,0-1 1,-3 10 0,1-4-6758</inkml:trace>
  <inkml:trace contextRef="#ctx0" brushRef="#br0" timeOffset="-2377.72">135 353 24575,'5'8'0,"-1"-1"0,0 1 0,0-1 0,0 1 0,-1 0 0,0 1 0,0-1 0,-1 0 0,0 1 0,-1 0 0,0-1 0,0 1 0,-1 0 0,-1 13 0,1-21 0,0 0 0,0 0 0,0-1 0,0 1 0,0 0 0,-1 0 0,1-1 0,0 1 0,-1 0 0,1-1 0,0 1 0,-1 0 0,1 0 0,-1-1 0,1 1 0,-1-1 0,1 1 0,-1-1 0,1 1 0,-1-1 0,0 1 0,1-1 0,-1 1 0,0-1 0,1 0 0,-1 1 0,0-1 0,1 0 0,-1 1 0,0-1 0,0 0 0,1 0 0,-1 0 0,0 0 0,-1 0 0,1 0 0,0-1 0,0 1 0,0-1 0,0 1 0,1-1 0,-1 1 0,0-1 0,0 0 0,0 1 0,1-1 0,-1 0 0,0 0 0,1 1 0,-1-1 0,1 0 0,-1 0 0,1 0 0,-1 0 0,1 0 0,0 0 0,-1 0 0,1 0 0,0 0 0,0 0 0,0 0 0,0 0 0,0-1 0,0-2-39,0 0 0,0 0 0,1 1 0,0-1 0,-1 0 0,1 0 0,1 1 0,-1-1 0,1 1 0,-1-1 0,1 1 0,0 0 0,0-1 0,0 1 0,1 0 0,-1 0 0,1 0 0,0 1 0,0-1 0,0 1 0,0 0 0,0-1 0,0 1 0,0 0 0,1 1 0,-1-1 0,1 1 0,0 0 0,-1-1 0,1 1 0,0 1 0,-1-1 0,1 1 0,4-1 0,6 2-6787</inkml:trace>
  <inkml:trace contextRef="#ctx0" brushRef="#br0" timeOffset="-2063.56">299 441 24575,'-1'0'0,"1"0"0,0 0 0,0 0 0,0 0 0,0 0 0,0 0 0,0 0 0,-1 0 0,1 0 0,0 0 0,0 0 0,0 0 0,0 0 0,0 0 0,-1 0 0,1 0 0,0 0 0,0 0 0,0 0 0,0 0 0,0 0 0,0 0 0,-1 0 0,1 0 0,0 0 0,0 0 0,0 0 0,0 0 0,0 0 0,0 1 0,0-1 0,-1 0 0,1 0 0,0 0 0,0 0 0,0 0 0,0 0 0,0 0 0,0 1 0,0-1 0,0 0 0,0 0 0,0 0 0,0 0 0,0 0 0,0 0 0,0 1 0,0-1 0,0 0 0,0 0 0,0 0 0,0 0 0,0 0 0,0 1 0,0-1 0,0 0 0,0 0 0,0 0 0,0 0 0,0 0 0,0 1 0,1-1 0,-1 0 0,0 1 0,1-1 0,-1 0 0,1 0 0,-1 1 0,1-1 0,-1 0 0,1 0 0,-1 0 0,1 0 0,-1 0 0,1 0 0,-1 0 0,1 0 0,0 0 0,-1 0 0,1 0 0,-1 0 0,1 0 0,-1 0 0,1-1 0,3 0 0,-1-1 0,0 0 0,0 0 0,0 0 0,0 0 0,0 0 0,0-1 0,-1 1 0,1-1 0,-1 0 0,2-3 0,-3 5 0,0 0 0,0 0 0,0 0 0,0 0 0,0 0 0,-1 0 0,1 0 0,-1-1 0,1 1 0,-1 0 0,1 0 0,-1-1 0,1 1 0,-1 0 0,0-1 0,0 1 0,0 0 0,0-1 0,0 1 0,0 0 0,0-1 0,0 1 0,-1 0 0,1-1 0,0 1 0,-1 0 0,1 0 0,-1-1 0,1 1 0,-1 0 0,0 0 0,0-2 0,0 3 0,0-1 0,0 1 0,0 0 0,1-1 0,-1 1 0,0 0 0,0 0 0,0 0 0,0-1 0,1 1 0,-1 0 0,0 0 0,0 0 0,0 0 0,0 0 0,0 1 0,1-1 0,-1 0 0,0 0 0,0 1 0,0-1 0,0 0 0,1 1 0,-1-1 0,0 0 0,0 1 0,1-1 0,-1 1 0,0 0 0,1-1 0,-1 1 0,1-1 0,-1 1 0,1 0 0,-1 0 0,0 0 0,-18 28 0,18-27 0,-1 1 0,1 0 0,0 0 0,0 0 0,0 0 0,0 0 0,1 0 0,-1 0 0,1 0 0,0 0 0,0 0 0,0 0 0,0 0 0,0 0 0,1 1 0,0 2 0,0-4 0,0-1 0,0 1 0,0 0 0,0 0 0,1-1 0,-1 1 0,0-1 0,1 1 0,-1-1 0,1 0 0,0 1 0,-1-1 0,1 0 0,0 0 0,0 0 0,0 0 0,0-1 0,0 1 0,0 0 0,0-1 0,0 0 0,0 1 0,0-1 0,3 0 0,6 1-455,1-1 0,19-1 0,-16-1-6371</inkml:trace>
  <inkml:trace contextRef="#ctx0" brushRef="#br0" timeOffset="-1751.02">481 391 24575,'0'-1'0,"0"1"0,0 0 0,0-1 0,0 1 0,0-1 0,0 1 0,0-1 0,0 1 0,0-1 0,-1 1 0,1-1 0,0 1 0,0 0 0,-1-1 0,1 1 0,0 0 0,-1-1 0,1 1 0,0 0 0,-1-1 0,1 1 0,0 0 0,-1-1 0,1 1 0,-1 0 0,1 0 0,-1 0 0,1-1 0,0 1 0,-1 0 0,1 0 0,-1 0 0,1 0 0,-1 0 0,1 0 0,-1 0 0,1 0 0,-1 0 0,1 0 0,-1 0 0,1 0 0,-1 0 0,1 0 0,0 1 0,-1-1 0,1 0 0,-1 0 0,0 1 0,-1 0 0,0-1 0,0 1 0,1 0 0,-1 0 0,0 0 0,0 0 0,1 0 0,-1 0 0,0 1 0,-1 2 0,1-3 0,1 1 0,0 0 0,0 0 0,0 0 0,1-1 0,-1 1 0,0 0 0,1 0 0,-1 0 0,1 0 0,0 1 0,0-1 0,-1 0 0,1 0 0,1 0 0,-1 0 0,0 0 0,1 4 0,1-1 0,1 1 0,-1-1 0,1 0 0,0 1 0,4 4 0,11 22 0,-18-32 7,1 1-1,-1-1 1,0 0 0,0 1-1,1-1 1,-1 1-1,0-1 1,0 0-1,0 1 1,0-1-1,1 1 1,-1-1 0,0 1-1,0-1 1,0 1-1,0-1 1,0 0-1,0 1 1,0-1 0,-1 1-1,1-1 1,0 1-1,0-1 1,0 1-1,0-1 1,-1 0-1,1 1 1,0-1 0,0 1-1,0-1 1,-1 0-1,1 1 1,0-1-1,-1 0 1,1 1 0,0-1-1,-1 0 1,1 0-1,-1 1 1,1-1-1,0 0 1,-1 0 0,1 0-1,-1 1 1,1-1-1,-1 0 1,1 0-1,0 0 1,-1 0-1,1 0 1,-2 0 0,1 0-121,-1 0 0,1 0 0,-1-1 0,1 1 1,-1 0-1,1-1 0,-1 1 0,1-1 1,0 1-1,-1-1 0,1 0 0,0 0 1,-1 0-1,-1-1 0,-3-5-6712</inkml:trace>
  <inkml:trace contextRef="#ctx0" brushRef="#br0" timeOffset="-1058.8">532 467 24575,'4'-1'0,"1"1"0,-1-1 0,0 1 0,1-1 0,-1-1 0,0 1 0,0-1 0,0 1 0,0-1 0,5-3 0,-8 4 0,0 1 0,0-1 0,0 0 0,0 0 0,1 1 0,-1-1 0,-1 0 0,1 0 0,0 0 0,0 0 0,0 0 0,0 0 0,-1-1 0,1 1 0,0 0 0,-1 0 0,1-1 0,-1 1 0,1 0 0,-1 0 0,0-1 0,0 1 0,0 0 0,1-1 0,-1 1 0,0 0 0,-1-1 0,1 1 0,0-1 0,0 1 0,0 0 0,-1 0 0,1-1 0,-1 1 0,1 0 0,-2-2 0,2 2 0,0 1 0,-1-1 0,1 1 0,0-1 0,-1 1 0,1 0 0,0-1 0,-1 1 0,1-1 0,0 1 0,-1 0 0,1-1 0,-1 1 0,1 0 0,0-1 0,-1 1 0,1 0 0,-1 0 0,1 0 0,-1-1 0,1 1 0,-1 0 0,1 0 0,-1 0 0,0 0 0,1 0 0,-1 0 0,1 0 0,-2 0 0,1 1 0,0-1 0,0 1 0,0-1 0,-1 1 0,1 0 0,0-1 0,0 1 0,0 0 0,0 0 0,0 0 0,-2 2 0,2-1 0,-1 0 0,0 0 0,1 1 0,-1-1 0,1 0 0,0 1 0,-1-1 0,1 1 0,0 0 0,1-1 0,-2 6 0,2-6 0,1 0 0,-1 0 0,0 0 0,1 1 0,0-1 0,-1 0 0,1 0 0,0 0 0,0-1 0,0 1 0,0 0 0,1 0 0,-1 0 0,0-1 0,1 1 0,-1-1 0,1 1 0,0-1 0,-1 0 0,1 1 0,0-1 0,0 0 0,0 0 0,0 0 0,0 0 0,0-1 0,0 1 0,0-1 0,3 1 0,-2 0 0,-1-1 0,0 0 0,1 1 0,-1-1 0,0 0 0,1-1 0,-1 1 0,0 0 0,1-1 0,-1 1 0,0-1 0,0 0 0,1 0 0,-1 0 0,0 0 0,0 0 0,0 0 0,0 0 0,0-1 0,0 1 0,-1-1 0,1 1 0,0-1 0,-1 0 0,1 0 0,1-3 0,-1 0 0,0 0 0,0 1 0,-1-1 0,1 0 0,-1-6 0,8-20 0,-9 31 0,0-1 0,0 1 0,0-1 0,1 1 0,-1-1 0,0 1 0,0 0 0,0-1 0,1 1 0,-1 0 0,0-1 0,0 1 0,1 0 0,-1-1 0,0 1 0,1 0 0,-1-1 0,0 1 0,1 0 0,-1 0 0,0-1 0,1 1 0,-1 0 0,1 0 0,-1 0 0,0 0 0,1 0 0,-1-1 0,1 1 0,-1 0 0,1 0 0,-1 0 0,0 0 0,1 0 0,-1 0 0,1 0 0,-1 1 0,1-1 0,-1 0 0,0 0 0,1 0 0,-1 0 0,1 0 0,-1 1 0,0-1 0,1 0 0,-1 0 0,0 1 0,1-1 0,-1 0 0,0 1 0,1-1 0,-1 0 0,0 1 0,0-1 0,1 0 0,-1 1 0,0-1 0,0 0 0,0 1 0,0-1 0,1 1 0,-1-1 0,0 1 0,0-1 0,10 30 0,-10-6 0,1-17 0,6-21 0,-4 8 0,0 0 0,0 1 0,1 0 0,-1 0 0,9-9 0,-11 13 0,-1 0 0,1 1 0,0-1 0,-1 0 0,1 1 0,0-1 0,-1 1 0,1-1 0,0 1 0,0-1 0,-1 1 0,1-1 0,0 1 0,0 0 0,0-1 0,0 1 0,0 0 0,0 0 0,-1 0 0,1 0 0,0 0 0,0 0 0,0 0 0,0 0 0,0 0 0,0 0 0,0 0 0,0 1 0,-1-1 0,1 0 0,0 0 0,0 1 0,0-1 0,0 1 0,-1-1 0,1 1 0,0-1 0,0 1 0,-1 0 0,1-1 0,-1 1 0,1 0 0,0-1 0,-1 1 0,1 0 0,-1 0 0,1-1 0,-1 1 0,0 0 0,1 1 0,1 3-170,0 0-1,-1 0 0,1 0 1,-1 1-1,0-1 0,0 0 1,0 6-1,-1 2-6655</inkml:trace>
  <inkml:trace contextRef="#ctx0" brushRef="#br0" timeOffset="-828.68">891 328 24575,'0'2'0,"-2"5"0,-1 5 0,-2 3 0,0 5 0,1 2 0,1 0 0,1 0 0,0-2 0,2 1 0,0-6 0,0-6 0</inkml:trace>
  <inkml:trace contextRef="#ctx0" brushRef="#br0" timeOffset="-671.73">834 397 24575,'-2'0'0,"1"0"0,4 0 0,8-3 0,6-1 0,5 0 0,5-2 0,6 1 0,1 1 0,-5 1-8191</inkml:trace>
  <inkml:trace contextRef="#ctx0" brushRef="#br0" timeOffset="32279.08">1048 366 24575,'11'0'0,"-9"-1"0,-1 1 0,0 0 0,1 0 0,-1 0 0,1 0 0,-1 0 0,0 0 0,1 1 0,-1-1 0,1 0 0,-1 1 0,0-1 0,0 1 0,1-1 0,-1 1 0,0-1 0,0 1 0,0 0 0,1 0 0,-1 0 0,0 0 0,0 0 0,0 0 0,0 0 0,-1 0 0,1 0 0,0 0 0,1 3 0,2 1 0,12 13 0,-16-17 0,1-1 0,0 0 0,-1 0 0,1 1 0,0-1 0,-1 0 0,1 0 0,0 0 0,-1 0 0,1 0 0,0 0 0,0 0 0,-1 0 0,1 0 0,0 0 0,-1-1 0,1 1 0,0 0 0,-1 0 0,1-1 0,0 1 0,-1 0 0,1-1 0,-1 1 0,1 0 0,-1-1 0,1 1 0,-1-1 0,1 1 0,-1-1 0,1 1 0,0-2 0,63-73 0,7-8 0,-59 72 0,0 0 0,0 0 0,1 1 0,24-14 0,-13 14 342,-23 10-420,0 0 0,0-1 1,0 1-1,0 0 1,0 0-1,0 0 1,0 0-1,0 0 0,0 0 1,0 0-1,0 1 1,0-1-1,0 0 1,0 0-1,0 1 0,0-1 1,0 1-1,-1-1 1,1 1-1,0-1 1,1 2-1,5 6-6748</inkml:trace>
  <inkml:trace contextRef="#ctx0" brushRef="#br0" timeOffset="33042.34">1325 908 24575,'0'0'0,"0"-1"0,0 1 0,0 0 0,0 0 0,0-1 0,0 1 0,0 0 0,0 0 0,0 0 0,0-1 0,0 1 0,0 0 0,0 0 0,0 0 0,0-1 0,0 1 0,0 0 0,1 0 0,-1-1 0,0 1 0,0 0 0,0 0 0,0 0 0,0 0 0,0-1 0,1 1 0,-1 0 0,0 0 0,0 0 0,0 0 0,0 0 0,1 0 0,-1-1 0,0 1 0,1 0 0,6 4 0,5 11 0,0 9 0,-10-19 0,0-1 0,0 1 0,1-1 0,-1 0 0,1 0 0,0 0 0,5 6 0,-7-10 0,-1 1 0,0-1 0,1 0 0,-1 0 0,1 1 0,-1-1 0,1 0 0,-1 0 0,1 0 0,-1 0 0,1 1 0,-1-1 0,1 0 0,-1 0 0,1 0 0,-1 0 0,1 0 0,-1 0 0,1 0 0,-1 0 0,1 0 0,-1-1 0,1 1 0,-1 0 0,1 0 0,-1 0 0,1-1 0,-1 1 0,0 0 0,1 0 0,-1-1 0,1 1 0,-1 0 0,0-1 0,1 1 0,-1 0 0,0-1 0,1 1 0,-1-1 0,1 0 0,11-23 0,-9 18 0,13-25 0,1 1 0,1 1 0,39-48 0,-41 59 0,1 1 0,0 1 0,1 0 0,1 2 0,0 0 0,28-15 0,-15 15 342,-31 14-394,0 0 0,0-1 0,-1 1 1,1 0-1,0 0 0,0 0 1,0 0-1,0 0 0,0 0 0,0 0 1,0 0-1,0 0 0,0 0 1,-1 1-1,1-1 0,0 0 0,0 0 1,0 1-1,0-1 0,-1 1 1,1-1-1,0 1 0,0-1 0,-1 1 1,1-1-1,0 1 0,-1 0 1,1-1-1,0 1 0,-1 0 0,1 0 1,0 1-1,1 8-6774</inkml:trace>
  <inkml:trace contextRef="#ctx0" brushRef="#br0" timeOffset="33891.39">1533 1342 24575,'0'0'0,"1"-1"0,-1 1 0,0-1 0,1 1 0,-1-1 0,0 1 0,1-1 0,-1 1 0,1-1 0,-1 1 0,0-1 0,1 1 0,-1 0 0,1-1 0,-1 1 0,1 0 0,0-1 0,-1 1 0,1 0 0,-1 0 0,1 0 0,-1-1 0,1 1 0,0 0 0,-1 0 0,1 0 0,-1 0 0,1 0 0,0 0 0,-1 0 0,1 0 0,0 0 0,-1 0 0,1 1 0,-1-1 0,1 0 0,-1 0 0,1 1 0,0-1 0,-1 0 0,1 1 0,-1-1 0,1 1 0,1 0 0,0 1 0,-1-1 0,1 0 0,-1 1 0,0-1 0,1 1 0,-1 0 0,0-1 0,0 1 0,0 0 0,1 3 0,12 77 0,-14-81 0,0-1 0,0 1 0,0-1 0,0 0 0,0 1 0,0-1 0,0 1 0,0-1 0,0 1 0,1-1 0,-1 0 0,0 1 0,0-1 0,0 0 0,1 1 0,-1-1 0,0 1 0,1-1 0,-1 0 0,0 0 0,0 1 0,1-1 0,-1 0 0,1 1 0,-1-1 0,0 0 0,1 0 0,-1 0 0,0 0 0,1 1 0,-1-1 0,1 0 0,-1 0 0,1 0 0,-1 0 0,0 0 0,1 0 0,1-1 0,-1 1 0,1-1 0,-1 0 0,0 1 0,0-1 0,1 0 0,-1 0 0,0 0 0,0 0 0,0 0 0,1-2 0,25-38 0,-25 38 0,15-26 0,41-53 0,-51 73 0,0 1 0,1 0 0,0 1 0,0 0 0,0 0 0,1 1 0,0 0 0,1 0 0,-1 1 0,14-5 0,-19 9-170,0 0-1,0 0 0,-1 0 1,1 1-1,0-1 0,0 1 1,6 0-1,-4 1-6655</inkml:trace>
  <inkml:trace contextRef="#ctx0" brushRef="#br0" timeOffset="35091.96">2063 177 24575,'1'1'0,"0"-1"0,0 1 0,0 0 0,0-1 0,0 1 0,1-1 0,-1 1 0,0-1 0,1 0 0,-1 1 0,0-1 0,1 0 0,-1 0 0,0 0 0,1 0 0,1-1 0,0 1 0,105 0 0,22 1 0,-129 0 0,0-1 0,0 0 0,0 0 0,0 0 0,0 0 0,0 1 0,0-1 0,0 1 0,0-1 0,0 0 0,0 1 0,0 0 0,-1-1 0,1 1 0,0-1 0,0 1 0,-1 0 0,1 0 0,0 0 0,-1-1 0,1 1 0,0 0 0,-1 0 0,1 0 0,-1 0 0,0 0 0,1 0 0,-1 0 0,0 0 0,0 0 0,1 0 0,-1 0 0,0 0 0,0 0 0,0 1 0,0 6 0,-1 0 0,0 0 0,-3 14 0,0-4 0,-2 70 0,4 0 0,10 100 0,-3-94 0,3 52 0,5 191 0,-10-274 0,12 72 0,-5-57 0,-10-78 0,0 0 0,0 0 0,0 1 0,0-1 0,0 0 0,0 0 0,0 1 0,0-1 0,0 0 0,0 0 0,0 1 0,0-1 0,0 0 0,0 0 0,0 0 0,0 1 0,0-1 0,-1 0 0,1 0 0,0 0 0,0 1 0,0-1 0,0 0 0,0 0 0,-1 0 0,1 0 0,0 1 0,0-1 0,0 0 0,-1 0 0,1 0 0,0 0 0,0 0 0,0 0 0,-1 0 0,1 0 0,0 0 0,0 0 0,-1 0 0,1 0 0,0 0 0,0 0 0,0 0 0,-1 0 0,1 0 0,0 0 0,0 0 0,-1 0 0,1 0 0,0 0 0,0 0 0,0 0 0,-1 0 0,1 0 0,0-1 0,0 1 0,0 0 0,-1 0 0,1 0 0,0 0 0,0 0 0,0-1 0,0 1 0,0 0 0,-1-1 0,-23-15 0,3 1 0,13 11 0,-1 1 0,0 0 0,0 1 0,0 0 0,0 0 0,-13 0 0,-14-3 0,36 5-27,-1 0 0,1 0-1,-1 0 1,1 0 0,-1 0-1,1 0 1,-1 0 0,1 0-1,-1 0 1,1 0 0,-1-1 0,1 1-1,0 0 1,-1 0 0,1 0-1,-1-1 1,1 1 0,0 0-1,-1-1 1,1 1 0,0 0 0,-1-1-1,1 1 1,0 0 0,-1-1-1,1 1 1,0-1 0,0 1-1,-1 0 1,1-1 0,0 1-1,0-1 1,0 1 0,0-1 0,0 1-1,0-1 1,-1 1 0,1-1-1,0 1 1,0-1 0,1 1-1,-1-1 1,0 1 0,0 0-1,0-1 1,0 1 0,0-1 0,0 1-1,1-1 1,2-7-6799</inkml:trace>
  <inkml:trace contextRef="#ctx0" brushRef="#br0" timeOffset="35495.06">2548 946 24575,'-2'-3'0,"3"0"0,3 1 0,2-1 0,5 2 0,2 0 0,4-2 0,1 0 0,-1 1 0,-2-1 0,-1 2 0,-4 0 0,-3 1-8191</inkml:trace>
  <inkml:trace contextRef="#ctx0" brushRef="#br0" timeOffset="35849.25">2623 895 24575,'0'-2'0,"1"-1"0,3 0 0,3 1 0,5 2 0,2 3 0,0 5 0,-1 2 0,-3 1 0,-2 2 0,-3 2 0,-4-1 0,-5-1 0,-1-2 0,-3-2 0,-2-3 0,-1-2 0,1-2-8191</inkml:trace>
  <inkml:trace contextRef="#ctx0" brushRef="#br0" timeOffset="38361.42">3001 139 24575,'1'-9'0,"2"10"0,3 18 0,-3 29 0,-3 73 0,-3-111 0,-3-18 0,-2-18 0,3 1 0,2-1 0,1 0 0,1 0 0,2 0 0,0 0 0,7-34 0,-7 55 0,0 0 0,0 1 0,0-1 0,1 0 0,0 1 0,0-1 0,1 1 0,-1-1 0,1 1 0,0 0 0,0 0 0,0 0 0,0 1 0,6-5 0,-7 6 0,0 1 0,-1 0 0,1 0 0,0 0 0,0 0 0,0 1 0,0-1 0,0 0 0,0 1 0,0 0 0,0-1 0,0 1 0,0 0 0,0 0 0,0 0 0,0 0 0,0 0 0,0 1 0,0-1 0,0 1 0,0-1 0,0 1 0,0 0 0,0-1 0,0 1 0,-1 0 0,1 0 0,0 0 0,0 1 0,-1-1 0,1 0 0,-1 1 0,1-1 0,-1 1 0,0-1 0,2 3 0,0 0 0,0-1 0,-1 1 0,1-1 0,-1 1 0,0 0 0,1 0 0,-2 0 0,1 0 0,-1 0 0,2 7 0,-2-9 0,-1 0 0,0 0 0,0 0 0,0 0 0,0 0 0,0 0 0,-1 0 0,1 0 0,-1 0 0,1 0 0,-1 0 0,0 0 0,0 0 0,0 0 0,0 0 0,0 0 0,0-1 0,0 1 0,-1 0 0,1-1 0,0 1 0,-1-1 0,-3 3 0,1-1-91,0 1 0,0-1 0,0 0 0,-1 0 0,1-1 0,-1 0 0,0 1 0,0-1 0,0-1 0,0 1 0,0-1 0,0 0 0,0 0 0,-11 0 0,12-2-6735</inkml:trace>
  <inkml:trace contextRef="#ctx0" brushRef="#br0" timeOffset="40342.05">3070 731 24575,'-45'207'0,"86"-315"0,-38 96 0,3-14 0,2 0 0,18-43 0,-26 69 0,0-1 0,0 1 0,0 0 0,0-1 0,0 1 0,0 0 0,0 0 0,0-1 0,0 1 0,1 0 0,-1-1 0,0 1 0,0 0 0,0-1 0,1 1 0,-1 0 0,0 0 0,0 0 0,1-1 0,-1 1 0,0 0 0,0 0 0,1 0 0,-1-1 0,0 1 0,1 0 0,-1 0 0,0 0 0,0 0 0,1 0 0,-1 0 0,0 0 0,1 0 0,-1 0 0,0 0 0,1 0 0,-1 0 0,1 0 0,5 14 0,-1 32 0,-4-40 0,-1 0 0,9 72 0,-7-68 0,0-1 0,0 1 0,1 0 0,0-1 0,8 15 0,-5-17 171,-5-14 0,-4-14-1878,-2 5-5119</inkml:trace>
  <inkml:trace contextRef="#ctx0" brushRef="#br0" timeOffset="40590.43">3064 801 24575,'-2'2'0,"1"1"0,3-1 0,5 0 0,4-3 0,4-3 0,4-1 0,-1-1 0,0 1 0,-4 1 0,-5 3 0,-7 1 0</inkml:trace>
  <inkml:trace contextRef="#ctx0" brushRef="#br0" timeOffset="42862.42">3159 1178 24575,'-6'0'0,"5"-1"0,1 1 0,0 0 0,-1 0 0,1 0 0,0 0 0,-1 0 0,1 0 0,-1 0 0,1 0 0,0 0 0,-1 0 0,1 0 0,0 0 0,-1 0 0,1 1 0,0-1 0,-1 0 0,1 0 0,0 0 0,-1 0 0,1 1 0,0-1 0,-1 0 0,1 0 0,0 1 0,0-1 0,-1 0 0,1 0 0,0 1 0,0-1 0,-1 0 0,1 1 0,0-1 0,0 0 0,0 1 0,0-1 0,0 0 0,0 1 0,-1-1 0,1 0 0,0 1 0,0-1 0,0 0 0,0 1 0,-6 20 0,1 1 0,-5 37 0,9-43 0,-2-1 0,1 0 0,-2 0 0,0 0 0,0 0 0,-2 0 0,-10 20 0,16-35 0,0 0 0,0 1 0,0-1 0,0 0 0,0 0 0,0 1 0,0-1 0,-1 0 0,1 0 0,0 1 0,0-1 0,0 0 0,0 0 0,-1 1 0,1-1 0,0 0 0,0 0 0,-1 0 0,1 1 0,0-1 0,0 0 0,-1 0 0,1 0 0,0 0 0,-1 0 0,1 1 0,0-1 0,0 0 0,-1 0 0,1 0 0,0 0 0,-1 0 0,1 0 0,0 0 0,-1 0 0,1 0 0,0 0 0,-1-1 0,-4-11 0,2-20 0,3 30 0,0-1 0,0 1 0,0-1 0,0 1 0,1-1 0,-1 1 0,1-1 0,0 1 0,0 0 0,0-1 0,1-2 0,-1 4 0,-1 1 0,0-1 0,1 1 0,-1 0 0,1-1 0,-1 1 0,0 0 0,1-1 0,-1 1 0,1 0 0,-1 0 0,1-1 0,-1 1 0,1 0 0,-1 0 0,1 0 0,-1 0 0,1 0 0,-1-1 0,1 1 0,0 0 0,1 1 0,-1-1 0,0 1 0,1-1 0,-1 0 0,0 1 0,1 0 0,-1-1 0,0 1 0,0 0 0,0 0 0,0 0 0,1 0 0,3 4 0,7 5 0,0-1 0,13 9 0,-22-16 0,0 0 0,1 0 0,-1-1 0,1 1 0,-1-1 0,1 0 0,0 0 0,-1 0 0,1 0 0,0-1 0,0 1 0,0-1 0,5 0 0,-7-1-114,0 1 1,-1-1-1,1 0 0,0 1 0,0-1 1,-1 0-1,1 0 0,0 0 0,-1 0 1,1-1-1,2-1 0,2-4-6712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42.55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313 101 24575,'0'-4'0,"0"0"0,-1 0 0,1-1 0,-1 1 0,0 0 0,0 0 0,0 0 0,-1 0 0,0 0 0,0 0 0,0 1 0,0-1 0,0 1 0,-1-1 0,1 1 0,-1 0 0,0 0 0,0 0 0,0 0 0,-1 0 0,1 1 0,0-1 0,-1 1 0,0 0 0,0 0 0,-6-2 0,5 2 0,0 0 0,0 1 0,-1 0 0,1 0 0,-1 0 0,1 1 0,-1-1 0,1 1 0,-1 1 0,1-1 0,-1 1 0,1 0 0,0 0 0,-1 0 0,1 1 0,0 0 0,0 0 0,0 0 0,0 1 0,-6 3 0,1 2 0,0 1 0,0 0 0,1 0 0,0 1 0,1 1 0,0-1 0,0 1 0,1 0 0,1 1 0,0-1 0,0 2 0,1-1 0,1 0 0,-5 23 0,3-8 0,3 0 0,0 1 0,1-1 0,2 1 0,1-1 0,4 31 0,-3-48 0,-1 0 0,2 0 0,-1 0 0,2-1 0,-1 1 0,1-1 0,1 1 0,-1-1 0,2-1 0,-1 1 0,1-1 0,0 0 0,1 0 0,0-1 0,16 14 0,-16-16 0,0 0 0,0-1 0,1 1 0,-1-2 0,1 1 0,0-1 0,0 0 0,1 0 0,-1-1 0,0 0 0,1-1 0,0 0 0,-1 0 0,1-1 0,0 0 0,-1-1 0,1 1 0,-1-2 0,10-2 0,-2 0 0,-1 0 0,0-2 0,-1 0 0,1-1 0,-1 0 0,-1-1 0,1 0 0,-1-1 0,19-18 0,-23 18 0,-1 1 0,0-1 0,-1-1 0,0 1 0,0-1 0,-1-1 0,-1 1 0,0-1 0,0 0 0,-1 0 0,0 0 0,-1-1 0,3-16 0,-3 8 0,-1 0 0,-1 0 0,0 0 0,-2 0 0,-5-37 0,4 47 0,-1 0 0,0 0 0,0 0 0,-1 1 0,0 0 0,-1-1 0,0 1 0,0 1 0,-1-1 0,0 1 0,-1 0 0,0 1 0,-9-10 0,8 10 27,-1 1-1,1 0 0,-1 0 0,0 1 1,0 0-1,0 0 0,-1 1 0,0 1 1,0-1-1,0 2 0,0-1 0,-17-1 1,18 3-134,1 1 0,-1 1 1,1-1-1,-1 1 0,1 1 1,-1-1-1,1 1 0,0 1 1,0 0-1,0 0 0,0 0 1,1 1-1,-1 0 0,1 1 1,-13 10-1,13-9-6719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6:21.35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278 291 24575,'0'-32'0,"0"25"0,0 21 0,1 94 0,-2 115 0,-1-201-1365,0-18-5461</inkml:trace>
  <inkml:trace contextRef="#ctx0" brushRef="#br0" timeOffset="277.64">222 568 24575,'1'0'0,"0"1"0,2 3 0,3 3 0,3 3 0,-1 2 0,1-1 0,1-2 0,1-4 0,-2-1-8191</inkml:trace>
  <inkml:trace contextRef="#ctx0" brushRef="#br0" timeOffset="512.11">341 562 24575,'0'1'0,"-2"3"0,-3 6 0,-4 4 0,-2 2 0,0-2-8191</inkml:trace>
  <inkml:trace contextRef="#ctx0" brushRef="#br0" timeOffset="1913.72">95 1160 24575,'0'1'0,"-2"87"0,1-74 0,-1 0 0,0-1 0,-1 1 0,-9 24 0,12-38 0,0 1 0,0-1 0,0 1 0,0-1 0,-1 1 0,1-1 0,0 1 0,0-1 0,0 0 0,-1 1 0,1-1 0,0 1 0,-1-1 0,1 1 0,0-1 0,-1 0 0,1 1 0,-1-1 0,1 0 0,-1 1 0,1-1 0,0 0 0,-2 1 0,-2-10 0,3-20 0,1 27 0,0 0 0,0 0 0,0 0 0,1 0 0,-1 0 0,1 0 0,-1 1 0,1-1 0,0 0 0,0 0 0,0 1 0,0-1 0,0 0 0,0 1 0,0-1 0,0 1 0,1-1 0,-1 1 0,0 0 0,1 0 0,-1-1 0,1 1 0,2-1 0,-2 2 0,0 0 0,0 0 0,1 0 0,-1 0 0,0 0 0,1 0 0,-1 1 0,0-1 0,0 1 0,0-1 0,1 1 0,-1 0 0,0 0 0,0 0 0,0 0 0,0 0 0,0 1 0,0-1 0,1 2 0,7 4 0,1 0 0,-1 0 0,1-1 0,1-1 0,14 6 0,-23-10 0,0 0 0,0-1 0,1 1 0,-1-1 0,0 1 0,1-1 0,-1 0 0,0 0 0,1 0 0,-1-1 0,4 0 0,-5 0 0,0 0 0,0 0 0,0 1 0,0-2 0,-1 1 0,1 0 0,0 0 0,0 0 0,-1-1 0,1 1 0,-1-1 0,1 0 0,-1 1 0,0-1 0,0 0 0,1 0 0,-1 1 0,1-5 0,-1 2 0,0 0 0,0 0 0,0 0 0,-1 0 0,1 0 0,-1 0 0,0 0 0,0 0 0,-1 0 0,1 0 0,-1 0 0,0 0 0,0 1 0,0-1 0,-3-6 0,-3-6 0,-1 0 0,-11-16 0,14 23 0,1 3 0,0 0 0,0 0 0,-1 0 0,0 1 0,0 0 0,0 0 0,-6-5 0,10 9 0,0 1 0,0-1 0,0 0 0,-1 1 0,1-1 0,0 1 0,0-1 0,0 1 0,0 0 0,0-1 0,-1 1 0,1 0 0,0 0 0,0 0 0,-1 0 0,1 0 0,0 0 0,0 0 0,-2 1 0,2 0 0,-1-1 0,1 1 0,-1 0 0,1 0 0,0 0 0,0 1 0,0-1 0,0 0 0,0 0 0,0 1 0,0-1 0,0 0 0,0 1 0,0-1 0,1 1 0,-1-1 0,1 1 0,-1 2 0,-1 2-124,0 0 0,1 0 0,0 1 0,0-1 0,1 0 0,0 0-1,0 0 1,0 1 0,1-1 0,2 11 0,3 1-6702</inkml:trace>
  <inkml:trace contextRef="#ctx0" brushRef="#br0" timeOffset="2882.84">379 1217 24575,'1'-16'0,"0"-20"0,-1 34 0,0 1 0,0-1 0,-1 1 0,1-1 0,0 1 0,0-1 0,-1 1 0,1-1 0,-1 1 0,0-1 0,1 1 0,-1 0 0,0-1 0,0 1 0,1 0 0,-1 0 0,-1-2 0,1 3 0,0 0 0,0-1 0,1 1 0,-1 0 0,0 0 0,0 0 0,0 0 0,1 0 0,-1 0 0,0 0 0,0 0 0,1 0 0,-1 0 0,0 0 0,0 1 0,1-1 0,-1 0 0,0 0 0,0 1 0,1-1 0,-1 0 0,0 1 0,1-1 0,-1 1 0,0-1 0,1 1 0,-1-1 0,1 1 0,-1 0 0,1-1 0,-1 1 0,1 0 0,0-1 0,-1 1 0,1 0 0,0-1 0,-1 3 0,-14 29 0,15-30 0,-1 0 0,-11 41 0,11-42 0,1 1 0,0-1 0,-1 1 0,1 0 0,0-1 0,0 1 0,0 0 0,0-1 0,0 1 0,1-1 0,-1 1 0,0 0 0,1-1 0,-1 1 0,1-1 0,-1 1 0,1-1 0,0 1 0,0-1 0,0 1 0,0-1 0,0 0 0,1 2 0,-1-3 0,-1 1 0,1-1 0,0 1 0,-1-1 0,1 0 0,0 1 0,-1-1 0,1 0 0,0 0 0,0 0 0,-1 1 0,1-1 0,0 0 0,0 0 0,0 0 0,-1 0 0,1 0 0,0 0 0,0-1 0,-1 1 0,1 0 0,0 0 0,0 0 0,-1-1 0,2 1 0,0-2 0,-1 1 0,1 0 0,-1 0 0,0-1 0,1 1 0,-1 0 0,0-1 0,0 0 0,1 1 0,-1-3 0,2-1 0,0-1 0,0 0 0,-1 0 0,0 0 0,1-9 0,-2-10 0,-1 23 0,1 5 0,3 8 0,-3-8 0,0-1 0,1 1 0,-1-1 0,0 0 0,1 0 0,-1 0 0,1 0 0,0 0 0,0 0 0,-1 0 0,1 0 0,1-1 0,-1 1 0,0-1 0,0 1 0,0-1 0,1 0 0,-1 0 0,1 0 0,-1 0 0,1-1 0,-1 1 0,1-1 0,-1 1 0,1-1 0,3 0 0,-4 0 0,1 0 0,-1-1 0,0 1 0,1-1 0,-1 0 0,0 0 0,0 1 0,0-1 0,0-1 0,0 1 0,0 0 0,0 0 0,0-1 0,0 1 0,-1-1 0,1 0 0,0 1 0,-1-1 0,1 0 0,-1 0 0,0 0 0,0 0 0,0 0 0,0 0 0,0 0 0,0-1 0,0 1 0,-1 0 0,1-5 0,3-41 0,-4 50 0,0 3 0,0 1 0,0-1 0,1 1 0,2 8 0,-3-13 0,0 0 0,0 0 0,0 0 0,1 0 0,-1 0 0,0 0 0,1-1 0,-1 1 0,1 0 0,-1 0 0,1 0 0,-1-1 0,1 1 0,0 0 0,-1 0 0,1-1 0,0 1 0,-1-1 0,1 1 0,0-1 0,0 1 0,0-1 0,0 1 0,0-1 0,-1 0 0,1 1 0,0-1 0,0 0 0,0 0 0,0 0 0,0 1 0,0-1 0,0 0 0,0 0 0,0-1 0,0 1 0,0 0 0,0 0 0,0 0 0,1-1 0,-1 0 0,0 0 0,0 1 0,1-1 0,-1 0 0,0 0 0,0 0 0,0 0 0,0 0 0,-1 0 0,1 0 0,0 0 0,0-1 0,-1 1 0,1 0 0,0 0 0,-1-1 0,1 1 0,-1-3 0,6-28 0,-7 18 0,1 46 0,19 209 0,-8-126 0,-4 138 0,-8-243 0,0 0 0,0-1 0,-4 15 0,4-22 0,1-1 0,-1 1 0,0 0 0,0 0 0,1-1 0,-1 1 0,0-1 0,-1 1 0,1-1 0,0 1 0,-2 1 0,2-3 0,1 1 0,-1-1 0,0 0 0,1 1 0,-1-1 0,0 0 0,0 1 0,1-1 0,-1 0 0,0 0 0,0 0 0,1 0 0,-1 0 0,0 0 0,0 0 0,0 0 0,1 0 0,-1 0 0,0 0 0,0-1 0,1 1 0,-1 0 0,0 0 0,0-1 0,1 1 0,-1-1 0,0 0 0,-3-1 0,1-1 0,0 0 0,0 0 0,0 0 0,1 0 0,-1-1 0,1 1 0,0-1 0,0 1 0,0-1 0,0 0 0,0 0 0,1 0 0,0 0 0,0 0 0,-1-6 0,-1-11 0,-2-40 0,5 54 0,0-21-85,0-1 0,3 1-1,0 0 1,1 0 0,2 1-1,1-1 1,1 1 0,1 1-1,2-1 1,0 2 0,2-1-1,1 2 1,0 0 0,2 0-1,21-23 1,-16 25-6741</inkml:trace>
  <inkml:trace contextRef="#ctx0" brushRef="#br0" timeOffset="3486.13">1463 177 24575,'-3'-3'0,"0"-3"0,-1-4 0,-1 2 0,1 5 0,3 9 0,0 10 0,4 9 0,2 7 0,-1 3 0,0 0 0,-2-2 0,0-4 0,-1-4 0,-1-5 0,0-6-8191</inkml:trace>
  <inkml:trace contextRef="#ctx0" brushRef="#br0" timeOffset="3690.97">1406 385 24575,'1'0'0,"3"0"0,6 1 0,4 1 0,2-1 0,-2 0-8191</inkml:trace>
  <inkml:trace contextRef="#ctx0" brushRef="#br0" timeOffset="3848.32">1563 360 24575,'-2'0'0,"-4"2"0,-3 4 0,-2 5 0,-2 2 0,2 5 0,0 0 0,3-2-8191</inkml:trace>
  <inkml:trace contextRef="#ctx0" brushRef="#br0" timeOffset="4584.28">1412 927 24575,'-2'-22'0,"0"18"0,-1 16 0,-4 45 0,2 0 0,4 77 0,2-99 0,6-266 0,-6 237 0,1 0 0,0-1 0,1 0 0,-1 1 0,1-1 0,0 0 0,0 0 0,1-1 0,0 1 0,-1-1 0,2 0 0,7 8 0,-11-11 0,1 0 0,-1-1 0,0 1 0,0 0 0,1 0 0,-1-1 0,0 1 0,1 0 0,-1-1 0,1 0 0,-1 1 0,0-1 0,1 0 0,-1 0 0,1 0 0,-1 1 0,1-2 0,-1 1 0,1 0 0,-1 0 0,1 0 0,-1-1 0,2 0 0,-1 0 0,0 0 0,0 0 0,0-1 0,-1 1 0,1-1 0,-1 1 0,1-1 0,-1 0 0,0 0 0,1 1 0,-1-1 0,0 0 0,1-3 0,2-5 0,-1 0 0,0 0 0,0 0 0,1-14 0,-4 21 0,0 9 0,0-4 0,0 3 0,2 111 0,-1-105 0,0 0 0,1-1 0,0 1 0,1 0 0,0-1 0,1 1 0,0-1 0,7 13 0,-10-21-68,0 0 0,1 0-1,-1 0 1,0 0 0,1-1 0,-1 1-1,1 0 1,0-1 0,-1 1 0,1-1-1,0 0 1,0 0 0,0 0 0,0 0-1,0 0 1,0 0 0,0 0-1,0 0 1,3 0 0,3-2-6758</inkml:trace>
  <inkml:trace contextRef="#ctx0" brushRef="#br0" timeOffset="5152.91">1677 1122 24575,'1'-1'0,"0"-1"0,1 0 0,-1 0 0,0 0 0,0 0 0,0 0 0,0 0 0,0-1 0,-1 1 0,1 0 0,-1 0 0,1-1 0,-1 1 0,0 0 0,0-1 0,0 1 0,0 0 0,0 0 0,-1-1 0,1 1 0,-1-2 0,0 3 0,1 0 0,0 0 0,0 1 0,-1-1 0,1 0 0,0 0 0,-1 1 0,1-1 0,-1 1 0,1-1 0,-1 0 0,1 1 0,-1-1 0,1 1 0,-1-1 0,0 1 0,1-1 0,-1 1 0,0 0 0,1-1 0,-1 1 0,0 0 0,-1-1 0,1 1 0,-1 0 0,1 0 0,0 1 0,-1-1 0,1 0 0,0 1 0,0-1 0,-1 1 0,1 0 0,0-1 0,0 1 0,0 0 0,-1-1 0,1 1 0,0 0 0,0 0 0,0 0 0,0 0 0,0 1 0,-3 3 0,0 0 0,0 0 0,1 0 0,0 1 0,0-1 0,-3 7 0,6-10 0,-1-1 0,1 0 0,-1 1 0,1-1 0,0 1 0,0-1 0,-1 0 0,1 1 0,0-1 0,0 1 0,0-1 0,1 1 0,-1-1 0,1 2 0,-1-2 0,1 0 0,-1-1 0,1 1 0,-1 0 0,1 0 0,-1-1 0,1 1 0,0-1 0,0 1 0,-1 0 0,1-1 0,0 1 0,0-1 0,-1 0 0,1 1 0,0-1 0,0 0 0,0 1 0,0-1 0,0 0 0,0 0 0,-1 0 0,1 0 0,2 0 0,-1 0 0,0 0 0,0 0 0,0 0 0,0-1 0,0 1 0,-1-1 0,1 1 0,0-1 0,0 0 0,0 1 0,-1-1 0,1 0 0,0 0 0,-1 0 0,1 0 0,-1-1 0,1 1 0,-1 0 0,0-1 0,2-2 0,3-3 0,-1-1 0,0 0 0,4-11 0,9-13 0,-18 32 0,0-1 0,1 1 0,-1-1 0,0 1 0,1 0 0,-1-1 0,1 1 0,-1-1 0,0 1 0,1 0 0,-1-1 0,1 1 0,-1 0 0,1-1 0,-1 1 0,1 0 0,-1 0 0,1-1 0,-1 1 0,1 0 0,0 0 0,-1 0 0,1 0 0,-1 0 0,1 0 0,-1 0 0,1 0 0,0 0 0,-1 0 0,1 0 0,-1 0 0,2 0 0,-1 1 0,0 0 0,-1 0 0,1 0 0,0 0 0,0 0 0,0 1 0,-1-1 0,1 0 0,-1 0 0,1 0 0,-1 1 0,1-1 0,0 2 0,5 41 0,-7-19 0,0-23 0,3-15 0,-2 6 0,1 1 0,0-1 0,0 1 0,1 0 0,0-1 0,0 1 0,1 0 0,0 0 0,0 1 0,4-7 0,-7 11 0,0 1 0,1-1 0,-1 1 0,0 0 0,1-1 0,-1 1 0,0-1 0,1 1 0,-1 0 0,0 0 0,1-1 0,-1 1 0,1 0 0,-1 0 0,1-1 0,-1 1 0,1 0 0,-1 0 0,1 0 0,-1 0 0,0-1 0,1 1 0,-1 0 0,1 0 0,-1 0 0,1 0 0,-1 0 0,1 1 0,-1-1 0,1 0 0,-1 0 0,1 0 0,-1 0 0,1 0 0,-1 1 0,1-1 0,-1 0 0,1 0 0,-1 1 0,0-1 0,1 0 0,-1 1 0,0-1 0,1 0 0,-1 1 0,0-1 0,1 1 0,-1-1 0,0 0 0,0 1 0,1-1 0,-1 1 0,0-1 0,0 1 0,0-1 0,0 1 0,10 30 0,-7-4 0,0 0 0,-2 43 0,1-118-1365,2 18-5461</inkml:trace>
  <inkml:trace contextRef="#ctx0" brushRef="#br0" timeOffset="5310.74">1891 902 24575,'0'1'0,"0"3"0,0 5 0,0 5 0,0 6 0,0 8 0,0 5 0,0 1 0,0 1 0,0-3 0,0-5 0,0-4 0,0-7-8191</inkml:trace>
  <inkml:trace contextRef="#ctx0" brushRef="#br0" timeOffset="5811.05">1872 1066 24575,'0'0'0,"0"-1"0,0 1 0,0 0 0,1 0 0,-1 0 0,0 0 0,0 0 0,0 0 0,0-1 0,0 1 0,0 0 0,0 0 0,0 0 0,1 0 0,-1-1 0,0 1 0,0 0 0,0 0 0,0 0 0,0 0 0,0-1 0,0 1 0,0 0 0,0 0 0,0 0 0,0-1 0,0 1 0,0 0 0,0 0 0,0 0 0,-1 0 0,1-1 0,0 1 0,0 0 0,0 0 0,0 0 0,0 0 0,0 0 0,0-1 0,0 1 0,-1 0 0,1 0 0,0 0 0,0 0 0,0 0 0,0 0 0,0 0 0,-1-1 0,1 1 0,0 0 0,0 0 0,0 0 0,0 0 0,-1 0 0,1 0 0,0 0 0,0 0 0,-1 0 0,16-9 0,-2 4 0,-4 1 0,0 1 0,0-1 0,0-1 0,15-10 0,-21 13 0,-1 0 0,1-1 0,-1 1 0,0-1 0,0 0 0,0 0 0,0 0 0,0 0 0,-1 0 0,1 0 0,-1 0 0,0 0 0,0 0 0,0-1 0,0 1 0,-1 0 0,1-1 0,-1-3 0,1 3 0,-1 1 0,0 0 0,0 0 0,0 0 0,0-1 0,0 1 0,-1 0 0,0 0 0,1 0 0,-1 0 0,0 0 0,0 0 0,-2-4 0,2 7 0,1 1 0,-1-1 0,1 0 0,0 0 0,-1 0 0,1 0 0,-1 1 0,1-1 0,0 0 0,-1 1 0,1-1 0,0 0 0,0 0 0,-1 1 0,1-1 0,0 1 0,0-1 0,-1 0 0,1 1 0,0-1 0,0 0 0,0 1 0,0-1 0,-1 1 0,1-1 0,0 1 0,0-1 0,0 0 0,0 1 0,0-1 0,0 1 0,0-1 0,1 1 0,-5 19 0,0 45 0,7 95 0,-4-160 0,1 0 0,0 0 0,0 0 0,0 0 0,0 0 0,0 0 0,0 0 0,0 1 0,0-1 0,0 0 0,0 0 0,0 0 0,0 0 0,0 0 0,0 0 0,0 0 0,0 1 0,0-1 0,0 0 0,0 0 0,0 0 0,0 0 0,1 0 0,-1 0 0,0 0 0,0 0 0,0 1 0,0-1 0,0 0 0,0 0 0,0 0 0,0 0 0,0 0 0,0 0 0,0 0 0,1 0 0,-1 0 0,0 0 0,0 0 0,0 0 0,0 0 0,0 0 0,0 0 0,0 0 0,1 0 0,-1 0 0,0 1 0,0-2 0,0 1 0,0 0 0,0 0 0,0 0 0,0 0 0,1 0 0,-1 0 0,0 0 0,0 0 0,0 0 0,0 0 0,0 0 0,8-9 0,10-24 0,-12 23 0,-5 8 0,22-34 0,-21 33 0,0 1 0,0-1 0,0 1 0,1 0 0,-1 0 0,0-1 0,1 2 0,0-1 0,-1 0 0,7-2 0,-9 4 0,1 0 0,0 0 0,0-1 0,-1 1 0,1 0 0,0 0 0,0 0 0,-1 1 0,1-1 0,0 0 0,0 0 0,-1 0 0,1 1 0,0-1 0,0 0 0,-1 1 0,1-1 0,0 0 0,-1 1 0,1-1 0,0 1 0,-1-1 0,1 1 0,-1-1 0,1 1 0,-1 0 0,1-1 0,-1 1 0,0 0 0,1-1 0,-1 1 0,0 0 0,1-1 0,-1 1 0,0 0 0,0 0 0,1 0 0,5 32 0,-6-32 0,2 11 0,-1 0 0,0 0 0,-1 1 0,-1-1 0,1 0 0,-4 15 0,0-21-1365,0-4-5461</inkml:trace>
  <inkml:trace contextRef="#ctx0" brushRef="#br0" timeOffset="6248.35">2672 1 24575,'0'2'0,"0"5"0,0 3 0,0 3 0,0 4 0,0 6 0,0 7 0,0 5 0,2 5 0,1 0 0,0-3 0,-1-3 0,-1-4 0,0-5 0,0-5 0,-1-7-8191</inkml:trace>
  <inkml:trace contextRef="#ctx0" brushRef="#br0" timeOffset="6480.96">2584 310 24575,'0'-3'0,"0"2"0,0 2 0,2 5 0,1 5 0,5 5 0,3 3 0,3 0 0,0 0 0,0-3 0,0 0 0,0-4 0,-3-4-8191</inkml:trace>
  <inkml:trace contextRef="#ctx0" brushRef="#br0" timeOffset="6637.42">2760 347 24575,'-1'0'0,"-3"0"0,-3 3 0,-1 2 0,-3 3 0,0 3 0,-1 1 0,3 0-8191</inkml:trace>
  <inkml:trace contextRef="#ctx0" brushRef="#br0" timeOffset="7359.89">2628 662 24575,'0'21'0,"-1"-5"0,1 0 0,5 32 0,-4-44 0,0 0 0,0 0 0,0 0 0,0 0 0,1 0 0,0 0 0,0 0 0,0-1 0,0 1 0,0-1 0,1 0 0,0 1 0,-1-1 0,1 0 0,0-1 0,6 5 0,-8-6 0,0 0 0,0-1 0,0 1 0,0-1 0,0 1 0,0-1 0,0 1 0,1-1 0,-1 0 0,0 1 0,0-1 0,0 0 0,1 0 0,-1 0 0,0 0 0,0 0 0,1 0 0,-1 0 0,0 0 0,0-1 0,0 1 0,0 0 0,2-2 0,-1 1 0,1 0 0,-1-1 0,-1 0 0,1 1 0,0-1 0,0 0 0,-1 0 0,1 0 0,-1 0 0,1 0 0,0-3 0,4-7 0,-1 0 0,0-1 0,4-19 0,-6 23 0,4-11 0,-5 18 0,-1 13 0,-2-2 0,0 1 0,0-1 0,-1 0 0,0 0 0,-4 10 0,4-15 0,0 1 0,0 0 0,0-1 0,-1 1 0,1-1 0,-1 0 0,0 0 0,-1 0 0,1 0 0,-8 6 0,11-9 0,-1-1 0,1 0 0,0 1 0,-1-1 0,1 0 0,0 0 0,-1 1 0,1-1 0,0 0 0,-1 0 0,1 0 0,0 1 0,-1-1 0,1 0 0,-1 0 0,1 0 0,0 0 0,-1 0 0,1 0 0,-1 0 0,1 0 0,-1 0 0,1 0 0,0 0 0,-1 0 0,1 0 0,-1 0 0,1-1 0,0 1 0,-1 0 0,1 0 0,0 0 0,-1 0 0,1-1 0,0 1 0,-1 0 0,1-1 0,-1 0 0,0 0 0,1-1 0,-1 1 0,1 0 0,-1-1 0,1 1 0,0 0 0,-1-1 0,1 1 0,0 0 0,0-3 0,0 0 0,0 1 0,0-1 0,0 0 0,1 0 0,0 1 0,0-1 0,0 0 0,2-5 0,1 9 0,-1 7 0,-1 11 0,1 229 44,-4-158-1453,1-72-5417</inkml:trace>
  <inkml:trace contextRef="#ctx0" brushRef="#br0" timeOffset="7732.99">2785 1015 24575,'27'2'0,"-20"-1"0,-1 0 0,1-1 0,-1 0 0,0 0 0,12-2 0,-17 2 0,1 0 0,0-1 0,-1 0 0,1 1 0,-1-1 0,1 0 0,-1 0 0,1 0 0,-1 0 0,1 0 0,-1 0 0,0 0 0,1-1 0,-1 1 0,0 0 0,0-1 0,0 1 0,0-1 0,0 1 0,-1-1 0,1 0 0,0 1 0,-1-1 0,1 0 0,0-2 0,-1 2 0,0 0 0,1-1 0,-1 1 0,0 0 0,0-1 0,0 1 0,-1 0 0,1-1 0,0 1 0,-1 0 0,-1-4 0,2 6 0,0-1 0,0 1 0,0 0 0,0-1 0,-1 1 0,1 0 0,0 0 0,0-1 0,0 1 0,0 0 0,-1 0 0,1 0 0,0-1 0,0 1 0,-1 0 0,1 0 0,0 0 0,0 0 0,-1-1 0,1 1 0,0 0 0,0 0 0,-1 0 0,1 0 0,0 0 0,-1 0 0,1 0 0,0 0 0,-1 0 0,1 0 0,-1 0 0,0 1 0,0-1 0,1 1 0,-1-1 0,0 1 0,0 0 0,0 0 0,0-1 0,1 1 0,-1 0 0,0 0 0,1 0 0,-1 0 0,1 0 0,-1 1 0,-2 4 0,1-1 0,-1 1 0,1 0 0,1 0 0,-1 0 0,1 0 0,0 0 0,1 0 0,-1 0 0,1 0 0,1 9 0,-1-12 0,0-1 0,1 0 0,-1 0 0,1 0 0,-1 1 0,1-1 0,0 0 0,0 0 0,0 0 0,0 0 0,0 0 0,0 0 0,1-1 0,-1 1 0,1 0 0,-1-1 0,1 1 0,0-1 0,-1 1 0,1-1 0,0 0 0,0 0 0,0 0 0,0 0 0,0 0 0,0 0 0,0 0 0,0-1 0,1 1 0,-1-1 0,0 1 0,0-1 0,0 0 0,3 0 0,-1 0-124,0-1 0,-1 0 0,1 1 0,0-1 0,-1 0 0,1-1-1,-1 1 1,1-1 0,-1 0 0,6-4 0,5-3-6702</inkml:trace>
  <inkml:trace contextRef="#ctx0" brushRef="#br0" timeOffset="8072.74">3018 984 24575,'1'-2'0,"-1"1"0,0-1 0,0 1 0,0-1 0,0 1 0,-1-1 0,1 1 0,0 0 0,0-1 0,-1 1 0,1-1 0,-1 1 0,0 0 0,1-1 0,-1 1 0,0 0 0,0-1 0,1 1 0,-1 0 0,0 0 0,0 0 0,-1 0 0,1 0 0,0 0 0,0 0 0,0 0 0,-3-1 0,2 2 0,0 0 0,0-1 0,0 1 0,0 0 0,0 0 0,0 0 0,0 0 0,0 0 0,0 1 0,0-1 0,0 1 0,1-1 0,-1 1 0,0 0 0,0-1 0,0 1 0,-2 2 0,2-2 0,0 0 0,0 1 0,0-1 0,0 1 0,0 0 0,0-1 0,0 1 0,1 0 0,-1 0 0,1 0 0,-1 0 0,1 0 0,0 1 0,-2 2 0,3-3 0,0-1 0,-1 0 0,1 1 0,0-1 0,0 1 0,0-1 0,0 1 0,0-1 0,0 0 0,1 1 0,-1-1 0,0 1 0,1-1 0,-1 0 0,1 1 0,-1-1 0,1 0 0,0 0 0,-1 1 0,1-1 0,0 0 0,0 0 0,0 0 0,0 0 0,0 0 0,0 0 0,2 1 0,-2-1 0,0 0 0,0-1 0,0 1 0,0 0 0,0-1 0,0 1 0,0-1 0,0 1 0,0-1 0,0 0 0,0 1 0,0-1 0,0 0 0,1 0 0,-1 0 0,0 0 0,0 0 0,0 0 0,0 0 0,0 0 0,0-1 0,1 1 0,-1 0 0,0 0 0,0-1 0,0 1 0,0-1 0,0 1 0,0-1 0,0 0 0,0 1 0,0-1 0,-1 0 0,1 0 0,0 1 0,0-1 0,0 0 0,-1 0 0,1-1 0,4-4 0,-1-1 0,0 0 0,-1 0 0,5-10 0,-6 11 0,0 12 0,-1 2 0,0 0 0,1 0 0,0-1 0,1 1 0,0 0 0,4 6 0,0-10-1365,-2-4-5461</inkml:trace>
  <inkml:trace contextRef="#ctx0" brushRef="#br0" timeOffset="8384.49">3107 858 24575,'11'17'0,"-6"-11"0,34 55 0,-35-55 0,0 1 0,-1-1 0,0 1 0,-1 0 0,1 1 0,-2-1 0,3 12 0,-4-18 0,0 0 0,0 0 0,0 1 0,0-1 0,0 0 0,0 0 0,0 0 0,-1 0 0,1 1 0,-1-1 0,1 0 0,-1 0 0,1 0 0,-1 0 0,1 0 0,-1 0 0,0 0 0,1 0 0,-1 0 0,0-1 0,-2 3 0,3-3 0,-1 0 0,1 0 0,-1 0 0,1 0 0,-1 0 0,0 1 0,1-1 0,-1 0 0,1 0 0,-1 0 0,1-1 0,-1 1 0,0 0 0,1 0 0,-1 0 0,1 0 0,-1 0 0,1-1 0,-1 1 0,1 0 0,-1 0 0,1-1 0,-1 1 0,1 0 0,-1-1 0,1 1 0,-1-1 0,1 1 0,0-1 0,-1 1 0,1-1 0,0 1 0,-1-1 0,1 1 0,0-1 0,0 1 0,0-1 0,-1 1 0,1-1 0,0 1 0,0-1 0,0 0 0,0 1 0,0-1 0,-2-7 0,1 1 0,0-1 0,0 1 0,0-1 0,1 1 0,0-1 0,1 1 0,0-1 0,0 1 0,1-1 0,2-7 0,-1 6 0,0 0 0,0 0 0,1 1 0,0 0 0,1 0 0,-1 0 0,2 0 0,9-12 0,-13 19-91,-1-1 0,0 1 0,1 0 0,-1-1 0,1 1 0,0 0 0,-1 0 0,1 0 0,0 0 0,0 0 0,0 1 0,-1-1 0,1 0 0,3 0 0,4 2-6735</inkml:trace>
  <inkml:trace contextRef="#ctx0" brushRef="#br0" timeOffset="9335.72">1 1538 24575,'0'1'0,"2"1"0,4-1 0,8 0 0,9 0 0,12-1 0,12-4 0,10-1 0,9-4 0,5 0 0,1-1 0,-3 0 0,-9 3 0,-15 2 0,-20 3 0,-15 1 0</inkml:trace>
  <inkml:trace contextRef="#ctx0" brushRef="#br0" timeOffset="10485.24">253 2030 24575,'0'-1'0,"-1"1"0,1 0 0,0 0 0,0-1 0,-1 1 0,1 0 0,0 0 0,-1 0 0,1 0 0,0 0 0,-1-1 0,1 1 0,0 0 0,-1 0 0,1 0 0,0 0 0,-1 0 0,1 0 0,0 0 0,-1 0 0,1 0 0,-1 0 0,1 0 0,0 1 0,-1-1 0,1 0 0,0 0 0,0 0 0,-1 0 0,1 0 0,0 1 0,-1-1 0,1 0 0,-6 14 0,4 24 0,2-32 0,-1 8 0,1 3 0,0-1 0,-6 28 0,5-40 0,0 0 0,0 0 0,0 0 0,0 0 0,-1 0 0,0-1 0,0 1 0,0 0 0,0-1 0,-1 1 0,1-1 0,-1 0 0,0 0 0,0 0 0,-5 4 0,7-6 0,1-1 0,-1 1 0,1-1 0,-1 0 0,1 1 0,-1-1 0,1 0 0,-1 1 0,1-1 0,-1 0 0,1 0 0,-1 0 0,1 1 0,-1-1 0,1 0 0,-1 0 0,0 0 0,1 0 0,-1 0 0,1 0 0,-1 0 0,0 0 0,1 0 0,-1 0 0,1 0 0,-1-1 0,1 1 0,-1 0 0,1 0 0,-2-1 0,2 0 0,-1 0 0,1 0 0,-1 0 0,1 1 0,-1-1 0,1 0 0,0 0 0,-1 0 0,1 0 0,0-1 0,0 1 0,0 0 0,0 0 0,0 0 0,0-1 0,0-3 0,0 1 0,1-1 0,0 0 0,0 1 0,0-1 0,3-7 0,-3 11 0,-1 0 0,0 0 0,1 0 0,-1 1 0,1-1 0,0 0 0,-1 1 0,1-1 0,-1 0 0,1 1 0,0-1 0,-1 1 0,1-1 0,0 1 0,0-1 0,0 1 0,-1-1 0,1 1 0,0 0 0,0-1 0,0 1 0,0 0 0,0 0 0,0 0 0,0 0 0,-1 0 0,1 0 0,0 0 0,0 0 0,0 0 0,0 0 0,0 0 0,0 1 0,1-1 0,2 3 0,1-1 0,0 1 0,-1-1 0,0 1 0,5 5 0,12 7 0,-18-13 0,0-1 0,1 0 0,-1 1 0,0-1 0,0 0 0,1 0 0,-1-1 0,0 1 0,1-1 0,-1 0 0,1 0 0,-1 0 0,1 0 0,-1 0 0,0-1 0,1 0 0,-1 0 0,6-2 0,-7 2 0,1 0 0,-1-1 0,0 1 0,0-1 0,-1 1 0,1-1 0,0 0 0,0 0 0,-1 0 0,1 0 0,-1 0 0,0 0 0,0-1 0,1 1 0,-1 0 0,-1 0 0,1-1 0,0 1 0,-1-1 0,1 1 0,-1-1 0,1 1 0,-1-1 0,0 1 0,0-1 0,-1-3 0,0-3 0,-1 1 0,1 0 0,-1 0 0,-1 0 0,0 0 0,0 0 0,-7-13 0,9 18 0,-1 1 0,1-1 0,-1 0 0,0 1 0,0-1 0,0 1 0,0 0 0,0 0 0,0-1 0,-1 1 0,1 1 0,0-1 0,-1 0 0,0 1 0,1-1 0,-1 1 0,0 0 0,0 0 0,0 0 0,0 0 0,0 0 0,0 1 0,0-1 0,-4 1 0,6 0 0,-1 0 0,1 0 0,-1 1 0,0-1 0,1 1 0,-1-1 0,1 1 0,-1 0 0,1-1 0,0 1 0,-1 0 0,1 0 0,0 0 0,-1 0 0,1 0 0,0 0 0,0 0 0,0 1 0,0-1 0,0 0 0,0 1 0,0-1 0,1 0 0,-1 1 0,0-1 0,1 1 0,-1-1 0,1 1 0,0-1 0,-1 1 0,1 0 0,0 1 0,0-1 0,0 1 0,0-1 0,0 0 0,0 1 0,0-1 0,1 0 0,-1 0 0,1 1 0,0-1 0,0 0 0,-1 0 0,1 0 0,1 0 0,-1 0 0,0 0 0,0 0 0,1 0 0,-1 0 0,1 0 0,0-1 0,2 3 0,-1-2-91,1 0 0,-1 0 0,1-1 0,0 1 0,-1-1 0,1 0 0,0 0 0,0 0 0,0 0 0,0-1 0,0 0 0,0 1 0,0-1 0,8-2 0,-4 1-6735</inkml:trace>
  <inkml:trace contextRef="#ctx0" brushRef="#br0" timeOffset="10968.61">165 2426 24575,'0'-2'0,"2"-1"0,5 1 0,7 0 0,7 0 0,7 1 0,4 1 0,4-1 0,3-2 0,-1-1 0,-6 0 0,-9 1 0,-11 1 0,-7 0-8191</inkml:trace>
  <inkml:trace contextRef="#ctx0" brushRef="#br0" timeOffset="11315.31">177 2489 24575,'-2'0'0,"1"3"0,4 2 0,3-1 0,7-1 0,7-4 0,3-2 0,6-3 0,5-1 0,2 0 0,1 0 0,-3 1 0,-5 1 0,-5 2 0,-7 2-8191</inkml:trace>
  <inkml:trace contextRef="#ctx0" brushRef="#br0" timeOffset="12085.92">1645 1393 24575,'0'1'0,"0"4"0,0 4 0,0 5 0,0 4 0,0 3 0,0 2 0,0 1 0,0-1 0,0-1 0,0-3 0,0-4 0,0-4-8191</inkml:trace>
  <inkml:trace contextRef="#ctx0" brushRef="#br0" timeOffset="12306.31">1576 1607 24575,'0'-2'0,"2"-1"0,1 2 0,3 0 0,2 1 0,3 2 0,1 1 0,2 0 0,0 0 0,1-2 0,-3 1-8191</inkml:trace>
  <inkml:trace contextRef="#ctx0" brushRef="#br0" timeOffset="12493.56">1714 1563 24575,'-1'0'0,"-3"0"0,-2 4 0,-1 2 0,0 3 0,-1 0 0,1 1 0,0 2 0,1-2-8191</inkml:trace>
  <inkml:trace contextRef="#ctx0" brushRef="#br0" timeOffset="13688.47">1689 1992 24575,'0'0'0,"-1"1"0,1-1 0,-1 1 0,1-1 0,-1 1 0,1 0 0,-1-1 0,1 1 0,0 0 0,-1-1 0,1 1 0,0 0 0,0 0 0,-1-1 0,1 1 0,0 0 0,0 0 0,0-1 0,0 1 0,0 0 0,0 0 0,0 1 0,0 27 0,0-21 0,0 142 0,0-305 0,0 158 0,0 0 0,1 0 0,-1 0 0,1 0 0,0 0 0,0 0 0,0-1 0,0 1 0,0 0 0,0 0 0,1-1 0,0 1 0,-1 0 0,1-1 0,0 0 0,0 1 0,0-1 0,3 2 0,-3-3 0,-1 0 0,1 0 0,-1 0 0,1-1 0,-1 1 0,1-1 0,-1 1 0,1-1 0,0 1 0,-1-1 0,1 0 0,0 0 0,-1 0 0,1 0 0,0 0 0,-1 0 0,1 0 0,0 0 0,-1-1 0,1 1 0,-1-1 0,1 1 0,0-1 0,-1 0 0,1 0 0,-1 1 0,0-1 0,1 0 0,-1 0 0,0 0 0,1-1 0,-1 1 0,0 0 0,0 0 0,0-1 0,2-2 0,18-33 0,-18 38 0,-2 8 0,0 12 0,-1-20 0,11 157 0,-6-140-1365</inkml:trace>
  <inkml:trace contextRef="#ctx0" brushRef="#br0" timeOffset="13965.6">1645 2326 24575,'5'0'0,"7"0"0,4-3 0,2 1 0,3-3 0,2 0 0,0-2 0,1 1 0,-2 1 0,-4 2 0,-4 2 0,-9 2 0</inkml:trace>
  <inkml:trace contextRef="#ctx0" brushRef="#br0" timeOffset="14291.08">1607 2433 24575,'1'0'0,"4"0"0,4 0 0,6-1 0,5-1 0,7-1 0,3-1 0,2 0 0,4 2 0,-1 0 0,-3 1 0,-4 0 0,-8-1 0,-6-3 0,-7-1-8191</inkml:trace>
  <inkml:trace contextRef="#ctx0" brushRef="#br0" timeOffset="15165.68">2980 1349 24575,'0'-1'0,"0"4"0,0 8 0,0 8 0,-2 9 0,0 3 0,-1 3 0,1-2 0,-2-3 0,0-5 0,1-2 0,1-6-8191</inkml:trace>
  <inkml:trace contextRef="#ctx0" brushRef="#br0" timeOffset="15383.73">2867 1589 24575,'0'1'0,"2"0"0,3 0 0,4 3 0,1-1 0,2 0 0,0 0 0,1-1 0,-1-1 0,1-1 0,1 0 0,-2-1 0,-3-1-8191</inkml:trace>
  <inkml:trace contextRef="#ctx0" brushRef="#br0" timeOffset="15538.33">3037 1576 24575,'-2'1'0,"-5"5"0,-4 6 0,1 4 0,-1 1 0,2 0 0,2-4-8191</inkml:trace>
  <inkml:trace contextRef="#ctx0" brushRef="#br0" timeOffset="16659.82">2993 1947 24575,'1'12'0,"0"0"0,0 0 0,1 0 0,0 0 0,5 14 0,-5-22 0,-1 0 0,1 0 0,0 0 0,0-1 0,0 1 0,1 0 0,0-1 0,5 6 0,-7-7 0,1-1 0,0 1 0,-1-1 0,1 0 0,0 0 0,0 0 0,0 0 0,0 0 0,0 0 0,0-1 0,0 1 0,0-1 0,0 1 0,1-1 0,-1 0 0,0 0 0,0 0 0,4 0 0,-4-1 0,0 1 0,0-1 0,0 1 0,0-1 0,0 0 0,0 1 0,-1-1 0,1 0 0,0 0 0,0 0 0,-1-1 0,1 1 0,-1 0 0,1-1 0,-1 1 0,0-1 0,1 1 0,-1-1 0,0 1 0,1-4 0,2-3 0,0-1 0,-1 1 0,4-14 0,-6 16 0,0 0 0,1 0 0,0 1 0,1-1 0,-1 1 0,1-1 0,4-5 0,-7 11 0,0 0 0,0 0 0,0 0 0,0 0 0,0 0 0,0 0 0,0 0 0,0-1 0,0 1 0,0 0 0,0 0 0,0 0 0,0 0 0,0 0 0,0 0 0,1 0 0,-1 0 0,0 0 0,0 0 0,0-1 0,0 1 0,0 0 0,0 0 0,0 0 0,0 0 0,1 0 0,-1 0 0,0 0 0,0 0 0,0 0 0,0 0 0,0 0 0,0 0 0,1 0 0,-1 0 0,0 0 0,0 0 0,0 0 0,0 0 0,0 0 0,0 0 0,0 0 0,1 0 0,-1 0 0,0 1 0,0-1 0,0 0 0,0 0 0,0 0 0,0 0 0,0 0 0,0 0 0,0 0 0,0 0 0,1 0 0,-1 0 0,0 1 0,0-1 0,1 11 0,-4 12 0,0-14 0,0 0 0,0-1 0,-1 0 0,0 0 0,0 0 0,-9 12 0,10-16 0,0 0 0,-1 0 0,1-1 0,-1 1 0,1-1 0,-1 1 0,-1-1 0,1-1 0,0 1 0,-1-1 0,1 1 0,-1-1 0,-6 2 0,11-4 0,-1 0 0,0 1 0,1-1 0,-1 0 0,0 0 0,1 0 0,-1 0 0,0 0 0,1 0 0,-1 0 0,0 0 0,1 0 0,-1 0 0,0 0 0,1 0 0,-1-1 0,0 1 0,1 0 0,-1 0 0,1-1 0,-1 1 0,0 0 0,1-1 0,-1 1 0,1 0 0,-1-1 0,1 1 0,-1-1 0,1 1 0,0-1 0,-1 1 0,1-1 0,0 0 0,-1 1 0,1-1 0,0 1 0,-1-1 0,1 0 0,0 1 0,0-1 0,0 0 0,0 1 0,0-1 0,0 0 0,0 1 0,0-1 0,0 0 0,0 1 0,0-1 0,0 0 0,0 1 0,0-1 0,0 1 0,1-1 0,-1 0 0,1 0 0,-1 1 0,0 0 0,0 0 0,0 0 0,0-1 0,0 1 0,0 0 0,0 0 0,0 0 0,0 0 0,1 0 0,-1 0 0,0 0 0,0-1 0,0 1 0,0 0 0,0 0 0,0 0 0,1 0 0,-1 0 0,0 0 0,0 0 0,0 0 0,0 0 0,0 0 0,1 0 0,-1 0 0,0 0 0,0 0 0,0 0 0,0 0 0,0 0 0,1 0 0,-1 0 0,0 0 0,0 0 0,0 0 0,0 0 0,0 0 0,1 0 0,-1 0 0,0 0 0,0 0 0,0 1 0,0-1 0,5 9 0,1 14 0,-6-22 0,24 161 0,-18-150-1365</inkml:trace>
  <inkml:trace contextRef="#ctx0" brushRef="#br0" timeOffset="17046.23">2937 2452 24575,'2'0'0,"5"-1"0,4-1 0,5-1 0,3-1 0,5-2 0,2 0 0,3-1 0,-1-1 0,-2 2 0,-4 1 0,-4 1 0,-7 0 0,-6 2 0</inkml:trace>
  <inkml:trace contextRef="#ctx0" brushRef="#br0" timeOffset="17400">2955 2534 24575,'-3'0'0,"-1"2"0,4 0 0,7-1 0,9-2 0,9-3 0,7-1 0,6-5 0,3 0 0,3 2 0,-1 0 0,-4 1 0,-7 2 0,-9 2 0,-10 1-8191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48.38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38 24575,'2'0'0,"3"0"0,4 0 0,2 0 0,2 0 0,2 0 0,0 0 0,0 0 0,1 0 0,-1 0 0,0 0 0,-1 0 0,-1 0 0,1 0 0,-2 0 0,1 0 0,-1 0 0,-1 0-8191</inkml:trace>
  <inkml:trace contextRef="#ctx0" brushRef="#br0" timeOffset="420.36">189 0 24575,'7'1'0,"0"0"0,0 1 0,-1-1 0,1 1 0,0 1 0,-1-1 0,0 1 0,12 7 0,-16-8 0,1 0 0,-1 0 0,1-1 0,-1 1 0,0 1 0,0-1 0,0 0 0,0 0 0,-1 1 0,1-1 0,2 5 0,-4-5 0,1-1 0,-1 1 0,1 0 0,-1 0 0,0-1 0,0 1 0,0 0 0,0 0 0,0-1 0,0 1 0,0 0 0,-1 0 0,1-1 0,-1 1 0,1 0 0,-1-1 0,1 1 0,-1-1 0,0 1 0,0-1 0,-2 3 0,2-2-124,0-1 0,0 1 0,-1-1 0,1 0 0,-1 1 0,1-1-1,-1 0 1,0 0 0,1 0 0,-3 1 0,-7 2-6702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05.11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162 96 24575,'0'-9'0,"1"2"0,-1 0 0,-1 0 0,1 0 0,-1 0 0,-3-11 0,4 16 0,-1 0 0,0 0 0,0 0 0,0 1 0,0-1 0,0 0 0,0 1 0,-1-1 0,1 1 0,0-1 0,-1 1 0,1 0 0,-1-1 0,0 1 0,1 0 0,-1 0 0,0 0 0,0 0 0,0 0 0,1 1 0,-1-1 0,0 1 0,0-1 0,-3 0 0,2 1 0,0-1 0,0 1 0,0 0 0,0 0 0,0 0 0,0 0 0,0 0 0,0 1 0,0-1 0,0 1 0,0 0 0,0 0 0,0 0 0,0 0 0,1 0 0,-1 1 0,-4 3 0,3-2 0,0 0 0,1 1 0,0 0 0,0-1 0,0 1 0,0 0 0,1 1 0,-1-1 0,1 0 0,-2 7 0,-2 6 0,1 1 0,1 0 0,1 0 0,-2 35 0,4-35 0,-1 3 0,1 0 0,1 0 0,1 0 0,0 0 0,8 32 0,-9-51 0,1-1 0,0 1 0,0 0 0,0-1 0,0 1 0,0-1 0,0 1 0,0-1 0,1 0 0,-1 1 0,0-1 0,1 0 0,-1 0 0,1 0 0,0 0 0,-1 0 0,1 0 0,0-1 0,-1 1 0,1 0 0,0-1 0,0 1 0,-1-1 0,1 0 0,0 0 0,0 1 0,0-1 0,0 0 0,-1-1 0,1 1 0,0 0 0,0 0 0,2-2 0,1 1 0,1 0 0,-1 0 0,0-1 0,0 0 0,0 0 0,0 0 0,-1 0 0,1-1 0,-1 0 0,8-6 0,-8 4 0,1 0 0,-1-1 0,0 1 0,0-1 0,-1 0 0,1 0 0,-1 0 0,-1-1 0,1 1 0,-1-1 0,0 1 0,-1-1 0,1 0 0,-1 0 0,-1 0 0,1 0 0,-1 1 0,-2-11 0,-4 63 0,7-42 0,0-1 0,-1 1 0,1 0 0,1-1 0,-1 1 0,0 0 0,1-1 0,3 5 0,-5-7 0,0 0 0,1-1 0,-1 1 0,0 0 0,1-1 0,-1 1 0,0-1 0,1 1 0,-1 0 0,1-1 0,-1 1 0,1-1 0,-1 1 0,1-1 0,-1 0 0,1 1 0,0-1 0,-1 0 0,1 1 0,0-1 0,-1 0 0,1 1 0,0-1 0,-1 0 0,1 0 0,0 0 0,0 0 0,-1 0 0,1 0 0,0 0 0,-1 0 0,1 0 0,0 0 0,-1 0 0,1 0 0,0-1 0,0 1 0,-1 0 0,1 0 0,-1-1 0,1 1 0,0-1 0,-1 1 0,1 0 0,-1-1 0,1 1 0,-1-1 0,1 1 0,-1-1 0,1 1 0,0-2 0,1-1 0,-1 0 0,1-1 0,-1 1 0,0-1 0,0 1 0,0-1 0,0 1 0,-1-1 0,1 1 0,-1-1 0,0-6 0,-4-43 0,4 46 0,0 7 0,0-1 0,0 0 0,0 0 0,0 0 0,0 0 0,0 0 0,0 0 0,0 0 0,-1 0 0,1 0 0,0 1 0,-1-1 0,1 0 0,0 0 0,-1 0 0,1 0 0,-1 1 0,1-1 0,-1 0 0,1 1 0,-1-1 0,0 0 0,1 1 0,-1-1 0,0 0 0,0 1 0,1-1 0,-1 1 0,0 0 0,0-1 0,0 1 0,-1-1 0,0 2 0,1-1 0,-1 1 0,1-1 0,0 1 0,-1 0 0,1-1 0,0 1 0,-1 0 0,1 0 0,0 0 0,0 0 0,0 0 0,0 0 0,0 0 0,0 1 0,0-1 0,0 0 0,1 1 0,-2 2 0,-1 2 0,0 0 0,0 0 0,1 1 0,0 0 0,0-1 0,1 1 0,-1 0 0,1 10 0,1-15 0,0 0 0,-1 0 0,1 0 0,1 0 0,-1 0 0,0 0 0,0 0 0,1 0 0,-1 0 0,1-1 0,0 1 0,-1 0 0,1 0 0,0 0 0,0-1 0,0 1 0,0 0 0,0-1 0,1 1 0,-1-1 0,0 1 0,1-1 0,-1 0 0,1 0 0,0 1 0,-1-1 0,1 0 0,0 0 0,0-1 0,-1 1 0,1 0 0,0-1 0,3 1 0,-2 0 0,1-1 0,-1 0 0,1 0 0,-1 0 0,1 0 0,-1-1 0,1 1 0,-1-1 0,0 0 0,1 0 0,-1 0 0,0-1 0,0 1 0,1-1 0,-1 0 0,-1 0 0,1 0 0,0 0 0,0 0 0,-1 0 0,1-1 0,-1 0 0,0 1 0,1-1 0,-1 0 0,-1 0 0,1 0 0,0 0 0,-1 0 0,0-1 0,1 1 0,-1 0 0,1-7 0,-2 4 0,-4 12 0,-2 13 0,6-17 0,0-1 0,0 1 0,0 0 0,0-1 0,0 1 0,0 0 0,0 0 0,0-1 0,1 1 0,-1 0 0,1-1 0,0 1 0,-1-1 0,1 1 0,0-1 0,0 1 0,0-1 0,0 1 0,0-1 0,0 0 0,0 0 0,0 1 0,0-1 0,1 0 0,-1 0 0,1 0 0,-1 0 0,0-1 0,1 1 0,0 0 0,-1-1 0,4 2 0,-3-2 0,0 1 0,0-1 0,0 0 0,0 0 0,0 0 0,0 0 0,0-1 0,0 1 0,1-1 0,-1 1 0,0-1 0,0 1 0,-1-1 0,1 0 0,0 0 0,0 0 0,0 0 0,0 0 0,-1-1 0,1 1 0,-1 0 0,1-1 0,-1 1 0,1-1 0,-1 0 0,2-2 0,4-8 0,-3 5 0,-2 22 0,-2-13 0,0 0 0,1 0 0,-1-1 0,0 1 0,0 0 0,1 0 0,-1-1 0,1 1 0,0 0 0,-1-1 0,1 1 0,0-1 0,0 1 0,0-1 0,2 3 0,-3-4 0,1 0 0,0 1 0,-1-1 0,1 0 0,0 0 0,0 0 0,-1 1 0,1-1 0,0 0 0,0 0 0,0 0 0,-1 0 0,1 0 0,0 0 0,0-1 0,-1 1 0,1 0 0,0 0 0,0 0 0,-1-1 0,1 1 0,0 0 0,0-1 0,-1 1 0,1-1 0,-1 1 0,1-1 0,0 1 0,-1-1 0,1 1 0,-1-1 0,1 0 0,-1 1 0,1-1 0,-1-1 0,18-25 0,-16 23 0,0 0 0,1 0 0,-1 1 0,1-1 0,-1 1 0,1-1 0,0 1 0,0 0 0,5-4 0,-8 7 0,1 0 0,-1 0 0,1 0 0,-1 0 0,1 0 0,-1 0 0,1 0 0,-1 0 0,1 0 0,-1 1 0,1-1 0,-1 0 0,1 0 0,-1 0 0,1 1 0,-1-1 0,1 0 0,-1 0 0,1 1 0,-1-1 0,0 0 0,1 1 0,-1-1 0,0 1 0,1-1 0,-1 0 0,0 1 0,1-1 0,-1 1 0,0-1 0,0 1 0,1-1 0,-1 1 0,0-1 0,0 1 0,0-1 0,0 1 0,0-1 0,0 1 0,6 21 0,-6-4 0,1-5 0,2-24 0,-2 6 0,0-1 0,1 0 0,-1 0 0,1 1 0,1-1 0,-1 1 0,1-1 0,0 1 0,0 0 0,0 0 0,1 0 0,0 1 0,4-5 0,-7 8 0,-1 1 0,1-1 0,-1 1 0,1 0 0,-1-1 0,1 1 0,-1 0 0,1-1 0,-1 1 0,1 0 0,0 0 0,-1 0 0,1 0 0,-1-1 0,1 1 0,0 0 0,-1 0 0,1 0 0,-1 0 0,1 0 0,0 1 0,-1-1 0,1 0 0,-1 0 0,1 0 0,-1 0 0,1 1 0,0-1 0,-1 0 0,1 1 0,1 0 0,-1 0 0,0 1 0,1-1 0,-1 1 0,0-1 0,0 1 0,0-1 0,0 1 0,1 3 0,1 4 0,0-1 0,-1 1 0,2 10 0,-3-12 0,1 0 0,-1 0 0,1 0 0,0 0 0,5 8 0,-7-14 0,1 0 0,-1 0 0,1 0 0,0 0 0,-1 0 0,1 0 0,0 0 0,0-1 0,-1 1 0,1 0 0,0 0 0,0-1 0,0 1 0,0-1 0,0 1 0,0-1 0,2 2 0,-2-2 0,0 0 0,1-1 0,-1 1 0,0 0 0,0 0 0,0 0 0,1-1 0,-1 1 0,0 0 0,0-1 0,0 1 0,0-1 0,0 0 0,0 1 0,0-1 0,0 0 0,0 1 0,0-1 0,0 0 0,1-2 0,1-1 0,0 0 0,0 0 0,0-1 0,0 1 0,-1-1 0,0 0 0,0 0 0,0 0 0,0 0 0,-1 0 0,0 0 0,1-8 0,0-10 0,-1-35 0,-2 35 0,0-44 0,1 55 0,-1 46 0,1 2 0,1 66 0,0-90 0,1 0 0,0-1 0,0 1 0,1 0 0,0-1 0,8 15 0,-3-14 171,-8-12-167,0 0 0,0 0 1,0 0-1,1 0 0,-1 0 1,0 0-1,0 0 0,0 0 0,0 0 1,0 0-1,1 0 0,-1 1 0,0-1 1,0 0-1,0 0 0,0 0 0,1 0 1,-1 0-1,0-1 0,0 1 1,0 0-1,0 0 0,0 0 0,1 0 1,-1 0-1,0 0 0,0 0 0,0 0 1,0 0-1,0 0 0,1 0 0,-1 0 1,0 0-1,0-1 0,0 1 1,0 0-1,0 0 0,0 0 0,0 0 1,1-2-127,-1 1 0,1-1 0,-1 1 0,0-1 0,1 1 0,-1-1 0,0 1 0,0-1 0,0 1 1,0-1-1,-1 1 0,1-1 0,-1-2 0,-4-12-6704</inkml:trace>
  <inkml:trace contextRef="#ctx0" brushRef="#br0" timeOffset="374.32">603 241 24575,'1'0'0,"-1"0"0,0 0 0,0 0 0,0 0 0,0 0 0,0 0 0,0 0 0,0 0 0,0 0 0,0 0 0,0 0 0,0 0 0,0-1 0,0 1 0,0 0 0,0 0 0,0 0 0,0 0 0,0 0 0,0 0 0,0 0 0,0 0 0,0 0 0,0 0 0,0 0 0,0 0 0,0 0 0,0 0 0,0 0 0,0 0 0,0-1 0,0 1 0,0 0 0,0 0 0,0 0 0,0 0 0,0 0 0,0 0 0,0 0 0,0 0 0,0 0 0,0 0 0,0 0 0,0 0 0,0 0 0,0 0 0,0 0 0,0 0 0,0 0 0,0-1 0,0 1 0,0 0 0,0 0 0,0 0 0,0 0 0,0 0 0,9-6 0,14-5 0,-15 9 0,-1-1 0,1 0 0,0 1 0,0-1 0,0 2 0,13-2 0,-19 3 0,-1 0 0,1 0 0,0 0 0,0 1 0,0-1 0,0 0 0,-1 1 0,1-1 0,0 1 0,0 0 0,-1 0 0,1 0 0,0-1 0,-1 1 0,1 1 0,-1-1 0,1 0 0,-1 0 0,0 1 0,1-1 0,-1 0 0,0 1 0,0-1 0,0 1 0,0 0 0,0-1 0,0 1 0,-1 0 0,2 3 0,0 5-195,0-1 0,0 1 0,-1 0 0,0 1 0,-1-1 0,-1 12 0,1-17-6631</inkml:trace>
  <inkml:trace contextRef="#ctx0" brushRef="#br0" timeOffset="670.34">755 121 24575,'0'1'0,"0"3"0,0 1 0,2 0 0,3 0 0,1-2 0,1-3 0,-2-4 0,-2-5 0,0-2 0,-2-2 0,-3 1 0,-1 5 0</inkml:trace>
  <inkml:trace contextRef="#ctx0" brushRef="#br0" timeOffset="1336.39">824 234 24575,'0'1'0,"1"0"0,-1 0 0,0-1 0,1 1 0,-1-1 0,1 1 0,-1-1 0,1 1 0,0 0 0,-1-1 0,1 0 0,-1 1 0,1-1 0,0 1 0,-1-1 0,1 0 0,0 1 0,0-1 0,-1 0 0,1 0 0,0 0 0,0 0 0,-1 0 0,1 0 0,0 1 0,0-2 0,-1 1 0,1 0 0,1 0 0,24-3 0,-24 2 0,0 0 0,0 0 0,0-1 0,0 1 0,0-1 0,0 1 0,-1-1 0,1 1 0,-1-1 0,1 0 0,-1 0 0,0 0 0,0 0 0,0 0 0,0 0 0,0 0 0,0 0 0,0 0 0,-1 0 0,1-1 0,0-3 0,0-6 0,0 0 0,-1-23 0,0 22 0,0 4 0,0-1 0,0 0 0,-1 1 0,0-1 0,-3-14 0,3 24 0,1 0 0,0 0 0,0 0 0,0 1 0,0-1 0,0 0 0,0 0 0,0 0 0,-1 0 0,1 0 0,0 0 0,0 1 0,0-1 0,0 0 0,-1 0 0,1 0 0,0 0 0,0 0 0,0 0 0,0 0 0,-1 0 0,1 0 0,0 0 0,0 0 0,0 0 0,-1 0 0,1 0 0,0 0 0,0 0 0,0 0 0,0 0 0,-1 0 0,1 0 0,0 0 0,0 0 0,0 0 0,0 0 0,-1-1 0,1 1 0,0 0 0,0 0 0,0 0 0,0 0 0,0 0 0,-1 0 0,1-1 0,0 1 0,0 0 0,0 0 0,0 0 0,-4 20 0,-19 415 0,23-427 0,0 23 0,0-30 0,0 0 0,0 0 0,0 0 0,1 0 0,-1 0 0,0 0 0,0 0 0,1 0 0,-1 0 0,0 0 0,1 0 0,-1-1 0,1 1 0,-1 0 0,1 0 0,-1 0 0,1-1 0,0 1 0,-1 0 0,1 0 0,0-1 0,0 1 0,0 0 0,0-1 0,0 0 0,0 0 0,-1-1 0,1 1 0,0 0 0,-1 0 0,1-1 0,0 1 0,-1 0 0,1-1 0,0 1 0,-1-1 0,1 1 0,-1-1 0,1 1 0,-1-1 0,1 1 0,-1-1 0,1 1 0,-1-1 0,0 0 0,1 1 0,-1-1 0,0 0 0,0 1 0,1-1 0,-1 0 0,0 1 0,0-1 0,0 0 0,0 0 0,0-1 0,5-27 0,-5 29 0,2-32 0,-2-42 0,0 62 0,-1 0 0,-1 1 0,0-1 0,-1 0 0,0 1 0,-9-20 0,11 27 0,-1 1 0,0 0 0,-1 0 0,1 0 0,0 1 0,-1-1 0,1 0 0,-1 1 0,-4-3 0,7 4 0,-1 1 0,0-1 0,0 1 0,0-1 0,0 1 0,1-1 0,-1 1 0,0-1 0,0 1 0,0 0 0,0 0 0,0-1 0,0 1 0,0 0 0,0 0 0,0 0 0,0 0 0,0 0 0,0 0 0,0 0 0,0 1 0,0-1 0,0 0 0,0 0 0,0 1 0,0-1 0,1 1 0,-1-1 0,0 1 0,0-1 0,0 1 0,0-1 0,1 1 0,-1 0 0,0-1 0,1 1 0,-1 0 0,0 1 0,1-2-57,-1 1 0,1-1 1,0 0-1,-1 1 0,1-1 0,0 1 0,0-1 0,0 1 0,0-1 0,0 1 0,-1-1 1,1 1-1,0-1 0,0 1 0,0-1 0,0 1 0,0-1 0,0 1 0,1-1 1,-1 1-1,0-1 0,0 1 0,0 0 0,4 4-6769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07.878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70 612 24575,'0'-1'0,"0"1"0,0 0 0,-1-1 0,1 1 0,0 0 0,0-1 0,-1 1 0,1 0 0,0-1 0,-1 1 0,1 0 0,0 0 0,-1 0 0,1-1 0,0 1 0,-1 0 0,1 0 0,0 0 0,-1 0 0,1 0 0,-1-1 0,1 1 0,-1 0 0,1 0 0,0 0 0,-1 0 0,1 0 0,-1 0 0,1 0 0,0 1 0,-1-1 0,1 0 0,-1 0 0,1 0 0,0 0 0,-1 0 0,1 1 0,0-1 0,-1 0 0,1 0 0,0 1 0,-1-1 0,1 0 0,0 0 0,-1 1 0,1-1 0,0 0 0,0 1 0,-15 18 0,9-6 27,0 0-1,0 1 0,2 0 0,0 0 1,0 0-1,1 0 0,1 1 0,0-1 1,1 1-1,1 0 0,0-1 0,3 21 1,-1-26-62,0 0 1,0-1 0,0 1 0,1-1 0,1 0 0,-1 1 0,1-2 0,1 1-1,7 11 1,-8-14-63,1 0-1,0 0 1,0 0-1,0-1 1,0 0-1,1 0 1,0 0-1,0 0 1,0-1-1,0 0 1,0 0-1,1-1 0,9 3 1,-3-3-6729</inkml:trace>
  <inkml:trace contextRef="#ctx0" brushRef="#br0" timeOffset="1001.29">316 668 24575,'8'90'0,"1"-10"0,-8-63 0,0 2 0,0 0 0,-2 21 0,-6-101 0,7 19 0,6-43 0,-4 70 0,0 1 0,1 0 0,1-1 0,0 1 0,1 1 0,11-23 0,-16 34 0,1 1 0,0 0 0,0-1 0,-1 1 0,1 0 0,0 0 0,0 0 0,0-1 0,0 1 0,1 0 0,-1 0 0,0 0 0,0 1 0,1-1 0,-1 0 0,0 0 0,1 1 0,-1-1 0,1 1 0,1-1 0,-2 1 0,0 0 0,0 0 0,0 1 0,0-1 0,0 0 0,0 1 0,1-1 0,-1 1 0,0-1 0,-1 1 0,1 0 0,0-1 0,0 1 0,0 0 0,0 0 0,0 0 0,-1-1 0,1 1 0,0 0 0,-1 0 0,1 0 0,-1 0 0,1 0 0,-1 0 0,1 0 0,0 3 0,1 4 0,1 1 0,-1 0 0,-1 0 0,0 0 0,0 0 0,0 0 0,-1 0 0,-1 0 0,-1 9 0,2-13 0,-1 0 0,0-1 0,-1 1 0,1-1 0,-1 0 0,0 1 0,0-1 0,-4 7 0,4-9 0,1 0 0,-1 0 0,1-1 0,-1 1 0,0 0 0,0-1 0,0 0 0,0 1 0,0-1 0,0 0 0,0 0 0,0 0 0,0 0 0,0-1 0,0 1 0,-1 0 0,1-1 0,-3 1 0,4-1 0,0 0 0,0 0 0,0 0 0,0 0 0,0 0 0,0 0 0,0-1 0,0 1 0,0 0 0,0-1 0,0 1 0,0 0 0,0-1 0,0 1 0,0-1 0,0 1 0,0-1 0,1 0 0,-1 1 0,0-1 0,0 0 0,1 1 0,-1-1 0,1 0 0,-1 0 0,0 0 0,1 0 0,0 0 0,-1 1 0,1-1 0,-1 0 0,1 0 0,0 0 0,0 0 0,0 0 0,-1-2 0,2 2 0,-1 1 0,0-1 0,1 1 0,-1 0 0,0-1 0,1 1 0,-1 0 0,0-1 0,1 1 0,-1 0 0,1-1 0,-1 1 0,1 0 0,-1 0 0,1 0 0,-1-1 0,1 1 0,-1 0 0,1 0 0,-1 0 0,1 0 0,-1 0 0,1 0 0,-1 0 0,1 0 0,-1 0 0,1 0 0,-1 0 0,1 0 0,-1 1 0,1-1 0,-1 0 0,1 0 0,-1 0 0,1 1 0,-1-1 0,0 0 0,1 1 0,-1-1 0,1 0 0,-1 1 0,0-1 0,1 1 0,20 14 0,-14-6 0,-1-1 0,0 1 0,-1 0 0,9 18 0,-11-20 0,0 0 0,1 0 0,0 0 0,0 0 0,1 0 0,0-1 0,0 0 0,0 0 0,9 7 0,-4-7-1365,-2-4-5461</inkml:trace>
  <inkml:trace contextRef="#ctx0" brushRef="#br0" timeOffset="1735.6">555 838 24575,'0'-5'0,"0"-1"0,-1 0 0,1 0 0,-1 1 0,-2-7 0,2 11 0,1 0 0,0 1 0,0-1 0,0 0 0,0 1 0,-1-1 0,1 0 0,0 1 0,-1-1 0,1 0 0,-1 1 0,1-1 0,-1 0 0,1 1 0,-1-1 0,1 1 0,-1-1 0,1 1 0,-1-1 0,0 1 0,1 0 0,-1-1 0,0 1 0,1 0 0,-1-1 0,0 1 0,1 0 0,-1 0 0,0 0 0,0 0 0,1-1 0,-1 1 0,0 0 0,0 0 0,1 1 0,-1-1 0,0 0 0,0 0 0,1 0 0,-1 0 0,0 1 0,1-1 0,-1 0 0,0 0 0,1 1 0,-1-1 0,0 1 0,1-1 0,-1 1 0,0 0 0,-2 1 0,1 1 0,0-1 0,0 1 0,1-1 0,-1 1 0,0 0 0,1 0 0,0-1 0,-1 1 0,1 0 0,0 0 0,1 0 0,-1 1 0,0 2 0,1-5 0,-1 0 0,1 1 0,0-1 0,-1 0 0,1 1 0,0-1 0,0 1 0,0-1 0,0 0 0,1 1 0,-1-1 0,0 0 0,0 1 0,1-1 0,-1 0 0,1 0 0,-1 1 0,1-1 0,0 0 0,-1 0 0,1 0 0,0 0 0,0 0 0,0 0 0,0 0 0,0 0 0,0 0 0,0 0 0,0 0 0,0 0 0,0-1 0,0 1 0,3 1 0,-3-2 0,0 0 0,1-1 0,-1 1 0,0 0 0,0 0 0,1 0 0,-1-1 0,0 1 0,0 0 0,0-1 0,0 1 0,0-1 0,0 0 0,1 1 0,-1-1 0,0 0 0,-1 0 0,1 1 0,0-1 0,0 0 0,0 0 0,0 0 0,-1 0 0,1 0 0,0 0 0,-1 0 0,1-1 0,-1 1 0,0 0 0,1 0 0,-1 0 0,1-3 0,8-40 0,-9 42 0,5 7 0,6 15 0,8 11 0,-18-30 0,-1-1 0,0 0 0,1 0 0,-1 0 0,1 1 0,-1-1 0,0 0 0,1 0 0,-1 0 0,1 0 0,-1 0 0,1 0 0,-1 1 0,1-1 0,-1 0 0,0 0 0,1-1 0,-1 1 0,1 0 0,-1 0 0,1 0 0,-1 0 0,1 0 0,-1 0 0,0-1 0,1 1 0,-1 0 0,1 0 0,-1 0 0,0-1 0,1 1 0,-1 0 0,0-1 0,1 1 0,-1 0 0,0-1 0,0 1 0,1 0 0,-1-1 0,0 1 0,0-1 0,0 1 0,1-1 0,-1 0 0,11-22 0,-10 21 0,1-2 0,1-3 0,0-1 0,1 1 0,-1 0 0,8-9 0,-10 15 0,-1 1 0,1-1 0,-1 0 0,1 1 0,-1-1 0,1 1 0,0-1 0,0 0 0,-1 1 0,1 0 0,0-1 0,0 1 0,-1-1 0,1 1 0,0 0 0,0 0 0,0-1 0,0 1 0,-1 0 0,2 0 0,0 0 0,-1 1 0,0-1 0,0 1 0,0-1 0,0 1 0,0 0 0,0-1 0,0 1 0,-1 0 0,1 0 0,0-1 0,0 1 0,0 0 0,-1 0 0,1 0 0,0 0 0,-1 0 0,1 0 0,-1 0 0,1 2 0,1 0 0,-1 0 0,0 0 0,0 0 0,0 1 0,0-1 0,0 1 0,0-1 0,-1 0 0,0 1 0,0-1 0,0 1 0,0-1 0,0 1 0,-2 5 0,-1-28 0,3 12 0,0 0 0,1 1 0,0-1 0,0 0 0,1 1 0,0-1 0,0 1 0,0-1 0,1 1 0,0 0 0,0 0 0,0 0 0,1 0 0,5-5 0,-9 10 0,1 1 0,-1-1 0,0 1 0,1-1 0,-1 1 0,1-1 0,-1 1 0,1-1 0,-1 1 0,1 0 0,0-1 0,-1 1 0,1 0 0,-1 0 0,1-1 0,0 1 0,-1 0 0,1 0 0,0 0 0,-1 0 0,1 0 0,0 0 0,-1 0 0,1 0 0,0 0 0,-1 0 0,1 0 0,0 0 0,-1 0 0,1 0 0,0 1 0,-1-1 0,1 0 0,0 1 0,-1-1 0,1 0 0,-1 1 0,1-1 0,-1 1 0,1-1 0,-1 1 0,1-1 0,-1 1 0,0-1 0,1 1 0,-1-1 0,1 1 0,-1 1 0,3 4 0,0 0 0,0 1 0,-1-1 0,2 9 0,1 1 0,-4-14-68,0 0 0,-1-1-1,1 1 1,0-1 0,0 1 0,0-1-1,1 1 1,-1-1 0,0 0 0,1 0-1,-1 1 1,0-1 0,1 0 0,-1 0-1,1 0 1,0 0 0,-1-1-1,1 1 1,3 1 0,4-1-6758</inkml:trace>
  <inkml:trace contextRef="#ctx0" brushRef="#br0" timeOffset="2185.56">889 719 24575,'0'-2'0,"0"1"0,0 0 0,0-1 0,0 1 0,0 0 0,0-1 0,0 1 0,-1 0 0,1-1 0,-1 1 0,1 0 0,-1-1 0,1 1 0,-1 0 0,0 0 0,0 0 0,1 0 0,-1 0 0,0 0 0,0 0 0,0 0 0,0 0 0,0 0 0,-1 0 0,1 0 0,0 1 0,0-1 0,0 1 0,-1-1 0,1 1 0,0-1 0,-1 1 0,1-1 0,0 1 0,-1 0 0,1 0 0,0 0 0,-1 0 0,1 0 0,0 0 0,-1 0 0,-2 1 0,2-1 0,0 1 0,1-1 0,-1 1 0,0-1 0,0 1 0,0 0 0,0 0 0,0 0 0,1 0 0,-1 0 0,1 0 0,-1 0 0,0 0 0,1 1 0,0-1 0,-1 1 0,1-1 0,0 1 0,0-1 0,0 1 0,0 0 0,0-1 0,0 1 0,0 0 0,1 0 0,-1 0 0,0 0 0,1 0 0,-1 2 0,1-3 0,0 0 0,0-1 0,0 1 0,0 0 0,0 0 0,0-1 0,0 1 0,0 0 0,0 0 0,1-1 0,-1 1 0,0 0 0,0-1 0,1 1 0,-1 0 0,0-1 0,1 1 0,-1 0 0,0-1 0,1 1 0,-1 0 0,1-1 0,-1 1 0,1-1 0,0 1 0,-1-1 0,1 0 0,-1 1 0,1-1 0,0 1 0,-1-1 0,1 0 0,0 0 0,0 1 0,-1-1 0,1 0 0,0 0 0,0 0 0,-1 0 0,1 0 0,0 0 0,0 0 0,-1 0 0,1 0 0,0 0 0,-1 0 0,1-1 0,0 1 0,0 0 0,-1 0 0,2-1 0,2-1 0,-1 1 0,0-1 0,1 1 0,-1-1 0,0 0 0,0 0 0,0-1 0,5-4 0,0-1 0,-3 8 0,-1 19 0,-4-16 0,6 58 0,-1-31 0,-2 0 0,-1 0 0,-2 1 0,-1-1 0,-5 36 0,4-61 0,1 0 0,-1 1 0,0-1 0,-1 0 0,1 0 0,-7 8 0,9-12 0,-1 0 0,1 0 0,-1-1 0,1 1 0,-1 0 0,0-1 0,1 1 0,-1 0 0,0-1 0,0 1 0,0-1 0,1 0 0,-1 1 0,0-1 0,0 0 0,0 1 0,0-1 0,0 0 0,-1 1 0,1-2 0,0 1 0,0 0 0,0-1 0,0 1 0,0-1 0,0 1 0,1-1 0,-1 0 0,0 1 0,0-1 0,0 0 0,1 1 0,-1-1 0,0 0 0,1 0 0,-1 0 0,1 0 0,-1 0 0,1 1 0,-1-1 0,1 0 0,-1-2 0,-1-5-52,0 0-1,0-1 1,0 1 0,1-1-1,1 0 1,0 1-1,0-1 1,0 0-1,2-8 1,-1 4-789,2-22-5985</inkml:trace>
  <inkml:trace contextRef="#ctx0" brushRef="#br0" timeOffset="2558.77">933 750 24575,'15'17'0,"-14"-17"0,1 1 0,-1 0 0,0-1 0,0 1 0,0-1 0,0 1 0,0-1 0,1 0 0,-1 1 0,0-1 0,0 0 0,1 0 0,-1 0 0,0 0 0,0 0 0,1 0 0,-1 0 0,0 0 0,0-1 0,1 1 0,-1 0 0,0-1 0,0 1 0,0-1 0,0 1 0,0-1 0,0 0 0,0 0 0,0 1 0,0-1 0,0 0 0,0 0 0,0 0 0,0 0 0,0 0 0,0-1 0,1-1 0,0 1 0,0-1 0,-1 0 0,1 0 0,-1 1 0,0-1 0,1 0 0,-2 0 0,1 0 0,0 0 0,0-1 0,-1 1 0,1-6 0,-1 9 0,0 0 0,0-1 0,0 1 0,0 0 0,-1 0 0,1-1 0,0 1 0,0 0 0,0-1 0,0 1 0,0 0 0,0 0 0,0-1 0,0 1 0,-1 0 0,1-1 0,0 1 0,0 0 0,0 0 0,-1 0 0,1-1 0,0 1 0,0 0 0,-1 0 0,1 0 0,0 0 0,0-1 0,-1 1 0,1 0 0,0 0 0,-1 0 0,1 0 0,0 0 0,0 0 0,-1 0 0,1 0 0,0 0 0,-1 0 0,1 0 0,0 0 0,-1 0 0,1 0 0,0 0 0,0 0 0,-1 0 0,1 0 0,0 0 0,-1 0 0,1 1 0,0-1 0,0 0 0,-1 0 0,1 0 0,0 0 0,0 1 0,0-1 0,-1 0 0,1 0 0,0 1 0,0-1 0,0 0 0,-1 0 0,1 1 0,0-1 0,-15 17 0,11-12 0,1 1 0,-1-1 0,1 1 0,1 0 0,-1 0 0,1 0 0,0 0 0,1 0 0,-1 1 0,1-1 0,0 0 0,0 11 0,2-15 0,-1 0 0,0 1 0,0-1 0,1 0 0,-1 0 0,1 1 0,0-1 0,0 0 0,0 0 0,0 0 0,0 0 0,0 0 0,0 0 0,1 0 0,-1 0 0,0-1 0,1 1 0,0 0 0,0-1 0,-1 1 0,1-1 0,0 0 0,0 0 0,0 0 0,0 0 0,0 0 0,0 0 0,1 0 0,-1 0 0,0-1 0,0 1 0,1-1 0,-1 0 0,0 0 0,1 0 0,-1 0 0,4 0 0,-2-1-195,1 1 0,-1-1 0,0 0 0,0 0 0,0 0 0,6-3 0,0-1-6631</inkml:trace>
  <inkml:trace contextRef="#ctx0" brushRef="#br0" timeOffset="2715.37">1141 838 24575,'0'3'0,"0"2"0,0 2 0,-1 4 0,0 2 0,-3-1 0,0-1 0,1-2-8191</inkml:trace>
  <inkml:trace contextRef="#ctx0" brushRef="#br0" timeOffset="3068.82">1419 580 24575,'0'-2'0,"0"-5"0,0-1 0,0 4 0,0 7 0,0 3 0,0 6 0,0 2 0,0 1 0,0 1 0,1-2 0,3-3 0,2-3-8191</inkml:trace>
  <inkml:trace contextRef="#ctx0" brushRef="#br0" timeOffset="3238.71">1500 561 24575,'0'5'0,"-1"2"0,0 4 0,-1 1 0,1 1 0,0-1 0,1 0 0,1 0 0,0-2-8191</inkml:trace>
  <inkml:trace contextRef="#ctx0" brushRef="#br0" timeOffset="3628.08">1651 612 24575,'1'-2'0,"-1"1"0,0 0 0,0-1 0,0 1 0,0 0 0,-1-1 0,1 1 0,0 0 0,0-1 0,-1 1 0,1 0 0,-1 0 0,1-1 0,-1 1 0,1 0 0,-1 0 0,0 0 0,0 0 0,0 0 0,-1-2 0,1 3 0,0-1 0,0 1 0,0 0 0,0-1 0,1 1 0,-1 0 0,0 0 0,0 0 0,0 0 0,0 0 0,0 0 0,0 0 0,0 0 0,0 1 0,0-1 0,0 0 0,0 0 0,1 1 0,-1-1 0,0 1 0,-2 0 0,0 1 0,0 0 0,0 1 0,0-1 0,0 1 0,0-1 0,0 1 0,1 0 0,0 0 0,-1 0 0,1 1 0,0-1 0,0 0 0,-1 5 0,2-5 0,0-1 0,1 1 0,0-1 0,-1 1 0,1-1 0,0 1 0,0-1 0,1 1 0,-1-1 0,0 1 0,1-1 0,-1 0 0,1 1 0,0-1 0,0 0 0,0 1 0,0-1 0,0 0 0,2 2 0,4 4 0,-1 0 0,1 0 0,12 10 0,-13-13 0,-1-1 0,1 1 0,-1 1 0,-1-1 0,1 1 0,-1 0 0,7 11 0,-11-16 0,1 0 0,-1 1 0,0-1 0,1 0 0,-1 1 0,0-1 0,0 0 0,1 1 0,-1-1 0,0 0 0,0 1 0,-1-1 0,1 0 0,0 1 0,0-1 0,-1 0 0,1 0 0,-1 1 0,1-1 0,-1 0 0,1 0 0,-2 2 0,0-1 0,0 0 0,0 0 0,0-1 0,0 1 0,0 0 0,0-1 0,0 1 0,-1-1 0,1 0 0,-4 2 0,-5 0 0,0 0 0,1-1 0,-1 0 0,-14 1 0,19-2 49,1-1 0,-1 0 0,1 0-1,-1-1 1,1 0 0,-8-1 0,11 1-98,1 1 0,0 0 0,0-1 1,0 1-1,0-1 0,0 1 0,0-1 0,-1 0 1,1 1-1,1-1 0,-1 0 0,0 0 1,0 0-1,0 0 0,0 1 0,0-1 1,1 0-1,-1 0 0,0-1 0,1 1 1,-1 0-1,1 0 0,0 0 0,-1 0 1,1 0-1,0-1 0,-1 1 0,1 0 1,0 0-1,0 0 0,0-1 0,0 1 0,0 0 1,1-2-1,2-9-6777</inkml:trace>
  <inkml:trace contextRef="#ctx0" brushRef="#br0" timeOffset="3958.17">1740 700 24575,'-1'0'0,"-1"0"0,1 1 0,0-1 0,0 0 0,0 1 0,0-1 0,0 1 0,0-1 0,0 1 0,1-1 0,-1 1 0,0 0 0,0 0 0,0-1 0,0 1 0,1 0 0,-1 0 0,0 0 0,1 0 0,-1 0 0,1 0 0,-1 0 0,1 0 0,0 0 0,-1 0 0,1 0 0,0 0 0,0 0 0,-1 1 0,1 1 0,-1 1 0,1-1 0,-1 0 0,1 0 0,0 1 0,0-1 0,0 0 0,2 5 0,-1-5 0,0 0 0,1 0 0,-1 0 0,1-1 0,0 1 0,0 0 0,0-1 0,0 1 0,0-1 0,1 0 0,-1 0 0,1 0 0,-1 0 0,1 0 0,0-1 0,5 3 0,-7-3 0,0 0 0,1-1 0,-1 0 0,0 1 0,0-1 0,0 0 0,1 1 0,-1-1 0,0 0 0,0 0 0,1 0 0,-1 0 0,0 0 0,0-1 0,1 1 0,-1 0 0,0 0 0,0-1 0,0 1 0,1-1 0,-1 1 0,0-1 0,0 1 0,0-1 0,0 0 0,0 0 0,0 0 0,0 1 0,0-1 0,0 0 0,-1 0 0,1 0 0,0 0 0,0 0 0,-1 0 0,1-1 0,-1 1 0,1 0 0,-1 0 0,1 0 0,-1-1 0,0 1 0,0 0 0,1-2 0,0-8-341,1 0 0,-2-1-1,0-20 1,-1 22-6485</inkml:trace>
  <inkml:trace contextRef="#ctx0" brushRef="#br0" timeOffset="4363">1828 706 24575,'3'0'0,"-1"0"0,1 0 0,0 0 0,-1 0 0,1 1 0,0-1 0,-1 1 0,1-1 0,3 2 0,-5-1 0,0 1 0,1-1 0,-1 0 0,0 0 0,0 0 0,0 1 0,0-1 0,0 1 0,0-1 0,0 1 0,0-1 0,0 1 0,-1-1 0,1 1 0,-1 0 0,1 2 0,0-1 0,1 2 0,-1-1 0,-1 0 0,1 0 0,-1 0 0,1 0 0,-1 0 0,-1 0 0,1 0 0,-1 6 0,6-28 0,-2 10 0,-1 0 0,1 0 0,8-15 0,-10 21 0,1-1 0,-1 1 0,1 0 0,-1 0 0,1 0 0,-1 0 0,1 0 0,0 1 0,0-1 0,0 0 0,0 1 0,1 0 0,-1-1 0,4-1 0,-6 3 0,1 0 0,0 0 0,0 0 0,-1 0 0,1 0 0,0 0 0,-1 0 0,1 0 0,0 0 0,-1 0 0,1 1 0,0-1 0,-1 0 0,1 0 0,0 1 0,-1-1 0,1 0 0,-1 1 0,1-1 0,-1 1 0,2 0 0,-1 0 0,0 1 0,1-1 0,-1 1 0,0 0 0,0 0 0,0 0 0,0-1 0,-1 1 0,1 0 0,0 3 0,3 11 0,-2 1 0,0 0 0,-1 0 0,-1 30 0,-1-44 342,1-7-2049,0-5-5119</inkml:trace>
  <inkml:trace contextRef="#ctx0" brushRef="#br0" timeOffset="4737.03">2080 442 24575,'-2'0'0,"-1"3"0,-2 1 0,0 3 0,1 4 0,-2 3 0,1 1 0,2-2-8191</inkml:trace>
  <inkml:trace contextRef="#ctx0" brushRef="#br0" timeOffset="4925.01">2118 479 24575,'0'4'0,"0"4"0,0 4 0,-2 2 0,-1 2 0,0 0 0,-1 1 0,0-4 0,2-2-8191</inkml:trace>
  <inkml:trace contextRef="#ctx0" brushRef="#br0" timeOffset="5216.56">2162 391 24575,'1'0'0,"1"1"0,-1-1 0,1 1 0,0 0 0,-1-1 0,0 1 0,1 0 0,-1 0 0,1 0 0,-1 0 0,0 0 0,0 0 0,0 0 0,0 1 0,0-1 0,0 0 0,0 1 0,0-1 0,0 1 0,0-1 0,0 2 0,15 35 0,-16-37 0,8 30 0,-1 0 0,-2 1 0,-1 0 0,-1 0 0,-1 0 0,-5 51 0,1-68 0,0 0 0,0 0 0,-1 0 0,-10 28 0,11-38 0,0 0 0,0-1 0,-1 1 0,1 0 0,-1-1 0,0 0 0,0 0 0,0 0 0,-1 0 0,0 0 0,1-1 0,-1 1 0,0-1 0,-1 0 0,1 0 0,0-1 0,-1 1 0,-6 1 0,-2-1-1365,1-4-5461</inkml:trace>
  <inkml:trace contextRef="#ctx0" brushRef="#br0" timeOffset="5707.19">1576 914 24575,'1'0'0,"5"0"0,9 0 0,14 0 0,13-4 0,10-2 0,8 0 0,2-1 0,-2 0 0,-8 1 0,-9 1 0,-10 3 0,-11 1 0,-12 2 0,-11 2 0,-8 2 0,-8-2 0,-1 0-8191</inkml:trace>
  <inkml:trace contextRef="#ctx0" brushRef="#br0" timeOffset="5998.11">1715 964 24575,'-4'0'0,"-2"0"0,1 0 0,7-2 0,10-1 0,10-3 0,8 0 0,4 0 0,0 0 0,0 0 0,-4 2 0,-4 1 0,-5 1 0,-6-1 0,-5-2 0,-5-1-8191</inkml:trace>
  <inkml:trace contextRef="#ctx0" brushRef="#br0" timeOffset="6667.34">1803 221 24575,'0'-16'0,"0"24"0,0 28 0,0-5 0,1-12 0,-1-1 0,-1 0 0,-4 24 0,5-42 0,0 1 0,0-1 0,0 0 0,0 0 0,0 1 0,0-1 0,0 0 0,0 1 0,0-1 0,0 0 0,0 0 0,0 1 0,0-1 0,0 0 0,0 0 0,-1 1 0,1-1 0,0 0 0,0 0 0,0 1 0,0-1 0,0 0 0,-1 0 0,1 0 0,0 1 0,0-1 0,0 0 0,-1 0 0,1 0 0,0 0 0,0 1 0,-1-1 0,1 0 0,0 0 0,0 0 0,-1 0 0,1 0 0,0 0 0,0 0 0,-1 0 0,1 0 0,0 0 0,-1 0 0,1 0 0,0 0 0,-1 0 0,-8-13 0,-5-23 0,9-3 0,1 0 0,1 0 0,3 0 0,6-61 0,-6 94 0,1 0 0,1 0 0,-1 0 0,1 0 0,0 0 0,0 0 0,1 0 0,0 1 0,3-6 0,-5 10 0,0 0 0,-1-1 0,1 1 0,0 0 0,0 0 0,0 0 0,0 1 0,0-1 0,1 0 0,-1 0 0,0 0 0,0 1 0,1-1 0,-1 1 0,0-1 0,0 1 0,1-1 0,1 1 0,-1 0 0,-1 0 0,1 1 0,0-1 0,-1 0 0,1 1 0,-1-1 0,1 1 0,0 0 0,-1 0 0,1-1 0,-1 1 0,0 0 0,1 0 0,-1 0 0,0 1 0,1-1 0,-1 0 0,0 0 0,1 2 0,0-1 0,0 0 0,-1 0 0,1 0 0,0 0 0,-1 1 0,1-1 0,-1 0 0,0 1 0,0-1 0,0 1 0,0-1 0,0 1 0,0 0 0,-1-1 0,0 1 0,1 0 0,-1 0 0,0-1 0,0 1 0,0 0 0,-1-1 0,1 1 0,-1 0 0,1-1 0,-1 1 0,0 0 0,0-1 0,0 1 0,0-1 0,-1 1 0,1-1 0,-1 0 0,-2 3 0,-2 2 0,0-1 0,0 0 0,-1 0 0,0-1 0,0 0 0,-1 0 0,0-1 0,-15 7 0,3-3-1365,4-2-5461</inkml:trace>
  <inkml:trace contextRef="#ctx0" brushRef="#br0" timeOffset="9505.34">1803 1235 24575,'-1'18'0,"-1"-1"0,-1 1 0,0-1 0,-1 0 0,-12 32 0,12-81 0,4 15 0,3-77 0,-2 84 0,1 1 0,-1 0 0,1 0 0,1 0 0,0 0 0,0 0 0,8-14 0,-11 22 0,1 1 0,-1-1 0,0 0 0,1 1 0,-1-1 0,0 1 0,1-1 0,-1 1 0,0 0 0,1-1 0,-1 1 0,1-1 0,-1 1 0,1 0 0,-1-1 0,1 1 0,-1 0 0,1-1 0,-1 1 0,1 0 0,0 0 0,-1 0 0,1 0 0,-1 0 0,1-1 0,0 1 0,0 0 0,0 1 0,0-1 0,0 1 0,0-1 0,0 1 0,0-1 0,0 1 0,-1 0 0,1-1 0,0 1 0,0 0 0,-1 0 0,1 0 0,0-1 0,0 3 0,17 36 0,-17-35 0,62 176 0,-118-249-1365,42 51-5461</inkml:trace>
  <inkml:trace contextRef="#ctx0" brushRef="#br0" timeOffset="9674.82">1790 1254 24575,'-3'0'0,"-6"2"0,-3 1 0,1 2 0,7 0 0,10-1 0,10-4 0,10-5 0,8-5 0,3-4 0,-2 2 0,-9 6 0,-14 7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16.17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4 133 24575,'-2'0'0,"0"0"0,4 0 0,8 0 0,13 0 0,15-2 0,13-1 0,8-5 0,6-2 0,2 2 0,-3 1 0,-8 1 0,-11 0 0,-16 2 0,-15 2 0,-13 0 0,-7 0 0,-1-1-8191</inkml:trace>
  <inkml:trace contextRef="#ctx0" brushRef="#br0" timeOffset="264.91">388 0 24575,'6'0'0,"0"0"0,-1 0 0,1 1 0,-1 0 0,1 0 0,-1 0 0,1 1 0,-1-1 0,0 1 0,0 1 0,7 3 0,-8-4 0,-1 1 0,-1-1 0,1 1 0,0 0 0,0 0 0,-1 0 0,0 0 0,0 0 0,0 1 0,0-1 0,0 1 0,0-1 0,-1 1 0,0 0 0,0-1 0,0 1 0,1 5 0,-2-3-65,0 0 0,0 0 0,-1 0 0,0 0 0,0 0 0,0 0 0,-1 0 0,0 0 0,0 0 0,0-1 0,0 1 0,-1-1 0,0 0 0,-1 0 0,1 0 0,-1 0 0,0 0 0,0-1 0,0 0 0,-9 7 0,8-7-6761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19.45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148 1 24575,'-5'-1'0,"1"1"0,2 9 0,-2 37 0,4-30 0,-2 1 0,-6 27 0,7-37 0,-2-1 0,1 1 0,-1-1 0,0 0 0,0 0 0,0-1 0,-1 1 0,0-1 0,0 0 0,-7 7 0,8-8 0,-1 0 0,1-1 0,-1 1 0,0-1 0,0 0 0,0 0 0,-1-1 0,1 1 0,-1-1 0,0 0 0,1 0 0,-10 2 0,13-4 0,0 0 0,0 0 0,0-1 0,0 1 0,0-1 0,1 1 0,-1-1 0,0 1 0,0-1 0,0 1 0,0-1 0,1 0 0,-1 1 0,0-1 0,1 0 0,-1 0 0,0 1 0,1-1 0,-1 0 0,1 0 0,-1 0 0,1 0 0,0 0 0,-1 0 0,1 0 0,0 0 0,0 0 0,0 0 0,-1 0 0,1 0 0,0 0 0,0 0 0,1-1 0,1-36 0,-1 34 0,0 0 0,1 1 0,-1-1 0,1 0 0,-1 1 0,1-1 0,0 1 0,0 0 0,1 0 0,-1-1 0,1 1 0,-1 1 0,6-5 0,-7 6 0,1 0 0,-1 0 0,0 0 0,1 0 0,-1 1 0,1-1 0,-1 0 0,1 1 0,0-1 0,-1 1 0,1 0 0,-1 0 0,1-1 0,0 1 0,-1 0 0,1 0 0,0 1 0,-1-1 0,1 0 0,0 0 0,-1 1 0,1-1 0,-1 1 0,1-1 0,-1 1 0,1 0 0,-1 0 0,1 0 0,-1 0 0,0 0 0,1 0 0,-1 0 0,2 2 0,25 27 121,-21-21-92,1 0 0,0 0 0,1-1 0,0-1 0,11 9 0,-17-14-101,0-1 0,0 1-1,1-1 1,-1 0 0,0 0 0,1 0 0,-1 0 0,1 0-1,-1-1 1,1 1 0,-1-1 0,1 0 0,-1 0-1,1-1 1,-1 1 0,1-1 0,-1 1 0,1-1 0,-1 0-1,0 0 1,1-1 0,2-1 0,6-3-6754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18.18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94 24575,'2'0'0,"4"3"0,5 0 0,5-1 0,6 1 0,6-2 0,8-2 0,5-1 0,-1-1 0,-4 1 0,-6 0 0,-5-1 0,-6-1-8191</inkml:trace>
  <inkml:trace contextRef="#ctx0" brushRef="#br0" timeOffset="294.94">208 0 24575,'5'0'0,"0"1"0,0-1 0,0 1 0,0 0 0,-1 0 0,1 0 0,0 1 0,-1 0 0,1 0 0,-1 0 0,1 0 0,-1 1 0,0-1 0,0 1 0,0 0 0,0 1 0,-1-1 0,1 1 0,-1-1 0,0 1 0,0 0 0,0 0 0,-1 0 0,4 9 0,-3-8 0,-1 1 0,0 0 0,0 0 0,0 0 0,-1 0 0,0 1 0,0-1 0,-1 0 0,0 0 0,0 1 0,0-1 0,-1 0 0,0 0 0,0 1 0,-1-1 0,1 0 0,-1 0 0,-1 0 0,-2 5 0,2-6 0,2-2 0,0-1 0,0 1 0,-1-1 0,1 0 0,-1 1 0,0-1 0,1 0 0,-5 4 0,4-8-1365,1-2-5461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21.33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437 55 24575,'-2'0'0,"-1"-1"0,2 0 0,2 0 0,4-1 0,4 2 0,3-1 0,5 1 0,0 0 0,-1 0 0,0 0 0,-4 0-8191</inkml:trace>
  <inkml:trace contextRef="#ctx0" brushRef="#br0" timeOffset="293.41">525 11 24575,'-3'-2'0,"2"-1"0,4 1 0,1-1 0,5 3 0,1 0 0,1 3 0,-2 1 0,-2 3 0,-2 2 0,-2 2 0,-1 2 0,-4 1 0,-1 1 0,-2-3 0,-1-1 0,0-2 0,-1-3-8191</inkml:trace>
  <inkml:trace contextRef="#ctx0" brushRef="#br0" timeOffset="1268.71">349 49 24575,'-3'1'0,"0"0"0,1 1 0,-1-1 0,0 1 0,1 0 0,-1-1 0,1 1 0,-3 3 0,-9 5 0,-56 19 0,69-29 0,0 1 0,0-1 0,0 1 0,1 0 0,-1-1 0,0 1 0,1 0 0,-1 0 0,1 0 0,-1 0 0,0-1 0,1 1 0,0 0 0,-1 0 0,1 0 0,0 0 0,-1 0 0,1 0 0,0 0 0,0 0 0,0 0 0,0 0 0,0 0 0,0 0 0,0 2 0,7 30 0,-4-22 0,8 59 0,-2 1 0,-4 0 0,-4 72 0,1 26 0,5 258 0,-7-425 0,0 0 0,0 0 0,0 1 0,0-1 0,0 0 0,1 0 0,-1 0 0,0 0 0,1 0 0,0 0 0,0 0 0,-1 0 0,1 0 0,0 0 0,0 0 0,1 0 0,-1 0 0,2 2 0,-1-3 0,0-1 0,0 1 0,-1 0 0,1-1 0,0 1 0,0-1 0,0 1 0,0-1 0,-1 0 0,1 0 0,0 0 0,0 0 0,0 0 0,0-1 0,0 1 0,0 0 0,-1-1 0,1 1 0,0-1 0,0 0 0,2-1 0,30-12-682,50-27-1,-76 36-6143</inkml:trace>
  <inkml:trace contextRef="#ctx0" brushRef="#br0" timeOffset="1652.07">22 811 24575,'-5'0'0,"-3"0"0,1 0 0,6 0 0,4 0 0,3 0 0,6 0 0,0-2 0,0-1 0,-3 1-8191</inkml:trace>
  <inkml:trace contextRef="#ctx0" brushRef="#br0" timeOffset="1905.16">40 755 24575,'0'-3'0,"0"-2"0,3 0 0,3 2 0,1 4 0,1 5 0,0 2 0,-2 3 0,1 1 0,0 1 0,-2 0 0,-3 1 0,-3-1 0,0 1 0,-2-2 0,0-3-8191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34.56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51 120 24575,'0'3'0,"0"0"0,-1 0 0,0 0 0,1 0 0,-1 0 0,0 0 0,-1-1 0,-1 5 0,2-6 0,1 0 0,0 0 0,-1-1 0,1 1 0,0 0 0,-1-1 0,1 1 0,-1-1 0,1 1 0,-1-1 0,1 1 0,-1-1 0,1 1 0,-1-1 0,0 1 0,1-1 0,-1 0 0,0 1 0,1-1 0,-1 0 0,0 1 0,1-1 0,-1 0 0,0 0 0,1 0 0,-1 0 0,0 0 0,0 0 0,1 0 0,-1 0 0,0 0 0,0 0 0,1 0 0,-1 0 0,0 0 0,1-1 0,-1 1 0,0 0 0,-1-1 0,1 0 0,0-1 0,0 1 0,0 0 0,0-1 0,1 1 0,-1 0 0,0-1 0,1 1 0,-1-1 0,1 1 0,-1-1 0,1 1 0,0-1 0,-1 1 0,1-1 0,0 0 0,0-2 0,2-29 0,-1 32 0,0-9 0,1 0 0,0-1 0,5-12 0,-6 20 0,0 0 0,0 0 0,1 1 0,-1-1 0,0 1 0,1-1 0,-1 1 0,1-1 0,0 1 0,0 0 0,0 0 0,0 0 0,0 0 0,1 0 0,-1 1 0,0-1 0,4-1 0,-5 3 0,0-1 0,0 1 0,0 0 0,0 0 0,0 0 0,1 0 0,-1 0 0,0 1 0,0-1 0,0 0 0,0 0 0,0 1 0,0-1 0,0 0 0,0 1 0,0-1 0,0 1 0,0 0 0,0-1 0,0 1 0,0 0 0,0-1 0,-1 1 0,1 0 0,0 0 0,0 0 0,-1 0 0,1 0 0,-1 0 0,1 0 0,0 2 0,14 35 0,-11-22 0,-1 0 0,0 0 0,-1 0 0,-1 1 0,-1-1 0,0 1 0,-2 17 0,1-26 0,-1 0 0,1-1 0,-1 1 0,0-1 0,-1 0 0,1 1 0,-2-1 0,1 0 0,-1 0 0,0-1 0,0 1 0,-1-1 0,0 0 0,0 0 0,0-1 0,-1 1 0,-6 4 0,11-9 0,0 0 0,1-1 0,-1 1 0,0-1 0,1 1 0,-1-1 0,0 0 0,0 1 0,1-1 0,-1 0 0,0 1 0,0-1 0,0 0 0,0 0 0,1 0 0,-1 0 0,0 0 0,0 0 0,0 0 0,0 0 0,1 0 0,-1 0 0,0 0 0,0-1 0,0 1 0,1 0 0,-1-1 0,0 1 0,0 0 0,1-1 0,-2 0 0,1 0 0,-1-1 0,1 0 0,0 0 0,0 1 0,0-1 0,0 0 0,0 0 0,0 0 0,1 0 0,-1 0 0,0-1 0,1-1 0,-1-3 0,0 1 0,0-1 0,1 0 0,0 0 0,0 0 0,1 1 0,2-11 0,-3 16 0,0 0 0,1 0 0,-1 1 0,1-1 0,-1 0 0,1 0 0,-1 0 0,1 0 0,-1 1 0,1-1 0,0 0 0,0 1 0,-1-1 0,1 0 0,0 1 0,0-1 0,0 1 0,-1-1 0,1 1 0,0 0 0,0-1 0,0 1 0,0 0 0,0 0 0,0-1 0,0 1 0,0 0 0,0 0 0,0 0 0,0 0 0,0 0 0,0 1 0,0-1 0,0 0 0,0 0 0,-1 0 0,1 1 0,0-1 0,0 1 0,0-1 0,0 1 0,0-1 0,0 1 0,7 4 0,0 0 0,0 1 0,11 10 0,-10-9 0,-6-4 0,1 0 0,0 0 0,0-1 0,-1 1 0,1-1 0,1 0 0,-1-1 0,0 1 0,0-1 0,1 1 0,-1-1 0,1-1 0,-1 1 0,7 0 0,-8-2 0,0 1 0,0-1 0,0 1 0,-1-1 0,1 0 0,0 0 0,0 0 0,-1-1 0,1 1 0,-1-1 0,1 1 0,-1-1 0,0 0 0,1 0 0,-1 0 0,0 0 0,0 0 0,-1 0 0,1-1 0,0 1 0,-1-1 0,1 1 0,0-4 0,2-3 0,0 0 0,-1-1 0,-1 1 0,1-1 0,-1 0 0,-1 0 0,0-19 0,0 31 0,0 0 0,0 1 0,0-1 0,0 0 0,0 0 0,1 1 0,-1-1 0,0 0 0,1 0 0,0 0 0,-1-1 0,1 1 0,0 0 0,0-1 0,0 1 0,0-1 0,0 0 0,4 2 0,-1 0 0,0 0 0,1 0 0,-1-1 0,1 1 0,-1-1 0,1-1 0,0 1 0,7 0 0,-11-2 0,0 0 0,0 0 0,0 0 0,0 0 0,0-1 0,0 1 0,0-1 0,-1 1 0,1-1 0,0 0 0,0 0 0,0 1 0,-1-1 0,1-1 0,-1 1 0,1 0 0,-1 0 0,1 0 0,-1-1 0,0 1 0,2-2 0,-1 0 0,0 0 0,-1 0 0,1 0 0,0-1 0,-1 1 0,0 0 0,0 0 0,0-1 0,0 1 0,-1-1 0,1-4 0,-1 6 0,0-1 0,0 0 0,0 1 0,0-1 0,0 0 0,-1 1 0,1-1 0,-1 0 0,0 1 0,0-1 0,0 1 0,0-1 0,0 1 0,-2-3 0,2 4 0,0 0 0,0 0 0,0 0 0,-1 0 0,1 0 0,0 0 0,0 0 0,-1 0 0,1 0 0,-1 1 0,1-1 0,0 1 0,-1-1 0,1 1 0,-1-1 0,0 1 0,1 0 0,-1 0 0,1 0 0,-1 0 0,1 0 0,-1 0 0,1 0 0,-1 0 0,-2 1 0,2 0-57,0 0 0,-1 0 1,1 0-1,0 1 0,0-1 0,-1 0 0,1 1 0,0 0 0,1-1 0,-1 1 0,0 0 1,0 0-1,1 0 0,-1 0 0,1 0 0,0 1 0,-1-1 0,1 0 0,0 1 1,0-1-1,1 0 0,-1 1 0,0 3 0,-1 5-6769</inkml:trace>
  <inkml:trace contextRef="#ctx0" brushRef="#br0" timeOffset="1307.43">203 461 24575,'-2'0'0,"-1"-3"0,1 1 0,6-3 0,4 0 0,2-2 0,2 1 0,1 1 0,-1 0 0,-4 2 0,-3 2 0</inkml:trace>
  <inkml:trace contextRef="#ctx0" brushRef="#br0" timeOffset="1770.41">196 467 24575,'0'8'0,"0"-4"0,0 1 0,0-1 0,0 0 0,1 0 0,-1 0 0,1 0 0,1 5 0,-2-8 0,1-1 0,-1 1 0,0-1 0,1 1 0,-1-1 0,1 1 0,-1 0 0,1-1 0,-1 1 0,1-1 0,-1 0 0,1 1 0,-1-1 0,1 1 0,-1-1 0,1 0 0,0 1 0,-1-1 0,2 0 0,-1 0 0,1 1 0,-1-1 0,1 0 0,-1 0 0,1-1 0,-1 1 0,1 0 0,-1 0 0,1-1 0,-1 1 0,1-1 0,1 0 0,8-4 0,-7 3 0,0 0 0,1 0 0,-1 0 0,1 1 0,0 0 0,-1 0 0,6-1 0,-8 2 0,-1 1 0,0-1 0,1 0 0,-1 0 0,1 1 0,-1-1 0,0 1 0,1-1 0,-1 1 0,0 0 0,0-1 0,1 1 0,-1 0 0,0 0 0,0 0 0,0 0 0,0 0 0,0 0 0,0 0 0,0 0 0,0 0 0,-1 0 0,1 1 0,0-1 0,-1 0 0,1 1 0,-1-1 0,1 3 0,0-2-29,-1 1-1,1-1 0,-1 0 1,0 1-1,0-1 0,0 0 0,0 1 1,0-1-1,0 0 0,-1 1 1,1-1-1,-1 0 0,0 0 1,1 0-1,-1 1 0,0-1 1,0 0-1,-1 0 0,1 0 1,0 0-1,-1 0 0,1-1 1,-1 1-1,0 0 0,1-1 1,-1 1-1,0-1 0,0 0 1,0 1-1,0-1 0,0 0 0,0 0 1,0 0-1,0-1 0,-1 1 1,1 0-1,0-1 0,-1 1 1,1-1-1,0 0 0,-1 0 1,1 0-1,0 0 0,-1 0 1,-2-1-1,-5-4-6796</inkml:trace>
  <inkml:trace contextRef="#ctx0" brushRef="#br0" timeOffset="3432.1">373 731 24575,'2'-3'0,"-1"0"0,1 0 0,-1 0 0,0 0 0,1-1 0,-2 1 0,1 0 0,0-1 0,-1 1 0,1-8 0,0-11 0,-1 29 0,1 0 0,0 0 0,1-1 0,0 1 0,0 0 0,0 0 0,1-1 0,5 11 0,-5-12 0,0 1 0,0 0 0,-1 0 0,1 0 0,-2 0 0,1 0 0,-1 1 0,0-1 0,1 12 0,-2-16 0,-1 0 0,1 0 0,-1 0 0,0-1 0,1 1 0,-1 0 0,0-1 0,0 1 0,0-1 0,0 1 0,0-1 0,0 1 0,0-1 0,-1 0 0,1 1 0,-1-1 0,1 0 0,-1 0 0,-1 1 0,-1 1 0,74-50-1365,-63 42-5461</inkml:trace>
  <inkml:trace contextRef="#ctx0" brushRef="#br0" timeOffset="4544.24">467 946 24575,'0'0'0,"0"0"0,-1 0 0,1 0 0,0-1 0,0 1 0,-1 0 0,1 0 0,0 0 0,-1 0 0,1 0 0,0 0 0,-1-1 0,1 1 0,0 0 0,0 0 0,-1 0 0,1-1 0,0 1 0,0 0 0,0 0 0,-1-1 0,1 1 0,0 0 0,0-1 0,0 1 0,0 0 0,-1 0 0,1-1 0,0 1 0,0 0 0,0-1 0,0 1 0,0 0 0,0-1 0,0 1 0,0-1 0,2 0 0,0 12 0,14 94 0,-16-105 0,0 0 0,1 1 0,-1-1 0,0 0 0,0 0 0,0 1 0,0-1 0,0 0 0,0 0 0,0 1 0,1-1 0,-1 0 0,0 0 0,0 0 0,0 1 0,0-1 0,1 0 0,-1 0 0,0 0 0,0 0 0,1 0 0,-1 1 0,0-1 0,0 0 0,1 0 0,-1 0 0,0 0 0,0 0 0,1 0 0,-1 0 0,0 0 0,0 0 0,1 0 0,-1 0 0,0 0 0,0 0 0,1 0 0,13-6 0,12-12 0,-25 17 0,4-2 0,-1-1 0,0 0 0,0 0 0,0 0 0,0-1 0,2-4 0,-5 8 0,0 0 0,0-1 0,0 1 0,-1 0 0,1-1 0,-1 1 0,1-1 0,-1 1 0,1-1 0,-1 1 0,0-1 0,0 1 0,0-1 0,0 1 0,0-1 0,0 1 0,0-1 0,0 0 0,-1 1 0,1-1 0,0 1 0,-1 0 0,1-1 0,-1 1 0,0-1 0,-1-1 0,2 3 0,0 0 0,0-1 0,0 1 0,0 0 0,0 0 0,0 0 0,0 0 0,0 0 0,0 0 0,0-1 0,-1 1 0,1 0 0,0 0 0,0 0 0,0 0 0,0 0 0,0 0 0,0 0 0,0 0 0,0 0 0,0 0 0,-1-1 0,1 1 0,0 0 0,0 0 0,0 0 0,0 0 0,0 0 0,0 0 0,-1 0 0,1 0 0,0 0 0,0 0 0,0 0 0,0 0 0,0 0 0,0 0 0,-1 0 0,1 0 0,0 0 0,0 0 0,0 0 0,0 0 0,0 0 0,0 1 0,0-1 0,-1 0 0,1 0 0,0 0 0,0 0 0,0 0 0,0 0 0,-2 9 0,3 12 0,4 0 104,-2-5-398,1-1 1,1 1-1,0-1 0,9 18 0,-8-24-6532</inkml:trace>
  <inkml:trace contextRef="#ctx0" brushRef="#br0" timeOffset="5369.32">537 675 24575,'41'-35'0,"-34"30"0,-5 3 0,0 0 0,0 0 0,1 1 0,-1-1 0,0 1 0,1-1 0,3 0 0,2 4 0,-3 13 0,-3 29 0,-1-29 0,0 1 0,0 0 0,2-1 0,0 0 0,6 21 0,3-10 0,17 31 0,8 20 0,-36-76 0,0 1 0,0-1 0,0 1 0,-1 0 0,1-1 0,-1 1 0,1 0 0,-1 0 0,0 0 0,0-1 0,0 1 0,0 0 0,0 0 0,0 0 0,0-1 0,0 1 0,-1 0 0,1 0 0,-1-1 0,1 1 0,-1 0 0,0-1 0,-1 3 0,0-2 0,0-1 0,0 1 0,0-1 0,0 0 0,0 0 0,0 0 0,-1 0 0,1 0 0,0 0 0,-1-1 0,1 1 0,0-1 0,-1 1 0,1-1 0,-1 0 0,-3 0 0,1 0 28,0 0-167,1 0 0,0 0-1,-1 0 1,1 0 0,-1-1-1,1 0 1,0 0 0,-1 0-1,-4-2 1,2-2-6687</inkml:trace>
  <inkml:trace contextRef="#ctx0" brushRef="#br0" timeOffset="5813.05">543 385 24575,'3'0'0,"1"-1"0,3-1 0,-1-2 0,-1-2-8191</inkml:trace>
  <inkml:trace contextRef="#ctx0" brushRef="#br0" timeOffset="6445.16">505 1550 24575,'-1'0'0,"1"-1"0,0 0 0,-1 1 0,1-1 0,0 0 0,-1 0 0,1 0 0,0 1 0,0-1 0,0 0 0,-1 0 0,1 0 0,0 1 0,0-1 0,0 0 0,0 0 0,0 0 0,1 0 0,-1 1 0,0-1 0,0 0 0,1 0 0,-1 0 0,1-1 0,1 0 0,-1 0 0,0 1 0,1-1 0,-1 0 0,1 1 0,-1-1 0,1 1 0,2-2 0,5-2 0,1-1 0,20-7 0,-23 10 0,283-113 0,-159 65 0,-165 85-1365,20-21-5461</inkml:trace>
  <inkml:trace contextRef="#ctx0" brushRef="#br0" timeOffset="6944.42">713 1607 24575,'0'-4'0,"0"0"0,1 1 0,0-1 0,-1 0 0,1 0 0,0 1 0,1-1 0,-1 1 0,1-1 0,0 1 0,0-1 0,2-3 0,-2 5 0,-1 1 0,1-1 0,-1 0 0,1 1 0,-1-1 0,1 1 0,0-1 0,0 1 0,-1 0 0,1 0 0,0 0 0,0 0 0,0 0 0,1 0 0,-1 0 0,0 1 0,0-1 0,0 1 0,0 0 0,1 0 0,-1-1 0,3 2 0,-4-1 0,0 0 0,-1 0 0,1 0 0,0 0 0,-1 0 0,1 0 0,-1 0 0,1 0 0,0 1 0,-1-1 0,1 0 0,-1 0 0,1 1 0,-1-1 0,1 0 0,-1 1 0,1-1 0,-1 1 0,1-1 0,-1 1 0,1-1 0,-1 1 0,0-1 0,1 1 0,-1-1 0,0 1 0,1-1 0,-1 1 0,0-1 0,0 1 0,1 0 0,-1-1 0,0 1 0,0 0 0,0-1 0,0 1 0,0-1 0,0 1 0,0 0 0,0 0 0,-12 31 0,11-30 0,-1 1 0,1-1 0,0 1 0,0-1 0,0 1 0,1-1 0,-1 1 0,0 4 0,2-5 0,0 0 0,0-1 0,0 1 0,1-1 0,-1 0 0,0 1 0,1-1 0,-1 0 0,1 0 0,-1 0 0,1 0 0,0 0 0,-1 0 0,1 0 0,0 0 0,0-1 0,0 1 0,-1-1 0,5 1 0,-3 0 0,0 0 0,0 0 0,0 0 0,0 0 0,0 1 0,4 2 0,-6-3 0,0 0 0,0 0 0,0 0 0,0 0 0,0 0 0,0 0 0,-1 1 0,1-1 0,0 0 0,-1 0 0,1 1 0,-1-1 0,1 0 0,-1 0 0,0 1 0,0-1 0,1 1 0,-1-1 0,0 0 0,0 1 0,0-1 0,0 0 0,-1 1 0,1-1 0,0 0 0,-1 1 0,1-1 0,-1 0 0,1 1 0,-1-1 0,1 0 0,-1 0 0,0 0 0,0 0 0,1 0 0,-1 1 0,0-1 0,0-1 0,0 1 0,-2 2 0,-2 1 0,-1 0 0,1 0 0,-1 0 0,1 0 0,-1-1 0,0 0 0,-8 2 0,14-5-29,-1 1-1,1-1 0,-1 0 1,0 0-1,1 1 0,-1-1 0,1 0 1,-1 0-1,1 0 0,-1 0 1,0 0-1,1 0 0,-1 0 1,0 0-1,1 0 0,-1 0 1,1 0-1,-1 0 0,0-1 1,1 1-1,-1 0 0,1 0 1,-1-1-1,1 1 0,-1 0 1,1-1-1,-1 1 0,1 0 1,-1-1-1,1 1 0,0-1 0,-1 1 1,1-1-1,-1 1 0,1-1 1,0 1-1,-1-1 0,1 1 1,0-1-1,0 1 0,0-1 1,-1 0-1,1 1 0,0-1 1,0 0-1,0-9-6796</inkml:trace>
  <inkml:trace contextRef="#ctx0" brushRef="#br0" timeOffset="7285.02">902 1576 24575,'-4'20'0,"4"-19"0,-1 0 0,1-1 0,0 1 0,0 0 0,0-1 0,0 1 0,0 0 0,0-1 0,1 1 0,-1 0 0,0-1 0,0 1 0,0-1 0,1 1 0,-1 0 0,0-1 0,1 1 0,-1-1 0,0 1 0,1-1 0,-1 1 0,1-1 0,-1 1 0,1-1 0,-1 1 0,1-1 0,-1 0 0,1 1 0,-1-1 0,1 0 0,-1 1 0,1-1 0,0 0 0,-1 0 0,1 0 0,0 0 0,-1 1 0,1-1 0,0 0 0,-1 0 0,1 0 0,0 0 0,-1 0 0,1 0 0,-1-1 0,1 1 0,0 0 0,-1 0 0,1 0 0,0-1 0,0 1 0,1-2 0,1 1 0,-1 0 0,0-1 0,0 0 0,0 1 0,0-1 0,0 0 0,-1 0 0,1 0 0,0 0 0,-1 0 0,0 0 0,1 0 0,-1-1 0,0 1 0,0 0 0,0-1 0,0 1 0,-1-1 0,1 1 0,-1-1 0,0 0 0,1-2 0,-1 1 0,1 0 0,-1 1 0,0-1 0,0 0 0,0 0 0,-1 0 0,1 0 0,-1 1 0,0-1 0,0 0 0,0 1 0,0-1 0,-1 0 0,0 1 0,-2-4 0,4 6 8,-1 0 0,0 0 0,0 0-1,0 0 1,0 0 0,-1 0 0,1 0-1,0 1 1,0-1 0,0 0 0,-1 1-1,1-1 1,0 1 0,-1-1 0,1 1-1,0 0 1,-1 0 0,1-1 0,-1 1-1,1 0 1,-2 0 0,0 1 7,0-1 1,1 1-1,-1 0 1,0 0-1,1 0 1,-1 0 0,1 0-1,-1 1 1,1-1-1,-3 3 1,-3 2-358,1 1 1,-1 0 0,1 1-1,-10 13 1,8-9-6485</inkml:trace>
  <inkml:trace contextRef="#ctx0" brushRef="#br0" timeOffset="7659.99">625 1884 24575,'-2'5'0,"0"-1"0,8-7 0,57-38 0,3 3 0,1 3 0,2 2 0,129-41 0,-155 62 0,-28 8 0,1 0 0,-1-1 0,28-14 0,-43 19-19,1 0-1,-1 0 1,0 0-1,0 0 1,0 0-1,0 0 1,0 0-1,1 0 1,-1 0-1,0 0 1,0 0-1,0 0 1,0 0-1,0 0 1,1 0-1,-1 0 1,0 0-1,0 0 1,0-1-1,0 1 1,0 0-1,0 0 1,1 0-1,-1 0 1,0 0-1,0 0 1,0 0-1,0 0 1,0-1-1,0 1 1,0 0-1,0 0 1,0 0-1,0 0 1,1 0-1,-1-1 1,0 1-1,0 0 1,0 0-1,0 0 1,0 0-1,0 0 1,0-1-1,0 1 1,0 0-1,0 0 1,0 0-1,0 0 1,0 0-1,-1-1 1,1 1-1,0 0 1,0 0-1,0 0 1,0 0-1,0 0 1,0-1-1,0 1 1,0 0-1,0 0 1,0 0-1,-1 0 1,1 0-1,0 0 1,0 0-1,0 0 1,0 0-1,0-1 1,-1 1-1,-4-1-6806</inkml:trace>
  <inkml:trace contextRef="#ctx0" brushRef="#br0" timeOffset="8528.14">1173 1355 24575,'-5'-9'0,"0"0"0,-1 0 0,1 1 0,-2-1 0,1 2 0,-1-1 0,-1 1 0,1 0 0,-1 0 0,0 1 0,-17-10 0,17 12 0,0 0 0,0 1 0,0 0 0,0 1 0,0 0 0,-1 0 0,1 1 0,-1 0 0,1 0 0,-1 1 0,1 0 0,-1 0 0,1 1 0,-16 4 0,5 0 0,1 1 0,0 1 0,0 1 0,1 0 0,0 2 0,0 0 0,1 0 0,0 2 0,1 0 0,0 1 0,1 0 0,1 1 0,0 0 0,-14 22 0,12-15 0,2 0 0,1 1 0,0 0 0,2 1 0,0 0 0,2 1 0,0 0 0,2 0 0,1 0 0,-4 41 0,8-55 0,1-1 0,0 0 0,0 1 0,1-1 0,0 0 0,0 0 0,1 1 0,1-1 0,-1 0 0,2-1 0,-1 1 0,1-1 0,0 1 0,1-1 0,0 0 0,0-1 0,1 1 0,0-1 0,0 0 0,0 0 0,1-1 0,0 0 0,1 0 0,-1-1 0,1 0 0,0 0 0,0-1 0,16 7 0,-2-4 0,0-1 0,0-1 0,1-1 0,0-1 0,-1 0 0,41-2 0,-34-3 0,-1 0 0,1-2 0,-1-1 0,0-2 0,27-9 0,-32 8 0,0-2 0,-1-1 0,0 0 0,-1-2 0,0 0 0,-1-2 0,22-19 0,-30 23 0,0-1 0,-2 0 0,1 0 0,-2-1 0,1 0 0,-2-1 0,0 0 0,0 0 0,-2-1 0,0 0 0,0 0 0,3-17 0,-4 6 0,-1 1 0,-1-1 0,-2 0 0,0 0 0,-2 0 0,-1 1 0,0-1 0,-2 0 0,-2 1 0,0 0 0,-13-34 0,17 53 0,-2-1 0,1 1 0,0 0 0,-1 0 0,0 0 0,-1 0 0,1 1 0,-1-1 0,0 1 0,-1 1 0,1-1 0,-1 1 0,-7-5 0,6 5 0,-1 1 0,0 0 0,0 0 0,1 0 0,-2 1 0,1 1 0,0-1 0,0 1 0,0 1 0,-1-1 0,-9 2 0,-8 2 0,0 0 0,0 2 0,0 1 0,0 1 0,1 1 0,0 2 0,-30 15 0,7 1 0,2 1 0,-69 54 0,84-56 0,-45 46 0,63-57 0,1 0 0,0 0 0,2 2 0,-1-1 0,-13 29 0,16-17 342,7-26-399,1 0 0,0 0 0,0-1 0,0 1 0,-1 0 0,1 0 0,0 0 0,0-1 1,0 1-1,1 0 0,-1 0 0,0 0 0,0-1 0,0 1 0,0 0 0,1 0 0,-1-1 1,0 1-1,1 0 0,-1 0 0,1-1 0,-1 1 0,1 0 0,-1-1 0,1 1 1,-1-1-1,1 1 0,-1-1 0,2 2 0,4-1-6769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48.90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102 1 24575,'-15'46'0,"12"-15"0,1 42 0,2-44 0,-7 54 0,7-81 0,-1 5 0,-1 1 0,0-1 0,0 0 0,-4 10 0,6-16 0,-1 0 0,1-1 0,-1 1 0,1 0 0,0-1 0,-1 1 0,1 0 0,-1-1 0,0 1 0,1 0 0,-1-1 0,0 1 0,1-1 0,-1 1 0,0-1 0,1 1 0,-1-1 0,0 0 0,0 1 0,-1-1 0,1 0 0,0 0 0,0 0 0,0-1 0,0 1 0,0 0 0,0-1 0,0 1 0,0-1 0,0 1 0,0-1 0,0 0 0,0 1 0,0-1 0,0 0 0,0 1 0,1-1 0,-1 0 0,0 0 0,1 0 0,-2-1 0,-22-41 0,20 38 0,14 26 0,-5-10 0,-3-4 0,1-1 0,0 0 0,0 0 0,1 0 0,4 6 0,-7-11 0,0 0 0,-1 0 0,1 0 0,0 0 0,0-1 0,1 1 0,-1 0 0,0 0 0,0-1 0,0 1 0,0 0 0,1-1 0,-1 1 0,0-1 0,1 0 0,-1 1 0,0-1 0,1 0 0,-1 0 0,0 0 0,1 0 0,-1 0 0,0 0 0,1 0 0,-1-1 0,0 1 0,0 0 0,1-1 0,-1 1 0,0-1 0,2 0 0,6-5 0,-1 0 0,-1 0 0,1 0 0,-1-1 0,0 0 0,-1-1 0,0 0 0,0 1 0,0-2 0,7-15 0,-10 19-1365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53.708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9 162 24575,'-2'-1'0,"0"5"0,1 18 0,0 31 0,1-49 0,-1 34 0,0-19 0,1-1 0,0 0 0,2 1 0,4 24 0,-5-41 11,-1 0 0,1 0-1,0 0 1,0 0 0,0-1-1,0 1 1,0-1 0,1 1-1,-1 0 1,0-1 0,1 0-1,-1 1 1,1-1 0,-1 0-1,1 0 1,0 0 0,0 0-1,-1 0 1,1 0 0,0 0-1,0-1 1,0 1 0,0-1-1,0 1 1,0-1 0,0 0-1,0 0 1,0 0 0,0 0-1,0 0 1,2 0 0,0-1-125,0 1 0,0-1 0,0 1 0,0-1 1,0 0-1,0-1 0,0 1 0,0-1 1,0 0-1,0 0 0,-1 0 0,1 0 1,-1-1-1,4-2 0,1-5-6712</inkml:trace>
  <inkml:trace contextRef="#ctx0" brushRef="#br0" timeOffset="971.07">198 320 24575,'0'-2'0,"0"0"0,0 0 0,0-1 0,-1 1 0,1 0 0,-1 0 0,1 1 0,-1-1 0,0 0 0,0 0 0,0 0 0,0 0 0,0 1 0,0-1 0,0 0 0,0 1 0,-4-3 0,5 3 0,-1 1 0,1-1 0,-1 1 0,1 0 0,-1-1 0,0 1 0,1 0 0,-1 0 0,0 0 0,1-1 0,-1 1 0,0 0 0,1 0 0,-1 0 0,0 0 0,1 0 0,-1 0 0,0 0 0,0 0 0,0 1 0,-1-1 0,1 1 0,0 0 0,0-1 0,0 1 0,0 0 0,0 0 0,0 0 0,0-1 0,1 1 0,-1 0 0,0 0 0,0 1 0,1-1 0,-1 0 0,0 2 0,-2 3 0,1 0 0,0 0 0,1 0 0,-1 1 0,0 6 0,2-10 0,0-1 0,0 0 0,0 0 0,0 1 0,0-1 0,1 0 0,-1 0 0,2 4 0,-2-6 0,0 1 0,0 0 0,1-1 0,-1 1 0,0-1 0,1 1 0,-1 0 0,1-1 0,-1 1 0,1-1 0,-1 0 0,1 1 0,-1-1 0,1 1 0,-1-1 0,1 0 0,0 1 0,-1-1 0,1 0 0,0 0 0,-1 1 0,1-1 0,-1 0 0,1 0 0,0 0 0,1 0 0,-1 0 0,0 0 0,-1 0 0,1-1 0,0 1 0,0 0 0,0 0 0,0-1 0,-1 1 0,1-1 0,0 1 0,0-1 0,-1 1 0,1-1 0,0 1 0,-1-1 0,1 0 0,0 1 0,-1-1 0,1 0 0,-1 0 0,1 1 0,-1-1 0,0 0 0,1-1 0,7-24 0,-6 19 0,0 9 0,0 1 0,0-1 0,0 0 0,0 0 0,1 0 0,-1 0 0,0 0 0,1-1 0,0 1 0,-1-1 0,1 1 0,4 0 0,-4-1 0,0-1 0,0 0 0,0 0 0,0 0 0,0 0 0,0 0 0,-1-1 0,1 0 0,0 1 0,0-1 0,0 0 0,-1 0 0,1-1 0,0 1 0,-1 0 0,1-1 0,-1 0 0,0 1 0,0-1 0,1 0 0,2-4 0,-2 3 0,-1 1 0,1-1 0,-1 0 0,0 0 0,0 0 0,0 0 0,0 0 0,-1 0 0,1 0 0,-1 0 0,0-1 0,1-3 0,-1 12 0,0-1 0,1 1 0,-1-1 0,1 0 0,0 0 0,0 1 0,1-1 0,2 4 0,-2-5 0,-1 0 0,0 0 0,0 0 0,-1 1 0,1-1 0,0 0 0,-1 1 0,0-1 0,0 1 0,0 0 0,-1-1 0,1 6 0,-1-8 0,0 0 0,0 0 0,0-1 0,-1 1 0,1 0 0,0 0 0,-1 0 0,1 0 0,-1-1 0,1 1 0,-1 0 0,1 0 0,-1-1 0,0 1 0,1 0 0,-1-1 0,0 1 0,0 0 0,1-1 0,-1 0 0,0 1 0,0-1 0,0 1 0,0-1 0,1 0 0,-1 1 0,0-1 0,0 0 0,0 0 0,-1 0 0,-29 1 0,30-1 0,1 0 0,0 0 0,0 0 0,0 0 0,0 0 0,0 0 0,0 0 0,0 0 0,0 0 0,-1 0 0,1 0 0,0 0 0,0 0 0,0 0 0,0 0 0,0 0 0,0 0 0,0 0 0,0 0 0,0 0 0,-1 0 0,1 0 0,0 0 0,0 0 0,0 0 0,0 0 0,0 0 0,0 0 0,0 0 0,0 0 0,0 0 0,0 0 0,-1-1 0,1 1 0,0 0 0,0 0 0,0 0 0,0 0 0,0 0 0,0 0 0,0 0 0,0 0 0,0 0 0,0 0 0,0-1 0,0 1 0,0 0 0,0 0 0,0 0 0,0 0 0,0 0 0,0 0 0,0 0 0,0 0 0,0 0 0,0-1 0,0 1 0,0 0 0,0 0 0,0 0 0,0 0 0,0 0 0,1 0 0,6-7 0,13-4 0,-20 11 0,15-6 0,-2-2 0,1 0 0,21-17 0,-31 22 0,0-1 0,0 1 0,-1-1 0,0 0 0,0 0 0,0 0 0,0-1 0,-1 1 0,1-1 0,-1 1 0,0-1 0,-1 0 0,1 0 0,-1 0 0,1-9 0,0-3 0,-1-1 0,-1 1 0,-1-1 0,-5-31 0,0 34 0,2 25 0,0 27 0,2 16 0,8 89 0,-6-141 18,0 0 0,0 0 0,0 1 0,0-1 0,1 0 0,-1 0 0,1 0 0,-1 0 0,0 0 0,1 1 0,0-1 0,-1 0 0,1 0 0,0 0 0,-1 0 0,1-1 0,0 1 0,1 1 0,5-4-360,-3-11-1023,-2 1-5461</inkml:trace>
  <inkml:trace contextRef="#ctx0" brushRef="#br0" timeOffset="1126">387 276 24575,'0'1'0,"-2"0"0,-1 2 0,4-1 0,3 0 0,4 0 0,2-2 0,1-1 0,3-2 0,1-1 0,-3 0-8191</inkml:trace>
  <inkml:trace contextRef="#ctx0" brushRef="#br0" timeOffset="1763.84">860 332 24575,'-5'-5'0,"0"1"0,-1-1 0,1 1 0,-1 0 0,0 0 0,0 1 0,0 0 0,-11-4 0,15 6 0,1 0 0,-1 1 0,0-1 0,1 1 0,-1 0 0,0 0 0,0 0 0,0 0 0,1 0 0,-1 0 0,0 0 0,0 0 0,0 1 0,1-1 0,-1 1 0,0-1 0,1 1 0,-1 0 0,0 0 0,1-1 0,-1 1 0,1 0 0,-1 0 0,1 1 0,0-1 0,-1 0 0,1 0 0,0 1 0,0-1 0,0 1 0,0-1 0,0 1 0,0-1 0,0 1 0,0 0 0,1-1 0,-1 1 0,0 2 0,1-3 0,-1 1 0,0 0 0,1 0 0,0-1 0,-1 1 0,1 0 0,0 0 0,0 0 0,0 0 0,0-1 0,0 1 0,0 0 0,0 0 0,1 0 0,-1-1 0,1 1 0,-1 0 0,2 2 0,-1-3 0,0 0 0,0 0 0,0 0 0,0 0 0,0 0 0,0 0 0,0 0 0,0 0 0,0-1 0,0 1 0,0 0 0,1-1 0,-1 1 0,0-1 0,0 1 0,1-1 0,-1 1 0,1-1 0,0 0 0,1 0 0,-1 0 0,1 0 0,-1 0 0,0 0 0,1 0 0,-1-1 0,0 1 0,1-1 0,-1 0 0,0 0 0,0 0 0,1 0 0,-1 0 0,0 0 0,0 0 0,0-1 0,-1 1 0,1-1 0,0 1 0,0-1 0,-1 0 0,1 0 0,-1 0 0,1 0 0,-1 0 0,0 0 0,1-3 0,2-7 0,-2 0 0,0-1 0,0 1 0,-1-1 0,-1 1 0,0-1 0,-2-16 0,0-6 0,2 33 0,-1-66 0,1 53 0,-1 47 0,1 3 0,2 94 0,-1-108 0,2 0 0,0 0 0,2 0 0,6 21 0,3-16 342,-14-25-411,1 0 1,0 0 0,-1-1 0,1 1-1,0 0 1,0-1 0,-1 1-1,1 0 1,0-1 0,0 1 0,0-1-1,0 0 1,0 1 0,0-1 0,0 0-1,0 1 1,0-1 0,0 0 0,0 0-1,0 0 1,0 0 0,0 0-1,0 0 1,2-1 0,7-2-6758</inkml:trace>
  <inkml:trace contextRef="#ctx0" brushRef="#br0" timeOffset="2628.76">980 358 24575,'0'-4'0,"-1"0"0,1 0 0,0 0 0,-1 0 0,0 0 0,0 0 0,0 1 0,-2-5 0,3 7 0,-1 1 0,1-1 0,0 1 0,-1-1 0,1 1 0,-1-1 0,1 1 0,0-1 0,-1 1 0,1-1 0,-1 1 0,0-1 0,1 1 0,-1 0 0,1-1 0,-1 1 0,1 0 0,-1 0 0,0-1 0,1 1 0,-2 0 0,1 0 0,0 0 0,0 0 0,0 1 0,0-1 0,-1 0 0,1 1 0,0-1 0,0 1 0,0-1 0,0 1 0,0-1 0,0 1 0,0 0 0,1-1 0,-1 1 0,0 0 0,-1 1 0,0 1 0,0 0 0,1 0 0,-1 1 0,0-1 0,1 0 0,-2 8 0,2 5 0,1-16 0,1 0 0,-1 1 0,0-1 0,0 0 0,0 0 0,1 1 0,-1-1 0,0 0 0,0 0 0,1 1 0,-1-1 0,0 0 0,0 0 0,1 1 0,-1-1 0,0 0 0,1 0 0,-1 0 0,0 0 0,1 0 0,-1 1 0,0-1 0,1 0 0,-1 0 0,1 0 0,-1 0 0,0 0 0,1 0 0,-1 0 0,0 0 0,1 0 0,-1-1 0,0 1 0,1 0 0,0 0 0,0-1 0,0 1 0,1-1 0,-1 0 0,1 0 0,-1 1 0,0-1 0,0 0 0,1 0 0,-1 0 0,0-1 0,0 1 0,0 0 0,0 0 0,1-3 0,13-11 0,-14 15 0,0 1 0,1-1 0,-1 0 0,0 1 0,1-1 0,-1 1 0,0-1 0,1 1 0,-1 0 0,0 0 0,0-1 0,0 1 0,0 0 0,0 0 0,2 2 0,12 7 0,-13-9 0,0 0 0,0-1 0,0 0 0,0 1 0,0-1 0,0 0 0,0 0 0,0 0 0,0 0 0,0-1 0,0 1 0,0 0 0,1-1 0,-1 0 0,0 1 0,-1-1 0,1 0 0,0 0 0,0 0 0,2-1 0,-1-1 0,-1 0 0,1 1 0,-1-1 0,1 0 0,-1 0 0,0 0 0,0-1 0,0 1 0,0 0 0,1-6 0,2-5 0,-1 0 0,-1 0 0,0-1 0,1-22 0,-1-29 0,-4 98 0,1 114 0,5-117 0,-5-28 0,0-1 0,0 1 0,1-1 0,-1 1 0,0-1 0,1 1 0,-1-1 0,0 1 0,1-1 0,-1 0 0,0 1 0,1-1 0,-1 1 0,1-1 0,-1 0 0,1 0 0,-1 1 0,1-1 0,-1 0 0,1 0 0,-1 1 0,1-1 0,0 0 0,-1 0 0,1 0 0,-1 0 0,1 0 0,-1 0 0,1 0 0,0 0 0,-1 0 0,1 0 0,-1 0 0,1 0 0,-1 0 0,1-1 0,-1 1 0,1 0 0,0 0 0,-1-1 0,1 1 0,-1 0 0,0-1 0,1 1 0,4-2 0,-1 0 0,1 0 0,0 1 0,-1 0 0,1-1 0,9 1 0,-10 0 0,1 1 0,-1-1 0,0 0 0,0 0 0,0 0 0,5-3 0,-7 3 0,0 0 0,-1 0 0,1 0 0,-1 0 0,0-1 0,1 1 0,-1-1 0,0 1 0,1-1 0,-1 1 0,0-1 0,0 0 0,-1 0 0,1 1 0,0-1 0,0 0 0,-1 0 0,1-2 0,1-15 0,-4 15 0,-3 12 0,4-3 0,-1 0 0,1-1 0,0 1 0,0 0 0,0 0 0,0 6 0,1-10 0,0 0 0,0 0 0,0 0 0,0 0 0,0 0 0,0 0 0,0 0 0,0 0 0,1-1 0,-1 1 0,0 0 0,0 0 0,1 0 0,-1 0 0,1 0 0,-1 0 0,1-1 0,-1 1 0,1 0 0,-1 0 0,1-1 0,0 1 0,-1 0 0,1-1 0,0 1 0,0-1 0,0 1 0,-1-1 0,1 1 0,0-1 0,0 0 0,0 1 0,0-1 0,0 0 0,0 0 0,0 1 0,-1-1 0,1 0 0,0 0 0,2 0 0,-2-1-72,-1 1 1,1 0-1,0 0 0,0 0 0,0-1 0,-1 1 0,1 0 0,0-1 1,0 1-1,-1-1 0,1 1 0,0-1 0,-1 1 0,1-1 0,0 0 1,-1 1-1,1-1 0,0-1 0,4-6-6754</inkml:trace>
  <inkml:trace contextRef="#ctx0" brushRef="#br0" timeOffset="2814.82">992 225 24575,'4'-2'0,"5"-1"0,5 1 0,6-3 0,4 1 0,2 0 0,-2 1 0,-2-1 0,-6 1-8191</inkml:trace>
  <inkml:trace contextRef="#ctx0" brushRef="#br0" timeOffset="3053.79">1427 326 24575,'3'-1'0,"4"0"0,5-1 0,4-1 0,2-1 0,2 1 0,0 1 0,-2 0 0,-2 1 0,-3 1-8191</inkml:trace>
  <inkml:trace contextRef="#ctx0" brushRef="#br0" timeOffset="3760.07">1950 231 24575,'0'-2'0,"0"-7"0,-1-1 0,-2-18 0,3 27 0,0 1 0,0-1 0,0 0 0,-1 1 0,1-1 0,0 1 0,0-1 0,-1 0 0,1 1 0,0-1 0,-1 1 0,1-1 0,0 0 0,-1 1 0,1-1 0,-1 1 0,1-1 0,-1 1 0,1 0 0,-1-1 0,1 1 0,-2-1 0,1 1 0,0 0 0,0 1 0,0-1 0,0 0 0,0 1 0,1-1 0,-1 1 0,0-1 0,0 1 0,0-1 0,0 1 0,1-1 0,-1 1 0,0 0 0,1 0 0,-1-1 0,0 1 0,1 0 0,-1 0 0,1 0 0,-1 1 0,0-1 0,-1 1 0,1 0 0,0 0 0,0 0 0,0 0 0,1 0 0,-1 0 0,0 0 0,1 0 0,0 0 0,-1 0 0,1 0 0,0 0 0,0 0 0,0 1 0,0-1 0,0 0 0,1 0 0,-1 0 0,1 0 0,-1 0 0,1 0 0,1 3 0,2 3 0,1-1 0,0 1 0,0-1 0,10 10 0,-10-11 0,0-1 0,0 1 0,-1 0 0,0 0 0,6 11 0,-10-16 0,0 0 0,0 0 0,1 0 0,-1 0 0,0 0 0,0 0 0,0 0 0,0 1 0,0-1 0,0 0 0,0 0 0,0 0 0,-1 0 0,1 0 0,0 0 0,-1 0 0,1 0 0,-1 0 0,1 0 0,-1 0 0,1 0 0,-2 1 0,0 1 0,0-1 0,-1 0 0,1 0 0,0 0 0,-1 0 0,0 0 0,-5 3 0,2-3 0,0 1 0,0-1 0,0 0 0,0 0 0,0 0 0,0-1 0,-11 1 0,16-2 8,0-1 0,0 1-1,0 0 1,1 0-1,-1 0 1,0-1 0,0 1-1,1 0 1,-1-1 0,0 1-1,0-1 1,1 1-1,-1-1 1,0 1 0,1-1-1,-1 0 1,1 1 0,-1-1-1,1 0 1,-1 1 0,1-1-1,0 0 1,-1 1-1,1-1 1,0 0 0,-1 0-1,1 0 1,0 1 0,0-1-1,0 0 1,0 0-1,0 0 1,0 0 0,0 1-1,0-1 1,0 0 0,0 0-1,0 0 1,0 0 0,1 1-1,-1-1 1,1-1-1,12-41-897,-10 36 87,9-24-6023</inkml:trace>
  <inkml:trace contextRef="#ctx0" brushRef="#br0" timeOffset="3976.94">2044 36 24575,'0'-2'0,"0"1"0,3 4 0,2 4 0,1 6 0,0 3 0,-1 7 0,2 6 0,0 4 0,-2-1 0,-1-2 0,-2-3 0,-1-5 0,0-3 0,-1-5-8191</inkml:trace>
  <inkml:trace contextRef="#ctx0" brushRef="#br0" timeOffset="4145.92">2038 213 24575,'0'-2'0,"3"1"0,6 0 0,4 0 0,3-3 0,2-1 0,2 1 0,1 0 0,-2 3 0,-5 1-8191</inkml:trace>
  <inkml:trace contextRef="#ctx0" brushRef="#br0" timeOffset="4546.69">2246 206 24575,'0'0'0,"0"-1"0,0 0 0,0 1 0,0-1 0,0 0 0,0 1 0,0-1 0,0 0 0,0 0 0,0 1 0,0-1 0,0 0 0,-1 1 0,1-1 0,0 0 0,-1 1 0,1-1 0,0 1 0,-1-1 0,1 0 0,0 1 0,-1-1 0,1 1 0,-1-1 0,1 1 0,-1-1 0,0 1 0,1 0 0,-1-1 0,1 1 0,-1 0 0,0-1 0,1 1 0,-1 0 0,0 0 0,1-1 0,-1 1 0,0 0 0,1 0 0,-1 0 0,0 0 0,0 0 0,1 0 0,-1 0 0,0 0 0,1 0 0,-1 0 0,-1 1 0,0 0 0,0 0 0,0-1 0,-1 1 0,1 1 0,0-1 0,0 0 0,1 0 0,-1 1 0,0-1 0,0 1 0,1-1 0,-1 1 0,-2 3 0,-7 22 0,11-26 0,0 0 0,-1-1 0,1 1 0,0 0 0,0-1 0,0 1 0,-1 0 0,1-1 0,0 1 0,0 0 0,0-1 0,0 1 0,0 0 0,0 0 0,0-1 0,1 1 0,-1 0 0,0-1 0,0 1 0,0 0 0,1-1 0,-1 1 0,0-1 0,1 1 0,-1 0 0,0-1 0,1 1 0,-1-1 0,1 1 0,-1-1 0,1 1 0,-1-1 0,1 1 0,0-1 0,-1 0 0,2 1 0,-1-1 0,-1 0 0,1 0 0,0 0 0,0 0 0,-1 0 0,1-1 0,0 1 0,-1 0 0,1-1 0,0 1 0,-1 0 0,1-1 0,0 1 0,-1-1 0,1 1 0,-1-1 0,1 1 0,-1-1 0,1 1 0,-1-1 0,1 0 0,-1 1 0,0-1 0,1 1 0,-1-1 0,0 0 0,0 0 0,1 1 0,-1-1 0,0 0 0,0-1 0,6-29 0,-4 22 0,0 9 0,3 8 0,6 16 0,-8-18 0,4 9-1365,1-2-5461</inkml:trace>
  <inkml:trace contextRef="#ctx0" brushRef="#br0" timeOffset="4871.81">2296 156 24575,'1'5'0,"1"1"0,-1-1 0,1 0 0,0 0 0,0 0 0,1-1 0,0 1 0,3 5 0,-1-2 0,-1-1 0,17 31 0,-21-37 0,1 0 0,0 1 0,-1-1 0,1 1 0,-1-1 0,0 1 0,1-1 0,-1 1 0,0-1 0,0 1 0,0-1 0,0 1 0,0-1 0,0 1 0,0-1 0,-1 1 0,1-1 0,0 1 0,-1-1 0,1 0 0,-1 1 0,-1 2 0,2-4 0,-1 1 0,1-1 0,0 0 0,-1 1 0,1-1 0,0 0 0,-1 1 0,1-1 0,-1 0 0,1 1 0,-1-1 0,1 0 0,-1 0 0,1 1 0,-1-1 0,1 0 0,-1 0 0,1 0 0,-1 0 0,1 0 0,-1 0 0,1 0 0,-1 0 0,1 0 0,-1 0 0,1 0 0,-1 0 0,1 0 0,-1 0 0,1 0 0,-1-1 0,1 1 0,-1 0 0,1 0 0,-1-1 0,1 1 0,0 0 0,-1 0 0,1-1 0,-1 1 0,1-1 0,0 1 0,-1 0 0,1-1 0,-1 0 0,0-1 0,0 1 0,0-1 0,0 0 0,0 0 0,0 0 0,1 0 0,-1 0 0,1 0 0,-1 0 0,0-4 0,2 0-50,-1 0-1,1-1 1,0 1-1,0 0 0,1 0 1,0 0-1,0 0 1,0 0-1,1 0 1,0 1-1,0-1 0,1 1 1,-1 0-1,1 0 1,0 0-1,0 0 1,1 1-1,-1-1 0,1 1 1,0 0-1,1 1 1,-1-1-1,0 1 1,1 0-1,0 1 1,6-3-1,-1 2-6775</inkml:trace>
  <inkml:trace contextRef="#ctx0" brushRef="#br0" timeOffset="5088.2">2472 55 24575,'0'2'0,"0"3"0,0 4 0,0 3 0,0 6 0,0 3 0,0 4 0,2 1 0,-1-1 0,0-3 0,0-2 0,0-3 0,-1-4 0,-4-6 0</inkml:trace>
  <inkml:trace contextRef="#ctx0" brushRef="#br0" timeOffset="5247.68">2441 194 24575,'3'0'0,"4"-3"0,2 1 0,2-1 0,1 1 0,0 0 0,0 1 0,-1 1 0,-1 0-8191</inkml:trace>
  <inkml:trace contextRef="#ctx0" brushRef="#br0" timeOffset="5777.96">2737 213 24575,'-6'-13'0,"4"8"0,-1-1 0,0 0 0,0 1 0,0 0 0,-1 0 0,-4-6 0,7 10 0,1 1 0,-1-1 0,0 0 0,0 1 0,1-1 0,-1 1 0,0 0 0,0-1 0,1 1 0,-1 0 0,0-1 0,0 1 0,0 0 0,0 0 0,0 0 0,1 0 0,-1-1 0,0 1 0,0 1 0,-1-1 0,0 0 0,1 1 0,-1 0 0,1-1 0,-1 1 0,1 0 0,-1 0 0,1 0 0,0 0 0,-1 0 0,1 1 0,0-1 0,0 0 0,0 0 0,-2 3 0,0 2 0,0 0 0,0 0 0,0 0 0,0 0 0,1 1 0,0-1 0,1 1 0,-1-1 0,1 1 0,1 0 0,-1 6 0,1-10 0,-1 0 0,1 0 0,1 0 0,-1 0 0,0 0 0,1 0 0,-1 0 0,1-1 0,0 1 0,0 0 0,0 0 0,0-1 0,0 1 0,1-1 0,0 1 0,-1-1 0,1 1 0,0-1 0,0 0 0,0 0 0,0 0 0,0 0 0,1 0 0,-1 0 0,0-1 0,1 1 0,2 0 0,-4-1 0,0-1 0,0 0 0,0 0 0,-1 1 0,1-1 0,0 0 0,0 0 0,0 0 0,-1 0 0,1 0 0,0 0 0,0 0 0,0 0 0,-1-1 0,1 1 0,0 0 0,0 0 0,0-1 0,-1 1 0,1 0 0,0-1 0,-1 1 0,1-1 0,0 1 0,0-2 0,1 0 0,0 0 0,-1 0 0,1 0 0,-1 0 0,0 0 0,0-1 0,0 1 0,1-5 0,2-5 0,-2-1 0,3-20 0,-5 28 0,7-165 0,-8 167 0,0 6 0,-2 19 0,-3 31 0,5-33 0,-1 2 0,1 1 0,4 30 0,-3-48 0,1-1 0,-1 1 0,1-1 0,0 1 0,0-1 0,1 1 0,0-1 0,-1 0 0,1 0 0,1 0 0,-1 0 0,1 0 0,-1 0 0,1-1 0,0 1 0,0-1 0,7 6 0,-7-8-136,-1 1-1,0-1 1,1 0-1,-1 0 1,1 0-1,-1-1 1,1 1-1,-1-1 0,6 1 1,4-1-6690</inkml:trace>
  <inkml:trace contextRef="#ctx0" brushRef="#br0" timeOffset="6692.2">2869 257 24575,'4'-17'0,"3"-18"0,-7 34 0,0 0 0,0 1 0,0-1 0,0 1 0,0-1 0,-1 0 0,1 1 0,0-1 0,0 1 0,0-1 0,0 1 0,-1-1 0,1 1 0,0-1 0,0 0 0,-1 1 0,1 0 0,0-1 0,-1 1 0,1-1 0,-1 1 0,1-1 0,-1 1 0,1 0 0,-1-1 0,1 1 0,-1 0 0,1-1 0,-1 1 0,1 0 0,-1 0 0,1 0 0,-1 0 0,1-1 0,-1 1 0,0 0 0,1 0 0,-1 0 0,1 0 0,-1 0 0,0 0 0,1 0 0,-1 0 0,1 1 0,-1-1 0,1 0 0,-1 0 0,-2 1 0,0 0 0,1 0 0,-1 1 0,1-1 0,-1 0 0,1 1 0,0-1 0,0 1 0,0 0 0,0 0 0,0 0 0,-2 2 0,3-3 0,0 1 0,-1-1 0,1 1 0,0-1 0,0 1 0,1-1 0,-1 1 0,0 0 0,0-1 0,1 1 0,-1 0 0,1 0 0,-1-1 0,1 1 0,0 0 0,0 0 0,0 0 0,0 3 0,0-5 0,0 1 0,1-1 0,-1 1 0,0-1 0,0 0 0,1 1 0,-1-1 0,0 1 0,1-1 0,-1 0 0,0 1 0,1-1 0,-1 0 0,0 0 0,1 1 0,-1-1 0,1 0 0,-1 0 0,0 1 0,1-1 0,-1 0 0,1 0 0,-1 0 0,1 0 0,-1 0 0,1 0 0,-1 0 0,1 0 0,-1 0 0,1 0 0,-1 0 0,1 0 0,-1 0 0,1 0 0,-1 0 0,0 0 0,1-1 0,-1 1 0,1 0 0,-1 0 0,1-1 0,-1 1 0,0 0 0,1-1 0,0 0 0,0 1 0,0 0 0,-1-1 0,1 1 0,0 0 0,0 0 0,0-1 0,0 1 0,-1 0 0,1 0 0,0 0 0,0 0 0,0 0 0,0 0 0,0 0 0,1 1 0,5 3 0,0 0 0,0-1 0,0 0 0,1 0 0,-1 0 0,9 1 0,-14-4 0,0 1 0,0-1 0,-1 0 0,1 0 0,0 0 0,0 0 0,0-1 0,-1 1 0,1 0 0,0-1 0,0 1 0,-1-1 0,1 0 0,-1 1 0,1-1 0,0 0 0,-1 0 0,1 0 0,-1 0 0,0 0 0,1-1 0,-1 1 0,0 0 0,0-1 0,0 1 0,1-1 0,-2 1 0,1-1 0,0 1 0,0-1 0,0 1 0,-1-1 0,1-3 0,4-13 0,-1-1 0,-1 0 0,0 0 0,-1-27 0,0 8 0,0 19 0,-1 8 0,0 0 0,-1 0 0,-1-17 0,-2 26 0,0 10 0,-1 11 0,0 22 0,1 0 0,5 73 0,-2-111 0,0 0 0,0 0 0,1 0 0,0 0 0,-1 0 0,1 0 0,0 0 0,2 3 0,-3-6 0,0 0 0,1 0 0,-1 1 0,0-1 0,0 0 0,0 0 0,1 1 0,-1-1 0,0 0 0,0 0 0,1 0 0,-1 0 0,0 1 0,0-1 0,1 0 0,-1 0 0,0 0 0,1 0 0,-1 0 0,0 0 0,1 0 0,-1 0 0,0 0 0,0 0 0,1 0 0,-1 0 0,0 0 0,1 0 0,11-10 0,-10 8 0,0 1 0,-1 0 0,1 0 0,0 0 0,0 0 0,-1 0 0,1 0 0,0 0 0,0 1 0,0-1 0,0 1 0,0-1 0,0 1 0,0 0 0,0 0 0,0 0 0,0 0 0,1 0 0,-1 0 0,0 0 0,0 1 0,3 1 0,-2-2 0,0 1 0,0-1 0,0 0 0,0 0 0,0 0 0,0 0 0,0 0 0,5-1 0,-7 0 0,0 1 0,0-1 0,0 0 0,1 1 0,-1-1 0,0 0 0,0 0 0,0 0 0,0 0 0,0 0 0,-1 0 0,1 0 0,0 0 0,0-1 0,-1 1 0,1 0 0,-1 0 0,1-1 0,-1 1 0,1 0 0,-1-1 0,0 1 0,0 0 0,1-2 0,-1 1 0,0 1 0,0-1 0,1 1 0,-1-1 0,0 1 0,-1-1 0,1 1 0,0-1 0,0 1 0,-1-1 0,1 1 0,-1-1 0,1 1 0,-1-1 0,-1-2 0,2 4 0,0 0 0,0 0 0,0 0 0,0-1 0,-1 1 0,1 0 0,0 0 0,0 0 0,0 0 0,0 0 0,-1 0 0,1 0 0,0-1 0,0 1 0,0 0 0,-1 0 0,1 0 0,0 0 0,0 0 0,0 0 0,-1 0 0,1 0 0,0 0 0,0 0 0,-1 0 0,1 0 0,0 0 0,0 0 0,0 0 0,-1 0 0,1 0 0,0 1 0,0-1 0,0 0 0,-1 0 0,-6 14 0,4-7 0,2 1 0,-1-1 0,1 1 0,0 9 0,1-15 0,0-1 0,-1 0 0,1 0 0,0 1 0,0-1 0,0 0 0,0 0 0,1 1 0,-1-1 0,0 0 0,0 0 0,1 1 0,-1-1 0,1 0 0,-1 0 0,1 0 0,-1 0 0,1 1 0,0-1 0,0 0 0,-1 0 0,1-1 0,0 1 0,0 0 0,0 0 0,0 0 0,0 0 0,0-1 0,0 1 0,0-1 0,1 1 0,-1-1 0,2 2 0,-2-2-54,-1 0-1,1-1 0,0 1 1,-1 0-1,1 0 1,-1 0-1,1 0 0,-1 0 1,1-1-1,-1 1 1,1 0-1,-1 0 0,1-1 1,-1 1-1,1-1 0,-1 1 1,1 0-1,-1-1 1,0 1-1,1-1 0,-1 1 1,0-1-1,1 1 1,-1-1-1,4-7-6771</inkml:trace>
  <inkml:trace contextRef="#ctx0" brushRef="#br0" timeOffset="6924.92">2920 131 24575,'-2'0'0,"2"0"0,5-1 0,4-1 0,4 1 0,4 0 0,2 0 0,0 0 0,0 1 0,-7 0 0,-6 0-8191</inkml:trace>
  <inkml:trace contextRef="#ctx0" brushRef="#br0" timeOffset="8100.23">551 591 24575,'-1'26'0,"0"-15"0,1 0 0,1 0 0,1 19 0,-1-30 0,-1 1 0,1 0 0,-1 0 0,1 0 0,0 0 0,-1 0 0,1-1 0,0 1 0,-1 0 0,1 0 0,0-1 0,0 1 0,0-1 0,-1 1 0,1-1 0,0 1 0,0-1 0,0 1 0,0-1 0,0 0 0,0 1 0,0-1 0,0 0 0,0 0 0,0 0 0,0 0 0,0 0 0,0 0 0,0 0 0,0 0 0,2-1 0,42-8 0,-32 6 0,54-9 0,106-3 0,69 13 0,-147 2 0,210 2 0,289-3 0,-584 1 0,39-1 0,0-1 0,58-12 0,-104 14 0,-1 0 0,1-1 0,-1 0 0,0 1 0,1-1 0,-1 0 0,0 0 0,0 0 0,0-1 0,0 1 0,0 0 0,0-1 0,0 1 0,2-3 0,-3 3 0,0-1 0,-1 1 0,1-1 0,-1 1 0,1-1 0,-1 1 0,0-1 0,1 0 0,-1 1 0,0-1 0,0 1 0,0-1 0,0 0 0,0 1 0,-1-1 0,1 1 0,0-1 0,-1 1 0,1-1 0,-1 1 0,-1-3 0,2 3 0,-3-6 0,0 0 0,0 0 0,1 0 0,-1-1 0,2 1 0,-1-1 0,1 1 0,0-1 0,1 1 0,0-12 0,2 17-1365</inkml:trace>
  <inkml:trace contextRef="#ctx0" brushRef="#br0" timeOffset="9466.49">3455 188 24575,'0'1'0,"0"2"0,2 1 0,4 0 0,6-1 0,4-1 0,5-1 0,4-2 0,2-2 0,0 0 0,-2 1 0,-6-2 0,-7 0 0,-7 1-8191</inkml:trace>
  <inkml:trace contextRef="#ctx0" brushRef="#br0" timeOffset="9753.84">3562 118 24575,'3'0'0,"2"0"0,2 0 0,3 2 0,1 1 0,2 3 0,-2 3 0,-1 1 0,-2 2 0,-2 1 0,-2 1 0,-4-1 0,-5-1 0,-2-1 0,-3 0 0,-3-1 0,0-3-8191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6:47.56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196 214 24575,'-11'-7'0,"2"-1"0,-1 0 0,1-1 0,0 0 0,-13-18 0,-31-54 0,23 33 0,30 47 0,-1 0 0,1 0 0,-1 0 0,0 0 0,1 0 0,-1 0 0,0 0 0,0 0 0,1 0 0,-1 1 0,0-1 0,0 0 0,0 0 0,0 1 0,0-1 0,0 1 0,0-1 0,0 1 0,-1-1 0,1 1 0,-1-1 0,1 2 0,0-1 0,1 0 0,-1 1 0,0-1 0,1 1 0,-1-1 0,0 1 0,1-1 0,-1 1 0,1-1 0,-1 1 0,0-1 0,1 1 0,0 0 0,-1-1 0,1 1 0,-1 0 0,1 0 0,0-1 0,-1 1 0,1 0 0,0 1 0,-3 8 0,1 0 0,0 1 0,0 15 0,1 20 0,1-1 0,2 1 0,2 0 0,3-1 0,1 0 0,17 52 0,-23-90 0,1 0 0,0 0 0,1 0 0,-1 0 0,8 10 0,-10-17 0,-1 1 0,1 0 0,0 0 0,-1 0 0,1-1 0,0 1 0,0 0 0,0-1 0,-1 1 0,1-1 0,0 1 0,0-1 0,0 1 0,0-1 0,0 0 0,0 1 0,0-1 0,0 0 0,2 0 0,-2 0 0,1 0 0,-1-1 0,0 1 0,0-1 0,0 0 0,0 1 0,1-1 0,-1 0 0,0 0 0,0 0 0,-1 0 0,1 0 0,0 0 0,0 0 0,0 0 0,-1 0 0,1 0 0,0 0 0,-1 0 0,2-3 0,1-4 0,0-1 0,0 0 0,-1 0 0,0 0 0,0 0 0,-1 0 0,0-10 0,-3-69 0,1 72 0,1-1 0,-7-72 0,6 78 0,-1-1 0,-1 0 0,0 1 0,0 0 0,-6-13 0,9 23 0,0 1 0,-1 0 0,1-1 0,0 1 0,0-1 0,0 1 0,0-1 0,-1 1 0,1 0 0,0-1 0,0 1 0,-1-1 0,1 1 0,0 0 0,-1-1 0,1 1 0,0 0 0,-1 0 0,1-1 0,-1 1 0,1 0 0,0 0 0,-1-1 0,1 1 0,-1 0 0,1 0 0,-1 0 0,1 0 0,-1 0 0,-6 10 0,0 25 0,4-7 0,1 1 0,2 0 0,1 0 0,1-1 0,2 1 0,1-1 0,1 0 0,12 35 0,-17-59 0,1 0 0,0 0 0,0 0 0,0 0 0,1 0 0,-1-1 0,5 5 0,-6-7 0,0 0 0,-1-1 0,1 1 0,0 0 0,0-1 0,-1 1 0,1-1 0,0 1 0,0-1 0,0 0 0,0 1 0,-1-1 0,1 0 0,0 1 0,0-1 0,0 0 0,0 0 0,0 0 0,0 0 0,0 0 0,0 0 0,0 0 0,0 0 0,-1-1 0,1 1 0,0 0 0,0 0 0,0-1 0,0 1 0,0 0 0,0-1 0,-1 1 0,1-1 0,0 0 0,0 1 0,-1-1 0,1 1 0,0-1 0,-1 0 0,2-1 0,3-4 0,-1-1 0,0 0 0,0 1 0,0-2 0,-1 1 0,0 0 0,0-1 0,-1 1 0,0-1 0,0 0 0,-1 0 0,1-8 0,0-16 0,-3-51 0,1 77 0,-1-15 0,1 10 0,0 1 0,0-1 0,-2 1 0,1-1 0,-1 1 0,-6-18 0,8 27 0,0 1 0,0 0 0,0 0 0,0-1 0,0 1 0,0 0 0,0 0 0,-1 0 0,1-1 0,0 1 0,0 0 0,0 0 0,0-1 0,0 1 0,0 0 0,0 0 0,-1 0 0,1-1 0,0 1 0,0 0 0,0 0 0,0 0 0,-1 0 0,1 0 0,0-1 0,0 1 0,0 0 0,-1 0 0,1 0 0,0 0 0,0 0 0,-1 0 0,1 0 0,0 0 0,0 0 0,-1 0 0,1 0 0,0 0 0,0 0 0,-1 0 0,1 0 0,0 0 0,0 0 0,0 0 0,-1 0 0,1 0 0,0 0 0,0 0 0,-1 1 0,1-1 0,0 0 0,0 0 0,0 0 0,-1 0 0,1 0 0,0 1 0,0-1 0,0 0 0,-1 1 0,-6 15 0,-2 18 0,2 1 0,-4 48 0,1 73 0,10-144 0,-2 6 0,1-12 0,1-1 0,-1 1 0,1-1 0,0 0 0,1 1 0,-1-1 0,1 0 0,0 1 0,0-1 0,2 6 0,-3-11 0,1 1 0,-1-1 0,0 0 0,0 0 0,1 1 0,-1-1 0,0 0 0,1 0 0,-1 1 0,0-1 0,0 0 0,1 0 0,-1 0 0,0 0 0,1 0 0,-1 1 0,1-1 0,-1 0 0,0 0 0,1 0 0,-1 0 0,0 0 0,1 0 0,-1 0 0,1 0 0,-1 0 0,0 0 0,1 0 0,-1 0 0,0-1 0,1 1 0,-1 0 0,0 0 0,1 0 0,-1 0 0,0-1 0,1 1 0,-1 0 0,0 0 0,0 0 0,1-1 0,-1 1 0,0 0 0,0-1 0,1 1 0,-1 0 0,0-1 0,0 1 0,0 0 0,1-1 0,10-17 0,-5 6 0,-1 0 0,-1 0 0,0-1 0,0 0 0,-2 0 0,1 0 0,-2 0 0,0 0 0,-1-25 0,-2 3 0,-2-1 0,-11-47 0,14 80 0,-1-9 0,-1 0 0,0 0 0,-11-23 0,14 34 0,0 1 0,0-1 0,0 1 0,0-1 0,0 1 0,-1-1 0,1 1 0,0 0 0,0-1 0,-1 1 0,1-1 0,0 1 0,0-1 0,-1 1 0,1 0 0,0-1 0,-1 1 0,1 0 0,-1-1 0,1 1 0,0 0 0,-1 0 0,1-1 0,-1 1 0,1 0 0,-1 0 0,1 0 0,-1 0 0,1 0 0,-1 0 0,1-1 0,-1 1 0,1 0 0,-1 0 0,1 0 0,-1 1 0,1-1 0,-1 0 0,1 0 0,-1 0 0,1 0 0,0 0 0,-1 0 0,1 1 0,-1-1 0,1 0 0,-1 0 0,1 1 0,0-1 0,-1 0 0,1 1 0,0-1 0,-1 0 0,1 1 0,0-1 0,-1 1 0,1-1 0,0 1 0,0-1 0,-1 0 0,1 1 0,-13 31 0,5 5 0,1 0 0,2 1 0,1-1 0,2 1 0,4 41 0,-2-76 0,4 43 0,-3-43 0,-1 0 0,1 0 0,0-1 0,0 1 0,0 0 0,0 0 0,1-1 0,-1 1 0,1-1 0,-1 1 0,1-1 0,4 4 0,-6-5 0,0-1 0,1 0 0,-1 1 0,1-1 0,-1 0 0,1 1 0,-1-1 0,1 0 0,0 1 0,-1-1 0,1 0 0,-1 0 0,1 0 0,-1 0 0,1 0 0,0 0 0,-1 1 0,1-1 0,-1 0 0,1-1 0,0 1 0,-1 0 0,1 0 0,-1 0 0,1 0 0,-1 0 0,1-1 0,0 1 0,1-1 0,-1 0 0,1 0 0,-1-1 0,0 1 0,0 0 0,0-1 0,1 1 0,-1 0 0,1-4 0,2-2 0,-1 0 0,0 0 0,2-12 0,1-11 0,-2 0 0,-1 0 0,-1-1 0,-2 1 0,-1-1 0,-9-55 0,4 68 0,6 18 0,0 0 0,0 0 0,-1 0 0,1 0 0,0-1 0,0 1 0,0 0 0,0 0 0,0 0 0,-1 0 0,1 0 0,0-1 0,0 1 0,0 0 0,0 0 0,-1 0 0,1 0 0,0 0 0,0 0 0,0 0 0,-1 0 0,1 0 0,0 0 0,0 0 0,-1 0 0,1 0 0,0 0 0,0 0 0,0 0 0,-1 0 0,1 0 0,0 0 0,0 0 0,0 0 0,-1 0 0,1 0 0,0 0 0,-2 2 0,1 0 0,0 0 0,-1-1 0,1 1 0,0 0 0,0 0 0,0 0 0,0 0 0,0 0 0,1 0 0,-2 3 0,-6 33 0,1 0 0,3 1 0,0-1 0,3 45 0,1-77 0,1 29 0,-1-34 0,0 0 0,0 0 0,0 1 0,0-1 0,0 0 0,1 0 0,-1 1 0,0-1 0,1 0 0,-1 0 0,1 0 0,-1 0 0,1 0 0,0 1 0,0-1 0,-1 0 0,1-1 0,0 1 0,0 0 0,1 1 0,-1-2 0,0 0 0,0 0 0,-1 0 0,1 0 0,0 0 0,0-1 0,0 1 0,-1 0 0,1 0 0,0-1 0,-1 1 0,1-1 0,0 1 0,-1-1 0,1 1 0,0-1 0,-1 1 0,1-1 0,-1 1 0,1-1 0,-1 0 0,1 1 0,-1-1 0,1 0 0,-1 1 0,0-1 0,1 0 0,-1 0 0,0 1 0,0-2 0,10-25 0,-6 9 0,-1 0 0,-1-1 0,0 1 0,-1-1 0,-1 1 0,-1-1 0,-1 1 0,0 0 0,-1 0 0,-1 0 0,-10-27 0,14 44 0,-1-1 0,1 1 0,-1 0 0,1-1 0,-1 1 0,0 0 0,0 0 0,0 0 0,0-1 0,0 1 0,0 0 0,0 0 0,0 0 0,0 1 0,0-1 0,0 0 0,-2-1 0,2 2 0,0 0 0,0 0 0,1 0 0,-1 0 0,0 0 0,0 0 0,0 0 0,1 0 0,-1 0 0,0 1 0,0-1 0,1 0 0,-1 0 0,0 1 0,0-1 0,1 1 0,-1-1 0,0 0 0,1 1 0,-1-1 0,1 1 0,-2 0 0,-1 4 0,-1-1 0,1 1 0,0-1 0,0 1 0,0 0 0,1 0 0,-3 7 0,-2 8-455,2-1 0,-4 20 0,4-4-6371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06.62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8 243 24575,'-1'1'0,"0"0"0,0 1 0,1-1 0,-1 0 0,0 0 0,1 1 0,-1-1 0,1 0 0,-1 1 0,1-1 0,0 0 0,-1 1 0,1-1 0,0 1 0,0 1 0,0-3 0,0 1 0,0-1 0,0 0 0,0 1 0,0-1 0,0 1 0,1-1 0,-1 1 0,0-1 0,0 0 0,0 1 0,0-1 0,1 1 0,-1-1 0,0 0 0,0 1 0,1-1 0,-1 0 0,0 1 0,1-1 0,-1 0 0,0 0 0,1 1 0,-1-1 0,0 0 0,1 0 0,-1 1 0,0-1 0,1 0 0,-1 0 0,1 0 0,-1 0 0,1 0 0,-1 0 0,0 0 0,1 0 0,-1 0 0,1 0 0,-1 0 0,1 0 0,-1 0 0,1 0 0,-1 0 0,0 0 0,1 0 0,-1 0 0,1-1 0,-1 1 0,0 0 0,1 0 0,0-1 0,5-2 0,0-1 0,0 1 0,0-1 0,0-1 0,0 1 0,-1-1 0,0 0 0,0 0 0,0-1 0,0 1 0,-1-1 0,0 0 0,6-13 0,-5 9 0,-1 1 0,0-1 0,-1 0 0,0 0 0,0-1 0,-1 1 0,-1-1 0,1-20 0,-1 24 0,-1 0 0,-1 0 0,1 0 0,-1 1 0,0-1 0,-1 0 0,0 0 0,0 1 0,-5-12 0,7 18 0,0 0 0,0-1 0,-1 1 0,1 0 0,0 0 0,0 0 0,0 0 0,0 0 0,0-1 0,0 1 0,-1 0 0,1 0 0,0 0 0,0 0 0,0 0 0,0 0 0,0 0 0,-1 0 0,1 0 0,0-1 0,0 1 0,0 0 0,-1 0 0,1 0 0,0 0 0,0 0 0,0 0 0,0 0 0,-1 0 0,1 0 0,0 0 0,0 0 0,0 0 0,-1 1 0,1-1 0,0 0 0,0 0 0,0 0 0,0 0 0,-1 0 0,-4 9 0,-2 14 0,7-23 0,-7 43 0,1 1 0,-1 68 0,13 89 0,-5-171 0,0 8 0,2 1 0,13 63 0,-15-100 0,-1 1 0,1-1 0,-1 0 0,1 0 0,0 0 0,0 0 0,0 0 0,0 0 0,0-1 0,1 1 0,-1 0 0,1 0 0,-1-1 0,1 1 0,-1-1 0,4 3 0,-4-4 0,-1 0 0,1 0 0,-1 1 0,1-1 0,0 0 0,-1 0 0,1 0 0,0 0 0,-1 0 0,1 0 0,-1 0 0,1 0 0,0 0 0,-1 0 0,1 0 0,0-1 0,-1 1 0,1 0 0,-1 0 0,1 0 0,-1-1 0,2 0 0,-1 0 0,0 0 0,1 0 0,-1-1 0,0 1 0,0 0 0,0-1 0,0 0 0,0 1 0,0-1 0,1-3 0,2-4 0,-2 0 0,1-1 0,-1 0 0,0 1 0,-1-1 0,-1 0 0,1 0 0,-1 1 0,-1-1 0,0 0 0,-2-11 0,-4-10 0,-1 0 0,-14-31 0,18 50 0,-19-45 0,21 54 0,0-1 0,0 0 0,0 1 0,0 0 0,0 0 0,-1-1 0,0 1 0,0 1 0,0-1 0,0 0 0,-6-4 0,1 6 0,7 6 0,10 9 0,-6-13 0,-1 1 0,1-1 0,-1 0 0,1 0 0,-1 0 0,1 0 0,0 0 0,-1-1 0,1 1 0,0-1 0,0 0 0,-1 0 0,1 0 0,0 0 0,0 0 0,0 0 0,-1-1 0,1 0 0,0 1 0,-1-1 0,1 0 0,0 0 0,-1 0 0,1-1 0,3-1 0,-4 1 0,1 0 0,-1 0 0,1 0 0,-1 0 0,0 0 0,1 0 0,-1 0 0,0-1 0,-1 1 0,1-1 0,0 1 0,-1-1 0,1 0 0,-1 1 0,0-1 0,0 0 0,0 0 0,0 0 0,-1 0 0,1 0 0,-1 0 0,0-7 0,0 24 0,0-12 0,0 0 0,0 0 0,0 0 0,0-1 0,0 1 0,0 0 0,1 0 0,-1 0 0,0-1 0,1 1 0,0 0 0,-1 0 0,1-1 0,0 1 0,0-1 0,0 1 0,0-1 0,1 3 0,-1-3 0,0 1 0,0-1 0,1 0 0,-1 1 0,0-1 0,1 0 0,-1 0 0,0 0 0,1 0 0,-1 0 0,1 0 0,0 0 0,-1-1 0,1 1 0,0 0 0,-1-1 0,1 1 0,0-1 0,-1 0 0,1 0 0,0 0 0,0 0 0,0 0 0,-1 0 0,1 0 0,0 0 0,0-1 0,-1 1 0,1-1 0,0 1 0,-1-1 0,1 1 0,0-1 0,-1 0 0,1 0 0,-1 0 0,1 0 0,-1 0 0,0 0 0,1-1 0,-1 1 0,0 0 0,0-1 0,0 1 0,0-1 0,0 1 0,0-1 0,0 1 0,-1-1 0,1 0 0,0 1 0,-1-1 0,0 0 0,1 0 0,-1 1 0,0-1 0,0 0 0,0 0 0,0 1 0,0-4 0,0 3 0,0 0 0,0 0 0,-1 0 0,1 1 0,0-1 0,-1 0 0,0 0 0,1 0 0,-1 0 0,0 0 0,0 1 0,0-1 0,0 0 0,0 1 0,0-1 0,0 1 0,-1-1 0,1 1 0,-1-1 0,1 1 0,-1 0 0,1 0 0,-1 0 0,0 0 0,0 0 0,1 0 0,-1 0 0,0 1 0,0-1 0,0 1 0,-2-1 0,2 1 0,0 0 0,1 0 0,-1 0 0,0 0 0,0 1 0,0-1 0,1 1 0,-1-1 0,0 1 0,1 0 0,-1 0 0,1 0 0,-1 0 0,1 0 0,-1 0 0,1 0 0,-1 0 0,1 0 0,0 1 0,0-1 0,0 0 0,-1 1 0,2-1 0,-1 1 0,0 0 0,0-1 0,0 1 0,1 0 0,-1-1 0,1 1 0,-1 0 0,1 0 0,0-1 0,-1 3 0,1-1 0,0-1 0,0 1 0,0-1 0,1 1 0,-1 0 0,1-1 0,-1 1 0,1-1 0,0 1 0,0-1 0,0 0 0,0 1 0,0-1 0,1 0 0,-1 0 0,1 0 0,-1 0 0,1 0 0,0 0 0,0 0 0,0 0 0,0-1 0,0 1 0,0-1 0,3 2 0,-3-2 0,1 1 0,-1-1 0,0 0 0,0 0 0,0 0 0,1-1 0,-1 1 0,0 0 0,1-1 0,-1 0 0,1 1 0,-1-1 0,0 0 0,1 0 0,-1 0 0,1-1 0,-1 1 0,0-1 0,1 1 0,-1-1 0,0 0 0,1 0 0,-1 0 0,0 0 0,0 0 0,0 0 0,2-2 0,-1 0 0,0 0 0,-1 0 0,0 0 0,1 0 0,-1 0 0,-1 0 0,1-1 0,0 1 0,-1-1 0,1 1 0,-1-1 0,0 0 0,-1 0 0,1 1 0,0-1 0,-1 0 0,0 0 0,-1-6 0,-1 9 0,0 7 0,2-5 0,-1 0 0,1 0 0,0 0 0,0 0 0,0 0 0,0 0 0,0 0 0,0 0 0,0 0 0,0 0 0,1 0 0,-1 0 0,0-1 0,1 1 0,-1 0 0,0 0 0,1 0 0,-1 0 0,1-1 0,0 2 0,1 0 0,0-1 0,0 0 0,-1 0 0,1 0 0,0 0 0,0 0 0,0 0 0,0-1 0,0 1 0,0-1 0,1 1 0,-1-1 0,0 0 0,0 0 0,0 0 0,0 0 0,0 0 0,0 0 0,1-1 0,-1 1 0,0 0 0,0-1 0,0 0 0,0 0 0,0 0 0,0 0 0,0 0 0,-1 0 0,1 0 0,0 0 0,0-1 0,1-1 0,2 25 0,-5-21 0,0 1 0,1 0 0,-1 0 0,1 0 0,0 0 0,0-1 0,-1 1 0,1 0 0,0-1 0,1 1 0,-1-1 0,2 4 0,-2-5 0,0 0 0,0 0 0,0 0 0,-1 0 0,1 0 0,0 0 0,0 0 0,0 0 0,0 0 0,-1 0 0,1 0 0,0 0 0,0-1 0,0 1 0,-1 0 0,1-1 0,0 1 0,-1 0 0,1-1 0,0 1 0,-1-1 0,1 1 0,0-1 0,-1 0 0,1 1 0,-1-1 0,1 1 0,-1-1 0,1 0 0,-1 1 0,1-1 0,-1 0 0,0 0 0,1-1 0,11-30 0,-12 30 0,2-2 0,-1-1 0,0 1 0,1 0 0,0-1 0,0 1 0,0 0 0,3-3 0,-4 6 0,-1 1 0,0-1 0,0 1 0,1 0 0,-1 0 0,1-1 0,-1 1 0,0 0 0,1-1 0,-1 1 0,1 0 0,-1 0 0,0 0 0,1 0 0,-1-1 0,1 1 0,-1 0 0,1 0 0,-1 0 0,1 0 0,-1 0 0,0 0 0,1 0 0,-1 0 0,1 0 0,-1 0 0,1 0 0,0 1 0,0 0 0,0 0 0,1 0 0,-1 0 0,0 0 0,0 0 0,0 0 0,0 0 0,0 1 0,0-1 0,0 0 0,-1 1 0,1-1 0,0 2 0,9 36 0,-8-27 0,-1-15 0,-1 1 0,1-1 0,-1 1 0,0-1 0,1 1 0,0 0 0,-1-1 0,1 1 0,0 0 0,0-1 0,0 1 0,1 0 0,-1 0 0,0 0 0,1 0 0,-1 0 0,1 0 0,3-2 0,-4 3 0,0 1 0,0-1 0,0 1 0,1-1 0,-1 1 0,0-1 0,0 1 0,1 0 0,-1-1 0,0 1 0,1 0 0,-1 0 0,0 0 0,1 0 0,-1 0 0,0 1 0,1-1 0,-1 0 0,0 1 0,0-1 0,1 1 0,-1-1 0,0 1 0,0-1 0,0 1 0,0 0 0,1 0 0,-1-1 0,0 1 0,0 0 0,-1 0 0,1 0 0,2 2 0,0 1 0,-1 0 0,1 0 0,0 0 0,-1 0 0,3 7 0,1 0 0,-4-43 0,2 14 0,-4 17 0,0 1 0,0 0 0,0-1 0,0 1 0,1 0 0,-1 0 0,0-1 0,0 1 0,1 0 0,-1 0 0,0-1 0,0 1 0,1 0 0,-1 0 0,0 0 0,0-1 0,1 1 0,-1 0 0,0 0 0,1 0 0,-1 0 0,0 0 0,1 0 0,-1 0 0,0 0 0,1 0 0,-1 0 0,2 0 0,-1 1 0,0 0 0,0-1 0,0 1 0,1 0 0,-1 0 0,0 0 0,0 0 0,0 0 0,-1 0 0,1 0 0,0 1 0,0-1 0,-1 0 0,1 0 0,0 1 0,-1-1 0,1 0 0,-1 2 0,3 3 0,10 25 0,-12-29 0,-1-1 0,1 1 0,1 0 0,-1-1 0,0 1 0,0-1 0,1 1 0,-1-1 0,0 1 0,1-1 0,0 0 0,-1 0 0,3 2 0,-3-3 0,-1 0 0,1 0 0,0 1 0,-1-1 0,1 0 0,-1 0 0,1 0 0,0 0 0,-1 0 0,1 0 0,-1 0 0,1 0 0,-1 0 0,1-1 0,0 1 0,-1 0 0,1 0 0,-1 0 0,1-1 0,-1 1 0,1 0 0,-1-1 0,1 1 0,-1 0 0,1-1 0,0 0 0,9-16 0,-2-21 0,-6 27 0,-2 17 0,6 21 0,-6-26 0,0 0 0,1-1 0,-1 1 0,0 0 0,1 0 0,-1 0 0,1 0 0,0 0 0,-1-1 0,1 1 0,0 0 0,-1-1 0,1 1 0,0 0 0,0-1 0,0 1 0,-1-1 0,1 1 0,0-1 0,0 1 0,0-1 0,0 0 0,0 1 0,0-1 0,0 0 0,0 0 0,0 0 0,0 0 0,0 0 0,0 0 0,1 0 0,0-1 0,-1 0 0,0 0 0,0 0 0,1 0 0,-1 0 0,0-1 0,0 1 0,0 0 0,0-1 0,0 1 0,-1 0 0,1-1 0,0 1 0,-1-1 0,1 0 0,-1 1 0,1-1 0,0-1 0,4-11 0,1 11 0,9 17 0,3 4 0,-16-17 0,-1 1 0,1-1 0,0 0 0,-1-1 0,1 1 0,0 0 0,0 0 0,0-1 0,-1 1 0,1-1 0,0 0 0,0 1 0,0-1 0,0 0 0,0 0 0,0 0 0,0 0 0,-1 0 0,1-1 0,0 1 0,0-1 0,0 1 0,0-1 0,-1 0 0,1 1 0,0-1 0,-1 0 0,1 0 0,0 0 0,-1 0 0,1-1 0,-1 1 0,0 0 0,1-1 0,-1 1 0,1-2 0,1-2 0,-1 0 0,1 0 0,-1 0 0,0 0 0,-1-1 0,1 1 0,-1-1 0,0 1 0,-1 0 0,1-1 0,-1-8 0,0 14 0,0-25 0,-1 0 0,-1 0 0,-1 1 0,-1-1 0,-7-25 0,11 49 0,-1 0 0,1 0 0,0 1 0,0-1 0,-1 0 0,1 0 0,0 0 0,-1 1 0,1-1 0,-1 0 0,1 1 0,-1-1 0,1 0 0,-1 1 0,0-1 0,1 1 0,-1-1 0,-1 0 0,2 1 0,-1 0 0,1 0 0,0 0 0,-1 1 0,1-1 0,0 0 0,-1 0 0,1 1 0,0-1 0,-1 0 0,1 0 0,0 1 0,0-1 0,-1 0 0,1 1 0,0-1 0,0 0 0,-1 1 0,1-1 0,0 0 0,0 1 0,0-1 0,0 1 0,0-1 0,-1 1 0,-5 34 0,2 86 0,4-102 0,2 1 0,0-1 0,1 1 0,7 22 0,-10-41-76,0 0 1,1 0-1,-1 0 0,1 1 0,-1-1 0,1 0 0,0 0 0,-1-1 1,1 1-1,0 0 0,0 0 0,-1 0 0,1 0 0,0 0 1,0-1-1,0 1 0,1 0 0,8 3-6750</inkml:trace>
  <inkml:trace contextRef="#ctx0" brushRef="#br0" timeOffset="448.28">997 199 24575,'-1'-1'0,"0"0"0,0 0 0,0 1 0,0-1 0,0 1 0,0-1 0,0 0 0,0 1 0,0 0 0,0-1 0,0 1 0,0 0 0,0-1 0,0 1 0,-1 0 0,1 0 0,0 0 0,0 0 0,0 0 0,0 0 0,0 0 0,-1 0 0,1 1 0,0-1 0,0 0 0,0 1 0,0-1 0,0 1 0,0-1 0,0 1 0,0-1 0,0 1 0,0 0 0,0 0 0,-1 0 0,1 0 0,0 0 0,0 0 0,1 0 0,-1 0 0,0 0 0,0 0 0,0 1 0,1-1 0,-1 0 0,0 0 0,1 0 0,-1 1 0,1-1 0,0 0 0,-1 1 0,1-1 0,0 0 0,0 1 0,0-1 0,0 0 0,0 1 0,0-1 0,0 1 0,1-1 0,-1 0 0,0 1 0,1-1 0,-1 0 0,1 2 0,-1-3 0,1 1 0,-1-1 0,0 0 0,0 1 0,1-1 0,-1 0 0,0 1 0,0-1 0,1 0 0,-1 1 0,0-1 0,1 0 0,-1 0 0,0 0 0,1 1 0,-1-1 0,0 0 0,1 0 0,-1 0 0,1 0 0,-1 1 0,1-1 0,-1 0 0,0 0 0,1 0 0,-1 0 0,1 0 0,-1 0 0,0 0 0,1 0 0,-1 0 0,1-1 0,-1 1 0,0 0 0,1 0 0,-1 0 0,1 0 0,-1-1 0,0 1 0,1 0 0,-1 0 0,0 0 0,1-1 0,-1 1 0,0 0 0,1-1 0,-1 0 0,18-22 0,-8 9 0,-9 14 0,-1 0 0,1 0 0,-1 0 0,1 0 0,-1 0 0,1 0 0,-1 0 0,1 1 0,-1-1 0,0 0 0,1 0 0,-1 0 0,1 1 0,-1-1 0,1 0 0,-1 0 0,0 1 0,1-1 0,-1 0 0,0 1 0,1-1 0,-1 1 0,0-1 0,0 0 0,1 1 0,-1-1 0,0 1 0,0-1 0,0 1 0,1-1 0,-1 1 0,0 0 0,8 21 0,-6-16 0,-2-4-85,1 0 0,0 0-1,0 0 1,0-1 0,0 1-1,0 0 1,0-1 0,0 1-1,1 0 1,-1-1 0,1 0-1,-1 1 1,1-1 0,-1 0-1,4 2 1,2-1-6741</inkml:trace>
  <inkml:trace contextRef="#ctx0" brushRef="#br0" timeOffset="802.11">1091 199 24575,'0'1'0,"1"0"0,-1 0 0,0 1 0,0-1 0,1 0 0,-1 0 0,1 0 0,-1 0 0,1 0 0,-1 1 0,1-1 0,0 0 0,-1 0 0,1-1 0,0 1 0,0 0 0,0 0 0,0 0 0,0 0 0,0-1 0,0 1 0,0 0 0,0-1 0,0 1 0,0-1 0,0 1 0,0-1 0,0 0 0,1 1 0,-1-1 0,0 0 0,0 0 0,0 0 0,3 0 0,-3 0 0,0 0 0,0 0 0,-1 0 0,1 0 0,0 0 0,0 0 0,0 0 0,0-1 0,0 1 0,0 0 0,-1-1 0,1 1 0,0-1 0,0 1 0,0 0 0,-1-1 0,1 0 0,0 1 0,-1-1 0,1 1 0,0-1 0,-1 0 0,1 0 0,-1 1 0,1-1 0,-1 0 0,0 0 0,1 1 0,-1-1 0,0 0 0,1 0 0,-1 0 0,0 0 0,0 0 0,0 0 0,0 1 0,0-1 0,0 0 0,0 0 0,0 0 0,0 0 0,0 0 0,0 0 0,-1 0 0,1 1 0,0-1 0,-1-1 0,1 0 0,-1 1 0,1 0 0,-1-1 0,1 1 0,-1 0 0,0-1 0,1 1 0,-1 0 0,0 0 0,0 0 0,0 0 0,0 0 0,0 0 0,0 0 0,0 0 0,0 0 0,0 0 0,0 0 0,0 1 0,-1-1 0,1 1 0,0-1 0,-1 1 0,1-1 0,-2 0 0,1 1 0,1 1 0,0-1 0,0 0 0,-1 1 0,1-1 0,0 0 0,0 1 0,0 0 0,0-1 0,0 1 0,-1 0 0,1-1 0,0 1 0,1 0 0,-1 0 0,0 0 0,0 0 0,0 0 0,0 0 0,1 0 0,-1 0 0,0 0 0,1 0 0,-1 0 0,1 0 0,0 1 0,-1-1 0,0 2 0,0 1 0,0 0 0,0-1 0,1 1 0,-1 0 0,1 0 0,-1 0 0,1 0 0,1 0 0,-1 0 0,0-1 0,1 1 0,0 0 0,0 0 0,0 0 0,0-1 0,2 5 0,-1-6 0,-1 0 0,0 0 0,1 0 0,-1-1 0,1 1 0,0 0 0,0-1 0,0 1 0,-1-1 0,1 1 0,1-1 0,-1 0 0,0 0 0,0 0 0,0 0 0,0-1 0,1 1 0,-1 0 0,0-1 0,1 0 0,-1 1 0,1-1 0,-1 0 0,0 0 0,1 0 0,-1-1 0,4 0 0,8-2-1365,-1-2-5461</inkml:trace>
  <inkml:trace contextRef="#ctx0" brushRef="#br0" timeOffset="937.28">1268 287 24575,'-1'0'0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26.23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372 46 24575,'-6'-2'0,"-10"-2"0,15 4 0,1 0 0,0 0 0,-1 0 0,1 0 0,0 0 0,0 0 0,-1 0 0,1 0 0,0 0 0,0 0 0,-1 0 0,1 0 0,0 0 0,0 0 0,-1 1 0,1-1 0,0 0 0,0 0 0,0 0 0,-1 0 0,1 1 0,0-1 0,0 0 0,0 0 0,0 0 0,-1 1 0,1-1 0,0 0 0,0 0 0,0 1 0,0-1 0,0 0 0,0 0 0,0 1 0,0-1 0,0 0 0,0 0 0,0 1 0,0-1 0,0 0 0,0 1 0,0-1 0,0 0 0,0 0 0,0 1 0,0-1 0,0 0 0,0 0 0,0 1 0,0-1 0,1 0 0,-1 0 0,0 1 0,1 0 0,0 0 0,0 1 0,0-1 0,-1 0 0,2 0 0,-1 0 0,0 1 0,0-1 0,0-1 0,0 1 0,1 0 0,-1 0 0,0 0 0,1-1 0,-1 1 0,1 0 0,-1-1 0,0 1 0,3-1 0,32 6 0,-20-6 0,1 0 0,0-1 0,-1-1 0,0 0 0,1-2 0,-1 0 0,0 0 0,0-1 0,26-14 0,-39 18 70,-3 1-154,1-1 0,0 1-1,0 0 1,0-1-1,0 1 1,0-1-1,-1 1 1,1-1-1,0 0 1,0 1 0,-1-1-1,1 0 1,0 1-1,-1-1 1,1 0-1,0-1 1</inkml:trace>
  <inkml:trace contextRef="#ctx0" brushRef="#br0" timeOffset="237.38">517 71 24575,'0'2'0,"0"6"0,0 3 0,0 4 0,0 4 0,0 3 0,0 2 0,0 0 0,0 0 0,0-3 0,0-3 0,0-2 0,1-5 0,3-3 0,2-5 0,1-4-8191</inkml:trace>
  <inkml:trace contextRef="#ctx0" brushRef="#br0" timeOffset="567.15">631 166 24575,'-2'2'0,"0"0"0,1 0 0,0 0 0,-1 0 0,1 1 0,0-1 0,0 0 0,0 1 0,1-1 0,-1 1 0,1-1 0,-1 1 0,1-1 0,0 1 0,0 0 0,0-1 0,0 1 0,0-1 0,1 1 0,0 2 0,-1-4 0,0 0 0,1 1 0,-1-1 0,0 0 0,1 1 0,-1-1 0,1 0 0,0 0 0,-1 1 0,1-1 0,0 0 0,0 0 0,0 0 0,0 0 0,0 0 0,0 0 0,0 0 0,0 0 0,0-1 0,0 1 0,0 0 0,1-1 0,-1 1 0,0-1 0,0 1 0,1-1 0,-1 1 0,0-1 0,1 0 0,-1 0 0,0 0 0,1 0 0,-1 0 0,1 0 0,-1 0 0,0 0 0,3-1 0,-2 0 0,1 0 0,0-1 0,-1 1 0,1 0 0,-1-1 0,0 0 0,0 0 0,1 0 0,-1 0 0,0 0 0,0 0 0,-1 0 0,1-1 0,0 1 0,-1-1 0,0 1 0,1-1 0,-1 1 0,0-1 0,0 0 0,-1 0 0,1 0 0,0 1 0,-1-1 0,0 0 0,0 0 0,0 0 0,0 0 0,0 0 0,0 0 0,-1 0 0,1 1 0,-1-1 0,-1-4 0,1 7 8,1-1-1,-1 0 1,1 0 0,-1 1-1,1-1 1,-1 1-1,1-1 1,-1 0 0,1 1-1,-1-1 1,0 1-1,1 0 1,-1-1-1,0 1 1,1-1 0,-1 1-1,0 0 1,0 0-1,1-1 1,-1 1 0,0 0-1,0 0 1,0 0-1,1 0 1,-1 0-1,0 0 1,0 0 0,0 0-1,1 0 1,-1 0-1,0 0 1,0 1 0,0-1-1,1 0 1,-1 1-1,0-1 1,1 0 0,-1 1-1,0-1 1,1 1-1,-1-1 1,0 1-1,1-1 1,-2 2 0,2-2-24,-1 1 1,1-1-1,0 1 1,-1-1-1,1 1 0,-1-1 1,1 1-1,0 0 1,0-1-1,-1 1 1,1-1-1,0 1 1,0 0-1,0-1 1,-1 1-1,1 0 1,0-1-1,0 1 1,0-1-1,0 1 1,0 1-1,1-1-41,-1-1 0,1 1 1,-1 0-1,1-1 0,-1 1 0,1 0 0,-1-1 0,1 1 0,-1-1 0,1 1 0,0-1 1,-1 1-1,1-1 0,0 1 0,-1-1 0,1 0 0,0 1 0,0-1 0,0 0 1,-1 0-1,1 0 0,0 1 0,1-1 0,8 1-6769</inkml:trace>
  <inkml:trace contextRef="#ctx0" brushRef="#br0" timeOffset="1444.42">776 65 24575,'0'12'0,"2"0"0,0 0 0,4 15 0,-3-17 0,-1 1 0,0-1 0,0 1 0,-1 0 0,0 12 0,-1-22 0,0 0 0,0-1 0,-1 1 0,1 0 0,0-1 0,0 1 0,0 0 0,-1-1 0,1 1 0,0 0 0,0-1 0,-1 1 0,1-1 0,-1 1 0,1 0 0,0-1 0,-1 1 0,1-1 0,-1 1 0,0-1 0,1 0 0,-1 1 0,1-1 0,-1 1 0,0-1 0,1 0 0,-1 0 0,1 1 0,-1-1 0,0 0 0,1 0 0,-1 0 0,0 0 0,0 0 0,1 0 0,-1 0 0,0 0 0,1 0 0,-1 0 0,0 0 0,1 0 0,-1 0 0,0 0 0,1-1 0,-1 1 0,0 0 0,1-1 0,-1 1 0,0 0 0,1-1 0,-1 1 0,0-1 0,-1 0 0,0-1 0,0 1 0,0 0 0,1 0 0,-1-1 0,0 1 0,1 0 0,-1-1 0,1 0 0,-1 1 0,1-1 0,0 0 0,0 0 0,0 0 0,0 0 0,0 0 0,-1-2 0,2 4 0,0-1 0,1 1 0,-1-1 0,0 1 0,0-1 0,0 1 0,0-1 0,0 1 0,1-1 0,-1 1 0,0-1 0,0 1 0,1-1 0,-1 1 0,0 0 0,1-1 0,-1 1 0,0 0 0,1-1 0,-1 1 0,1 0 0,-1-1 0,0 1 0,1 0 0,-1 0 0,1-1 0,-1 1 0,1 0 0,-1 0 0,1 0 0,-1 0 0,1 0 0,-1 0 0,1 0 0,-1 0 0,1 0 0,-1 0 0,1 0 0,-1 0 0,1 0 0,-1 0 0,1 1 0,25 4 0,-23-5 0,4 2 0,1 0 0,0-1 0,0 0 0,-1 0 0,1-1 0,0 0 0,13-1 0,-19 1 0,-1-1 0,1 1 0,0-1 0,-1 1 0,1-1 0,0 1 0,-1-1 0,1 0 0,-1 0 0,1 0 0,-1 0 0,1 0 0,-1 0 0,0 0 0,0 0 0,1-1 0,-1 1 0,0 0 0,0-1 0,0 1 0,0-1 0,-1 1 0,1-1 0,0 0 0,-1 1 0,1-1 0,-1 0 0,1 1 0,-1-1 0,0 0 0,0 0 0,0 1 0,0-1 0,0 0 0,0 0 0,0 1 0,0-1 0,-1 0 0,1 1 0,-2-3 0,2 3 0,0 0 0,0 0 0,0 0 0,0 0 0,0 0 0,-1 0 0,1 0 0,0 0 0,-1 0 0,1 1 0,-1-1 0,1 0 0,-1 0 0,1 0 0,-1 1 0,1-1 0,-1 0 0,0 1 0,1-1 0,-1 0 0,0 1 0,0-1 0,0 1 0,1 0 0,-1-1 0,0 1 0,0-1 0,0 1 0,0 0 0,0 0 0,0-1 0,0 1 0,1 0 0,-1 0 0,0 0 0,0 0 0,0 0 0,0 0 0,0 0 0,0 1 0,0-1 0,0 0 0,-1 1 0,-1 0 0,1 0 0,-1 1 0,1-1 0,0 0 0,0 1 0,0 0 0,0-1 0,0 1 0,0 0 0,0 0 0,0 0 0,1 0 0,-1 1 0,-1 2 0,2-3 0,1-1 0,-1 0 0,1 0 0,-1 0 0,1 0 0,0 1 0,-1-1 0,1 0 0,0 0 0,0 1 0,0-1 0,0 0 0,0 1 0,0-1 0,1 0 0,-1 0 0,0 1 0,1-1 0,-1 0 0,1 1 0,-1-1 0,1-1 0,-1 0 0,0 1 0,0-1 0,1 0 0,-1 0 0,0 1 0,0-1 0,1 0 0,-1 0 0,0 0 0,1 0 0,-1 1 0,0-1 0,1 0 0,-1 0 0,0 0 0,1 0 0,-1 0 0,1 0 0,-1 0 0,0 0 0,1 0 0,-1 0 0,1 0 0,12-9 0,-12 8 0,-1 0 0,1 0 0,0 1 0,0-1 0,0 0 0,0 0 0,0 0 0,0 1 0,0-1 0,0 0 0,0 1 0,0-1 0,0 1 0,0 0 0,1-1 0,-1 1 0,0 0 0,0 0 0,1-1 0,-1 1 0,0 0 0,0 0 0,0 0 0,1 1 0,-1-1 0,0 0 0,0 0 0,0 1 0,1-1 0,-1 0 0,0 1 0,0 0 0,0-1 0,0 1 0,2 1 0,13 5 0,-14-6 0,0 0 0,1-1 0,-1 1 0,0-1 0,1 1 0,-1-1 0,0 0 0,1 0 0,-1 0 0,0 0 0,1 0 0,-1 0 0,0-1 0,1 1 0,-1-1 0,0 1 0,0-1 0,0 0 0,1 0 0,-1 0 0,0 0 0,0 0 0,0-1 0,-1 1 0,1-1 0,0 1 0,0-1 0,-1 0 0,1 1 0,-1-1 0,1 0 0,-1 0 0,0 0 0,0 0 0,0 0 0,0-1 0,1-2 0,0-1 0,0-1 0,0 1 0,-1-1 0,0 1 0,0-1 0,-1 0 0,0 0 0,0 1 0,0-1 0,-1 0 0,-3-13 0,4 20 0,0 0 0,0 0 0,0 0 0,0-1 0,0 1 0,0 0 0,0 0 0,0-1 0,0 1 0,0 0 0,0 0 0,0 0 0,0-1 0,0 1 0,0 0 0,-1 0 0,1 0 0,0 0 0,0-1 0,0 1 0,0 0 0,0 0 0,-1 0 0,1 0 0,0 0 0,0-1 0,0 1 0,-1 0 0,1 0 0,0 0 0,0 0 0,0 0 0,-1 0 0,1 0 0,0 0 0,-6 7 0,-1 15 0,6-20 0,-2 9 0,0 1 0,0 0 0,1 0 0,1 0 0,0 0 0,0 15 0,1-24 0,1-1 0,-1 1 0,0 0 0,1 0 0,-1-1 0,1 1 0,0 0 0,0-1 0,0 1 0,0-1 0,1 1 0,-1-1 0,1 0 0,-1 0 0,1 1 0,0-1 0,0 0 0,0 0 0,0-1 0,0 1 0,0 0 0,0-1 0,1 1 0,-1-1 0,1 0 0,-1 1 0,1-1 0,-1-1 0,1 1 0,0 0 0,-1-1 0,1 1 0,0-1 0,3 0 0,8-1-1365,-1-2-5461</inkml:trace>
  <inkml:trace contextRef="#ctx0" brushRef="#br0" timeOffset="1708.77">1204 40 24575,'-1'0'0,"-1"1"0,1 2 0,0 5 0,0 5 0,0 5 0,1 2 0,0 4 0,0 0 0,0 1 0,1-3 0,1-2 0,-1-6 0,0-8 0,0-6 0,0-8 0,-1-5 0,0-1-8191</inkml:trace>
  <inkml:trace contextRef="#ctx0" brushRef="#br0" timeOffset="1976.55">1197 53 24575,'4'0'0,"0"1"0,-1 1 0,1-1 0,0 0 0,-1 1 0,1 0 0,-1 0 0,0 0 0,0 0 0,0 0 0,0 1 0,0-1 0,0 1 0,-1 0 0,1 0 0,2 3 0,2 3 0,0 0 0,-1 0 0,0 1 0,8 19 0,-13-26 0,0 0 0,0 0 0,0 0 0,0 0 0,0 0 0,-1 0 0,0 0 0,1 1 0,-1-1 0,0 0 0,-1 0 0,1 0 0,0 0 0,-1 1 0,0-1 0,0 0 0,0 0 0,0 0 0,0 0 0,-1-1 0,-1 4 0,0-2 0,0 0 0,-1-1 0,1 1 0,-1-1 0,0 0 0,0 0 0,0 0 0,0-1 0,-1 1 0,1-1 0,0 0 0,-1 0 0,-6 1 0,-18 2 342,27-5-414,1 0 1,0 0 0,0 0 0,0 0 0,0 0 0,0 0 0,0 0 0,-1 0 0,1-1-1,0 1 1,0-1 0,0 1 0,0-1 0,0 1 0,0-1 0,0 1 0,0-1 0,0 0 0,1 1-1,-1-1 1,0 0 0,0 0 0,-1-1 0,0-6-6755</inkml:trace>
  <inkml:trace contextRef="#ctx0" brushRef="#br0" timeOffset="3140.83">1449 128 24575,'-19'-6'0,"17"5"0,0 0 0,0 0 0,0 0 0,0 0 0,0 1 0,0-1 0,0 1 0,0-1 0,-3 1 0,2 0 0,1 1 0,-1 0 0,0 0 0,0 0 0,0 0 0,1 1 0,-1-1 0,0 1 0,1-1 0,-1 1 0,1 0 0,0 0 0,0 0 0,0 0 0,0 0 0,0 1 0,0-1 0,0 1 0,1-1 0,-1 1 0,1-1 0,-2 5 0,2-6 0,1 1 0,-1-1 0,0 0 0,1 1 0,-1-1 0,1 1 0,0-1 0,-1 0 0,1 1 0,0-1 0,0 1 0,0-1 0,0 1 0,0-1 0,0 1 0,0-1 0,0 1 0,1-1 0,-1 1 0,1-1 0,-1 1 0,1-1 0,0 0 0,-1 1 0,1-1 0,0 0 0,0 0 0,0 0 0,0 1 0,0-1 0,0 0 0,0 0 0,0 0 0,0-1 0,0 1 0,1 0 0,-1 0 0,0-1 0,1 1 0,-1 0 0,0-1 0,1 1 0,2-1 0,-2 1 0,0-1 0,0 0 0,0 0 0,0 0 0,0 0 0,0 0 0,0-1 0,0 1 0,0-1 0,-1 1 0,1-1 0,0 0 0,0 1 0,0-1 0,-1 0 0,1 0 0,0 0 0,-1-1 0,1 1 0,-1 0 0,0-1 0,1 1 0,-1 0 0,0-1 0,0 0 0,1-1 0,1-1 0,0-1 0,-1 1 0,0-1 0,0 1 0,1-6 0,-3 10 0,0 2 0,-1 0 0,1 0 0,0 0 0,1 1 0,-1-1 0,0 0 0,0 0 0,1 0 0,-1 0 0,1 0 0,0 0 0,0 0 0,0 0 0,0 0 0,0 0 0,0 0 0,0 0 0,0-1 0,1 1 0,-1 0 0,1-1 0,-1 1 0,1-1 0,0 0 0,0 1 0,-1-1 0,1 0 0,0 0 0,0 0 0,0-1 0,0 1 0,0 0 0,0-1 0,1 1 0,-1-1 0,0 0 0,0 1 0,0-1 0,0 0 0,1 0 0,-1-1 0,0 1 0,0 0 0,0-1 0,0 1 0,0-1 0,0 0 0,0 0 0,0 0 0,0 0 0,0 0 0,0 0 0,0 0 0,-1 0 0,1-1 0,-1 1 0,1-1 0,-1 1 0,1-1 0,-1 0 0,0 0 0,1 1 0,-1-1 0,0 0 0,-1 0 0,1 0 0,0 0 0,0 0 0,0-3 0,0 1 0,0-1 0,0 1 0,-1 0 0,1-1 0,-1 1 0,0 0 0,0-1 0,-1 1 0,-1-7 0,-2 33 0,4-21 0,0 0 0,0 1 0,1-1 0,-1 0 0,0 0 0,0 0 0,0 0 0,1 0 0,-1 0 0,0 0 0,1 0 0,-1-1 0,1 1 0,-1 0 0,1 0 0,0 0 0,-1 0 0,1 0 0,0-1 0,0 1 0,-1 0 0,1-1 0,0 1 0,0-1 0,0 1 0,0-1 0,0 1 0,0-1 0,0 1 0,0-1 0,0 0 0,2 1 0,-2-2 0,1 1 0,-1 0 0,1-1 0,-1 0 0,1 1 0,-1-1 0,0 0 0,1 0 0,-1 1 0,0-1 0,0 0 0,1 0 0,-1-1 0,0 1 0,0 0 0,0 0 0,0 0 0,0-1 0,-1 1 0,1-1 0,1-1 0,0-4 0,1 1 0,-1-1 0,3-13 0,-5 18 0,-1 26 0,1 0 0,6 46 0,-4-46 0,1 4 0,1 7 0,-2-1 0,-2 51 0,-1-81 0,0 1 0,0-1 0,-1 0 0,1 0 0,-1 0 0,0 0 0,-4 7 0,5-10 0,1-1 0,0 0 0,0 1 0,-1-1 0,1 1 0,-1-1 0,1 1 0,0-1 0,-1 0 0,1 1 0,-1-1 0,1 0 0,-1 1 0,1-1 0,-1 0 0,1 0 0,-1 1 0,1-1 0,-1 0 0,1 0 0,-1 0 0,1 0 0,-1 0 0,-1 0 0,2 0 0,-1-1 0,0 0 0,0 1 0,0-1 0,1 0 0,-1 0 0,0 1 0,1-1 0,-1 0 0,1 0 0,-1 0 0,1 0 0,0 0 0,-1 0 0,1 0 0,0 0 0,-1 0 0,1 0 0,0-2 0,-2-8 0,1-1 0,0 1 0,0-1 0,1 0 0,1 1 0,0-1 0,1 0 0,0 1 0,0-1 0,1 1 0,1 0 0,0 0 0,6-11 0,9-14 0,1 0 0,35-44 0,-11 17 0,-38 53 0,1 0 0,-1-1 0,8-19 0,-13 19 0,-9 14 0,-9 15 0,16-16 0,0-1 0,0 1 0,0 0 0,1-1 0,-1 1 0,0 0 0,1 0 0,0-1 0,-1 1 0,1 0 0,0 0 0,0 0 0,0 0 0,0-1 0,0 1 0,1 0 0,-1 0 0,1 0 0,-1-1 0,1 1 0,-1 0 0,1 0 0,0-1 0,0 1 0,0-1 0,0 1 0,0-1 0,0 1 0,0-1 0,3 3 0,9 14 0,-12-16 9,0-1-1,0 1 0,-1-1 1,1 1-1,0-1 0,-1 1 1,1-1-1,-1 1 0,0 0 1,1-1-1,-1 1 0,0 0 0,0-1 1,0 1-1,0 0 0,-1-1 1,1 1-1,0 0 0,-1-1 1,1 1-1,-1-1 0,1 1 1,-1-1-1,0 1 0,1-1 1,-1 1-1,0-1 0,0 1 1,0-1-1,0 0 0,0 0 1,-1 0-1,1 0 0,0 1 1,-1-2-1,1 1 0,0 0 1,-1 0-1,1 0 0,-3 0 1,-3 3-253,0-1 0,-1 0 0,0-1 0,1 1 1,-1-1-1,-16 1 0,2-1-6582</inkml:trace>
  <inkml:trace contextRef="#ctx0" brushRef="#br0" timeOffset="3516.46">467 399 24575,'172'0'0,"655"-11"0,-810 10 171,-31 1 0,-30 1-1878,18 1-5119</inkml:trace>
  <inkml:trace contextRef="#ctx0" brushRef="#br0" timeOffset="3874.48">542 512 24575,'-24'6'0,"20"-2"0,17-1 0,520-18 0,-126-3 0,-399 18-195,0 0 0,0-1 0,0 0 0,-1 0 0,1-1 0,8-3 0,0-1-6631</inkml:trace>
  <inkml:trace contextRef="#ctx0" brushRef="#br0" timeOffset="4428.87">2010 166 24575,'1'-1'0,"0"0"0,0 0 0,0 0 0,0 0 0,0 1 0,0-1 0,0 0 0,0 0 0,0 1 0,0-1 0,0 1 0,0-1 0,0 1 0,1 0 0,-1-1 0,0 1 0,0 0 0,3 0 0,26-2 0,-23 2 0,10 1 0,-13 0 0,0-1 0,0 0 0,-1 1 0,1-1 0,0 0 0,0-1 0,-1 1 0,1-1 0,0 0 0,-1 0 0,1 0 0,5-2 0,-9 3 0,0-1 0,0 1 0,0 0 0,0 0 0,0-1 0,1 1 0,-1 0 0,0 0 0,0-1 0,0 1 0,0 0 0,0-1 0,0 1 0,0 0 0,0 0 0,0-1 0,0 1 0,0 0 0,0-1 0,0 1 0,-1 0 0,1 0 0,0-1 0,0 1 0,0 0 0,0 0 0,0-1 0,0 1 0,-1 0 0,1 0 0,0-1 0,0 1 0,-1 0 0,-11-12 0,-1-3 0,15 9 0,10 4 0,-9 2 0,-1 0 0,0 1 0,0-1 0,0 0 0,1 1 0,-1-1 0,0 1 0,0 0 0,0 0 0,0 0 0,0 0 0,0 0 0,0 0 0,-1 0 0,1 1 0,0-1 0,-1 0 0,1 1 0,-1 0 0,1-1 0,-1 1 0,0 0 0,1 0 0,-1 0 0,0 0 0,0 0 0,0 0 0,0 3 0,0-3 0,0 1 0,-1-1 0,1 1 0,-1-1 0,0 1 0,0-1 0,0 1 0,0-1 0,0 1 0,0 0 0,-1-1 0,1 1 0,-1-1 0,1 1 0,-1-1 0,0 1 0,0-1 0,-1 0 0,1 0 0,0 1 0,-1-1 0,1 0 0,-1 0 0,-2 2 0,1-1-170,-1 0-1,0-1 0,1 1 1,-1-1-1,0 0 0,0 0 1,-7 2-1,-1 0-6655</inkml:trace>
  <inkml:trace contextRef="#ctx0" brushRef="#br0" timeOffset="42732.77">0 216 24575,'0'0'0,"0"0"0,0-1 0,0 1 0,0 0 0,0 0 0,0-1 0,0 1 0,0 0 0,1-1 0,-1 1 0,0 0 0,0 0 0,0-1 0,0 1 0,0 0 0,0 0 0,0-1 0,1 1 0,-1 0 0,0 0 0,0-1 0,0 1 0,1 0 0,-1 0 0,0 0 0,0-1 0,0 1 0,1 0 0,-1 0 0,0 0 0,0 0 0,1 0 0,-1 0 0,0-1 0,1 1 0,-1 0 0,0 0 0,0 0 0,1 0 0,-1 0 0,0 0 0,1 0 0,-1 0 0,0 0 0,0 0 0,1 0 0,-1 1 0,0-1 0,1 0 0,-1 0 0,0 0 0,0 0 0,1 0 0,-1 0 0,0 1 0,0-1 0,0 0 0,1 0 0,-1 0 0,0 1 0,0-1 0,15 13 0,2 21 0,-14-28 0,0 1 0,0-1 0,1 0 0,7 11 0,-11-17 0,1 1 0,-1-1 0,1 0 0,-1 1 0,0-1 0,1 0 0,-1 0 0,1 1 0,-1-1 0,1 0 0,-1 0 0,1 0 0,-1 0 0,1 1 0,-1-1 0,1 0 0,-1 0 0,1 0 0,-1 0 0,1 0 0,-1 0 0,1 0 0,-1-1 0,1 1 0,-1 0 0,1 0 0,-1 0 0,1 0 0,-1-1 0,1 1 0,-1 0 0,1 0 0,-1-1 0,0 1 0,1 0 0,-1-1 0,1 1 0,-1-1 0,0 1 0,1 0 0,-1-2 0,17-22 0,-11 15 0,19-26 171,38-40 0,-50 61-456,1 0 1,1 1-1,0 1 1,1 0-1,21-11 1,-26 18-6542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24.38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78 24575,'32'2'0,"-21"-1"0,1 0 0,0-1 0,0 0 0,0-1 0,0 0 0,-1-1 0,14-3 0,-24 5 0,0-1 0,-1 1 0,1 0 0,0 0 0,-1-1 0,1 1 0,-1 0 0,1-1 0,-1 1 0,1-1 0,-1 1 0,1-1 0,-1 1 0,1-1 0,-1 1 0,0-1 0,1 1 0,-1-1 0,0 1 0,1-1 0,-1 0 0,0 1 0,0-1 0,1 0 0,-1 1 0,0-1 0,0 0 0,0 1 0,0-1 0,0 0 0,0 1 0,0-1 0,0 0 0,0 1 0,-1-1 0,1 0 0,0 1 0,0-1 0,0 1 0,-1-1 0,1 0 0,0 1 0,-1-1 0,1 1 0,-1-1 0,0 0 0,-3-5 0,0 1 0,-1 0 0,-9-9 0,1 1 0,12 10 0,7 6 0,8 11 0,-12-11-42,0 1-1,0 0 0,0-1 1,0 1-1,0 0 0,-1 0 1,0 0-1,0 0 0,0 0 1,0 0-1,-1 0 0,1 1 1,-1-1-1,0 0 0,-1 0 1,1 0-1,-1 0 0,1 1 1,-1-1-1,-1 0 0,1 0 1,0 0-1,-1-1 0,0 1 1,0 0-1,0-1 0,0 1 1,-1-1-1,1 1 0,-1-1 1,-5 5-1,-3 1-6783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18.45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11 46 24575,'-4'0'0,"0"1"0,1 1 0,3-1 0,5 0 0,7 0 0,8-1 0,7 1 0,7-3 0,6-1 0,2 0 0,-3-1 0,-5-1 0,-14 4 0,-9 1-8191</inkml:trace>
  <inkml:trace contextRef="#ctx0" brushRef="#br0" timeOffset="231.94">168 65 24575,'-2'0'0,"0"3"0,1 5 0,2 4 0,2 6 0,-1 3 0,0 2 0,0 4 0,-1 0 0,0 0 0,-1 2 0,0-2 0,0-3 0,3-6 0,3-5 0,3-6 0,0-3-8191</inkml:trace>
  <inkml:trace contextRef="#ctx0" brushRef="#br0" timeOffset="538.5">275 223 24575,'0'7'0,"0"1"0,1-1 0,0 1 0,0-1 0,0 1 0,4 9 0,-4-16 0,-1 0 0,1 0 0,-1 1 0,1-1 0,0 0 0,-1 0 0,1 0 0,0 0 0,0 0 0,0 0 0,0 0 0,0 0 0,0 0 0,0-1 0,0 1 0,0 0 0,3 0 0,-3 0 0,1-1 0,0 0 0,-1 0 0,1 0 0,0 0 0,-1 0 0,1 0 0,0 0 0,-1-1 0,1 1 0,-1-1 0,1 1 0,0-1 0,-1 0 0,0 1 0,1-1 0,-1 0 0,3-1 0,-3 0 0,1 1 0,0 0 0,0 0 0,-1 0 0,1-1 0,0 1 0,-1-1 0,0 1 0,1-1 0,-1 0 0,0 0 0,0 1 0,0-1 0,0 0 0,0 0 0,0 0 0,-1 0 0,1 0 0,0 0 0,-1 0 0,0 0 0,0 0 0,1-1 0,-1 1 0,0 0 0,-1 0 0,1 0 0,0 0 0,-1 0 0,1 0 0,-1 0 0,1 0 0,-1 0 0,0 0 0,0 0 0,0 0 0,0 0 0,0 0 0,0 1 0,-1-1 0,1 0 0,-1 1 0,1-1 0,-1 1 0,1 0 0,-1 0 0,0-1 0,-2 0 0,3 2-41,1-1 0,-1 1-1,0 0 1,1 0-1,-1-1 1,0 1 0,0 0-1,1 0 1,-1 0 0,0 0-1,1 0 1,-1 0-1,0 0 1,1 0 0,-1 0-1,0 0 1,0 0 0,1 1-1,-1-1 1,0 0-1,1 0 1,-1 1 0,1-1-1,-1 0 1,0 1 0,1-1-1,-1 1 1,1-1-1,-1 1 1,1-1 0,-1 1-1,0 0 1,-1 4-6785</inkml:trace>
  <inkml:trace contextRef="#ctx0" brushRef="#br0" timeOffset="801.55">464 115 24575,'-1'-2'0,"0"1"0,-1 1 0,1 6 0,1 4 0,-1 8 0,1 3 0,0 5 0,0 1 0,0 2 0,1 0 0,0-4 0,1-4 0,-1-7 0,0-7-8191</inkml:trace>
  <inkml:trace contextRef="#ctx0" brushRef="#br0" timeOffset="943.34">414 267 24575,'1'-5'0,"2"0"0,4-3 0,4 1 0,3-1 0,3 1 0,2 2 0,0 1 0,-2 2 0,-3 1-8191</inkml:trace>
  <inkml:trace contextRef="#ctx0" brushRef="#br0" timeOffset="1513.48">616 216 24575,'-2'0'0,"0"0"0,1-1 0,-1 1 0,1 0 0,-1-1 0,1 1 0,-1-1 0,1 0 0,-1 0 0,1 1 0,-1-1 0,0-1 0,1 1 0,0 0 0,1 1 0,-1-1 0,0 1 0,0-1 0,0 0 0,1 1 0,-1 0 0,0-1 0,0 1 0,0 0 0,0-1 0,0 1 0,0 0 0,0 0 0,0 0 0,0 0 0,0 0 0,0 0 0,0 0 0,0 0 0,0 0 0,0 0 0,0 0 0,1 1 0,-1-1 0,0 0 0,0 1 0,0-1 0,0 1 0,0-1 0,0 1 0,1-1 0,-1 1 0,0 0 0,-1 1 0,1-2 0,0 1 0,0 0 0,0 0 0,0 0 0,0 0 0,0 0 0,0 0 0,1 0 0,-1 0 0,0 0 0,0 0 0,1 0 0,-1 0 0,1 1 0,-1-1 0,1 0 0,0 1 0,-1-1 0,1 0 0,0 1 0,0-1 0,0 0 0,0 1 0,0-1 0,0 0 0,0 0 0,1 1 0,-1-1 0,0 0 0,1 1 0,-1-1 0,1 0 0,-1 0 0,1 0 0,-1 1 0,1-1 0,0 0 0,0 0 0,0 0 0,0 0 0,1 1 0,0-1 0,-1 0 0,0 0 0,1 0 0,-1-1 0,1 1 0,-1-1 0,1 1 0,-1-1 0,1 0 0,-1 1 0,1-1 0,-1 0 0,1 0 0,-1 0 0,1 0 0,0 0 0,-1 0 0,1-1 0,-1 1 0,1 0 0,-1-1 0,1 1 0,-1-1 0,1 0 0,-1 1 0,0-1 0,1 0 0,-1 0 0,0 0 0,0 0 0,0 0 0,1 0 0,-1 0 0,0-1 0,0 1 0,0-1 0,5-8 0,0 3 0,-5 7 0,0 0 0,-1 0 0,1 1 0,0-1 0,-1 0 0,1 0 0,-1 1 0,1-1 0,0 0 0,-1 1 0,1-1 0,-1 1 0,1-1 0,-1 1 0,0-1 0,1 1 0,-1-1 0,1 2 0,1 0 0,-1 0 0,1 0 0,0-1 0,0 1 0,0 0 0,0-1 0,0 1 0,0-1 0,0 0 0,0 0 0,0 0 0,1 0 0,-1 0 0,0 0 0,1 0 0,-1-1 0,1 1 0,-1-1 0,1 0 0,-1 0 0,1 0 0,3 0 0,-3-1 0,0 0 0,1 0 0,-1 0 0,0-1 0,0 1 0,0-1 0,0 0 0,0 0 0,-1 0 0,1 0 0,0 0 0,-1-1 0,1 1 0,-1-1 0,0 0 0,3-4 0,-1 0 0,-1 0 0,0 0 0,0 0 0,0-1 0,-1 1 0,0-1 0,0 1 0,-1-1 0,0 0 0,0-9 0,-1-12 0,-4-36 0,4 64 0,-4 94 0,4-69 67,3 55 185,-2-72-439,0 0 0,0 0 0,1 0 0,-1 0-1,2 0 1,-1-1 0,1 1 0,5 9 0,3-3-6639</inkml:trace>
  <inkml:trace contextRef="#ctx0" brushRef="#br0" timeOffset="1805.75">974 179 24575,'0'1'0,"-1"0"0,0 0 0,1 0 0,-1 0 0,1 0 0,-1 0 0,1 0 0,-1 0 0,1 1 0,0-1 0,-1 0 0,1 0 0,0 1 0,0-1 0,0 0 0,0 0 0,0 1 0,1 0 0,-1 1 0,1 73 0,18 124 0,-12-139 0,5 15 0,-9-71 171,-3-13 0,-1-13-1878,-3 0-5119</inkml:trace>
  <inkml:trace contextRef="#ctx0" brushRef="#br0" timeOffset="2027.17">974 172 24575,'3'-3'0,"-1"-1"0,1 1 0,0 0 0,0 0 0,0 0 0,0 0 0,1 0 0,-1 1 0,1-1 0,0 1 0,4-2 0,-7 3 0,0 1 0,1-1 0,-1 1 0,0 0 0,1 0 0,-1-1 0,1 1 0,-1 0 0,0 0 0,1 0 0,-1 0 0,1 0 0,-1 1 0,0-1 0,1 0 0,-1 1 0,0-1 0,1 1 0,-1-1 0,0 1 0,1-1 0,-1 1 0,0 0 0,0 0 0,0 0 0,0 0 0,0 0 0,0 0 0,0 0 0,0 0 0,0 0 0,0 0 0,-1 0 0,1 1 0,0-1 0,-1 0 0,1 2 0,1 3-54,0 0-1,0-1 0,-1 1 1,0 0-1,0 0 1,0 0-1,-1 0 0,0 0 1,0 0-1,-1 0 1,1 0-1,-1-1 0,-1 1 1,1 0-1,-1 0 0,0-1 1,0 1-1,-1-1 1,1 1-1,-1-1 0,0 0 1,-1 0-1,1-1 1,-6 6-1,1-2-6771</inkml:trace>
  <inkml:trace contextRef="#ctx0" brushRef="#br0" timeOffset="2631.85">1245 223 24575,'-2'-2'0,"0"1"0,0 0 0,1-1 0,-1 1 0,0-1 0,1 0 0,-1 1 0,1-1 0,-1 0 0,1 0 0,0 0 0,0 0 0,0 0 0,-2-4 0,0 0 0,2 5 0,1 0 0,-1-1 0,1 1 0,-1 0 0,1 0 0,-1 0 0,0 0 0,0 0 0,0 1 0,1-1 0,-1 0 0,0 0 0,0 0 0,0 1 0,0-1 0,0 1 0,0-1 0,-1 0 0,-1 0 0,3 2 0,-1-1 0,1 0 0,-1 0 0,0 1 0,1-1 0,-1 0 0,1 1 0,-1-1 0,1 0 0,-1 1 0,1-1 0,-1 1 0,1-1 0,-1 1 0,1-1 0,-1 1 0,1-1 0,0 1 0,-1 0 0,1-1 0,0 1 0,0-1 0,-1 1 0,1 1 0,-2 4 0,1 1 0,-1-1 0,1 1 0,0 0 0,1 9 0,0-12 0,0-1 0,1 1 0,-1 0 0,1-1 0,0 1 0,0 0 0,0-1 0,0 1 0,0-1 0,4 6 0,-4-8 0,-1 0 0,1-1 0,-1 1 0,1-1 0,0 1 0,-1-1 0,1 1 0,-1-1 0,1 1 0,0-1 0,-1 1 0,1-1 0,0 0 0,0 1 0,-1-1 0,1 0 0,0 0 0,0 0 0,0 1 0,1-1 0,-1-1 0,1 1 0,-1 0 0,1-1 0,-1 1 0,1-1 0,-1 0 0,1 1 0,-1-1 0,0 0 0,0 0 0,1 0 0,-1 0 0,0 0 0,0 0 0,1-1 0,2-4 0,0 0 0,0 0 0,-1 0 0,0 0 0,0 0 0,0-1 0,2-9 0,-5 19 0,0 1 0,1-1 0,-1 0 0,1 0 0,0 1 0,0-1 0,0 0 0,0 0 0,1 0 0,-1 0 0,1 0 0,0-1 0,0 1 0,0 0 0,0-1 0,0 1 0,1-1 0,-1 0 0,1 0 0,-1 0 0,1 0 0,0 0 0,4 2 0,-5-3 0,0 0 0,0-1 0,-1 1 0,1 0 0,0-1 0,0 0 0,0 1 0,0-1 0,0 0 0,0 0 0,0 0 0,0 0 0,0 0 0,0 0 0,0-1 0,0 1 0,0-1 0,0 0 0,0 1 0,0-1 0,0 0 0,-1 0 0,1 0 0,0 0 0,0 0 0,-1 0 0,1-1 0,-1 1 0,1-1 0,-1 1 0,0-1 0,0 1 0,0-1 0,0 0 0,0 1 0,0-1 0,0 0 0,0 0 0,0-3 0,2-1 0,-1 0 0,-1-1 0,1 1 0,-1-1 0,0 0 0,-1 1 0,1-1 0,-1 0 0,-1 0 0,-1-9 0,-3 38 0,4-5 105,-1-10-252,1 0 0,1 0 0,-1 0 0,1 0 0,1 0 0,-1 1 0,1-1 0,0 0 0,4 11 0</inkml:trace>
  <inkml:trace contextRef="#ctx0" brushRef="#br0" timeOffset="2774.04">1384 2 24575,'-1'0'0,"0"1"0,-1 3 0</inkml:trace>
  <inkml:trace contextRef="#ctx0" brushRef="#br0" timeOffset="3283.78">1523 210 24575,'1'-1'0,"0"0"0,0 0 0,-1 0 0,1 0 0,0 0 0,0 0 0,-1 0 0,1 0 0,0-1 0,-1 1 0,1 0 0,-1 0 0,0-1 0,1 1 0,-1 0 0,0-1 0,0 1 0,0 0 0,0-1 0,0 1 0,0 0 0,0-1 0,0 1 0,-1 0 0,1-1 0,0 1 0,-1 0 0,1 0 0,-1-1 0,0 0 0,1 1 0,-1 0 0,1 1 0,0-1 0,-1 0 0,1 0 0,0 1 0,-1-1 0,1 0 0,-1 0 0,0 1 0,1-1 0,-1 0 0,0 1 0,1-1 0,-1 1 0,0-1 0,1 1 0,-1-1 0,0 1 0,0 0 0,0-1 0,1 1 0,-1 0 0,0 0 0,0-1 0,0 1 0,0 0 0,0 0 0,1 0 0,-1 0 0,0 0 0,0 0 0,0 0 0,0 1 0,0-1 0,1 0 0,-1 0 0,0 1 0,0-1 0,0 0 0,0 1 0,1-1 0,-1 1 0,0-1 0,1 1 0,-1-1 0,0 1 0,1 0 0,-2 0 0,0 2 0,0-1 0,0 1 0,0 0 0,0 0 0,1-1 0,-1 1 0,1 0 0,0 0 0,0 1 0,0-1 0,0 0 0,0 0 0,1 0 0,-1 1 0,1-1 0,0 0 0,1 5 0,-1-6 0,0-1 0,0 1 0,0-1 0,0 1 0,1-1 0,-1 0 0,1 1 0,-1-1 0,1 0 0,-1 1 0,1-1 0,0 0 0,0 0 0,0 0 0,0 0 0,0 0 0,0 0 0,0 0 0,0 0 0,0 0 0,0 0 0,0 0 0,0 0 0,1-1 0,-1 1 0,0-1 0,1 1 0,-1-1 0,0 1 0,1-1 0,-1 0 0,1 0 0,-1 1 0,0-1 0,1 0 0,-1 0 0,1-1 0,-1 1 0,1 0 0,-1 0 0,3-1 0,-2 0 0,0 0 0,1 0 0,-1 0 0,0 0 0,0 0 0,0-1 0,0 1 0,0-1 0,0 1 0,0-1 0,0 0 0,-1 0 0,1 1 0,-1-1 0,1 0 0,-1-1 0,0 1 0,1 0 0,-1 0 0,0 0 0,-1-1 0,1 1 0,0-1 0,-1 1 0,1-4 0,1-8 0,0 0 0,-1 0 0,-1-18 0,0 19 0,-3-103 0,4 212 255,-4 96-1875,0-166-5206</inkml:trace>
  <inkml:trace contextRef="#ctx0" brushRef="#br0" timeOffset="4187.91">697 632 24575,'0'1'0,"-1"-1"0,0 0 0,0 1 0,1-1 0,-1 1 0,0-1 0,1 1 0,-1 0 0,0-1 0,1 1 0,-1 0 0,1-1 0,-1 1 0,1 0 0,-1 0 0,1-1 0,0 1 0,0 0 0,-1 0 0,1 0 0,0 0 0,0-1 0,0 1 0,0 0 0,-1 0 0,2 1 0,-5 36 0,2-18 0,0-5 0,-16 95 0,14-91 0,-1-1 0,-1 0 0,-14 31 0,20-49 0,0 1 0,0-1 0,0 0 0,0 0 0,0 1 0,0-1 0,0 0 0,0 1 0,0-1 0,0 0 0,0 0 0,-1 1 0,1-1 0,0 0 0,0 0 0,0 1 0,0-1 0,0 0 0,-1 0 0,1 0 0,0 1 0,0-1 0,-1 0 0,1 0 0,0 0 0,0 0 0,-1 0 0,1 1 0,0-1 0,0 0 0,-1 0 0,1 0 0,0 0 0,0 0 0,-1 0 0,1 0 0,-1 0 0,0-12 0,5-19 0,-3 29 0,-1 0 0,1-1 0,0 1 0,-1 0 0,1 0 0,0-1 0,0 1 0,0 0 0,1 0 0,-1 0 0,0 1 0,1-1 0,-1 0 0,1 0 0,0 1 0,2-3 0,-3 4 0,1-1 0,0 1 0,-1 0 0,1 0 0,-1 0 0,1 0 0,0 0 0,-1 0 0,1 0 0,0 0 0,-1 1 0,1-1 0,-1 0 0,1 1 0,-1 0 0,1-1 0,-1 1 0,1 0 0,-1 0 0,0 0 0,1 0 0,-1 0 0,2 2 0,6 3 0,-1 0 0,1 0 0,0 0 0,0-2 0,14 7 0,-21-10 0,1 0 0,-1-1 0,0 1 0,0-1 0,1 0 0,-1 1 0,0-1 0,0 0 0,1 0 0,-1-1 0,0 1 0,0 0 0,1-1 0,-1 1 0,0-1 0,0 0 0,0 1 0,0-1 0,1 0 0,-1-1 0,-1 1 0,1 0 0,0 0 0,0-1 0,0 1 0,-1-1 0,1 0 0,-1 1 0,1-1 0,-1 0 0,2-4 0,-1 3 0,0-1 0,-1 0 0,1 0 0,-1 1 0,0-1 0,0 0 0,-1 0 0,1 0 0,-1 0 0,0 0 0,0-1 0,0 1 0,0 0 0,-3-7 0,-1-6 0,0 1 0,-9-19 0,9 24 0,-1-1 0,-19-49 0,21 55 0,-1 0 0,1-1 0,-1 1 0,0 1 0,-1-1 0,-8-9 0,12 15 0,1-1 0,-1 1 0,1-1 0,-1 1 0,1-1 0,-1 1 0,0-1 0,1 1 0,-1 0 0,1-1 0,-1 1 0,0 0 0,1-1 0,-1 1 0,0 0 0,1 0 0,-1 0 0,0 0 0,0 0 0,1 0 0,-1 0 0,0 0 0,1 0 0,-1 0 0,0 0 0,1 0 0,-1 0 0,0 0 0,-1 1 0,1 0 0,0 0 0,0 0 0,0 0 0,0 1 0,0-1 0,1 0 0,-1 0 0,0 1 0,1-1 0,-1 0 0,1 1 0,-1-1 0,0 3 0,0 3 0,0 0 0,0 1 0,0-1 0,1 14 0,2-11-136,0 1-1,1-1 1,0 0-1,0 1 1,1-1-1,0-1 1,1 1-1,0 0 0,13 16 1,-2-5-6690</inkml:trace>
  <inkml:trace contextRef="#ctx0" brushRef="#br0" timeOffset="5320.03">968 846 24575,'0'-5'0,"-1"-1"0,1 1 0,-1 0 0,0 0 0,-1 0 0,1 0 0,-1 0 0,-4-8 0,6 12 0,0 0 0,-1 0 0,1 1 0,-1-1 0,1 0 0,-1 0 0,0 1 0,1-1 0,-1 0 0,0 1 0,1-1 0,-1 1 0,0-1 0,0 1 0,1-1 0,-1 1 0,0 0 0,0-1 0,0 1 0,0 0 0,-1 0 0,0 0 0,1 0 0,0 1 0,-1-1 0,1 1 0,0-1 0,0 1 0,-1 0 0,1-1 0,0 1 0,0 0 0,0 0 0,0 0 0,0 0 0,0 0 0,0 0 0,0 0 0,0 0 0,1 0 0,-2 2 0,0 1 0,0-1 0,1 0 0,-1 1 0,1 0 0,-1-1 0,1 1 0,1 0 0,-1 0 0,0-1 0,1 1 0,0 0 0,0 6 0,0-8 0,0-1 0,0 0 0,0 1 0,1-1 0,-1 0 0,0 1 0,1-1 0,-1 0 0,1 1 0,-1-1 0,1 0 0,0 0 0,-1 0 0,1 1 0,0-1 0,0 0 0,0 0 0,0 0 0,0-1 0,0 1 0,0 0 0,0 0 0,0 0 0,1-1 0,-1 1 0,0-1 0,0 1 0,1-1 0,-1 1 0,0-1 0,1 0 0,-1 1 0,0-1 0,1 0 0,-1 0 0,1 0 0,-1 0 0,2-1 0,-1 1 0,-1 0 0,1 0 0,-1-1 0,1 1 0,-1-1 0,0 1 0,1-1 0,-1 0 0,0 1 0,1-1 0,-1 0 0,0 0 0,0 0 0,0 0 0,1 0 0,-1 0 0,0 0 0,-1-1 0,3-1 0,11-29 0,-8 15 0,-6 23 0,0-1 0,1 1 0,0-1 0,0 1 0,0-1 0,4 11 0,-4-16 0,-1 1 0,0 0 0,0-1 0,1 1 0,-1-1 0,1 1 0,-1 0 0,1-1 0,-1 1 0,1-1 0,-1 0 0,1 1 0,-1-1 0,1 1 0,-1-1 0,1 0 0,0 1 0,-1-1 0,1 0 0,0 0 0,-1 0 0,1 1 0,0-1 0,-1 0 0,1 0 0,1 0 0,-1 0 0,0-1 0,0 1 0,0-1 0,0 1 0,0-1 0,0 0 0,0 1 0,0-1 0,0 0 0,0 1 0,0-1 0,-1 0 0,1 0 0,1-1 0,2-5 0,1 0 0,-1 0 0,4-11 0,-7 15 0,31 38 0,-31-34 0,0-1 0,-1 1 0,1-1 0,0 1 0,0-1 0,-1 0 0,1 1 0,0-1 0,0 0 0,0 1 0,-1-1 0,1 0 0,0 0 0,0 0 0,0 0 0,0 0 0,0 0 0,-1 0 0,1 0 0,0 0 0,0 0 0,0 0 0,0-1 0,-1 1 0,1 0 0,0 0 0,0-1 0,0 1 0,-1-1 0,1 1 0,0-1 0,-1 1 0,1-1 0,0 1 0,-1-1 0,1 0 0,-1 1 0,1-1 0,-1 0 0,1 1 0,0-3 0,0 1 0,1-1 0,-1 0 0,0 0 0,0 0 0,0 1 0,1-7 0,7 178 0,-2 41 0,-7-207 0,-4 32 0,4-33 0,0 0 0,-1-1 0,1 1 0,-1-1 0,1 1 0,-1-1 0,1 0 0,-1 1 0,0-1 0,0 0 0,0 1 0,0-1 0,0 0 0,0 0 0,0 0 0,0 1 0,0-1 0,-3 1 0,4-2 0,-1 0 0,0 0 0,1 1 0,-1-1 0,0 0 0,1 0 0,-1 0 0,1 0 0,-1 0 0,0 0 0,1 0 0,-1-1 0,1 1 0,-1 0 0,0 0 0,1 0 0,-1-1 0,1 1 0,-1 0 0,1 0 0,-1-1 0,1 1 0,-1-1 0,1 1 0,-1 0 0,1-1 0,-1 1 0,1-1 0,0 1 0,-1-1 0,1 1 0,0-1 0,-1 1 0,1-1 0,0 0 0,-9-23 0,6 9 0,1 1 0,0-1 0,1 0 0,0 0 0,1 1 0,1-1 0,5-25 0,-4 29 0,0 1 0,1 1 0,1-1 0,0 0 0,0 1 0,1-1 0,0 1 0,0 1 0,1-1 0,0 1 0,1 0 0,7-7 0,2 0 0,-10 10 0,1 0 0,-1-1 0,-1 0 0,1 0 0,-1 0 0,0-1 0,6-11 0,-14 21 0,0 1 0,-1 0 0,1 0 0,1 0 0,-5 7 0,6-9 0,1-1 0,0 1 0,-1-1 0,1 1 0,0-1 0,0 1 0,0-1 0,0 1 0,0-1 0,0 1 0,0-1 0,0 1 0,0-1 0,1 1 0,-1-1 0,1 1 0,-1-1 0,1 1 0,1 1 0,19 20 0,-19-22 0,0 0 0,0 1 0,0-1 0,0 1 0,-1-1 0,1 1 0,0 0 0,-1 0 0,0-1 0,1 1 0,-1 0 0,0 1 0,0-1 0,0 0 0,0 0 0,0 0 0,-1 1 0,1-1 0,-1 0 0,1 1 0,-1-1 0,0 0 0,0 4 0,0-5 0,0 0 0,-1 0 0,1 1 0,-1-1 0,1 0 0,-1 0 0,1-1 0,-1 1 0,1 0 0,-1 0 0,0 0 0,0 0 0,1 0 0,-1-1 0,0 1 0,0 0 0,0-1 0,0 1 0,0-1 0,0 1 0,0-1 0,0 1 0,0-1 0,0 0 0,0 1 0,0-1 0,0 0 0,0 0 0,0 0 0,0 0 0,0 0 0,-2 0 0,1 0 0,0 0 0,0 0 0,0-1 0,0 1 0,0-1 0,0 1 0,0-1 0,0 1 0,0-1 0,1 0 0,-1 0 0,0 0 0,0 0 0,1 0 0,-1-1 0,1 1 0,-3-3 0,-4-10-1365,2-2-5461</inkml:trace>
  <inkml:trace contextRef="#ctx0" brushRef="#br0" timeOffset="6527.84">124 1067 24575,'19'-1'0,"405"-5"0,-141 0 0,-124 7 0,222-10 0,-374 8 0,3 1 0,-1-1 0,1-1 0,12-3 0,-17 1-1365</inkml:trace>
  <inkml:trace contextRef="#ctx0" brushRef="#br0" timeOffset="7071.6">36 1155 24575,'-22'10'0,"22"-10"0,1 0 0,-1 0 0,0 0 0,1 0 0,-1 0 0,0 0 0,0 0 0,1 0 0,-1 0 0,0 0 0,1 0 0,-1 0 0,0 0 0,0 1 0,1-1 0,-1 0 0,0 0 0,0 0 0,0 0 0,1 1 0,-1-1 0,0 0 0,0 0 0,0 1 0,1-1 0,-1 0 0,0 0 0,0 1 0,0-1 0,0 0 0,0 0 0,0 1 0,0-1 0,0 0 0,1 1 0,-1-1 0,0 0 0,0 0 0,0 1 0,0-1 0,-1 0 0,1 1 0,0-1 0,0 0 0,0 0 0,0 1 0,0-1 0,0 0 0,0 0 0,0 1 0,-1-1 0,1 0 0,0 0 0,0 1 0,0-1 0,-1 0 0,1 0 0,0 0 0,0 1 0,0-1 0,-1 0 0,1 0 0,0 0 0,-1 1 0,32 2 0,1-1 0,50-3 0,-23 0 0,1024-54 0,-1074 54 51,-4 1-193,1 0 1,0-1-1,-1 0 1,0 0-1,1-1 0,-1 1 1,0-1-1,1 0 1,5-4-1,-5 1-6684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39.56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1 333 24575,'1'4'0,"0"0"0,0 0 0,0-1 0,0 1 0,1 0 0,0-1 0,0 1 0,4 5 0,3 7 0,46 122 0,-26-59 0,-47-159 0,-44-114 0,55 178 0,7 20 0,10 27 0,-7-26 0,0 0 0,0 0 0,1-1 0,0 1 0,0-1 0,0 0 0,0 0 0,0 0 0,9 5 0,-12-8 0,0 0 0,1 0 0,-1 0 0,0-1 0,0 1 0,1 0 0,-1-1 0,0 1 0,1-1 0,-1 1 0,0-1 0,1 0 0,-1 1 0,1-1 0,-1 0 0,1 0 0,-1 0 0,1 0 0,-1 0 0,0-1 0,1 1 0,-1 0 0,1-1 0,-1 1 0,0-1 0,1 1 0,-1-1 0,0 0 0,1 1 0,-1-1 0,0 0 0,0 0 0,0 0 0,0 0 0,0 0 0,0 0 0,0 0 0,0 0 0,0 0 0,-1-1 0,1 1 0,0 0 0,0-3 0,2-4 0,-1 0 0,0-1 0,-1 1 0,0-1 0,0 1 0,-1-1 0,0 0 0,-2-15 0,1-26 0,15 89 0,-9-23-195,1 0 0,1-1 0,0 0 0,1 0 0,1-1 0,12 16 0,-14-23-6631</inkml:trace>
  <inkml:trace contextRef="#ctx0" brushRef="#br0" timeOffset="617.38">309 302 24575,'0'-3'0,"0"1"0,0-1 0,0 1 0,-1 0 0,0-1 0,1 1 0,-1 0 0,0 0 0,0-1 0,0 1 0,0 0 0,0 0 0,-1 0 0,1 0 0,-1 0 0,-1-2 0,2 4 0,0-1 0,1 1 0,-1 0 0,1-1 0,-1 1 0,0-1 0,1 1 0,-1 0 0,0 0 0,1-1 0,-1 1 0,0 0 0,1 0 0,-1 0 0,0 0 0,0 0 0,1 0 0,-1 0 0,0 0 0,0 0 0,0 0 0,0 1 0,0-1 0,0 1 0,-1 0 0,1-1 0,0 1 0,0 0 0,0 0 0,1 0 0,-1 0 0,0 0 0,0 0 0,0 0 0,1 0 0,-1 0 0,1 0 0,-2 2 0,1 1 0,-1 1 0,1-1 0,0 1 0,0-1 0,1 1 0,-1 5 0,1-9 0,0 1 0,0-1 0,1 0 0,-1 1 0,0-1 0,0 0 0,1 0 0,-1 1 0,0-1 0,1 0 0,1 2 0,-2-2 0,0-1 0,1 1 0,-1-1 0,0 0 0,1 0 0,-1 1 0,1-1 0,-1 0 0,1 0 0,-1 1 0,1-1 0,-1 0 0,0 0 0,1 0 0,-1 0 0,1 0 0,-1 0 0,1 0 0,-1 1 0,1-2 0,-1 1 0,1 0 0,-1 0 0,1 0 0,-1 0 0,1 0 0,-1 0 0,1 0 0,-1-1 0,1 1 0,0 0 0,0-1 0,1 0 0,-1 0 0,1 0 0,-1 0 0,1-1 0,-1 1 0,0 0 0,0-1 0,0 1 0,0-1 0,0 1 0,0-1 0,0 1 0,1-4 0,10-29 0,-4 9 0,-7 23 0,0 1 0,-1-1 0,1 0 0,0 1 0,0-1 0,0 1 0,0-1 0,0 1 0,0 0 0,1-1 0,-1 1 0,0 0 0,1 0 0,-1 0 0,1 0 0,-1 0 0,1 0 0,-1 0 0,1 1 0,0-1 0,-1 0 0,1 1 0,0 0 0,-1-1 0,3 1 0,-3 0 0,1 1 0,0-1 0,-1 1 0,0-1 0,1 1 0,-1 0 0,1 0 0,-1 0 0,0 0 0,1 0 0,-1 0 0,0 0 0,0 0 0,0 0 0,0 0 0,0 1 0,0-1 0,0 1 0,-1-1 0,1 0 0,0 1 0,-1-1 0,1 1 0,-1-1 0,1 1 0,-1 0 0,0 2 0,3 23 0,-3-24 0,0-18 0,-1 5 0,1 0 0,1-1 0,-1 1 0,2-1 0,0 1 0,0 0 0,0 0 0,2 0 0,5-13 0,-9 22 0,0 1 0,0-1 0,1 1 0,-1-1 0,0 0 0,1 1 0,-1-1 0,1 1 0,-1-1 0,1 1 0,-1-1 0,1 1 0,-1-1 0,1 1 0,-1-1 0,1 1 0,0 0 0,-1-1 0,1 1 0,0 0 0,-1 0 0,1 0 0,0-1 0,-1 1 0,1 0 0,1 0 0,-1 0 0,0 1 0,0-1 0,0 1 0,1-1 0,-1 1 0,-1 0 0,1-1 0,0 1 0,0 0 0,0 0 0,0 0 0,0-1 0,-1 1 0,2 2 0,3 5 0,0 1 0,-1 0 0,5 10 0,-7-12 0,1 0 139,11 19-1643</inkml:trace>
  <inkml:trace contextRef="#ctx0" brushRef="#br0" timeOffset="819.22">479 49 24575,'0'3'0,"0"2"0,0 2 0,0 3 0,4 2 0,0 0 0,3 1 0,1 0 0,1 0 0,3 2 0,-2-2 0,-3-3-8191</inkml:trace>
  <inkml:trace contextRef="#ctx0" brushRef="#br0" timeOffset="1353.35">486 113 24575,'1'-3'0,"0"1"0,1-1 0,0 1 0,-1-1 0,1 1 0,0 0 0,0 0 0,0 0 0,0 0 0,0 0 0,1 0 0,-1 0 0,1 1 0,3-3 0,4-2 0,-8 4 0,0 0 0,-1 0 0,1 1 0,-1-1 0,1 0 0,-1 0 0,0-1 0,0 1 0,0 0 0,0 0 0,0 0 0,0-1 0,-1 1 0,1-1 0,0-4 0,-1 6 0,0 0 0,0-1 0,0 1 0,0 0 0,0-1 0,0 1 0,0 0 0,-1-1 0,1 1 0,0 0 0,-1-1 0,1 1 0,-1 0 0,0 0 0,1-1 0,-1 1 0,0 0 0,0 0 0,0 0 0,1 0 0,-1 0 0,0 0 0,0 0 0,-1 0 0,1 1 0,0-1 0,0 0 0,0 0 0,-2 0 0,3 1 0,-1 0 0,1 0 0,0 0 0,0 0 0,0 0 0,-1 0 0,1 0 0,0 0 0,0 0 0,0 0 0,-1 0 0,1 0 0,0 0 0,0 1 0,0-1 0,-1 0 0,1 0 0,0 0 0,0 0 0,0 0 0,0 0 0,-1 0 0,1 1 0,0-1 0,0 0 0,0 0 0,0 0 0,0 0 0,0 1 0,0-1 0,-1 0 0,1 0 0,0 0 0,0 1 0,0-1 0,0 0 0,0 0 0,0 0 0,0 1 0,0-1 0,0 0 0,0 0 0,0 0 0,0 1 0,0-1 0,0 0 0,0 0 0,0 0 0,0 1 0,0-1 0,1 0 0,-1 0 0,0 1 0,3 11 0,36 68 0,-14-32 0,-23-48 0,-1-9 0,4-13 0,-5 21 0,0 0 0,0 1 0,1-1 0,-1 0 0,0 1 0,0-1 0,1 0 0,-1 1 0,1-1 0,-1 0 0,0 1 0,1-1 0,-1 1 0,1-1 0,0 1 0,-1-1 0,1 1 0,-1-1 0,1 1 0,0-1 0,-1 1 0,1 0 0,1-1 0,-1 1 12,1 0 0,-1 1 0,0-1-1,1 0 1,-1 0 0,1 1 0,-1-1-1,0 1 1,1 0 0,-1-1 0,0 1-1,0 0 1,1 0 0,-1-1 0,0 1 0,0 0-1,0 0 1,0 0 0,0 1 0,0-1-1,0 0 1,-1 0 0,1 0 0,0 1-1,-1-1 1,1 0 0,0 1 0,0 1 0,1 4-354,0-1 1,-1 0 0,1 1-1,0 12 1,-1-8-6485</inkml:trace>
  <inkml:trace contextRef="#ctx0" brushRef="#br0" timeOffset="1672.92">171 604 24575,'1'0'0,"4"-4"0,6-6 0,7-6 0,9-4 0,5-2 0,2-3 0,1-1 0,1 0 0,-1-1 0,0 3 0,-3 6 0,-6 1 0,-6 8 0,-8 8 0,-8 5 0,-5 3-8191</inkml:trace>
  <inkml:trace contextRef="#ctx0" brushRef="#br0" timeOffset="1930.23">265 591 24575,'5'-3'0,"4"-3"0,6-6 0,6-3 0,4-3 0,4-1 0,2 1 0,-1-1 0,-3 4 0,-4 2 0,-5 3 0,-4 2 0,-6 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51.03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376 1 24575,'-4'0'0,"0"1"0,0 0 0,0 0 0,1 0 0,-1 1 0,0-1 0,1 1 0,-5 2 0,-19 8 0,17-10 0,0 0 0,-1-1 0,1 0 0,-18-2 0,27 1 0,0 0 0,0 0 0,0 1 0,0-1 0,1 0 0,-1 0 0,0 1 0,0-1 0,0 0 0,0 1 0,1-1 0,-1 1 0,0-1 0,1 1 0,-1-1 0,0 1 0,1-1 0,-1 1 0,0 0 0,1-1 0,-1 1 0,1 0 0,-1 0 0,1-1 0,0 1 0,-1 0 0,1 0 0,0 0 0,-1 0 0,1-1 0,0 1 0,0 0 0,0 0 0,0 0 0,0 1 0,1 38 0,0-30 0,7 144 0,-14 172 0,-4-258 0,0 6 0,10-73 0,0 0 0,0 0 0,-1 0 0,1 0 0,1 0 0,-1 0 0,0 0 0,0 0 0,0 0 0,0 0 0,1 0 0,-1 0 0,0 0 0,1 0 0,-1 0 0,1 0 0,-1 0 0,1-1 0,0 1 0,-1 0 0,1 0 0,0-1 0,-1 1 0,1 0 0,0-1 0,0 1 0,1 0 0,0 0 0,0-1 0,0 1 0,0-1 0,0 0 0,0 0 0,0 0 0,0 0 0,0 0 0,0 0 0,0 0 0,0 0 0,3-2 0,5-1 0,0 0 0,0-1 0,0-1 0,9-5 0,-16 8 12,21-15 314,-23 16-394,-1 0 0,1 1 0,0-1 0,0 0 0,-1 0 0,1 0-1,-1 1 1,1-1 0,-1 0 0,1 0 0,-1 0 0,0 0 0,1 0-1,-1 0 1,0 0 0,0 0 0,1 0 0,-1 0 0,0 0 0,0-1-1,0 1 1,0 0 0,-1 0 0,1-1 0,-4-7-6758</inkml:trace>
  <inkml:trace contextRef="#ctx0" brushRef="#br0" timeOffset="505.72">4 391 24575,'-2'0'0,"0"0"0,3 0 0,3-1 0,3 0 0,3 0 0,1-1 0,2 2 0,0-3 0,0 0 0,0 0 0,1 1 0,-3 0 0,-1 2 0,-4 1-8191</inkml:trace>
  <inkml:trace contextRef="#ctx0" brushRef="#br0" timeOffset="830.44">92 334 24575,'-2'-2'0,"0"-1"0,2 1 0,4 1 0,3 5 0,1 4 0,-1 4 0,-2 2 0,-2 1 0,-1-1 0,-2 0 0,-4 1 0,-2 0 0,0-2-8191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57.14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326 356 24575,'0'103'0,"24"178"0,-31-379 0,-20-56 0,-4-32 0,31 185 0,0-1 0,-1 0 0,1 0 0,0 1 0,0-1 0,0 0 0,0 0 0,0 1 0,1-1 0,-1 0 0,0 0 0,1 1 0,0-1 0,-1 0 0,1 1 0,0-1 0,0 1 0,-1-1 0,1 1 0,2-2 0,-3 2 0,1 1 0,-1 0 0,1 0 0,-1-1 0,1 1 0,0 0 0,-1 0 0,1 0 0,-1 0 0,1-1 0,-1 1 0,1 0 0,0 0 0,-1 0 0,1 0 0,-1 0 0,1 1 0,0-1 0,-1 0 0,1 0 0,0 1 0,1-1 0,0 1 0,0 1 0,0-1 0,-1 0 0,1 0 0,0 1 0,-1-1 0,1 1 0,1 1 0,1 4 0,1 0 0,-1 1 0,0-1 0,-1 1 0,0 0 0,0 0 0,0 0 0,-1 1 0,-1-1 0,1 0 0,-1 1 0,-1-1 0,0 1 0,0-1 0,0 1 0,-1-1 0,-3 16 0,3-23-57,1 0 0,-1 0 1,1 0-1,0 0 0,-1 0 0,0 0 0,1 0 0,-1-1 0,1 1 0,-1 0 0,0 0 1,0 0-1,1-1 0,-1 1 0,0 0 0,0-1 0,0 1 0,0-1 0,0 1 1,0-1-1,0 0 0,0 1 0,-1-1 0,-7 2-6769</inkml:trace>
  <inkml:trace contextRef="#ctx0" brushRef="#br0" timeOffset="437.03">262 828 24575,'0'2'0,"1"1"0,6-1 0,9-5 0,10-4 0,6-4 0,5 1 0,5-3 0,1 1 0,-2 0 0,-4 1 0,-6 3 0,-10 2 0,-8 3-8191</inkml:trace>
  <inkml:trace contextRef="#ctx0" brushRef="#br0" timeOffset="2437.19">426 1049 24575,'0'0'0,"-1"0"0,1 0 0,-1 1 0,1-1 0,-1 0 0,1 1 0,-1-1 0,1 1 0,-1-1 0,1 1 0,0-1 0,-1 1 0,1-1 0,-1 1 0,1-1 0,0 1 0,0-1 0,-1 1 0,1-1 0,0 1 0,0 0 0,0-1 0,0 1 0,0-1 0,0 1 0,0 0 0,-3 24 0,2-18 0,-13 85 0,6-45 0,-2 56 0,34-193 0,-8-21 0,-12 75 0,2 0 0,13-46 0,-19 82 0,0-1 0,0 1 0,0 0 0,0-1 0,0 1 0,0 0 0,0 0 0,0-1 0,0 1 0,0 0 0,0-1 0,0 1 0,0 0 0,1-1 0,-1 1 0,0 0 0,0 0 0,0-1 0,0 1 0,1 0 0,-1 0 0,0-1 0,0 1 0,0 0 0,1 0 0,-1 0 0,0-1 0,1 1 0,-1 0 0,0 0 0,0 0 0,1 0 0,-1 0 0,0-1 0,1 1 0,-1 0 0,0 0 0,1 0 0,0 0 0,5 13 0,2 24 0,-6-16-151,2 0-1,0-1 0,2 1 0,0-1 1,1 0-1,1 0 0,1-1 1,13 20-1</inkml:trace>
  <inkml:trace contextRef="#ctx0" brushRef="#br0" timeOffset="2653.61">401 1156 24575,'3'-2'0,"3"-1"0,2-3 0,3-1 0,2-1 0,1-1 0,-1 0 0,0 1 0,-2 2-8191</inkml:trace>
  <inkml:trace contextRef="#ctx0" brushRef="#br0" timeOffset="3313.91">521 923 24575,'-4'-1'0,"1"0"0,0 0 0,-1-1 0,1 1 0,0-1 0,0 1 0,0-1 0,-3-2 0,-12-6 0,10 6 0,0 1 0,0 1 0,0 0 0,-1 0 0,1 0 0,-1 1 0,-15 0 0,19 2 0,0-1 0,0 1 0,0 0 0,0 1 0,0-1 0,0 1 0,1 0 0,-1 0 0,1 1 0,-1-1 0,1 1 0,0 0 0,0 0 0,-6 6 0,-4 5 0,1 0 0,0 0 0,1 2 0,0-1 0,1 2 0,1-1 0,1 2 0,-9 20 0,13-24 0,1 0 0,0 1 0,1 0 0,0 0 0,1-1 0,1 1 0,0 0 0,1 0 0,1 1 0,0-2 0,5 21 0,-1-12 0,1 0 0,2-1 0,0 0 0,1 0 0,1 0 0,1-1 0,1-1 0,17 22 0,-21-33 0,-1 0 0,1-1 0,0 0 0,1 0 0,0-1 0,0 0 0,0-1 0,15 8 0,-16-11 0,-1 0 0,0-1 0,1 1 0,-1-1 0,1-1 0,0 0 0,0 0 0,-1 0 0,1-1 0,0 0 0,0 0 0,0-1 0,10-2 0,-6-1 0,0 0 0,0-1 0,-1 0 0,1-1 0,-1 0 0,-1 0 0,1-1 0,-1-1 0,0 0 0,-1 0 0,17-20 0,-11 11 0,-2-1 0,1 0 0,-2-1 0,-1 0 0,17-39 0,-23 44 0,-1-1 0,0 1 0,-1 0 0,-1-1 0,0 1 0,-1-1 0,-1 0 0,0 0 0,-1 1 0,-5-27 0,3 26 0,-1-1 0,-1 1 0,0 0 0,-1 0 0,0 0 0,-1 1 0,-1 0 0,0 1 0,-18-23 0,19 29 0,1 1 0,-1 0 0,0 0 0,0 1 0,-1 0 0,0 1 0,0-1 0,0 1 0,0 1 0,-1 0 0,1 0 0,-1 0 0,-11-1 0,8 2 0,0 1 0,-1 0 0,1 0 0,0 1 0,0 1 0,0 0 0,0 1 0,0 0 0,-16 5 0,25-6-57,0 0 0,0 1 1,0-1-1,0 0 0,1 1 0,-1-1 0,0 1 0,1 0 0,0 0 0,-1 0 0,1 0 1,0 1-1,0-1 0,0 0 0,0 1 0,0 0 0,1-1 0,-1 1 0,1 0 1,0 0-1,-1 0 0,1 0 0,-1 5 0,1 3-6769</inkml:trace>
  <inkml:trace contextRef="#ctx0" brushRef="#br0" timeOffset="3751.85">357 1616 24575,'3'0'0,"7"0"0,7-3 0,10-5 0,6-2 0,5-4 0,3-2 0,2 0 0,2-1 0,-3-1 0,-2 0 0,-4 4 0,-8 2 0,-9 3 0,-11 3 0,-6 3 0,-9 3 0,-4 1-8191</inkml:trace>
  <inkml:trace contextRef="#ctx0" brushRef="#br0" timeOffset="4203.35">237 1716 24575,'0'1'0,"0"-1"0,1 0 0,-1 0 0,0 0 0,0 0 0,0 0 0,0 0 0,0 0 0,0 0 0,0 1 0,0-1 0,0 0 0,0 0 0,0 0 0,0 0 0,0 0 0,0 0 0,0 0 0,0 1 0,0-1 0,0 0 0,0 0 0,0 0 0,0 0 0,0 0 0,0 0 0,0 0 0,-1 0 0,1 1 0,0-1 0,0 0 0,0 0 0,0 0 0,0 0 0,0 0 0,0 0 0,0 0 0,0 0 0,0 0 0,-1 0 0,1 0 0,0 0 0,0 0 0,0 0 0,0 0 0,0 0 0,0 1 0,0-1 0,0 0 0,-1 0 0,1 0 0,0 0 0,0 0 0,0-1 0,0 1 0,13 4 0,5-8 0,1-1 0,-1-1 0,0 0 0,33-18 0,-4 3 0,449-145 0,-489 164-273,0 0 0,1-1 0,-1 0 0,9-4 0,-6-1-6553</inkml:trace>
  <inkml:trace contextRef="#ctx0" brushRef="#br0" timeOffset="4918.78">930 1061 24575,'1'0'0,"3"0"0,2 0 0,3 0 0,2 0 0,1-2 0,0-1 0,1-2 0,2-2 0,-3 0-8191</inkml:trace>
  <inkml:trace contextRef="#ctx0" brushRef="#br0" timeOffset="5248.96">981 986 24575,'-1'-1'0,"1"1"0,-1 0 0,1 0 0,0-1 0,-1 1 0,1 0 0,0-1 0,-1 1 0,1 0 0,0-1 0,-1 1 0,1 0 0,0-1 0,0 1 0,-1-1 0,1 1 0,0-1 0,0 1 0,0 0 0,0-1 0,0 1 0,0-1 0,0 1 0,0-1 0,0 1 0,0-1 0,0 1 0,0-1 0,0 1 0,0-1 0,0 1 0,0-1 0,0 1 0,1 0 0,-1-1 0,0 1 0,0-1 0,0 1 0,1 0 0,-1-1 0,0 1 0,1-1 0,-1 1 0,0 0 0,1-1 0,-1 1 0,1 0 0,-1 0 0,0-1 0,1 1 0,-1 0 0,1 0 0,-1 0 0,1 0 0,-1-1 0,0 1 0,1 0 0,0 0 0,2 0 0,-1-1 0,0 1 0,0-1 0,1 1 0,-1 0 0,1 0 0,-1 0 0,0 0 0,0 1 0,1-1 0,2 1 0,-1 2 0,-1-1 0,1 0 0,-1 1 0,1 0 0,-1 0 0,0 0 0,0 0 0,0 0 0,0 1 0,-1-1 0,1 1 0,-1 0 0,0 0 0,0 0 0,-1 0 0,3 6 0,-3-6 0,0-1 0,0 1 0,0-1 0,0 1 0,-1 0 0,1 0 0,-1-1 0,0 1 0,0 0 0,0 0 0,-1-1 0,1 1 0,-1 0 0,0 0 0,0-1 0,-1 1 0,1-1 0,-1 1 0,-1 3 0,3-7-26,0 0 0,0 0-1,0 0 1,-1 0 0,1 1 0,0-1-1,0 0 1,0 0 0,0 0 0,0 0-1,0 0 1,0 1 0,0-1 0,0 0-1,-1 0 1,1 0 0,0 0 0,0 0-1,0 0 1,0 0 0,0 0 0,-1 0-1,1 1 1,0-1 0,0 0 0,0 0-1,0 0 1,0 0 0,-1 0 0,1 0-1,0 0 1,0 0 0,0 0 0,0 0-1,-1 0 1,1 0 0,0 0 0,0 0-1,0 0 1,0-1 0,0 1 0,-1 0-1,1 0 1,0 0 0,0 0 0,0 0-1,0 0 1,0 0 0,0 0-1,-1 0 1,1-1 0,-2-3-6800</inkml:trace>
  <inkml:trace contextRef="#ctx0" brushRef="#br0" timeOffset="5615.19">1157 803 24575,'0'-1'0,"5"0"0,5 4 0,2 2 0,4 5 0,3 3 0,1 3 0,2 1 0,0 0 0,-1 0 0,-3-4 0,-3 0 0,-2-3 0,-3 0 0,-1-3 0,-2-4 0,-2-5 0</inkml:trace>
  <inkml:trace contextRef="#ctx0" brushRef="#br0" timeOffset="5987.11">1308 595 24575,'-1'0'0,"0"0"0,0 0 0,0 1 0,0-1 0,1 0 0,-1 0 0,0 1 0,0-1 0,0 1 0,0-1 0,0 1 0,1-1 0,-1 1 0,0-1 0,0 1 0,1 0 0,-1-1 0,1 1 0,-1 0 0,0 0 0,1-1 0,-1 1 0,1 0 0,-1 1 0,-8 26 0,8-22 0,-83 354 0,79-343 114,2-7-361,1 0 1,0 0-1,1 0 1,-1 0-1,2 14 1</inkml:trace>
  <inkml:trace contextRef="#ctx0" brushRef="#br0" timeOffset="7304.19">622 1836 24575,'1'22'0,"1"1"0,7 29 0,1 10 0,-4-4 0,-2 112 0,-4-170 0,0 0 0,0 1 0,0-1 0,0 0 0,1 1 0,-1-1 0,0 1 0,0-1 0,0 0 0,0 1 0,0-1 0,0 1 0,0-1 0,-1 0 0,1 1 0,0-1 0,0 1 0,0-1 0,0 0 0,0 1 0,-1-1 0,1 0 0,0 1 0,0-1 0,-1 0 0,1 1 0,0-1 0,0 0 0,-1 1 0,1-1 0,-1 0 0,-4-13 0,-3-24 0,5 24 0,2 7 0,0 1 0,0-1 0,0 0 0,0 0 0,1 1 0,0-1 0,0 0 0,0 0 0,1 1 0,2-8 0,-3 13 0,1-1 0,-1 1 0,1-1 0,-1 1 0,1-1 0,-1 1 0,1-1 0,0 1 0,-1-1 0,1 1 0,0 0 0,0-1 0,-1 1 0,1 0 0,0 0 0,0 0 0,-1-1 0,1 1 0,0 0 0,0 0 0,0 0 0,-1 0 0,1 0 0,0 1 0,0-1 0,-1 0 0,1 0 0,0 0 0,0 1 0,1 0 0,28 11 0,-19-7 0,-6-3-170,1 0-1,-1 0 0,1-1 1,0 0-1,0 0 0,-1-1 1,9 1-1,-4-2-6655</inkml:trace>
  <inkml:trace contextRef="#ctx0" brushRef="#br0" timeOffset="7627.99">596 2328 24575,'1'0'0,"3"0"0,4-4 0,5 0 0,5-3 0,5-4 0,4-2 0,3-2 0,1 0 0,0-2 0,-1 1 0,-3 3 0,-7 1 0,-6 4 0,-11 6 0,-7 5 0,-3 0-8191</inkml:trace>
  <inkml:trace contextRef="#ctx0" brushRef="#br0" timeOffset="7970.87">672 2359 24575,'-1'0'0,"-1"2"0,1 1 0,4-3 0,5-2 0,7-6 0,8-3 0,5-3 0,3 2 0,0-1 0,-2 2 0,-3-2 0,-4 2 0,-5 1 0,-3 1 0,-5 3-8191</inkml:trace>
  <inkml:trace contextRef="#ctx0" brushRef="#br0" timeOffset="8536.28">1037 1899 24575,'-1'0'0,"2"0"0,3-1 0,2 0 0,4-3 0,3 0 0,0-3 0,1 0 0,0-1 0,-2 1-8191</inkml:trace>
  <inkml:trace contextRef="#ctx0" brushRef="#br0" timeOffset="8880.07">1081 1798 24575,'68'-11'0,"-64"11"0,0 0 0,0 0 0,0 1 0,0-1 0,0 1 0,0 0 0,0 0 0,0 0 0,-1 1 0,1-1 0,0 1 0,-1 0 0,1 0 0,-1 0 0,7 6 0,-8-6 0,-1 0 0,1 0 0,0 0 0,-1 0 0,1 0 0,-1 1 0,0-1 0,0 0 0,0 1 0,0-1 0,0 1 0,0 0 0,-1-1 0,1 1 0,-1-1 0,0 1 0,1 0 0,-1-1 0,-1 1 0,1 0 0,0-1 0,-1 1 0,1 0 0,-1-1 0,-1 5 0,1-4-80,0-1 0,-1 1-1,1 0 1,-1 0 0,1-1-1,-1 1 1,0-1 0,0 1-1,0-1 1,0 0 0,0 0 0,-1 0-1,1 0 1,-1 0 0,1-1-1,-4 3 1,-1-3-6746</inkml:trace>
  <inkml:trace contextRef="#ctx0" brushRef="#br0" timeOffset="13688.08">728 1748 24575,'0'-4'0,"0"0"0,-1 0 0,0 1 0,0-1 0,0 0 0,-1 1 0,1-1 0,-1 1 0,0-1 0,0 1 0,0 0 0,0-1 0,0 1 0,-1 0 0,0 1 0,1-1 0,-1 0 0,-6-3 0,4 2 0,0 0 0,0 1 0,-1 0 0,1 1 0,-1-1 0,1 1 0,-1 0 0,0 0 0,0 1 0,0-1 0,-8 1 0,10 0 0,-1 1 0,0 1 0,0-1 0,1 1 0,-1 0 0,0 0 0,1 0 0,-1 1 0,1-1 0,-1 1 0,1 0 0,0 1 0,0-1 0,-5 4 0,3-1 0,0 0 0,1 1 0,0-1 0,0 1 0,0 0 0,1 1 0,0-1 0,-4 9 0,-1 7 0,0 1 0,2 0 0,0 1 0,-5 37 0,-8 109 0,18-140 0,2 1 0,2-1 0,7 50 0,-8-73 0,1 0 0,0-1 0,0 1 0,0-1 0,1 0 0,0 0 0,0 0 0,0 0 0,1 0 0,0-1 0,0 0 0,0 0 0,1 0 0,0 0 0,0 0 0,0-1 0,0 0 0,1 0 0,0-1 0,8 5 0,-6-5 0,0 0 0,1-1 0,-1 0 0,0 0 0,1-1 0,-1 0 0,1 0 0,-1-1 0,1 0 0,0-1 0,-1 1 0,1-2 0,-1 1 0,0-1 0,15-6 0,-9 3 0,-1 0 0,1-2 0,-1 1 0,0-2 0,-1 0 0,0 0 0,0-1 0,-1-1 0,0 0 0,0 0 0,-1-1 0,-1 0 0,0-1 0,0 0 0,-1 0 0,-1-1 0,0 0 0,-1-1 0,0 1 0,-1-1 0,0 0 0,-2-1 0,1 1 0,-2-1 0,0 1 0,-1-1 0,0 0 0,-2-26 0,-3 7 0,-2 2 0,0-1 0,-3 1 0,0 0 0,-2 0 0,-1 1 0,-31-54 0,38 77 0,-1-1 0,0 1 0,0 1 0,-1-1 0,0 1 0,0 0 0,-1 1 0,0 0 0,0 0 0,-13-7 0,17 11 0,0 0 0,0 1 0,0-1 0,0 1 0,0-1 0,-1 1 0,1 1 0,0-1 0,-1 1 0,1-1 0,0 1 0,-1 0 0,1 1 0,-1-1 0,1 1 0,0 0 0,-1 0 0,1 0 0,0 1 0,0-1 0,0 1 0,0 0 0,0 0 0,1 1 0,-7 4 0,3-1 43,1 0 0,0 0-1,1 1 1,-1 0 0,1 0-1,0 0 1,-6 15 0,0 3-897,-9 30 1,14-36-5973</inkml:trace>
  <inkml:trace contextRef="#ctx0" brushRef="#br0" timeOffset="15313.09">1409 1748 24575,'0'-1'0,"0"1"0,0 0 0,0-1 0,0 1 0,0-1 0,0 1 0,0 0 0,1-1 0,-1 1 0,0-1 0,0 1 0,0 0 0,1-1 0,-1 1 0,0 0 0,0-1 0,1 1 0,-1 0 0,0-1 0,1 1 0,-1 0 0,0 0 0,1-1 0,-1 1 0,0 0 0,1 0 0,-1 0 0,1 0 0,-1-1 0,0 1 0,1 0 0,-1 0 0,1 0 0,-1 0 0,1 0 0,-1 0 0,0 0 0,1 0 0,-1 0 0,1 0 0,-1 0 0,0 1 0,1-1 0,-1 0 0,1 0 0,-1 0 0,0 0 0,1 1 0,-1-1 0,0 0 0,1 0 0,-1 1 0,1 0 0,19 12 0,-10 1 0,-8-11 0,-1 0 0,1 0 0,0-1 0,0 1 0,0-1 0,5 5 0,-7-7 0,1 0 0,0 1 0,-1-1 0,1 0 0,0 0 0,-1 1 0,1-1 0,0 0 0,-1 0 0,1 0 0,0 0 0,0 0 0,-1 0 0,1 0 0,0 0 0,-1 0 0,1 0 0,0-1 0,-1 1 0,1 0 0,0 0 0,-1-1 0,1 1 0,0 0 0,-1-1 0,1 1 0,-1-1 0,1 1 0,-1-1 0,1 1 0,-1-1 0,1 1 0,-1-1 0,1 1 0,-1-1 0,1 0 0,18-26 0,-1 0 0,-1-1 0,19-44 0,0 2 0,-28 55 79,-4 6-240,0 0 1,1 1-1,0 0 1,0 0 0,1 0-1,0 1 1,1 0-1,9-9 1,-7 11-6666</inkml:trace>
  <inkml:trace contextRef="#ctx0" brushRef="#br0" timeOffset="16167.28">811 349 24575,'0'0'0,"0"0"0,0 0 0,0 0 0,0-1 0,0 1 0,1 0 0,-1 0 0,0 0 0,0 0 0,0 0 0,1-1 0,-1 1 0,0 0 0,0 0 0,0 0 0,1 0 0,-1 0 0,0 0 0,0 0 0,1 0 0,-1 0 0,0 0 0,0 0 0,1 0 0,-1 0 0,0 0 0,0 0 0,0 0 0,1 0 0,-1 0 0,0 0 0,0 0 0,1 0 0,-1 0 0,0 1 0,0-1 0,0 0 0,1 0 0,-1 0 0,0 0 0,10 5 0,3 4 0,-11-7 0,1 0 0,-1 0 0,1 0 0,-1-1 0,1 1 0,0-1 0,-1 0 0,1 0 0,3 1 0,-4-2 0,-1 0 0,1 0 0,-1-1 0,0 1 0,1 0 0,-1-1 0,0 1 0,1-1 0,-1 1 0,0-1 0,0 0 0,1 1 0,-1-1 0,0 0 0,0 0 0,0 0 0,0 0 0,0 0 0,0 0 0,0 0 0,0 0 0,-1 0 0,1 0 0,1-3 0,16-28 0,0-1 0,-3-1 0,14-41 0,-15 37 0,1 1 0,25-44 0,-38 78 0,0-1 0,1 1 0,-1 0 0,1 0 0,-1 0 0,5-3 0,-7 5 0,1 1 0,-1 0 0,0 0 0,0 0 0,1-1 0,-1 1 0,0 0 0,0 0 0,1 0 0,-1 0 0,0 0 0,1 0 0,-1 0 0,0 0 0,1-1 0,-1 1 0,0 0 0,0 0 0,1 0 0,-1 1 0,0-1 0,1 0 0,-1 0 0,0 0 0,1 0 0,-1 0 0,0 0 0,0 0 0,1 0 0,-1 1 0,1 0 0,-1 0 0,1 0 0,0 0 0,-1 0 0,0 0 0,1 0 0,-1 0 0,0 0 0,0 0 0,1 0 0,-1 0 0,0 0 0,0 0 0,0 1 0,0 12-1365,-1-1-5461</inkml:trace>
  <inkml:trace contextRef="#ctx0" brushRef="#br0" timeOffset="17944.8">823 2699 24575,'-4'-17'0,"0"-1"0,6 16 0,2 8 0,2 7 0,9 59 0,-13-55 0,1 0 0,1 0 0,11 32 0,-15-49 0,0 1 0,1 0 0,-1 0 0,0-1 0,0 1 0,1 0 0,-1-1 0,0 1 0,1 0 0,-1-1 0,1 1 0,-1-1 0,1 1 0,-1-1 0,1 1 0,-1-1 0,1 1 0,-1-1 0,1 1 0,0-1 0,-1 0 0,2 1 0,-1-1 0,-1-1 0,0 1 0,1 0 0,-1-1 0,1 1 0,-1-1 0,1 1 0,-1-1 0,0 1 0,1-1 0,-1 1 0,0-1 0,0 1 0,1-1 0,-1 1 0,0-1 0,0 1 0,0-1 0,0 0 0,0 0 0,4-37 0,-5 19 0,2-25 0,-1 41 0,0 0 0,1 0 0,-1 1 0,1-1 0,0 0 0,-1 0 0,2 1 0,-1-1 0,0 0 0,0 1 0,4-5 0,-5 7 0,1-1 0,-1 1 0,1-1 0,-1 1 0,1-1 0,0 1 0,-1-1 0,1 1 0,0 0 0,-1 0 0,1-1 0,0 1 0,-1 0 0,1 0 0,0 0 0,0 0 0,-1 0 0,1 0 0,0 0 0,0 0 0,-1 0 0,1 0 0,0 0 0,0 0 0,-1 0 0,1 1 0,0-1 0,-1 0 0,1 0 0,0 1 0,-1-1 0,1 1 0,0-1 0,-1 0 0,1 1 0,0 0 0,24 25 0,-12-12 0,-12-13 0,0 0 0,0-1 0,0 1 0,0-1 0,0 1 0,0 0 0,0-1 0,0 0 0,0 1 0,0-1 0,0 0 0,0 1 0,0-1 0,0 0 0,0 0 0,0 0 0,0 0 0,2 0 0,-2 0 0,0-1 0,-1 1 0,1 0 0,0-1 0,-1 1 0,1-1 0,0 1 0,-1-1 0,1 1 0,-1-1 0,1 1 0,-1-1 0,1 0 0,-1 1 0,0-1 0,1 0 0,-1 1 0,0-1 0,1 0 0,-1 0 0,1-3 0,0-1 0,-1 1 0,1 0 0,-1 0 0,0 0 0,0 0 0,0 0 0,-2-6 0,-10-30 0,9 31 0,0 1 0,1-1 0,-3-18 0,4 27 7,1 0 0,0 0 0,0-1 0,0 1 0,0 0 0,0-1 0,0 1 0,0 0 0,0-1 0,0 1 0,0 0 0,0-1 0,0 1 0,0 0 0,0-1 0,0 1 0,1 0 0,-1 0 0,0-1 0,0 1 0,0 0 0,0-1-1,1 1 1,-1 0 0,0 0 0,0 0 0,0-1 0,1 1 0,-1 0 0,0 0 0,0 0 0,1-1 0,-1 1 0,0 0 0,1 0 0,-1 0 0,0 0 0,0 0 0,1 0 0,-1 0 0,0 0 0,1-1 0,-1 1 0,0 0 0,1 0 0,-1 0 0,0 1 0,1-1 0,14 7-1714,-7 0-5119</inkml:trace>
  <inkml:trace contextRef="#ctx0" brushRef="#br0" timeOffset="18118.96">1062 2649 24575,'3'0'0</inkml:trace>
  <inkml:trace contextRef="#ctx0" brushRef="#br0" timeOffset="18549.86">1151 2548 24575,'-2'19'0,"1"-10"0,0 0 0,0 1 0,1-1 0,0 0 0,3 13 0,-3-20 0,0 0 0,1 0 0,-1 0 0,1 0 0,0-1 0,-1 1 0,1 0 0,0 0 0,0 0 0,0-1 0,1 1 0,-1-1 0,0 1 0,1-1 0,-1 1 0,0-1 0,1 0 0,0 0 0,-1 0 0,1 1 0,0-2 0,-1 1 0,1 0 0,0 0 0,0 0 0,0-1 0,0 1 0,0-1 0,0 0 0,0 0 0,0 1 0,3-2 0,-2 2 0,-1-2 0,0 1 0,0 0 0,0 0 0,0-1 0,0 1 0,0-1 0,0 0 0,0 0 0,0 1 0,0-1 0,0 0 0,0-1 0,0 1 0,-1 0 0,1 0 0,0-1 0,-1 1 0,1-1 0,-1 0 0,0 1 0,1-1 0,-1 0 0,0 0 0,0 0 0,0 0 0,0 0 0,-1 0 0,1 0 0,-1 0 0,1 0 0,-1 0 0,1 0 0,-1 0 0,0 0 0,0-4 0,0 0 0,0-1 0,-1 1 0,1 0 0,-1-1 0,0 1 0,-1 0 0,0-1 0,0 1 0,0 0 0,-1 0 0,-3-6 0,5 10 0,-1 0 0,0 0 0,1 0 0,-1 0 0,0 0 0,0 0 0,0 0 0,0 0 0,0 1 0,-1-1 0,1 1 0,0 0 0,-1-1 0,1 1 0,-1 0 0,1 1 0,-1-1 0,0 0 0,1 1 0,-1-1 0,-3 1 0,5 0 0,-1 0 0,0 1 0,0-1 0,0 1 0,1-1 0,-1 1 0,0-1 0,1 1 0,-1 0 0,0 0 0,1 0 0,-1 0 0,1 0 0,-1 0 0,1 1 0,0-1 0,-1 0 0,1 1 0,0-1 0,0 1 0,0-1 0,0 1 0,0-1 0,1 1 0,-1 0 0,0-1 0,1 1 0,-1 0 0,1 0 0,-1 0 0,1 2 0,-2 9-1365,2 0-5461</inkml:trace>
  <inkml:trace contextRef="#ctx0" brushRef="#br0" timeOffset="18938.64">962 2939 24575,'3'0'0,"4"-3"0,7-2 0,6-2 0,5-4 0,6-3 0,4-1 0,4-2 0,0 3 0,-3 1 0,-6 3 0,-9 4 0,-13 5 0</inkml:trace>
  <inkml:trace contextRef="#ctx0" brushRef="#br0" timeOffset="19275.08">974 3020 24575,'-2'5'0,"-3"0"0,1 1 0,2-2 0,6-5 0,7-6 0,8-6 0,6-3 0,6-2 0,6-1 0,8 0 0,1 2 0,0 3 0,-7 3 0,-10 4-8191</inkml:trace>
  <inkml:trace contextRef="#ctx0" brushRef="#br0" timeOffset="19787.18">1460 2390 24575,'-4'0'0,"5"0"0,5 0 0,2 0 0,3-1 0,1 0 0,2-4 0,-1-1 0,-4 0 0,-4 1-8191</inkml:trace>
  <inkml:trace contextRef="#ctx0" brushRef="#br0" timeOffset="20072.3">1510 2334 24575,'-2'0'0,"-1"-3"0,1-3 0,3-1 0,4 1 0,3 1 0,2 2 0,2 1 0,1 3 0,0 5 0,-2 3 0,-3 3 0,-2 1 0,-3 0 0,-3 1 0,-3 0 0,-2 1 0,1-2-8191</inkml:trace>
  <inkml:trace contextRef="#ctx0" brushRef="#br0" timeOffset="20557.06">1472 2535 24575,'0'-1'0,"1"-2"0,4-5 0,2 0 0,1-1 0,4 1 0,0-1 0,0 0 0,-3 1-8191</inkml:trace>
  <inkml:trace contextRef="#ctx0" brushRef="#br0" timeOffset="21345.17">1705 2170 24575,'0'-1'0,"0"0"0,-1 0 0,1 0 0,0 0 0,0 0 0,1 0 0,-1 0 0,0 0 0,0 0 0,0 0 0,1 0 0,-1 0 0,0 0 0,1 0 0,-1 0 0,1 0 0,-1 1 0,1-1 0,-1 0 0,1 0 0,1-1 0,-1 2 0,0 0 0,-1 0 0,1 0 0,0 0 0,0 0 0,-1 0 0,1 0 0,0 0 0,0 0 0,-1 0 0,1 0 0,0 0 0,0 0 0,-1 1 0,1-1 0,0 0 0,-1 1 0,1-1 0,0 0 0,-1 1 0,2 0 0,3 3 0,0 0 0,0 0 0,-1 1 0,1 0 0,4 7 0,2 3 0,-8-8 0,1-1 0,0 0 0,1-1 0,0 1 0,0-1 0,0 0 0,7 6 0,-11-11 0,0 1 0,-1-1 0,1 0 0,0 1 0,-1-1 0,1 0 0,0 0 0,-1 1 0,1-1 0,0 0 0,0 0 0,-1 0 0,1 0 0,0 0 0,0 0 0,-1 0 0,1 0 0,0-1 0,0 1 0,-1 0 0,1 0 0,0 0 0,-1-1 0,1 1 0,0 0 0,-1-1 0,1 1 0,0-1 0,-1 1 0,1-1 0,-1 1 0,1-1 0,-1 1 0,1-1 0,-1 0 0,1 1 0,-1-1 0,0 1 0,1-1 0,-1 0 0,0 0 0,1 1 0,-1-1 0,0 0 0,0-1 0,9-39 0,-8 36 0,8-69 0,13-83 0,-15 122 0,1 0 0,19-47 0,-24 73 0,1 0 0,1 0 0,0 0 0,10-14 0,-14 22 0,0-1 0,1 1 0,-1-1 0,0 1 0,0-1 0,1 1 0,-1 0 0,1-1 0,-1 1 0,1 0 0,-1 0 0,1 0 0,0 0 0,0 1 0,-1-1 0,1 0 0,0 1 0,0-1 0,0 1 0,0 0 0,0-1 0,0 1 0,0 0 0,-1 0 0,1 0 0,0 0 0,0 1 0,0-1 0,0 1 0,0-1 0,2 1 0,-3 0-85,0 0 0,1 0-1,-1 1 1,0-1 0,0 0-1,1 0 1,-1 0 0,0 1-1,0-1 1,0 1 0,0-1-1,-1 1 1,1-1 0,0 1-1,0 2 1,3 10-6741</inkml:trace>
  <inkml:trace contextRef="#ctx0" brushRef="#br0" timeOffset="22261.95">1579 2283 24575,'0'0'0,"-1"-1"0,1 1 0,0 0 0,-1-1 0,1 1 0,-1 0 0,1 0 0,-1-1 0,1 1 0,-1 0 0,1 0 0,-1 0 0,1 0 0,-1-1 0,1 1 0,-1 0 0,1 0 0,-1 0 0,1 0 0,-2 0 0,2 0 0,1 1 0,-1-1 0,0 0 0,0 0 0,0 0 0,0 0 0,0 0 0,1 0 0,-1 0 0,0 0 0,0 1 0,0-1 0,0 0 0,0 0 0,0 0 0,0 0 0,0 1 0,1-1 0,-1 0 0,0 0 0,0 0 0,0 0 0,0 1 0,0-1 0,0 0 0,0 0 0,0 0 0,0 0 0,0 1 0,0-1 0,0 0 0,0 0 0,0 0 0,0 0 0,0 1 0,-1-1 0,1 0 0,0 0 0,0 0 0,0 0 0,0 0 0,0 1 0,0-1 0,0 0 0,0 0 0,-1 0 0,1 0 0,0 0 0,0 0 0,0 1 0,0-1 0,0 0 0,-1 0 0,1 0 0,0 0 0,0 0 0,0 0 0,0 0 0,-1 0 0,1 0 0,0 0 0,0 0 0,9 8 0,-1 0 0,0 0 0,0 1 0,0 0 0,-1 0 0,-1 1 0,9 15 0,-12-19 0,-1 1 0,1 0 0,-1 1 0,-1-1 0,1 0 0,-1 0 0,0 1 0,-1-1 0,0 1 0,0-1 0,0 0 0,-1 1 0,-2 7 0,-3 3 342,2-10-684,4-8 316,0 0 0,-1 0-1,1 0 1,0 0 0,0 0 0,0 0-1,0 0 1,0 0 0,0 0 0,0 0-1,0 0 1,-1 0 0,1 0 0,0 0-1,0 0 1,0 0 0,0 0 0,0 0-1,0 0 1,0 0 0,0 0 0,-1 0-1,1 0 1,0 0 0,0 0 0,0 0-1,0 0 1,0 0 0,0 0 0,0 0-1,0 0 1,-1 0 0,1 0 0,0 0-1,0 0 1,0-1 0,0 1 0,0 0-1,0 0 1,0 0 0,0 0 0,0 0-1,0 0 1,0 0 0,0 0 0,0 0-1,0-1 1,0 1 0,0 0-1,0 0 1,0 0 0,-3-6-6800</inkml:trace>
  <inkml:trace contextRef="#ctx0" brushRef="#br0" timeOffset="25133.94">351 1414 24575,'-1'0'0,"0"0"0,1 1 0,-1-1 0,1 0 0,-1 1 0,1-1 0,-1 0 0,1 1 0,0-1 0,-1 1 0,1-1 0,-1 1 0,1-1 0,0 1 0,-1-1 0,1 1 0,0-1 0,0 1 0,-1-1 0,1 1 0,0 0 0,0-1 0,0 1 0,0-1 0,0 1 0,0 0 0,0-1 0,0 1 0,0 0 0,0-1 0,0 1 0,0-1 0,1 2 0,3 21 0,-3-19 0,1-1 0,-1 1 0,1-1 0,0 1 0,0-1 0,0 1 0,1-1 0,-1 0 0,1 0 0,0 0 0,0-1 0,0 1 0,0-1 0,0 1 0,1-1 0,5 3 0,-4-3 0,0-1 0,0 1 0,0-1 0,0 0 0,1-1 0,-1 1 0,0-1 0,0 0 0,0-1 0,0 1 0,8-2 0,4-3 0,0 0 0,0-1 0,-1-1 0,0 0 0,0-1 0,20-14 0,-22 12 0,1 0 0,-2 0 0,1-1 0,-2-1 0,17-19 0,-23 23 0,0 0 0,-1 0 0,0-1 0,0 0 0,-1 0 0,0 0 0,-1-1 0,0 1 0,0-1 0,2-19 0,-3 9 0,0 0 0,-2 0 0,0 1 0,-1-1 0,-7-35 0,6 44 0,-1 1 0,0 0 0,-1 0 0,0 0 0,0 1 0,-1-1 0,-1 1 0,1 0 0,-2 1 0,1-1 0,-1 1 0,-12-11 0,7 9 0,1 1 0,-1 0 0,0 1 0,-1 0 0,0 1 0,-18-7 0,26 11 0,-1 1 0,0 1 0,0-1 0,0 1 0,0 0 0,0 0 0,0 1 0,0 0 0,0 0 0,0 0 0,0 1 0,0 0 0,1 0 0,-1 0 0,0 1 0,0 0 0,1 0 0,-8 4 0,-22 16 0,1 1 0,-40 36 0,67-53 0,1 0 0,0 0 0,1 0 0,-1 1 0,1 0 0,1 0 0,-1 0 0,1 1 0,0-1 0,1 1 0,-5 15 0,5-11 0,1 0 0,0 1 0,1-1 0,0 1 0,1 0 0,1-1 0,2 16 0,4 8 0,1-1 0,2 0 0,2 0 0,24 49 0,-27-64 0,1 0 0,0-1 0,25 33 0,-31-47 0,0 1 0,1-1 0,0 0 0,0-1 0,1 1 0,-1-1 0,1 0 0,0-1 0,0 1 0,0-1 0,1 0 0,-1 0 0,1-1 0,-1 0 0,1 0 0,8 0 0,1 0 0,0-2 0,0 0 0,0-1 0,0-1 0,0 0 0,0-1 0,-1-1 0,1 0 0,-1-1 0,0-1 0,28-15 0,-33 16 0,-1-1 0,1 0 0,-1 0 0,-1-1 0,1 0 0,-1-1 0,0 1 0,-1-2 0,0 1 0,0-1 0,-1 0 0,0 0 0,-1-1 0,0 0 0,0 0 0,-1 0 0,0 0 0,3-15 0,-3-6 0,-1-1 0,-1 1 0,-1 0 0,-2-1 0,-2 1 0,0 0 0,-2 0 0,-2 0 0,-18-54 0,21 74 0,-1 1 0,0-1 0,0 1 0,-1 1 0,0-1 0,-1 1 0,0 0 0,0 0 0,-1 1 0,-10-8 0,10 10 0,0 0 0,0 1 0,0 0 0,-1 1 0,0 0 0,0 0 0,0 1 0,-1 0 0,1 0 0,-1 1 0,1 1 0,-11-1 0,-1 0 0,1 1 0,-1 0 0,0 2 0,-31 5 0,46-5 0,-1 1 0,1-1 0,0 1 0,0 1 0,0-1 0,0 1 0,0 0 0,1 0 0,-1 1 0,1 0 0,0 0 0,0 0 0,0 0 0,1 1 0,-1 0 0,1 0 0,0 0 0,-4 9 0,0 2 0,1 0 0,1 0 0,1 0 0,1 1 0,0 0 0,1 0 0,-2 31 0,7 122 0,-1-161 0,0 0 0,0 0 0,1 1 0,0-1 0,1 0 0,0-1 0,0 1 0,1-1 0,0 1 0,0-1 0,1 0 0,1 0 0,-1-1 0,1 0 0,0 0 0,1 0 0,-1-1 0,1 1 0,1-2 0,8 7 0,-6-6 0,1-1 0,0 1 0,0-2 0,0 1 0,1-2 0,-1 1 0,1-2 0,0 1 0,0-2 0,0 1 0,0-2 0,0 0 0,0 0 0,0-1 0,12-2 0,-1-2 0,0-1 0,-1 0 0,0-2 0,34-16 0,-45 18 0,0 0 0,0 0 0,-1-1 0,1-1 0,-2 0 0,1 0 0,-1-1 0,-1 0 0,0-1 0,9-12 0,-13 14 0,0-1 0,0 1 0,-1-1 0,0 1 0,-1-1 0,0 0 0,0 0 0,-1 0 0,1-14 0,-2-11 0,-5-38 0,5 70 0,-3-25 0,-1 0 0,-1 1 0,-1-1 0,-1 1 0,-2 1 0,-16-37 0,18 48 0,-1 1 0,0 0 0,-1 0 0,0 0 0,-1 1 0,0 0 0,-1 1 0,-1 1 0,1-1 0,-2 2 0,1 0 0,-24-13 0,17 13 0,-1 1 0,1 0 0,-1 1 0,-1 2 0,1 0 0,-1 1 0,0 1 0,0 1 0,0 0 0,0 2 0,-1 1 0,-30 4 0,38-2 0,1-1 0,0 2 0,0 0 0,0 0 0,1 1 0,0 0 0,-1 2 0,2-1 0,-1 1 0,1 1 0,0 0 0,1 0 0,0 1 0,0 1 0,1 0 0,0 0 0,1 0 0,0 1 0,0 1 0,-8 18 0,8-13 0,2 0 0,0 0 0,1 0 0,0 1 0,2 0 0,0 0 0,1 0 0,1 0 0,0 0 0,1 0 0,2 0 0,-1 0 0,2 0 0,1 0 0,0 0 0,1-1 0,1 0 0,0 0 0,1 0 0,16 25 0,-8-17 0,0-2 0,2 0 0,0-1 0,32 32 0,-40-47 0,0 1 0,0-1 0,0 0 0,1-1 0,0 0 0,0-1 0,1 0 0,0 0 0,0-1 0,0-1 0,0 0 0,0 0 0,23 1 0,-12-2 0,0-1 0,0-2 0,0 0 0,39-8 0,-54 8 0,0-1 0,-1 0 0,1 0 0,0-1 0,-1 0 0,0 0 0,0-1 0,0 0 0,0 0 0,0 0 0,-1 0 0,0-1 0,0 0 0,0 0 0,0-1 0,-1 1 0,0-1 0,7-12 0,-2-2 0,-1 1 0,0-1 0,-2-1 0,0 0 0,-1 0 0,4-42 0,-9 51 0,0-1 0,0 1 0,-1-1 0,0 1 0,-1-1 0,-1 1 0,0 0 0,-1 0 0,0 0 0,-1 1 0,0-1 0,-1 1 0,-8-13 0,5 11 0,-1 1 0,1 1 0,-2-1 0,0 2 0,0 0 0,-1 0 0,0 1 0,-1 0 0,0 1 0,0 0 0,0 1 0,-1 1 0,0 0 0,-28-7 0,22 9 0,-1 1 0,0 0 0,1 2 0,-1 0 0,0 1 0,0 1 0,1 1 0,-1 1 0,1 1 0,-28 9 0,27-7 0,1 1 0,0 1 0,1 0 0,0 2 0,0 0 0,-21 16 0,33-20 0,0 0 0,1 0 0,-1 0 0,1 1 0,0 0 0,1 0 0,-1 0 0,2 1 0,-1-1 0,1 1 0,0 1 0,0-1 0,1 0 0,0 1 0,1 0 0,0 0 0,-1 11 0,2-4 0,2-1 0,0 0 0,0 0 0,1 0 0,1 0 0,1 0 0,0 0 0,0-1 0,2 0 0,0 0 0,0 0 0,12 16 0,0-1 0,2-1 0,1 0 0,1-2 0,34 32 0,-42-45 0,0-1 0,1 0 0,0-1 0,1 0 0,0-1 0,1-1 0,0-1 0,0 0 0,22 6 0,-29-12 0,1 1 0,-1-2 0,1 1 0,-1-1 0,1-1 0,0 0 0,-1 0 0,1-1 0,-1-1 0,1 0 0,-1 0 0,1-1 0,-1 0 0,0-1 0,0 0 0,-1 0 0,17-11 0,-21 12-68,1-1 0,-1 0-1,0 0 1,-1-1 0,1 0 0,-1 1-1,0-2 1,0 1 0,0 0 0,-1-1-1,1 1 1,-1-1 0,-1 0 0,1 0-1,-1 0 1,0-1 0,-1 1-1,1 0 1,0-8 0,0-15-6758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5:26.97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66 24575,'0'2'0,"1"1"0,3 3 0,3 0 0,7 0 0,6-2 0,10-1 0,7-1 0,5-4 0,0 0 0,-3-3 0,-6-1 0,-10 2 0,-12 0 0,-11 2 0,-11 3 0,-1 1-8191</inkml:trace>
  <inkml:trace contextRef="#ctx0" brushRef="#br0" timeOffset="219.37">151 141 24575,'0'3'0,"0"6"0,0 4 0,0 3 0,0 3 0,0 2 0,0 2 0,0 0 0,0-1 0,0-2 0,0-2 0,1-5 0,3-5 0</inkml:trace>
  <inkml:trace contextRef="#ctx0" brushRef="#br0" timeOffset="532.76">246 217 24575,'-1'14'0,"0"-8"0,1 0 0,0 0 0,0 1 0,0-1 0,2 8 0,-2-14 0,0 1 0,0 0 0,0-1 0,0 1 0,1 0 0,-1-1 0,0 1 0,1 0 0,-1-1 0,1 1 0,-1-1 0,1 1 0,-1-1 0,1 1 0,-1-1 0,1 1 0,-1-1 0,1 1 0,-1-1 0,2 1 0,-1-1 0,1 0 0,-1 1 0,0-1 0,0 0 0,0-1 0,1 1 0,-1 0 0,0 0 0,0 0 0,0-1 0,1 1 0,-1 0 0,0-1 0,0 1 0,0-1 0,2-1 0,1-1 29,1 0-1,-1-1 1,0 1-1,1-1 0,-2 0 1,1 0-1,0 0 1,-1-1-1,0 1 1,0-1-1,3-6 1,-5 9-93,0-1 1,0 1 0,0 0 0,0-1 0,0 1-1,-1 0 1,1-1 0,-1 1 0,1-1 0,-1 1-1,0-1 1,0 0 0,0 1 0,-1-1-1,1 1 1,0-1 0,-1 1 0,0 0 0,1-1-1,-1 1 1,0-1 0,0 1 0,-1 0 0,1 0-1,0 0 1,-3-4 0,-6-2-6763</inkml:trace>
  <inkml:trace contextRef="#ctx0" brushRef="#br0" timeOffset="800.99">498 9 24575,'-1'0'0,"-1"5"0,1 8 0,0 5 0,0 5 0,1 4 0,0 1 0,-1 0 0,1-1 0,1-4 0,-1-4 0,0-2 0,0-2 0,-2-8 0,-1-5 0,-2-6 0,0-3-8191</inkml:trace>
  <inkml:trace contextRef="#ctx0" brushRef="#br0" timeOffset="1436.74">435 198 24575,'41'0'0,"77"-10"0,-117 10 0,0 0 0,1-1 0,-1 1 0,1-1 0,-1 1 0,0-1 0,1 1 0,-1-1 0,0 1 0,1-1 0,-1 0 0,0 0 0,2-2 0,-2 3 0,-1 0 0,0-1 0,0 1 0,1-1 0,-1 1 0,0-1 0,0 1 0,0-1 0,1 1 0,-1-1 0,0 1 0,0-1 0,0 1 0,0-1 0,0 1 0,0-1 0,0 1 0,0-1 0,0 1 0,0-1 0,0 1 0,-1-1 0,1 1 0,0 0 0,-1-2 0,1 1 0,-1 0 0,0 0 0,0 0 0,0 0 0,0 0 0,0 0 0,0 1 0,0-1 0,0 0 0,-1 1 0,1-1 0,0 1 0,0-1 0,0 1 0,-1-1 0,1 1 0,0 0 0,-1 0 0,1-1 0,0 1 0,-1 0 0,1 0 0,0 0 0,-1 1 0,1-1 0,-3 1 0,3-1 0,-1 1 0,0 0 0,0 0 0,1 1 0,-1-1 0,1 0 0,-1 0 0,1 1 0,0-1 0,-1 1 0,1-1 0,0 1 0,0 0 0,-2 3 0,3-5 0,-1 1 0,1 0 0,-1-1 0,1 1 0,0 0 0,-1-1 0,1 1 0,0 0 0,-1-1 0,1 1 0,0 0 0,0 0 0,0-1 0,0 1 0,0 0 0,0 0 0,0-1 0,0 1 0,0 0 0,0 0 0,0-1 0,0 1 0,1 0 0,-1 0 0,0-1 0,1 1 0,-1 0 0,0-1 0,1 1 0,-1 0 0,1-1 0,-1 1 0,1-1 0,-1 1 0,1-1 0,-1 1 0,1-1 0,-1 1 0,2 0 0,0-1 0,-1 0 0,0 0 0,1 0 0,-1 0 0,0 0 0,0-1 0,1 1 0,-1 0 0,0-1 0,0 1 0,1-1 0,-1 1 0,0-1 0,0 0 0,0 0 0,0 1 0,0-1 0,0 0 0,2-1 0,13-8 0,-11 9 0,1 1 0,0-1 0,0 2 0,-1-1 0,1 0 0,0 1 0,8 2 0,-8-2 0,-1 1 0,1-2 0,0 1 0,-1-1 0,1 1 0,10-2 0,-14 0 0,0 0 0,0 1 0,0-1 0,-1 0 0,1 0 0,0 0 0,0 0 0,0 0 0,-1 0 0,1-1 0,-1 1 0,1-1 0,-1 1 0,1-1 0,-1 1 0,0-1 0,0 0 0,0 1 0,0-1 0,0 0 0,0 0 0,0 0 0,0-3 0,1-3 0,0 0 0,-1 0 0,0-1 0,-1 1 0,1 0 0,-2 0 0,1-1 0,-1 1 0,0 0 0,-1 0 0,0 0 0,0 0 0,-1 0 0,0 0 0,0 0 0,-5-7 0,8 14 0,-1 1 0,1-1 0,0 1 0,0-1 0,0 1 0,0-1 0,-1 1 0,1-1 0,0 1 0,0 0 0,-1-1 0,1 1 0,0 0 0,-1-1 0,1 1 0,-1 0 0,1-1 0,0 1 0,-1 0 0,1-1 0,-1 1 0,1 0 0,0 0 0,-1 0 0,1-1 0,-1 1 0,1 0 0,-1 0 0,1 0 0,-1 0 0,1 0 0,-1 0 0,1 0 0,-1 0 0,1 0 0,-1 0 0,1 0 0,-1 1 0,1-1 0,-1 0 0,1 0 0,-1 0 0,1 0 0,0 1 0,-1-1 0,1 0 0,-1 1 0,1-1 0,0 0 0,-1 1 0,1-1 0,0 0 0,-1 1 0,1-1 0,0 1 0,0-1 0,-1 0 0,1 1 0,0-1 0,0 1 0,-2 4 0,0 0 0,0-1 0,1 1 0,-2 9 0,-3 45-314,3-1 0,8 110 0,-4-152-109,1 7-6403</inkml:trace>
  <inkml:trace contextRef="#ctx0" brushRef="#br0" timeOffset="2079.75">296 519 24575,'-3'-4'-5981,"-2"-2"2584,0 1 5322,0 10 1545,1 6-4121,-9 64 2373,10-54-1139,-1 0-1,0 0 1,-2-1-1,-7 21 0,13-41-582,0 1 0,0-1 0,0 0 0,0 1 0,0-1 0,-1 0 0,1 0 0,0 1 0,0-1 0,0 0 0,0 1 0,0-1 0,0 0 0,-1 0 0,1 1 0,0-1 0,0 0 0,0 0 0,-1 1 0,1-1 0,0 0 0,0 0 0,-1 0 0,1 0 0,0 1 0,-1-1 0,1 0 0,0 0 0,0 0 0,-1 0 0,1 0 0,-1 0 0,-1-10 0,2-17 0,0 26 0,0 0 0,0-1 0,0 1 0,0-1 0,1 1 0,-1 0 0,0-1 0,1 1 0,-1-1 0,1 1 0,-1 0 0,1 0 0,0-1 0,-1 1 0,1 0 0,0 0 0,0 0 0,0 0 0,0 0 0,0 0 0,0 0 0,0 0 0,0 0 0,0 0 0,1 0 0,-1 1 0,0-1 0,0 1 0,1-1 0,-1 1 0,0-1 0,3 1 0,1 0 0,-1 0 0,1 1 0,0 0 0,-1 0 0,1 1 0,-1-1 0,1 1 0,6 3 0,-3-1 0,0-1 0,0-1 0,0 1 0,0-1 0,0-1 0,1 0 0,-1 0 0,17-1 0,-22 0 0,-1 0 0,1 0 0,-1 0 0,0-1 0,1 1 0,-1-1 0,0 1 0,1-1 0,-1 0 0,0 0 0,0 0 0,0 0 0,0-1 0,0 1 0,0 0 0,0-1 0,0 0 0,0 1 0,-1-1 0,1 0 0,-1 0 0,1 0 0,-1 0 0,0 0 0,0 0 0,0 0 0,0 0 0,0 0 0,0-1 0,0 1 0,-1 0 0,1-1 0,-1 1 0,0-1 0,0 1 0,0-3 0,-1-2 0,1 1 0,-2 0 0,1 0 0,-1 0 0,0 0 0,0 0 0,0 1 0,-1-1 0,0 1 0,0-1 0,-4-4 0,0 0 0,-1 0 0,0 1 0,0 0 0,-16-13 0,23 21 0,0 0 0,0 0 0,0 0 0,0 1 0,0-1 0,0 0 0,0 0 0,-1 1 0,1-1 0,0 1 0,0-1 0,-1 1 0,1-1 0,0 1 0,-1 0 0,1 0 0,0-1 0,-1 1 0,1 0 0,0 0 0,-1 0 0,1 1 0,-1-1 0,1 0 0,0 1 0,0-1 0,-1 0 0,1 1 0,0-1 0,-1 1 0,1 0 0,0-1 0,-1 2 0,0 0 0,1 0 0,-1 0 0,1 0 0,0 0 0,-1 0 0,1 1 0,0-1 0,1 0 0,-1 1 0,0-1 0,1 0 0,-1 1 0,1-1 0,0 1 0,-1-1 0,1 1 0,0-1 0,1 3 0,3 15-1365,2-2-5461</inkml:trace>
  <inkml:trace contextRef="#ctx0" brushRef="#br0" timeOffset="3197.68">555 601 24575,'-3'-6'0,"0"-1"0,-1 1 0,0 0 0,0 0 0,0 0 0,-6-6 0,9 12 0,0-1 0,0 0 0,0 0 0,0 1 0,0-1 0,0 0 0,0 1 0,0-1 0,0 1 0,0-1 0,0 1 0,0 0 0,-1 0 0,1-1 0,0 1 0,0 0 0,-2 0 0,1 1 0,0-1 0,1 1 0,-1-1 0,0 1 0,1 0 0,-1-1 0,1 1 0,-1 0 0,1 0 0,-1 0 0,1 1 0,0-1 0,0 0 0,-1 0 0,-1 4 0,0-1 0,0 1 0,1 0 0,-1 0 0,1 0 0,0 1 0,0-1 0,1 0 0,-2 11 0,2-14 0,1 1 0,0-1 0,0 0 0,0 1 0,0-1 0,0 0 0,1 1 0,-1-1 0,1 0 0,1 4 0,-2-5 0,1 0 0,0 0 0,-1 0 0,1 0 0,0 0 0,-1 0 0,1 0 0,0 0 0,0 0 0,0-1 0,0 1 0,0 0 0,0-1 0,0 1 0,0-1 0,0 1 0,0-1 0,0 0 0,0 1 0,0-1 0,1 0 0,0 0 0,0 1 0,-1-1 0,1 0 0,0-1 0,-1 1 0,1 0 0,-1 0 0,1-1 0,-1 1 0,1-1 0,-1 1 0,1-1 0,-1 0 0,1 1 0,-1-1 0,0 0 0,1 0 0,-1 0 0,0 0 0,0 0 0,0-1 0,0 1 0,0 0 0,0 0 0,2-3 0,11-30 0,-12 29 0,-2 7 0,0-1 0,0 1 0,1-1 0,-1 0 0,0 1 0,1-1 0,-1 1 0,1-1 0,0 0 0,-1 1 0,1-1 0,0 0 0,0 0 0,0 0 0,-1 1 0,1-1 0,1 0 0,-1 0 0,0 0 0,0 0 0,0-1 0,0 1 0,1 0 0,-1 0 0,0-1 0,1 1 0,-1-1 0,0 1 0,1-1 0,-1 0 0,1 1 0,-1-1 0,1 0 0,-1 0 0,1 0 0,-1 0 0,1 0 0,-1-1 0,1 1 0,-1 0 0,0-1 0,1 1 0,-1 0 0,1-1 0,-1 0 0,0 1 0,0-1 0,1 0 0,-1 0 0,0 0 0,0 0 0,0 0 0,0 0 0,0 0 0,0 0 0,0 0 0,0 0 0,0-1 0,-1 1 0,1 0 0,0-1 0,-1 1 0,1 0 0,-1-1 0,1 1 0,-1-1 0,0 1 0,0 0 0,0-3 0,2-37 0,1 49 0,0 0 0,0 0 0,7 12 0,-9-18 0,0 0 0,0 0 0,1-1 0,-1 1 0,0-1 0,1 1 0,-1-1 0,1 1 0,0-1 0,-1 0 0,1 1 0,0-1 0,0 0 0,0 0 0,0-1 0,0 1 0,3 1 0,-4-2 0,0 0 0,0 0 0,0-1 0,0 1 0,0 0 0,0 0 0,0-1 0,0 1 0,0 0 0,0-1 0,0 1 0,0-1 0,0 1 0,0-1 0,0 0 0,-1 1 0,1-1 0,0 0 0,-1 0 0,1 1 0,0-1 0,-1 0 0,1 0 0,-1 0 0,1 0 0,-1 0 0,1 0 0,-1 0 0,0 0 0,0 0 0,1 0 0,-1 0 0,0 0 0,0 0 0,0 0 0,0 0 0,0-2 0,2-14 0,-1 16 0,0 4 0,2 30 0,-3-28 0,5 82 0,4 132 0,-9-211 0,1 12 0,-4 34 0,2-50 0,1 1 0,-1-1 0,0 0 0,0 0 0,0 0 0,-1 0 0,0 0 0,1 0 0,-1 0 0,-1-1 0,1 1 0,0-1 0,-1 1 0,-4 3 0,6-6 0,0 0 0,-1 0 0,1 0 0,0 0 0,-1 0 0,1 0 0,-1-1 0,1 1 0,-1 0 0,1-1 0,-1 0 0,0 1 0,1-1 0,-1 0 0,1 0 0,-1 0 0,0 0 0,1 0 0,-1 0 0,0 0 0,1-1 0,-1 1 0,1 0 0,-1-1 0,1 1 0,-1-1 0,1 0 0,-1 0 0,1 1 0,0-1 0,-1 0 0,1 0 0,0 0 0,0 0 0,-1-1 0,1 1 0,-2-3 0,0 0 0,-1-1 0,1 0 0,0 0 0,0 0 0,0-1 0,1 1 0,0-1 0,0 1 0,-1-9 0,2 6 0,0-1 0,1 0 0,0 1 0,1-1 0,0 0 0,0 0 0,1 1 0,0-1 0,0 1 0,1 0 0,0 0 0,1 0 0,6-11 0,8-11 0,1 1 0,23-26 0,-32 42 0,9-11 0,-7 11 0,-1-1 0,-1 0 0,0 0 0,-1-1 0,10-23 0,-20 40 0,0-1 0,0 0 0,0 1 0,0-1 0,0 0 0,0 1 0,0-1 0,0 1 0,1-1 0,-1 1 0,1-1 0,-1 1 0,1 0 0,0-1 0,-1 1 0,1-1 0,0 1 0,0 0 0,0-1 0,0 1 0,1 0 0,-1-1 0,0 1 0,1-1 0,-1 1 0,1 0 0,-1-1 0,1 1 0,0-1 0,0 1 0,0-1 0,0 0 0,0 1 0,0-1 0,2 2 0,13 7 0,-11-7 0,0 0 0,0 0 0,-1 1 0,1-1 0,-1 1 0,6 6 0,-9-9 0,-1 0 0,1 0 0,-1 0 0,1 0 0,-1 0 0,1 0 0,-1 0 0,1 1 0,-1-1 0,0 0 0,0 0 0,0 0 0,0 1 0,0-1 0,0 0 0,0 0 0,0 0 0,0 1 0,0-1 0,-1 0 0,1 0 0,0 0 0,-1 0 0,1 0 0,-1 0 0,1 1 0,-1-1 0,0 0 0,1 0 0,-1-1 0,0 1 0,0 0 0,0 0 0,0 0 0,0 0 0,-1 0 0,0 1 20,0 0 0,0-1 0,-1 1 1,1-1-1,0 0 0,0 0 0,-1 0 0,1 0 0,-1 0 0,1 0 0,-1-1 0,1 1 0,-1-1 0,1 0 0,-1 0 0,-2 0 1,3 0-82,1 0 0,-1 0 0,1 0 0,0-1 0,-1 1 0,1-1 0,-1 1 0,1-1 0,0 1 0,-1-1 0,1 0 0,0 0 0,-1 0 0,1 0 0,0 1 0,0-2 0,0 1 0,0 0 1,0 0-1,0 0 0,0 0 0,0-1 0,1 1 0,-1 0 0,0-1 0,1 1 0,-1-3 0,-3-12-6765</inkml:trace>
  <inkml:trace contextRef="#ctx0" brushRef="#br0" timeOffset="3633.86">1141 374 24575,'0'2'0,"3"-1"0,4 0 0,6 0 0,3 0 0,5 0 0,0-1 0,0 0 0,-7 0 0,-5 0-8191</inkml:trace>
  <inkml:trace contextRef="#ctx0" brushRef="#br0" timeOffset="4572.92">334 179 24575,'0'-1'0,"-1"-3"0,-2 0 0,-3 0 0,-1 1 0,0 2 0,-3 4 0,-3 6 0,3 4 0,1 1 0,3 2 0,5 0 0,4-2 0,2-1 0,2-4 0,0-2-8191</inkml:trace>
  <inkml:trace contextRef="#ctx0" brushRef="#br0" timeOffset="5860.42">1689 274 24575,'-1'0'0,"0"0"0,1 0 0,-1 1 0,1-1 0,-1 0 0,1 1 0,-1-1 0,1 1 0,0-1 0,-1 0 0,1 1 0,-1-1 0,1 1 0,0-1 0,-1 1 0,1 0 0,0-1 0,0 1 0,-1-1 0,1 1 0,0-1 0,0 1 0,0 0 0,0 0 0,-5 21 0,4-13 0,-10 31 0,-2 1 0,-21 45 0,27-75 0,8-17 0,6-19 0,6-7 0,-10 21 0,1 1 0,0-1 0,0 1 0,1 0 0,1 0 0,0 1 0,0 0 0,13-15 0,-18 24 0,-1-1 0,1 1 0,-1-1 0,1 1 0,-1-1 0,1 1 0,-1 0 0,1-1 0,0 1 0,-1-1 0,1 1 0,0 0 0,-1 0 0,1-1 0,0 1 0,-1 0 0,1 0 0,0 0 0,0 0 0,-1 0 0,1 0 0,0 0 0,-1 0 0,1 0 0,0 0 0,0 0 0,0 1 0,0 0 0,0-1 0,0 1 0,-1 0 0,1 0 0,0 0 0,0 0 0,-1 0 0,1 0 0,0 0 0,-1 0 0,1 0 0,-1 0 0,1 0 0,-1 3 0,2 6 0,0 0 0,-1 0 0,1 11 0,-2-13 0,2 19-455,2 0 0,11 41 0,-12-56-6371</inkml:trace>
  <inkml:trace contextRef="#ctx0" brushRef="#br0" timeOffset="6462.09">1607 425 24575,'23'-1'0,"1"0"0,-1-2 0,0 0 0,26-8 0,-39 9 0,0-2 0,0 1 0,0-1 0,0 0 0,-1-1 0,0-1 0,0 1 0,0-1 0,-1 0 0,1-1 0,9-11 0,-14 13 0,0-1 0,-1 1 0,0-1 0,0 0 0,0 0 0,-1 0 0,0 0 0,2-9 0,-3 11 0,0 0 0,0 0 0,-1-1 0,1 1 0,-1 0 0,0-1 0,0 1 0,-1 0 0,1-1 0,-1 1 0,0 0 0,0 0 0,-3-6 0,4 10 0,0-1 0,0 1 0,0-1 0,0 1 0,0 0 0,0-1 0,0 1 0,-1-1 0,1 1 0,0 0 0,0-1 0,-1 1 0,1-1 0,0 1 0,0 0 0,-1 0 0,1-1 0,0 1 0,-1 0 0,1-1 0,0 1 0,-1 0 0,1 0 0,-1 0 0,1-1 0,0 1 0,-1 0 0,1 0 0,-1 0 0,1 0 0,-1 0 0,1 0 0,0 0 0,-1 0 0,1 0 0,-1 0 0,1 0 0,-1 0 0,1 0 0,0 0 0,-1 0 0,1 0 0,-1 1 0,1-1 0,0 0 0,-1 0 0,1 0 0,0 1 0,-1-1 0,1 0 0,0 1 0,-1-1 0,1 0 0,0 0 0,-1 1 0,1-1 0,0 1 0,0-1 0,-1 0 0,1 1 0,0-1 0,0 0 0,0 2 0,-11 27 0,7-4 0,1 1 0,1 0 0,2-1 0,4 48 0,-4-73 0,0 0 0,0 1 0,0-1 0,0 0 0,0 0 0,1 1 0,-1-1 0,0 0 0,0 1 0,0-1 0,0 0 0,1 0 0,-1 0 0,0 1 0,0-1 0,0 0 0,1 0 0,-1 0 0,0 1 0,0-1 0,1 0 0,-1 0 0,0 0 0,1 0 0,-1 0 0,0 0 0,0 0 0,1 1 0,-1-1 0,0 0 0,1 0 0,-1 0 0,0 0 0,0 0 0,1 0 0,-1-1 0,0 1 0,1 0 0,-1 0 0,0 0 0,0 0 0,1 0 0,-1 0 0,0 0 0,1-1 0,-1 1 0,0 0 0,0 0 0,0 0 0,1 0 0,-1-1 0,0 1 0,23-17 0,-7 6 0,-15 10 0,0 0 0,0 1 0,0-1 0,0 1 0,0-1 0,1 1 0,-1-1 0,0 1 0,0 0 0,1 0 0,-1 0 0,0-1 0,1 1 0,-1 0 0,0 1 0,0-1 0,1 0 0,-1 0 0,0 1 0,1-1 0,-1 0 0,0 1 0,0-1 0,0 1 0,0 0 0,0-1 0,1 1 0,-1 0 0,0 0 0,0-1 0,-1 1 0,1 0 0,0 0 0,1 2 0,-1-2 0,-1 1 0,1 0 0,-1 0 0,1-1 0,-1 1 0,0 0 0,0 0 0,0 0 0,0-1 0,0 1 0,0 0 0,0 0 0,-1 0 0,1-1 0,-1 1 0,1 0 0,-1 0 0,1-1 0,-1 1 0,0-1 0,0 1 0,0 0 0,0-1 0,-1 2 0,0 0 0,0-1 0,-1 0 0,1 1 0,0-1 0,-1 0 0,1 0 0,-1 0 0,0-1 0,1 1 0,-1-1 0,0 1 0,0-1 0,0 0 0,0 0 0,0 0 0,0-1 0,0 1 0,-1-1 0,-4 1 0,7-2-34,1 1 0,-1 0 0,0 0 0,1-1 0,-1 1-1,1-1 1,-1 1 0,1-1 0,-1 1 0,1-1 0,-1 1 0,1-1 0,0 1-1,-1-1 1,1 1 0,0-1 0,-1 0 0,1 1 0,0-1 0,0 1-1,0-1 1,-1 0 0,1 1 0,0-1 0,0 0 0,0 1 0,0-1 0,0 0-1,0 1 1,0-1 0,0 0 0,1 1 0,-1-1 0,0 0 0,0 1 0,1-1-1,-1 0 1,0 1 0,1-2 0,3-11-6792</inkml:trace>
  <inkml:trace contextRef="#ctx0" brushRef="#br0" timeOffset="6789.09">2098 362 24575,'0'-1'0,"0"1"0,0-1 0,-1 1 0,1-1 0,0 0 0,-1 1 0,1-1 0,0 1 0,-1-1 0,1 1 0,-1-1 0,1 1 0,-1 0 0,1-1 0,-1 1 0,1-1 0,-1 1 0,0 0 0,1 0 0,-1-1 0,1 1 0,-1 0 0,0 0 0,1 0 0,-1-1 0,1 1 0,-1 0 0,0 0 0,1 0 0,-1 0 0,0 0 0,1 0 0,-1 1 0,0-1 0,1 0 0,-1 0 0,0 1 0,0-1 0,0 0 0,0 0 0,0 0 0,0 0 0,1 0 0,-1 1 0,0-1 0,0 0 0,0 1 0,1-1 0,-1 1 0,0-1 0,1 1 0,-1-1 0,0 1 0,1-1 0,-1 1 0,0-1 0,1 1 0,-1 0 0,1 0 0,-1-1 0,1 1 0,0 0 0,-1 0 0,1-1 0,0 1 0,-1 0 0,1 0 0,0 0 0,0-1 0,0 3 0,1 0 0,0 0 0,0 0 0,0 0 0,1 0 0,0 0 0,-1 0 0,1 0 0,0-1 0,0 1 0,1 0 0,-1-1 0,0 0 0,4 3 0,-3-2 0,0 0 0,0 0 0,0 0 0,0 0 0,-1 1 0,1-1 0,-1 1 0,3 4 0,-5-5 0,0-1 0,0 0 0,1 0 0,-1 0 0,-1 1 0,1-1 0,0 0 0,-1 0 0,1 0 0,-1 0 0,1 0 0,-1 1 0,0-1 0,-2 3 0,3-4 0,-1 0 0,1 0 0,0-1 0,-1 1 0,1 0 0,-1-1 0,1 1 0,-1 0 0,1-1 0,-1 1 0,1-1 0,-1 1 0,1-1 0,-1 1 0,0-1 0,1 1 0,-1-1 0,0 0 0,0 1 0,1-1 0,-1 0 0,0 0 0,0 0 0,1 1 0,-1-1 0,0 0 0,0 0 0,0 0 0,1 0 0,-1 0 0,0 0 0,0 0 0,0-1 0,1 1 0,-1 0 0,0 0 0,0-1 0,1 1 0,-1 0 0,0-1 0,1 1 0,-2-1 0,-3-7-1365,2-2-5461</inkml:trace>
  <inkml:trace contextRef="#ctx0" brushRef="#br0" timeOffset="7654.02">2180 399 24575,'1'1'0,"1"0"0,-1 0 0,1 0 0,-1 0 0,1-1 0,0 1 0,-1 0 0,1-1 0,-1 0 0,1 1 0,0-1 0,0 0 0,-1 0 0,1 0 0,0 0 0,-1 0 0,1 0 0,0 0 0,-1-1 0,1 1 0,0-1 0,-1 1 0,1-1 0,-1 0 0,1 1 0,-1-1 0,1 0 0,2-2 0,-3 2 0,1 0 0,0 0 0,-1 0 0,0 0 0,1 0 0,-1 0 0,1 0 0,-1-1 0,0 1 0,0-1 0,0 1 0,0-1 0,0 1 0,0-1 0,0 1 0,-1-1 0,1 0 0,0 1 0,-1-1 0,0 0 0,1 0 0,-1 0 0,0 1 0,0-1 0,0 0 0,0-3 0,0 4 0,0 1 0,0 0 0,0-1 0,-1 1 0,1-1 0,0 1 0,0-1 0,0 1 0,0 0 0,-1-1 0,1 1 0,0 0 0,-1-1 0,1 1 0,0 0 0,-1-1 0,1 1 0,0 0 0,-1 0 0,1-1 0,0 1 0,-1 0 0,1 0 0,-1 0 0,1-1 0,0 1 0,-1 0 0,1 0 0,-1 0 0,1 0 0,-1 0 0,1 0 0,0 0 0,-1 0 0,1 0 0,-1 0 0,1 0 0,-1 0 0,1 0 0,-1 0 0,1 1 0,0-1 0,-1 0 0,1 0 0,-1 0 0,1 1 0,0-1 0,-1 0 0,1 1 0,0-1 0,-1 0 0,1 0 0,0 1 0,0-1 0,-1 1 0,1-1 0,0 0 0,0 1 0,-1 0 0,-14 23 0,14-21 0,0 0 0,0 0 0,1 0 0,-1 0 0,1 0 0,0 0 0,0 0 0,0 0 0,0 0 0,1 1 0,-1-1 0,1 0 0,0 0 0,0 0 0,0-1 0,3 6 0,-4-6 0,1-1 0,1 1 0,-1-1 0,0 0 0,0 0 0,0 1 0,1-1 0,-1 0 0,0 0 0,1-1 0,-1 1 0,1 0 0,-1 0 0,1-1 0,0 1 0,-1 0 0,1-1 0,-1 0 0,1 1 0,0-1 0,0 0 0,-1 0 0,1 0 0,0 0 0,-1 0 0,1-1 0,0 1 0,-1 0 0,1-1 0,0 1 0,-1-1 0,3-1 0,0 0 0,0 0 0,-1 0 0,1 0 0,-1-1 0,0 0 0,0 1 0,0-1 0,0 0 0,0-1 0,0 1 0,-1 0 0,0-1 0,0 0 0,0 1 0,0-1 0,0 0 0,2-8 0,-1 5 0,0-1 0,0 1 0,8-10 0,-11 17 0,0-1 0,0 1 0,0 0 0,0 0 0,0 0 0,0 0 0,0-1 0,1 1 0,-1 0 0,0 0 0,0 0 0,0 0 0,0-1 0,0 1 0,1 0 0,-1 0 0,0 0 0,0 0 0,0 0 0,1 0 0,-1 0 0,0 0 0,0 0 0,0-1 0,1 1 0,-1 0 0,0 0 0,0 0 0,0 0 0,1 0 0,-1 0 0,0 0 0,0 0 0,0 1 0,1-1 0,-1 0 0,0 0 0,0 0 0,0 0 0,1 0 0,-1 0 0,0 0 0,0 0 0,0 0 0,1 1 0,4 11 0,0 17 0,-5-20 0,-1-7 0,1 1 0,0-1 0,0 0 0,0 0 0,0 0 0,1 0 0,-1 0 0,0 0 0,1 0 0,1 4 0,-1-7 0,0 0 0,0 0 0,-1 0 0,1 0 0,0-1 0,0 1 0,-1 0 0,1 0 0,-1 0 0,1-1 0,-1 1 0,0 0 0,1-2 0,0 0 0,0-1 0,0 1 0,1 0 0,-1 0 0,1 0 0,0 0 0,3-5 0,-4 8 0,-1-1 0,0 1 0,1 0 0,-1-1 0,1 1 0,-1 0 0,0-1 0,1 1 0,-1 0 0,1 0 0,-1 0 0,1-1 0,-1 1 0,1 0 0,-1 0 0,0 0 0,1 0 0,-1 0 0,1 0 0,-1 0 0,1 0 0,-1 0 0,2 0 0,-1 1 0,0-1 0,0 1 0,0-1 0,0 1 0,0 0 0,-1 0 0,1-1 0,0 1 0,0 0 0,-1 0 0,1 0 0,0 0 0,-1 0 0,2 2 0,2 4 0,-2-2 0,1 0 0,-1-1 0,1 1 0,0-1 0,7 8 0,-9-12 0,-1 1 0,1-1 0,0 1 0,-1-1 0,1 1 0,0-1 0,0 1 0,0-1 0,0 0 0,0 1 0,-1-1 0,1 0 0,0 0 0,0 0 0,0 0 0,0 1 0,0-1 0,0 0 0,0-1 0,0 1 0,0 0 0,-1 0 0,1 0 0,0-1 0,0 1 0,0 0 0,0-1 0,0 1 0,-1 0 0,1-1 0,0 1 0,0-1 0,-1 0 0,1 1 0,0-1 0,-1 0 0,1 1 0,0-1 0,-1 0 0,1 1 0,-1-2 0,2-1 0,0 0 0,0 0 0,0 0 0,-1 0 0,1-1 0,-1 1 0,0 0 0,0-1 0,-1 1 0,1-1 0,0-4 0,-1-44 0,0 32 0,0 5 0,0 3 0,0-1 0,-4-23 0,0 94 0,6 37-1365,-1-80-5461</inkml:trace>
  <inkml:trace contextRef="#ctx0" brushRef="#br0" timeOffset="7808.46">2451 280 24575,'4'-2'0,"5"-1"0,5 0 0,3-1 0,3-1 0,-1 2 0,-1 0 0,-4 1-8191</inkml:trace>
  <inkml:trace contextRef="#ctx0" brushRef="#br0" timeOffset="8430.91">1808 891 24575,'1'-6'0,"-1"0"0,1 1 0,0-1 0,4-9 0,-4 12 0,1-1 0,-1 0 0,0 1 0,-1-1 0,1 0 0,-1 1 0,1-1 0,-1 0 0,0 0 0,0 1 0,-1-1 0,0-5 0,1 9 0,0-1 0,-1 0 0,1 1 0,0-1 0,0 1 0,0-1 0,-1 0 0,1 1 0,0-1 0,-1 1 0,1-1 0,-1 1 0,1-1 0,0 1 0,-1 0 0,1-1 0,-1 1 0,1-1 0,-1 1 0,1 0 0,-1 0 0,0-1 0,1 1 0,-1 0 0,1 0 0,-1 0 0,1-1 0,-1 1 0,0 0 0,1 0 0,-1 0 0,0 0 0,1 0 0,-1 0 0,1 0 0,-1 0 0,0 1 0,1-1 0,-1 0 0,1 0 0,-1 0 0,0 1 0,1-1 0,-1 0 0,1 0 0,-1 1 0,1-1 0,-1 1 0,1-1 0,0 0 0,-1 1 0,1-1 0,-1 1 0,1 0 0,-4 2 0,1 0 0,0 1 0,0-1 0,0 1 0,1-1 0,-3 5 0,4-4 0,-1-1 0,1 0 0,0 0 0,0 1 0,1-1 0,-1 0 0,1 1 0,-1-1 0,1 1 0,0-1 0,1 1 0,-1-1 0,0 0 0,1 1 0,0-1 0,0 1 0,2 4 0,-2-6 0,-1-1 0,1 1 0,0-1 0,0 1 0,1-1 0,-1 0 0,0 1 0,0-1 0,1 0 0,-1 0 0,0 0 0,1 0 0,0 0 0,-1 0 0,1 0 0,-1 0 0,1-1 0,0 1 0,-1-1 0,1 1 0,0-1 0,0 0 0,-1 1 0,1-1 0,0 0 0,0 0 0,0 0 0,-1-1 0,1 1 0,0 0 0,0-1 0,-1 1 0,1-1 0,0 1 0,2-2 0,-1 0 0,-1 1 0,1-1 0,-1 1 0,1-1 0,-1 0 0,0 0 0,0 0 0,0 0 0,0-1 0,0 1 0,0 0 0,0-1 0,-1 1 0,0-1 0,1 0 0,-1 0 0,0 1 0,0-1 0,0 0 0,-1 0 0,1-3 0,2-9 0,-1 0 0,-1-29 0,0 31 0,-1-49 0,2-44 0,0 92 0,1 23 0,0 27 0,-3 27 0,1 35 0,0-84 0,1 0 0,0 0 0,1 0 0,8 24 0,1-17-1365,-1-6-5461</inkml:trace>
  <inkml:trace contextRef="#ctx0" brushRef="#br0" timeOffset="9485.79">2085 822 24575,'1'-18'0,"-2"-34"0,1 49 0,-1 1 0,1-1 0,-1 1 0,1-1 0,-1 1 0,0 0 0,0-1 0,0 1 0,0 0 0,0-1 0,0 1 0,-1 0 0,1 0 0,-1 0 0,0 0 0,-2-2 0,4 4 0,-1-1 0,0 1 0,0 0 0,0 0 0,0-1 0,1 1 0,-1 0 0,0 0 0,0 0 0,0 0 0,0 0 0,0 0 0,0 0 0,0 0 0,1 0 0,-1 0 0,0 1 0,0-1 0,0 0 0,0 1 0,1-1 0,-1 0 0,0 1 0,0-1 0,1 1 0,-1-1 0,0 1 0,1 0 0,-1-1 0,0 1 0,1 0 0,-1-1 0,1 1 0,-1 0 0,0 0 0,-17 30 0,18-31 0,-3 7 0,0-1 0,1 1 0,0-1 0,0 1 0,1 0 0,-1 0 0,1 12 0,0-17 0,1-1 0,0 0 0,0 1 0,0-1 0,0 1 0,1-1 0,-1 1 0,0-1 0,1 1 0,-1-1 0,1 1 0,-1-1 0,1 0 0,0 1 0,-1-1 0,1 0 0,0 0 0,0 0 0,0 1 0,0-1 0,0 0 0,0 0 0,0 0 0,1 0 0,-1-1 0,0 1 0,0 0 0,1 0 0,-1-1 0,0 1 0,1-1 0,-1 1 0,1-1 0,-1 0 0,1 1 0,-1-1 0,1 0 0,-1 0 0,0 0 0,1 0 0,-1 0 0,3-1 0,-2 1 0,-1 0 0,1 0 0,-1-1 0,1 1 0,-1 0 0,1-1 0,-1 1 0,0-1 0,1 0 0,-1 1 0,0-1 0,1 0 0,-1 0 0,0 0 0,0 0 0,0 0 0,0 0 0,1 0 0,-2 0 0,3-2 0,-2-1 0,1 1 0,0-1 0,-1 0 0,0 0 0,2-7 0,-3 8 0,1 0 0,-1 0 0,1 0 0,0 1 0,0-1 0,0 0 0,0 1 0,0-1 0,1 1 0,-1-1 0,1 1 0,2-3 0,-3 6 0,0 0 0,-1 0 0,1 0 0,0 0 0,-1 0 0,1 0 0,-1 0 0,1 1 0,-1-1 0,1 0 0,-1 0 0,0 1 0,1 1 0,1 5 0,-1-7 0,-1 1 0,1-1 0,0 1 0,0-1 0,0 0 0,0 1 0,1-1 0,-1 0 0,0 1 0,0-1 0,1 0 0,-1 0 0,1 0 0,-1 0 0,1-1 0,-1 1 0,1 0 0,-1-1 0,1 1 0,0-1 0,-1 1 0,1-1 0,0 0 0,0 0 0,-1 1 0,1-1 0,0-1 0,0 1 0,-1 0 0,1 0 0,0-1 0,-1 1 0,1-1 0,0 1 0,-1-1 0,1 1 0,-1-1 0,1 0 0,-1 0 0,1 0 0,-1 0 0,0 0 0,1 0 0,-1-1 0,0 1 0,0 0 0,0-1 0,0 1 0,0 0 0,0-1 0,0 1 0,0-1 0,-1 0 0,1 1 0,0-3 0,5-34 0,-5 40 0,0-1 0,0 1 0,0 0 0,0-1 0,0 1 0,0 0 0,1-1 0,-1 0 0,0 1 0,1-1 0,-1 0 0,1 0 0,0 1 0,-1-1 0,1 0 0,0-1 0,0 1 0,-1 0 0,1-1 0,3 2 0,-3-2 0,-1 0 0,0 0 0,0 0 0,1 0 0,-1 0 0,0 0 0,1 0 0,-1-1 0,0 1 0,1 0 0,-1-1 0,0 1 0,0-1 0,1 1 0,-1-1 0,0 0 0,0 0 0,0 1 0,0-1 0,0 0 0,0 0 0,0 0 0,0 0 0,0 0 0,-1 0 0,1 0 0,0 0 0,-1-1 0,1 1 0,-1 0 0,1-2 0,4-10 0,-3 9 0,-2 22 0,0-18 0,0 88 0,-7 142 0,6-223 0,-7 42 0,7-48 0,1 1 0,0-1 0,-1 1 0,1-1 0,0 0 0,-1 1 0,0-1 0,1 1 0,-1-1 0,0 0 0,0 0 0,0 1 0,0-1 0,0 0 0,0 0 0,0 0 0,0 0 0,0 0 0,0 0 0,-1 0 0,1-1 0,0 1 0,-1 0 0,1-1 0,-3 2 0,3-3 0,0 1 0,-1 0 0,1 0 0,0-1 0,-1 1 0,1-1 0,0 1 0,-1-1 0,1 0 0,0 1 0,0-1 0,0 0 0,0 0 0,0 0 0,0 0 0,0 0 0,0 0 0,0 0 0,0 0 0,0 0 0,0 0 0,1-1 0,-1 1 0,1 0 0,-1 0 0,1-1 0,-1 1 0,0-3 0,0-1 0,-1-1 0,1 1 0,0-1 0,1 1 0,-1-12 0,2 10 0,0 0 0,0 0 0,1 1 0,0-1 0,0 0 0,0 0 0,1 1 0,0-1 0,5-6 0,6-9 0,21-24 0,-5 7 0,-12 14 0,-4 7 0,-1-1 0,0 0 0,-2-1 0,16-36 0,-25 48 0,-5 11 0,-5 13 0,8-13 0,-1 0 0,2 1 0,-1-1 0,0 0 0,1 1 0,-1-1 0,1 0 0,0 0 0,0 0 0,0 1 0,1-1 0,-1 0 0,1 0 0,-1-1 0,1 1 0,0 0 0,4 3 0,11 24 0,-16-28 0,-1 0 0,1-1 0,-1 1 0,0 0 0,0-1 0,1 1 0,-1 0 0,0 0 0,0-1 0,-1 1 0,1 0 0,0-1 0,0 1 0,-1 0 0,1-1 0,-1 1 0,-1 2 0,1-2-37,0 0 0,0-1 1,0 1-1,-1-1 0,1 1 0,-1-1 0,1 1 0,-1-1 0,0 0 0,1 1 0,-1-1 0,0 0 1,0 0-1,0-1 0,0 1 0,0 0 0,0-1 0,0 1 0,0-1 0,0 1 0,0-1 0,0 0 1,0 0-1,0 0 0,0 0 0,0 0 0,0-1 0,0 1 0,0 0 0,0-1 0,0 0 0,0 1 1,0-1-1,0 0 0,0 0 0,-2-2 0,-6-5-6789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5:55.38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 94 24575,'17'6'0,"-17"-6"0,1 0 0,-1 0 0,0 1 0,1-1 0,-1 0 0,1 0 0,-1 0 0,0 1 0,1-1 0,-1 0 0,0 0 0,1 1 0,-1-1 0,0 0 0,1 1 0,-1-1 0,0 0 0,0 1 0,1-1 0,-1 0 0,0 1 0,0-1 0,0 1 0,0-1 0,1 0 0,-1 1 0,0-1 0,0 1 0,0-1 0,0 1 0,0-1 0,0 0 0,0 1 0,0-1 0,0 1 0,-1 0 0,1-1 0,-1 0 0,1 0 0,0 0 0,-1 0 0,1 0 0,0 0 0,-1 0 0,1 0 0,-1-1 0,1 1 0,0 0 0,-1 0 0,1 0 0,0 0 0,-1 0 0,1-1 0,0 1 0,-1 0 0,1 0 0,0 0 0,-1-1 0,1 1 0,0 0 0,0 0 0,-1-1 0,1 1 0,0 0 0,0-1 0,0 1 0,-1 0 0,1-1 0,0 1 0,0 0 0,0-1 0,0 1 0,0-1 0,-8-15 0,4-16 0,4 31 0,0 0 0,0 0 0,0 0 0,0 0 0,0 0 0,0 0 0,0 0 0,0 0 0,0 0 0,0 1 0,1-1 0,-1 0 0,0 0 0,1 0 0,-1 0 0,1 0 0,-1 1 0,1-1 0,-1 0 0,1 0 0,-1 1 0,1-1 0,0 0 0,0 1 0,-1-1 0,1 1 0,0-1 0,0 1 0,-1-1 0,1 1 0,1-1 0,-1 1 0,0 1 0,0-1 0,-1 0 0,1 1 0,0-1 0,0 0 0,-1 1 0,1-1 0,0 1 0,-1-1 0,1 1 0,-1-1 0,1 1 0,0 0 0,-1-1 0,1 1 0,-1 0 0,0-1 0,1 1 0,-1 0 0,0 0 0,1-1 0,-1 1 0,0 0 0,0 0 0,0 0 0,1-1 0,-1 1 0,0 0 0,0 0 0,0 0 0,-1 1 0,2 1 0,-1-1 0,0 1 0,0 0 0,0 0 0,0 0 0,-1-1 0,1 1 0,-2 5 0,2-8 0,-1 0 0,1 1 0,0-1 0,0 1 0,0-1 0,0 1 0,-1-1 0,1 1 0,0-1 0,0 0 0,-1 1 0,1-1 0,0 0 0,-1 1 0,1-1 0,0 0 0,-1 1 0,1-1 0,-1 0 0,1 0 0,0 1 0,-1-1 0,1 0 0,-1 0 0,1 0 0,-1 0 0,1 0 0,-1 1 0,1-1 0,0 0 0,-2 0 0,-4-13 0,4-23 0,7 10 0,-5 25 0,0 0 0,1 0 0,-1 1 0,0-1 0,0 0 0,1 0 0,-1 0 0,1 1 0,-1-1 0,1 0 0,-1 0 0,1 1 0,-1-1 0,1 1 0,0-1 0,-1 0 0,1 1 0,0-1 0,-1 1 0,1-1 0,0 1 0,0 0 0,-1-1 0,1 1 0,0 0 0,0-1 0,1 1 0,-1 0 0,0 1 0,-1-1 0,1 1 0,0 0 0,0-1 0,0 1 0,-1 0 0,1-1 0,0 1 0,-1 0 0,1 0 0,0-1 0,-1 1 0,1 0 0,-1 0 0,1 0 0,-1 0 0,0 0 0,1 0 0,-1 0 0,0 0 0,0 0 0,0 0 0,1 0 0,-1 0 0,-1 2 0,2 28 0,-1-30 0,0 0 0,0 0 0,0 1 0,-1-1 0,1 0 0,0 0 0,0 0 0,-1 0 0,1 0 0,-1 0 0,1 0 0,-1 0 0,1 0 0,-1-1 0,0 1 0,1 0 0,-1 0 0,0 0 0,-1 0 0,-3-4 0,2-11 0,7-9 0,1 13 0,-5 10 0,0 0 0,0-1 0,0 1 0,0 0 0,1 0 0,-1 0 0,0 0 0,0 0 0,0 0 0,0 0 0,0 0 0,0 0 0,0 0 0,1 0 0,-1 0 0,0 0 0,0 0 0,0 0 0,0 0 0,0 0 0,0 0 0,1 0 0,-1 0 0,0 0 0,0 0 0,0 0 0,0 0 0,0 0 0,0 0 0,1 0 0,-1 0 0,0 0 0,0 0 0,0 0 0,0 0 0,0 0 0,0 0 0,0 1 0,0-1 0,1 0 0,-1 0 0,0 0 0,0 0 0,0 0 0,0 0 0,0 0 0,0 1 0,0-1 0,0 0 0,0 0 0,0 0 0,0 0 0,0 0 0,0 0 0,0 1 0,1 1 0,-1 0 0,0 1 0,1-1 0,-1 1 0,0-1 0,0 0 0,-1 1 0,1-1 0,0 0 0,-1 1 0,0-1 0,1 0 0,-3 4 0,3-5 0,0 0 0,0 0 0,-1 0 0,1-1 0,0 1 0,0 0 0,-1 0 0,1-1 0,-1 1 0,1 0 0,-1 0 0,1-1 0,-1 1 0,1-1 0,-1 1 0,1 0 0,-1-1 0,0 1 0,0-1 0,1 1 0,-1-1 0,0 0 0,1 1 0,-1-1 0,0 0 0,0 1 0,0-1 0,0 0 0,1 0 0,-1 0 0,0 0 0,0 0 0,0 0 0,0 0 0,1 0 0,-1 0 0,0 0 0,0 0 0,0-1 0,0 1 0,-1-2 14,1 1 0,0 0-1,0-1 1,0 1 0,0 0-1,1-1 1,-1 1-1,0-1 1,1 0 0,-1 1-1,0-1 1,1 0 0,0 1-1,0-1 1,-1 0 0,1 1-1,0-1 1,0 0 0,0 1-1,1-1 1,-1 0 0,0 1-1,1-1 1,0-2 0,-1 3-31,0 1 1,0-1 0,1 0 0,-1 0-1,0 1 1,1-1 0,-1 0 0,0 0-1,1 1 1,-1-1 0,1 1 0,-1-1-1,1 0 1,-1 1 0,1-1 0,0 1-1,-1-1 1,1 1 0,0-1 0,1 0-1,-2 1-35,1 0-1,0 1 1,0-1-1,0 0 1,0 0-1,-1 0 1,1 0-1,0 1 1,0-1-1,-1 0 1,1 1-1,0-1 1,0 1-1,-1-1 1,1 1-1,-1-1 1,1 1-1,0-1 1,-1 1-1,1 0 1,-1-1-1,1 1 1,-1 0-1,1-1 0,-1 2 1,7 10-6774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5:56.69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72 49 24575,'1'0'0,"-1"0"0,0 0 0,0 0 0,0 0 0,0 0 0,0 0 0,0 0 0,0 1 0,1-1 0,-1 0 0,0 0 0,0 0 0,0 0 0,0 0 0,0 0 0,1 0 0,-1 0 0,0 0 0,0 0 0,0 0 0,0 0 0,0 0 0,1 0 0,-1 0 0,0 0 0,0 0 0,0 0 0,0 0 0,0 0 0,1-1 0,-1 1 0,0 0 0,0 0 0,0 0 0,0 0 0,0 0 0,0 0 0,0 0 0,1 0 0,-1-1 0,0 1 0,0 0 0,0 0 0,0 0 0,0 0 0,0 0 0,0 0 0,0-1 0,0 1 0,0 0 0,0 0 0,0 0 0,0 0 0,0 0 0,0-1 0,0 1 0,0 0 0,0 0 0,0 0 0,0 0 0,0 0 0,0-1 0,0 1 0,0 0 0,0 0 0,6 12 0,-6-11 0,0 1 0,0 0 0,0 0 0,0-1 0,-1 1 0,1 0 0,-1 0 0,1-1 0,-1 1 0,1 0 0,-1-1 0,0 1 0,0-1 0,0 1 0,0-1 0,0 1 0,0-1 0,0 0 0,0 1 0,-1-1 0,1 0 0,0 0 0,-1 0 0,1 0 0,-1 0 0,1 0 0,-1 0 0,0-1 0,1 1 0,-1-1 0,-2 2 0,2-2 0,0 0 0,1 0 0,-1 1 0,1-1 0,-1 0 0,0 0 0,1 0 0,-1 0 0,1-1 0,-1 1 0,0 0 0,1-1 0,-1 1 0,1-1 0,-1 0 0,1 1 0,0-1 0,-1 0 0,1 0 0,0 0 0,-1 0 0,1 0 0,0 0 0,0 0 0,0 0 0,0-1 0,0 1 0,0 0 0,0-1 0,0 1 0,0 0 0,1-1 0,-1 1 0,0-4 0,-1-1 0,1 0 0,1-1 0,-1 1 0,1 0 0,0-7 0,0 11 0,0 0 0,0 1 0,1-1 0,-1 0 0,1 0 0,-1 1 0,1-1 0,0 0 0,-1 1 0,3-3 0,-3 4 0,0-1 0,1 1 0,-1-1 0,1 1 0,0-1 0,-1 1 0,1-1 0,-1 1 0,1 0 0,0-1 0,-1 1 0,1 0 0,0-1 0,-1 1 0,1 0 0,0 0 0,-1 0 0,1 0 0,0 0 0,0 0 0,-1 0 0,1 0 0,0 0 0,0 0 0,0 0 0,2 2 0,0-1 0,-1 1 0,1-1 0,-1 1 0,1 0 0,-1 0 0,0 0 0,1 0 0,-1 0 0,-1 0 0,1 1 0,0-1 0,0 0 0,-1 1 0,1 0 0,-1-1 0,0 1 0,2 5 0,-3-7 0,1 1 0,0 0 0,0 0 0,0 0 0,-1 0 0,1 0 0,-1 1 0,0-1 0,0 0 0,1 0 0,-1 0 0,-1 0 0,1 0 0,0 0 0,0 0 0,-1 1 0,1-1 0,-1 0 0,0 0 0,0 0 0,1-1 0,-1 1 0,-1 0 0,1 0 0,0 0 0,-2 2 0,2-4 0,1 0 0,0 1 0,-1-1 0,1 0 0,-1 0 0,1 1 0,-1-1 0,1 0 0,0 0 0,-1 0 0,1 0 0,-1 0 0,1 0 0,-1 0 0,1 1 0,-1-1 0,1-1 0,-1 1 0,1 0 0,-1 0 0,1 0 0,-1 0 0,1 0 0,-1 0 0,1 0 0,-1-1 0,1 1 0,0 0 0,-1 0 0,0-1 0,-9-16 0,9 15 0,0 0 0,0-1 0,1 1 0,-1-1 0,1 1 0,-1 0 0,1-1 0,0 1 0,0-1 0,0 1 0,1-1 0,-1 1 0,1-4 0,-1 5 0,0 1 0,1 0 0,-1 0 0,0 0 0,0-1 0,0 1 0,0 0 0,0 0 0,1 0 0,-1-1 0,0 1 0,0 0 0,0 0 0,1 0 0,-1 0 0,0 0 0,0-1 0,0 1 0,1 0 0,-1 0 0,0 0 0,0 0 0,1 0 0,-1 0 0,0 0 0,0 0 0,1 0 0,-1 0 0,0 0 0,0 0 0,1 0 0,-1 0 0,0 0 0,0 0 0,1 0 0,-1 0 0,0 1 0,1-1 0,7 10 0,2 13 0,-10-21 0,0 0 0,1-1 0,-1 1 0,-1 0 0,1 0 0,0 0 0,0 0 0,-1-1 0,1 1 0,-2 3 0,-3-2 0,-3-13 0,6 7 0,0 0 0,1-1 0,0 1 0,0 0 0,0-1 0,0 1 0,1-1 0,-1 1 0,1-1 0,0 1 0,0-1 0,0 0 0,1-4 0,-1 8 0,0-1 0,0 1 0,0 0 0,1 0 0,-1-1 0,0 1 0,0 0 0,0 0 0,0-1 0,0 1 0,0 0 0,1 0 0,-1 0 0,0-1 0,0 1 0,0 0 0,1 0 0,-1 0 0,0 0 0,0-1 0,0 1 0,1 0 0,-1 0 0,0 0 0,0 0 0,1 0 0,-1 0 0,0 0 0,0 0 0,1 0 0,-1 0 0,0 0 0,0 0 0,1 0 0,-1 0 0,8 7 0,3 14 0,-9-2 0,-2-18 0,0 0 0,0-1 0,0 1 0,0-1 0,0 1 0,0 0 0,0-1 0,0 1 0,0-1 0,0 1 0,-1 0 0,1-1 0,0 1 0,0-1 0,-1 1 0,1-1 0,0 1 0,-1-1 0,1 1 0,0-1 0,-1 1 0,1-1 0,-1 1 0,1-1 0,-1 0 0,1 1 0,-1-1 0,0 1 0,1-2 0,-1 1 0,0 0 0,1 0 0,-1-1 0,1 1 0,-1-1 0,1 1 0,-1 0 0,1-1 0,-1 1 0,1-1 0,-1 1 0,1-1 0,-1 1 0,1-1 0,0 1 0,-1-1 0,1 0 0,0 1 0,0-1 0,-1 0 0,-6-17 0,6 16 0,-7-22-1365,5 17-5461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6:41.64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560 211 24575,'-3'21'0,"-1"-1"0,0 0 0,-2 1 0,-15 35 0,20-53 0,0 2 0,-1 0 0,0 0 0,0 0 0,-1-1 0,1 1 0,-1-1 0,0 1 0,0-1 0,0 0 0,-1 0 0,-7 6 0,11-10 0,0 1 0,-1-1 0,1 0 0,0 0 0,-1 1 0,1-1 0,0 0 0,-1 0 0,1 0 0,0 0 0,-1 0 0,1 0 0,-1 0 0,1 1 0,0-1 0,-1 0 0,1 0 0,-1 0 0,1-1 0,0 1 0,-1 0 0,1 0 0,0 0 0,-1 0 0,1 0 0,-1 0 0,1 0 0,0-1 0,-1 1 0,1 0 0,-1-1 0,-3-12 0,4 11 0,0 1 0,0-1 0,0 1 0,0-1 0,0 0 0,0 1 0,1-1 0,-1 1 0,1-1 0,-1 0 0,1 1 0,-1 0 0,1-1 0,0 1 0,0-1 0,0 1 0,2-3 0,-2 4 0,0-1 0,1 0 0,-1 1 0,1-1 0,-1 1 0,1 0 0,-1-1 0,1 1 0,-1 0 0,1 0 0,-1 0 0,1 0 0,-1 0 0,1 0 0,-1 1 0,1-1 0,-1 0 0,3 2 0,30 14 0,-4-3 0,-24-11 0,1 0 0,-1-1 0,1 1 0,-1-2 0,13 1 0,-18-1 0,1 0 0,-1 0 0,1 0 0,-1-1 0,1 1 0,-1 0 0,1-1 0,-1 0 0,0 1 0,1-1 0,-1 0 0,0 1 0,0-1 0,1 0 0,-1 0 0,0 0 0,0 0 0,0 0 0,0 0 0,0 0 0,0-1 0,0 1 0,-1 0 0,1-1 0,0 1 0,-1 0 0,1-1 0,-1 1 0,1-1 0,-1 1 0,1-2 0,1-12 0,-1 0 0,0 1 0,-1-1 0,0 0 0,-1 0 0,-1 0 0,0 1 0,-1-1 0,-1 1 0,0 0 0,-7-15 0,10 27 0,0 0 0,0 0 0,0 0 0,0 0 0,-1 0 0,1 1 0,-1-1 0,1 0 0,-1 1 0,1-1 0,-1 1 0,0-1 0,0 1 0,0 0 0,0 0 0,0 0 0,0 0 0,0 0 0,0 0 0,-1 0 0,1 1 0,0-1 0,0 1 0,-1 0 0,1-1 0,0 1 0,0 0 0,-1 1 0,1-1 0,0 0 0,-1 1 0,1-1 0,0 1 0,0-1 0,0 1 0,0 0 0,-1 0 0,1 0 0,1 0 0,-1 1 0,0-1 0,0 0 0,-3 4 0,3-4 0,-1 2 0,1-1 0,-1 0 0,1 0 0,0 1 0,0-1 0,0 1 0,0-1 0,1 1 0,-1 0 0,1 0 0,-1 0 0,1 0 0,0 0 0,0 0 0,0 0 0,1 0 0,-1 1 0,1-1 0,0 0 0,0 0 0,0 1 0,0-1 0,0 0 0,1 0 0,-1 0 0,1 1 0,0-1 0,0 0 0,0 0 0,3 4 0,-2-4 19,1 0 0,-1 0 0,1-1 0,-1 1 0,1-1 0,0 1 0,0-1 0,1 0 0,-1 0 0,0 0 0,1-1 0,-1 1 0,1-1 0,-1 0 0,1 0 0,0 0 0,4 0 0,-1 0-209,0 0 0,1-1 1,-1 0-1,0 0 0,0-1 1,1 0-1,-1 0 1,7-3-1,-3 1-6636</inkml:trace>
  <inkml:trace contextRef="#ctx0" brushRef="#br0" timeOffset="280.08">995 268 24575,'2'0'0,"3"-1"0,3-1 0,1 1 0,3 0 0,0 0 0,-1 0-8191</inkml:trace>
  <inkml:trace contextRef="#ctx0" brushRef="#br0" timeOffset="500.15">995 368 24575,'1'0'0,"3"0"0,6-2 0,4-1 0,3-2 0,1 0 0,-1 1 0,-1 1 0,-3 1-8191</inkml:trace>
  <inkml:trace contextRef="#ctx0" brushRef="#br0" timeOffset="2161.96">2273 41 24575,'0'6'0,"0"0"0,-1 0 0,0 1 0,0-1 0,0 0 0,-1 0 0,-4 8 0,6-12 0,-1-1 0,1 0 0,-1 1 0,0-1 0,1 0 0,-1 0 0,0 1 0,0-1 0,0 0 0,0 0 0,0 0 0,0 0 0,0 0 0,0 0 0,0-1 0,-1 1 0,1 0 0,0-1 0,-1 1 0,1 0 0,0-1 0,-1 0 0,1 1 0,0-1 0,-1 0 0,1 0 0,-1 1 0,1-1 0,-1 0 0,1-1 0,-1 1 0,1 0 0,0 0 0,-1-1 0,1 1 0,-1 0 0,1-1 0,-2-1 0,1 1 0,0 0 0,0 0 0,1 0 0,-1-1 0,1 1 0,-1-1 0,1 0 0,-1 1 0,1-1 0,0 0 0,0 0 0,0 0 0,0 1 0,0-1 0,0 0 0,1 0 0,-1-1 0,1 1 0,-1 0 0,1 0 0,0 0 0,-1 0 0,1 0 0,0 0 0,1-1 0,-1 1 0,0 0 0,1 0 0,0-4 0,0 5 0,-1-1 0,1 1 0,-1 0 0,1 0 0,-1-1 0,1 1 0,0 0 0,-1 0 0,1 0 0,0 0 0,0 0 0,0 0 0,0 0 0,0 0 0,0 0 0,0 1 0,0-1 0,0 0 0,3 0 0,-3 0 0,1 1 0,-1 0 0,1 0 0,-1 0 0,1 0 0,-1 0 0,1 0 0,-1 0 0,1 1 0,-1-1 0,0 1 0,1-1 0,-1 1 0,1-1 0,-1 1 0,0 0 0,1-1 0,-1 1 0,0 0 0,0 0 0,0 0 0,2 1 0,0 2 0,1 0 0,-1 0 0,0 1 0,1-1 0,-2 1 0,1 0 0,-1-1 0,1 1 0,-1 0 0,-1 0 0,1 1 0,-1-1 0,0 0 0,0 0 0,0 1 0,-1-1 0,0 1 0,0-1 0,0 0 0,-2 8 0,1-8 0,1 0 0,-1 0 0,0 0 0,-1-1 0,1 1 0,-1 0 0,0-1 0,0 1 0,0-1 0,-1 0 0,0 0 0,0 0 0,0 0 0,0 0 0,0-1 0,-1 1 0,1-1 0,-1 0 0,0 0 0,0 0 0,0-1 0,-8 4 0,10-5 0,0-1 0,0 1 0,1-1 0,-1 0 0,0 0 0,0 0 0,0 0 0,0 0 0,1 0 0,-1-1 0,0 1 0,0 0 0,1-1 0,-1 0 0,0 1 0,0-1 0,1 0 0,-1 0 0,1 0 0,-1 0 0,1 0 0,-1 0 0,1 0 0,0-1 0,-1 1 0,1 0 0,0-1 0,-1-1 0,1 2 0,0-1 0,0 1 0,0 0 0,0-1 0,1 1 0,-1-1 0,1 1 0,-1-1 0,1 0 0,-1 1 0,1-1 0,0 1 0,0-1 0,0 0 0,0 1 0,0-1 0,0 0 0,0 1 0,0-1 0,1 1 0,-1-1 0,1 1 0,-1-1 0,1 1 0,-1-1 0,1 1 0,0-1 0,0 1 0,0-1 0,0 1 0,2-2 0,-2 2 0,0 0 0,0 0 0,0 0 0,0 0 0,0 0 0,0 1 0,1-1 0,-1 0 0,0 1 0,0-1 0,1 1 0,-1-1 0,0 1 0,1 0 0,-1 0 0,1-1 0,-1 1 0,0 0 0,1 0 0,-1 0 0,1 1 0,-1-1 0,0 0 0,1 0 0,-1 1 0,0-1 0,1 1 0,-1-1 0,0 1 0,0-1 0,1 1 0,-1 0 0,0 0 0,0 0 0,2 1 0,4 5 0,-1 0 0,0 0 0,-1 0 0,9 13 0,1 2 0,-14-21-68,0 0 0,0 0-1,0 0 1,0 0 0,0 0 0,0 0-1,1 0 1,-1 0 0,0-1 0,0 1-1,1-1 1,-1 1 0,1-1 0,-1 1-1,0-1 1,1 0 0,-1 0-1,1 1 1,1-1 0,5-2-6758</inkml:trace>
  <inkml:trace contextRef="#ctx0" brushRef="#br0" timeOffset="2967.64">2418 85 24575,'1'-8'0,"-1"0"0,-1 1 0,1-1 0,-1 0 0,-1 0 0,1 1 0,-1-1 0,-6-13 0,7 30 0,5 9 0,-1-14 0,0 0 0,0-1 0,1 1 0,-1-1 0,1 0 0,0 0 0,-1-1 0,1 1 0,1-1 0,-1 0 0,0 0 0,1 0 0,-1 0 0,1-1 0,-1 0 0,1 0 0,-1 0 0,1 0 0,0-1 0,0 0 0,8 0 0,-9 0 0,1-1 0,-1 1 0,1-1 0,-1 0 0,1 0 0,-1 0 0,0-1 0,1 0 0,-1 0 0,5-3 0,-6 4 0,-1-1 0,0 0 0,0 1 0,0-1 0,-1 0 0,1 0 0,0 0 0,-1 0 0,1 0 0,-1 0 0,0-1 0,0 1 0,0 0 0,0-1 0,0 1 0,0-1 0,0 1 0,0-5 0,-1 6 0,0 1 0,0 0 0,0-1 0,0 1 0,0-1 0,0 1 0,0 0 0,0-1 0,0 1 0,0 0 0,0-1 0,0 1 0,0-1 0,0 1 0,0 0 0,0-1 0,0 1 0,0 0 0,-1-1 0,1 1 0,0 0 0,0-1 0,0 1 0,-1 0 0,1-1 0,0 1 0,0 0 0,-1 0 0,1-1 0,0 1 0,-1 0 0,1 0 0,0-1 0,-1 1 0,1 0 0,0 0 0,-1 0 0,1 0 0,0 0 0,-1-1 0,0 2 0,0-1 0,0 0 0,1 0 0,-1 0 0,0 1 0,0-1 0,1 0 0,-1 1 0,0-1 0,1 0 0,-1 1 0,0-1 0,1 1 0,-1-1 0,1 1 0,-1 0 0,1-1 0,-1 1 0,0 1 0,-2 3 0,1 0 0,0 1 0,0-1 0,0 1 0,0 0 0,1-1 0,0 1 0,0 8 0,0 51 0,1-40 0,1 51 0,0-73 342,-1-5-2049,0-3-5119</inkml:trace>
  <inkml:trace contextRef="#ctx0" brushRef="#br0" timeOffset="3232">2456 142 24575,'1'0'0,"3"0"0,2 0 0,4-3 0,3 0 0,4-1 0,2-1 0,0-2 0,-1 1 0,-1 1 0,-5 2 0,-5 2 0</inkml:trace>
  <inkml:trace contextRef="#ctx0" brushRef="#br0" timeOffset="8032.07">2167 135 24575,'1'-2'0,"3"0"0,-1-1 0,1 0 0,-1-1 0,0 1 0,0 0 0,-1-1 0,1 0 0,-1 1 0,1-1 0,-1 0 0,0 0 0,-1-1 0,1 1 0,-1 0 0,0-1 0,0 1 0,1-8 0,-4 7 0,-1 12 0,-4 16 0,7-18 0,-4 17 0,2-1 0,1 23 0,0-39 0,2 0 0,-1 1 0,1-1 0,-1 0 0,2 0 0,-1 0 0,0 0 0,1 0 0,0 0 0,0-1 0,0 1 0,1 0 0,0-1 0,4 6 0,-6-8 0,0-1 0,1 0 0,-1 0 0,0 0 0,0 0 0,0 0 0,1-1 0,-1 1 0,1 0 0,-1 0 0,0-1 0,1 1 0,-1-1 0,1 1 0,-1-1 0,1 0 0,0 0 0,-1 0 0,1 0 0,-1 0 0,3 0 0,-1-1 0,0 1 0,-1-1 0,1 0 0,-1-1 0,1 1 0,-1 0 0,1-1 0,-1 1 0,0-1 0,1 0 0,1-2 0,2-2 0,-1 1 0,-1-1 0,1 0 0,-1 0 0,0-1 0,-1 1 0,1-1 0,3-10 0,-5 11 0,-1-1 0,1 0 0,-1 0 0,0 0 0,-1 1 0,0-1 0,0 0 0,0 0 0,-1 0 0,0 0 0,0 0 0,-1 1 0,1-1 0,-6-11 0,7 18 0,0-1 0,-1 0 0,1 1 0,0-1 0,-1 0 0,1 1 0,0-1 0,-1 1 0,1-1 0,-1 1 0,1-1 0,-1 1 0,0-1 0,1 1 0,-1-1 0,1 1 0,-1-1 0,0 1 0,1 0 0,-1 0 0,0-1 0,1 1 0,-1 0 0,0 0 0,1 0 0,-1 0 0,0-1 0,0 1 0,-1 1 0,1-1 0,0 1 0,0 0 0,0-1 0,0 1 0,0 0 0,0-1 0,0 1 0,0 0 0,0 0 0,0 0 0,0 0 0,0 0 0,0 2 0,-4 6 0,0-1 0,0 2 0,-2 9 0,6-16 0,-2 3 0,-16 51 0,18-53 0,0 1 0,0 0 0,0 0 0,1 0 0,-1 0 0,1 0 0,0 0 0,1 0 0,1 7 0,-2-11 6,0-1 0,0 0 0,0 1 0,0-1 0,0 0 0,0 1-1,1-1 1,-1 0 0,0 1 0,0-1 0,0 0 0,1 1 0,-1-1 0,0 0-1,0 0 1,1 1 0,-1-1 0,0 0 0,0 0 0,1 0 0,-1 0 0,0 1-1,1-1 1,-1 0 0,0 0 0,1 0 0,-1 0 0,0 0 0,1 0 0,-1 0-1,0 0 1,1 0 0,-1 0 0,1 0 0,-1 0 0,0 0 0,1 0 0,-1 0-1,0 0 1,1 0 0,-1 0 0,0-1 0,1 1 0,-1 0 0,0 0 0,0 0-1,1-1 1,-1 1 0,0 0 0,0 0 0,1-1 0,-1 1 0,19-19-566,-14 14-557,5-5-5709</inkml:trace>
  <inkml:trace contextRef="#ctx0" brushRef="#br0" timeOffset="10221.79">1461 815 24575,'-2'-2'0,"-1"-3"0,1 0 0,6-2 0,4 0 0,4 0 0,3 0 0,-1 3 0,-3 2-8191</inkml:trace>
  <inkml:trace contextRef="#ctx0" brushRef="#br0" timeOffset="10396.14">1436 885 24575,'-2'2'0,"0"1"0,4-2 0,3 0 0,5-5 0,4-2 0,4-3 0,3 0 0,2 0 0,0 1 0,1-1 0,-5 2-8191</inkml:trace>
  <inkml:trace contextRef="#ctx0" brushRef="#br0" timeOffset="10866.44">1933 708 24575,'0'0'0,"0"0"0,1 0 0,-1 0 0,0-1 0,0 1 0,0 0 0,0 0 0,0 0 0,0-1 0,0 1 0,0 0 0,0 0 0,0 0 0,0-1 0,0 1 0,0 0 0,0 0 0,0 0 0,0-1 0,-1 1 0,1 0 0,0 0 0,0 0 0,0-1 0,0 1 0,0 0 0,0 0 0,0 0 0,-1 0 0,1-1 0,0 1 0,0 0 0,0 0 0,0 0 0,-1 0 0,1 0 0,0 0 0,0 0 0,0 0 0,-1-1 0,-6 8 0,-5 14 0,11-18 0,0 0 0,0 0 0,1 0 0,0 0 0,-1 0 0,1 0 0,0 0 0,1 0 0,-1 1 0,0-1 0,1 0 0,0 0 0,0 0 0,0-1 0,0 1 0,0 0 0,0 0 0,3 3 0,-3-4 0,0 0 0,1-1 0,-1 1 0,1 0 0,0-1 0,-1 1 0,1-1 0,0 0 0,0 0 0,0 1 0,0-1 0,0 0 0,0-1 0,0 1 0,0 0 0,0-1 0,0 1 0,0-1 0,1 1 0,-1-1 0,0 0 0,0 0 0,0 0 0,1 0 0,-1-1 0,4 0 0,-4 1 0,0-1 0,0 0 0,0 0 0,0 1 0,-1-1 0,1 0 0,0-1 0,0 1 0,-1 0 0,1 0 0,0-1 0,-1 1 0,0-1 0,1 1 0,-1-1 0,0 0 0,0 0 0,0 1 0,2-4 0,-2 1 0,1 0 0,-1 0 0,0 0 0,0-1 0,0 1 0,-1 0 0,1 0 0,-1-1 0,-1-6 0,1 6 0,-1 1 0,0 0 0,0 0 0,0 0 0,0 0 0,-1 0 0,1 0 0,-1 0 0,-4-6 0,5 8 0,-1 0 0,1 1 0,0-1 0,-1 0 0,1 1 0,-1 0 0,0-1 0,1 1 0,-1 0 0,0 0 0,0 0 0,0 0 0,0 0 0,0 0 0,0 1 0,0-1 0,0 1 0,0-1 0,-3 1 0,4 0-49,0 0 1,-1 0-1,1 0 0,0 0 0,0 0 1,0 0-1,0 0 0,0 0 0,0 1 1,0-1-1,0 0 0,0 1 0,0-1 1,0 1-1,0-1 0,0 1 0,0 0 1,0-1-1,0 1 0,1 0 0,-1-1 1,0 1-1,0 0 0,1 0 0,-1 0 0,1 0 1,-2 1-1,2 5-6777</inkml:trace>
  <inkml:trace contextRef="#ctx0" brushRef="#br0" timeOffset="11363.98">2122 645 24575,'-3'-8'0,"-1"-1"0,0 0 0,-1 1 0,0 0 0,0 0 0,-9-10 0,1 0 0,16 20 0,0 0 0,0-1 0,0 1 0,1-1 0,-1 0 0,5 2 0,0-1 0,-2 0 0,0 1 0,0-2 0,0 1 0,0-1 0,1 0 0,-1 0 0,7 0 0,-12-1 0,1 0 0,-1-1 0,1 1 0,-1 0 0,0 0 0,1-1 0,-1 1 0,0-1 0,1 1 0,-1-1 0,0 0 0,0 0 0,1 1 0,-1-1 0,0 0 0,0 0 0,0 0 0,0 0 0,0 0 0,0 0 0,-1 0 0,1-1 0,0 1 0,0 0 0,-1 0 0,1-1 0,-1 1 0,1 0 0,-1-1 0,0 1 0,1-1 0,-1 1 0,0 0 0,0-1 0,0 1 0,0-2 0,0 3 0,0-1 0,0 1 0,0 0 0,1-1 0,-1 1 0,0 0 0,0-1 0,0 1 0,0 0 0,0-1 0,0 1 0,0 0 0,0-1 0,0 1 0,0 0 0,0-1 0,0 1 0,-1 0 0,1-1 0,0 1 0,0 0 0,0 0 0,0-1 0,0 1 0,-1 0 0,1-1 0,0 1 0,0 0 0,-1 0 0,1 0 0,0-1 0,0 1 0,-1 0 0,1 0 0,-9 7 0,-7 20 0,12-13 0,0 0 0,1 1 0,0-1 0,-1 26 0,4 59 0,1-97 62,-1-2-82,0 0-1,0 0 0,0 0 1,0 0-1,0 0 0,0 0 0,0 0 1,0 0-1,0 1 0,0-1 1,0 0-1,1 0 0,-1 0 1,0 0-1,0 0 0,0 0 1,0 0-1,0 1 0,0-1 1,0 0-1,0 0 0,0 0 1,0 0-1,0 0 0,0 0 0,0 0 1,0 1-1,0-1 0,0 0 1,0 0-1,0 0 0,-1 0 1,1 0-1,0 0 0,0 0 1,0 1-1,0-1 0,0 0 1,0 0-1,0 0 0,0 0 1,0 0-1,0 0 0,0 0 0,-1 0 1,1 0-1,0 0 0,0 0 1,0 0-1,0 1 0,0-1 1,0 0-1,0 0 0,-1 0 1,1 0-1,0 0 0,0 0 1,0 0-1,0 0 0,0 0 1,0 0-1,0 0 0,-1 0 0,1 0 1,0 0-1,0 0 0,0-1 1,0 1-1</inkml:trace>
  <inkml:trace contextRef="#ctx0" brushRef="#br0" timeOffset="11544.6">2097 721 24575,'1'0'0,"4"0"0,4-2 0,5-1 0,7-3 0,2 0 0,1-2 0,-2 1 0,-6 1 0,-9 3 0,-7 3 0</inkml:trace>
  <inkml:trace contextRef="#ctx0" brushRef="#br0" timeOffset="9473.82">591 790 24575,'0'32'0,"-1"0"0,-8 41 0,7-62 0,0 0 0,-1 0 0,0-1 0,-1 1 0,0-1 0,-1 0 0,0 0 0,-1 0 0,0-1 0,0 0 0,-9 10 0,15-18 0,-1 0 0,0 0 0,0 0 0,0 0 0,0 0 0,0 0 0,0-1 0,0 1 0,0 0 0,-1-1 0,1 1 0,0 0 0,0-1 0,0 1 0,-1-1 0,1 0 0,0 1 0,-1-1 0,1 0 0,0 0 0,-1 0 0,1 0 0,-2 0 0,2-1 0,0 1 0,1-1 0,-1 0 0,0 0 0,0 0 0,1 1 0,-1-1 0,0 0 0,1 0 0,-1 0 0,1 0 0,-1 0 0,1 0 0,0 0 0,-1 0 0,1-1 0,0 1 0,0 0 0,0 0 0,0 0 0,0 0 0,0 0 0,0 0 0,0 0 0,0 0 0,0-1 0,1-1 0,1-9 0,0 1 0,1-1 0,4-12 0,-6 20 0,1 0 0,-1 0 0,1 0 0,0 1 0,0-1 0,0 0 0,1 1 0,-1 0 0,1 0 0,0 0 0,-1 0 0,6-4 0,-7 7 0,0-1 0,0 1 0,0-1 0,0 1 0,0 0 0,0 0 0,0 0 0,0-1 0,0 1 0,0 0 0,0 0 0,0 0 0,0 1 0,0-1 0,0 0 0,0 0 0,0 0 0,0 1 0,0-1 0,0 1 0,0-1 0,0 1 0,0-1 0,-1 1 0,1-1 0,1 2 0,23 22 0,-14-12 0,-7-9 0,1 0 0,-1 1 0,1-1 0,0-1 0,-1 1 0,1-1 0,1 0 0,-1 0 0,0 0 0,0-1 0,1 1 0,-1-1 0,1-1 0,-1 1 0,11-1 0,-13 0 0,0-1 0,-1 1 0,1-1 0,0 1 0,-1-1 0,1 0 0,0 0 0,-1 0 0,1-1 0,-1 1 0,0-1 0,1 1 0,-1-1 0,0 0 0,0 1 0,0-1 0,0 0 0,0-1 0,-1 1 0,1 0 0,0 0 0,-1-1 0,0 1 0,1-1 0,-1 1 0,0-1 0,-1 0 0,1 1 0,0-1 0,-1 0 0,1 1 0,-1-6 0,1-1 0,-1 1 0,-1-1 0,1 1 0,-1-1 0,-1 1 0,0-1 0,0 1 0,0 0 0,-1 0 0,0 0 0,-1 0 0,0 1 0,0-1 0,0 1 0,-1 0 0,-7-8 0,11 14 0,0 0 0,-1 0 0,1 0 0,-1 0 0,1 1 0,-1-1 0,1 0 0,-1 0 0,1 1 0,-1-1 0,1 1 0,-1 0 0,0-1 0,1 1 0,-1 0 0,0 0 0,1 0 0,-1 0 0,0 0 0,1 1 0,-1-1 0,0 0 0,1 1 0,-1-1 0,1 1 0,-1 0 0,1-1 0,-1 1 0,1 0 0,-1 0 0,-1 2 0,0-1 0,0 0 0,1 0 0,-1 1 0,1-1 0,0 1 0,0 0 0,-1 0 0,2 0 0,-1 0 0,0 0 0,1 0 0,-1 0 0,1 0 0,-1 6 0,2-8 12,0 0 1,-1 0-1,1 0 0,0 0 0,1 0 0,-1 0 1,0 0-1,0 0 0,0 0 0,1 0 0,-1 0 1,0 0-1,1 0 0,-1 0 0,1 0 0,-1 0 0,1 0 1,0 0-1,-1 0 0,1 0 0,0 0 0,0-1 1,-1 1-1,1 0 0,0-1 0,0 1 0,2 0 1,28 11-1720,-12-8-5119</inkml:trace>
  <inkml:trace contextRef="#ctx0" brushRef="#br0" timeOffset="10020.27">938 797 24575,'-2'17'0,"0"1"0,-2 0 0,0-1 0,-12 33 0,14-43 0,-1 0 0,0-1 0,-1 1 0,-5 6 0,8-11 0,0 0 0,0-1 0,0 1 0,0-1 0,0 1 0,-1-1 0,1 0 0,-1 1 0,1-1 0,-1 0 0,1 0 0,-1 0 0,0 0 0,1 0 0,-1 0 0,0-1 0,0 1 0,1-1 0,-1 1 0,0-1 0,-2 1 0,3-2 0,0 1 0,1 0 0,-1-1 0,0 1 0,0-1 0,1 1 0,-1-1 0,0 1 0,1-1 0,-1 1 0,1-1 0,-1 0 0,1 1 0,-1-1 0,1 0 0,-1 0 0,1 1 0,0-1 0,-1 0 0,1 0 0,0 0 0,0 1 0,0-1 0,-1 0 0,1 0 0,0 0 0,0 0 0,0 1 0,0-1 0,1-1 0,1-27 0,-1 24 0,0 1 0,1 0 0,-1 0 0,1 0 0,0 0 0,4-8 0,-5 11 0,-1 0 0,1 0 0,0 1 0,-1-1 0,1 0 0,0 0 0,-1 1 0,1-1 0,0 1 0,0-1 0,0 0 0,0 1 0,0 0 0,0-1 0,0 1 0,0-1 0,0 1 0,0 0 0,0 0 0,0 0 0,0 0 0,0 0 0,0 0 0,0 0 0,0 0 0,0 0 0,0 0 0,0 0 0,0 0 0,0 1 0,0-1 0,0 0 0,0 1 0,-1-1 0,3 2 0,17 10 0,-10-5 0,0-1 0,17 7 0,-24-12 0,-1 0 0,1 0 0,0 0 0,-1 0 0,1-1 0,0 1 0,-1-1 0,1 0 0,0 0 0,-1 0 0,1 0 0,0-1 0,0 1 0,-1 0 0,1-1 0,3-1 0,-4 1 0,-1 0 0,1 0 0,-1 0 0,0 0 0,1 0 0,-1-1 0,0 1 0,0 0 0,0-1 0,0 1 0,0-1 0,0 1 0,0-1 0,0 1 0,-1-1 0,1 0 0,-1 1 0,1-1 0,-1 0 0,0 1 0,1-1 0,-1 0 0,0 0 0,0 1 0,0-1 0,0 0 0,-1 0 0,1 1 0,-1-4 0,-1-3 0,0 1 0,0-1 0,-1 0 0,0 1 0,-4-8 0,5 11 0,0 0 0,-1 0 0,1 0 0,-1 0 0,0 0 0,0 1 0,0-1 0,-1 1 0,1 0 0,-1 0 0,-5-3 0,8 6 0,0-1 0,-1 0 0,1 1 0,0 0 0,0-1 0,-1 1 0,1 0 0,0 0 0,-1 0 0,1-1 0,0 1 0,-1 1 0,1-1 0,0 0 0,-1 0 0,-2 1 0,2 0 0,0 0 0,1 0 0,-1 0 0,0 1 0,0-1 0,1 0 0,-1 1 0,0-1 0,1 1 0,-1 0 0,1 0 0,0-1 0,-2 4 0,1-2 27,0 0-1,1 1 0,-1-1 0,1 0 1,0 1-1,0-1 0,0 1 0,0-1 1,1 1-1,-1-1 0,1 1 0,0 4 1,0-6-102,0 0 1,1 0 0,-1 0 0,1 0 0,-1 0-1,1 0 1,0 0 0,0-1 0,0 1 0,0 0-1,0 0 1,0-1 0,0 1 0,1 0 0,-1-1-1,1 1 1,-1-1 0,1 0 0,-1 1 0,1-1-1,0 0 1,2 1 0,10 5-6752</inkml:trace>
  <inkml:trace contextRef="#ctx0" brushRef="#br0" timeOffset="14011.96">1694 1319 24575,'2'0'0,"5"-2"0,5-1 0,2-1 0,1-1 0,0 0 0,-3 2-8191</inkml:trace>
  <inkml:trace contextRef="#ctx0" brushRef="#br0" timeOffset="14194.78">1694 1408 24575,'1'0'0,"3"0"0,3 0 0,5-2 0,4-3 0,3-3 0,1 0 0,0-1 0,-1 2 0,-4 1-8191</inkml:trace>
  <inkml:trace contextRef="#ctx0" brushRef="#br0" timeOffset="12613.87">661 1439 24575,'3'49'0,"-4"-35"0,-1 0 0,-1-1 0,0 1 0,0-1 0,-2 0 0,-8 20 0,9-26 0,1-1 0,-1 1 0,0-1 0,0 0 0,-1 0 0,1 0 0,-1 0 0,-1-1 0,1 0 0,-1 0 0,0-1 0,0 1 0,-12 5 0,17-9 0,0-1 0,1 1 0,-1-1 0,0 1 0,0-1 0,0 0 0,0 1 0,0-1 0,0 0 0,0 0 0,0 0 0,0 0 0,0 0 0,0 0 0,0 0 0,0 0 0,0 0 0,0 0 0,0 0 0,0-1 0,0 1 0,0 0 0,0-1 0,-1 0 0,1 0 0,0 0 0,1 0 0,-1 0 0,0 0 0,1 0 0,-1 0 0,1 0 0,0 0 0,-1-1 0,1 1 0,0 0 0,0 0 0,0 0 0,-1 0 0,1-1 0,0 1 0,1-2 0,-1-1 0,1 0 0,-1 0 0,1 0 0,0 1 0,0-1 0,1 0 0,-1 0 0,1 1 0,0-1 0,0 1 0,4-6 0,-5 8 0,0 0 0,0 0 0,1 0 0,-1 1 0,0-1 0,1 0 0,-1 1 0,1-1 0,-1 1 0,1-1 0,-1 1 0,1 0 0,-1-1 0,1 1 0,-1 0 0,1 0 0,-1 0 0,1 0 0,-1 1 0,1-1 0,-1 0 0,1 1 0,-1-1 0,1 1 0,-1-1 0,1 1 0,1 1 0,6 3 0,0 0 0,-1 1 0,11 9 0,5 3 0,-20-16 0,-1 0 0,1 0 0,0 0 0,0-1 0,1 0 0,-1 0 0,0 0 0,0 0 0,1 0 0,-1-1 0,0 0 0,8 0 0,-11 0 0,1-1 0,0 1 0,0-1 0,-1 1 0,1-1 0,0 0 0,-1 1 0,1-1 0,-1 0 0,1 0 0,-1 0 0,1 0 0,-1-1 0,0 1 0,0 0 0,1 0 0,-1-1 0,0 1 0,0-1 0,0 1 0,0-1 0,-1 0 0,1 1 0,0-1 0,-1 0 0,1 1 0,-1-1 0,0 0 0,1 0 0,-1 1 0,0-1 0,0-3 0,0-3 0,-1 0 0,0 0 0,0 0 0,-1 0 0,0 1 0,0-1 0,0 1 0,-1-1 0,-1 1 0,-3-8 0,2 6 0,-1 1 0,1-1 0,-2 1 0,1 0 0,-1 0 0,0 1 0,-11-9 0,17 15 0,-1 0 0,1 0 0,0 0 0,-1 0 0,1 0 0,-1 0 0,0 0 0,1 0 0,-1 1 0,0-1 0,1 1 0,-1-1 0,0 1 0,0 0 0,1 0 0,-1 0 0,0 0 0,-3 0 0,3 0 0,1 1 0,0 0 0,0-1 0,0 1 0,-1 0 0,1 0 0,0-1 0,0 1 0,0 0 0,0 0 0,0 0 0,0 0 0,1 1 0,-1-1 0,0 0 0,0 0 0,1 0 0,-1 1 0,0 0 0,0 3 0,-1 0 0,1-1 0,0 1 0,0 0 0,1 0 0,0 0 0,0 0 0,0 0 0,0 0 0,1 0 0,-1-1 0,3 8 0,5 7-1365,1-3-5461</inkml:trace>
  <inkml:trace contextRef="#ctx0" brushRef="#br0" timeOffset="13184.83">843 1471 24575,'1'27'0,"-3"61"0,1-78 0,0 0 0,-1 0 0,0 0 0,0-1 0,-1 1 0,-7 15 0,9-24 0,1 0 0,-1 1 0,0-1 0,0 0 0,1 0 0,-1 0 0,0 0 0,0 1 0,0-1 0,0 0 0,0-1 0,0 1 0,-2 2 0,2-3 0,1 0 0,-1 0 0,1 0 0,0 0 0,-1 0 0,1 0 0,-1 0 0,1 0 0,0 0 0,-1 0 0,1 0 0,-1 0 0,1-1 0,0 1 0,-1 0 0,1 0 0,0 0 0,-1 0 0,1-1 0,0 1 0,-1 0 0,1 0 0,0-1 0,-1 1 0,1 0 0,0-1 0,0 1 0,-1 0 0,1 0 0,0-1 0,-2-2 0,1-1 0,-1 1 0,1 0 0,0-1 0,0 1 0,0-1 0,1 1 0,-1-7 0,1 6 0,-1-24 0,1 26 0,0 1 0,0 0 0,0 0 0,0 0 0,1 0 0,-1 0 0,0 0 0,0 0 0,1 0 0,-1 0 0,0 0 0,1 0 0,-1 0 0,1 0 0,0 0 0,-1 0 0,1 1 0,0-1 0,-1 0 0,1 0 0,1 0 0,-1 1 0,0 0 0,-1 0 0,1 0 0,0 0 0,0 0 0,0 0 0,-1 0 0,1 1 0,0-1 0,0 0 0,-1 0 0,1 1 0,0-1 0,0 1 0,-1-1 0,1 0 0,-1 1 0,1 0 0,0-1 0,0 1 0,16 17 0,-9-9 0,-3-5 0,0 1 0,0-1 0,1 0 0,0 0 0,0-1 0,0 1 0,0-1 0,11 3 0,-15-5 0,0 0 0,0-1 0,0 0 0,0 1 0,0-1 0,0 0 0,0 0 0,0 0 0,0-1 0,0 1 0,0 0 0,0-1 0,0 1 0,0-1 0,-1 1 0,1-1 0,0 0 0,0 0 0,0 0 0,-1 0 0,1 0 0,-1-1 0,1 1 0,-1 0 0,1-1 0,-1 1 0,0-1 0,1 1 0,-1-1 0,0 0 0,0 1 0,0-1 0,0 0 0,0-2 0,1-1 0,-1 0 0,0 0 0,0 0 0,0 0 0,-1 0 0,1 0 0,-1 0 0,0 0 0,-1-1 0,1 1 0,-1 0 0,0 0 0,-3-7 0,-2-6 0,-1 0 0,-10-19 0,15 33 0,0 0 0,-1 0 0,1 0 0,-1 0 0,0 0 0,0 1 0,0-1 0,0 1 0,-1 0 0,1 0 0,-7-4 0,9 6 0,-1 0 0,0 1 0,1-1 0,-1 1 0,0-1 0,0 1 0,1-1 0,-1 1 0,0 0 0,0 0 0,1 0 0,-1 0 0,0 0 0,0 0 0,1 1 0,-1-1 0,0 1 0,0-1 0,1 1 0,-1-1 0,0 1 0,1 0 0,-1 0 0,1 0 0,-1 0 0,1 0 0,0 0 0,-1 0 0,1 1 0,0-1 0,0 0 0,-2 3 0,1-1 31,0-1 0,0 1 0,0 0 0,1 0 0,-1 0 0,1 0 0,-1 0 0,1 0 1,0 0-1,0 4 0,1-6-92,-1 0 0,1 1 0,0-1 0,0 0 0,0 1 0,0-1 0,0 0 0,1 1 0,-1-1 0,0 0 0,1 0 0,-1 1 0,1-1 0,-1 0 0,1 0 0,-1 0 0,1 1 0,0-1 1,0 0-1,-1 0 0,1 0 0,0 0 0,0 0 0,0-1 0,0 1 0,0 0 0,2 1 0,6 2-6765</inkml:trace>
  <inkml:trace contextRef="#ctx0" brushRef="#br0" timeOffset="13767.48">1108 1427 24575,'-3'5'0,"1"1"0,0 0 0,0 0 0,0 0 0,-1 8 0,-2 15 0,4-18 0,-1 1 0,0-1 0,-1 0 0,0 1 0,-1-1 0,0-1 0,-1 1 0,-8 13 0,13-23 0,-1-1 0,1 1 0,0 0 0,-1-1 0,1 1 0,0-1 0,-1 1 0,1-1 0,-1 1 0,1-1 0,-1 1 0,1-1 0,-1 0 0,1 1 0,-1-1 0,0 1 0,1-1 0,-1 0 0,0 0 0,1 1 0,-1-1 0,0 0 0,1 0 0,-1 0 0,0 0 0,1 0 0,-2 0 0,2 0 0,-1-1 0,0 1 0,1-1 0,-1 0 0,1 1 0,-1-1 0,1 0 0,-1 1 0,1-1 0,0 0 0,-1 1 0,1-1 0,0 0 0,-1 0 0,1 0 0,0 1 0,0-1 0,0-1 0,-1-2 0,1 0 0,-1 0 0,1 0 0,0 0 0,1-1 0,-1 1 0,1 0 0,1-6 0,-2 9 0,1 0 0,0 0 0,-1-1 0,1 1 0,0 0 0,0 0 0,0 0 0,0 0 0,0 0 0,0 0 0,0 0 0,0 0 0,0 0 0,0 1 0,1-1 0,-1 0 0,0 1 0,0-1 0,1 1 0,-1-1 0,0 1 0,1 0 0,-1-1 0,1 1 0,-1 0 0,0 0 0,1 0 0,-1 0 0,1 0 0,-1 0 0,2 1 0,6 1 0,-1 1 0,0-1 0,0 2 0,11 5 0,14 5 0,-31-13 0,0-1 0,0 1 0,0-1 0,1 0 0,-1 1 0,0-1 0,0 0 0,0 0 0,0-1 0,1 1 0,-1 0 0,0-1 0,0 1 0,0-1 0,0 0 0,0 1 0,0-1 0,0 0 0,0 0 0,0-1 0,0 1 0,-1 0 0,1-1 0,0 1 0,-1-1 0,1 1 0,-1-1 0,0 1 0,1-1 0,-1 0 0,0 0 0,0 0 0,0 0 0,0 0 0,-1 0 0,2-4 0,0-1 0,-1 1 0,0-1 0,0 0 0,0 1 0,-1-1 0,0 0 0,0 0 0,-1 1 0,0-1 0,-3-12 0,0 7 0,0 1 0,0 0 0,-11-18 0,13 25 0,0 0 0,-1 0 0,0 1 0,0-1 0,0 1 0,0 0 0,0 0 0,0 0 0,-1 0 0,0 1 0,1-1 0,-1 1 0,-5-2 0,7 3 0,1 1 0,-1-1 0,1 1 0,-1-1 0,1 1 0,0 0 0,-1 0 0,1 0 0,-1 0 0,1 0 0,-1 0 0,1 0 0,-1 1 0,1-1 0,-1 0 0,1 1 0,0-1 0,-1 1 0,1 0 0,0-1 0,-1 1 0,0 1 0,-1 0 0,1 0 0,0 0 0,0 0 0,0 0 0,0 1 0,1-1 0,-1 1 0,1 0 0,-1-1 0,-1 6 0,2-4 0,-1 0 0,1 1 0,0-1 0,0 0 0,0 1 0,1-1 0,-1 1 0,1-1 0,0 1 0,0-1 0,1 1 0,0-1 0,-1 1 0,1-1 0,2 5 0,-2-7-105,0-1 0,0 0 0,0 0 0,0 1 0,0-1 0,0 0 0,0 0 0,1 0 0,-1 0 0,0 0 0,0-1 0,2 2 0,7 2-6721</inkml:trace>
  <inkml:trace contextRef="#ctx0" brushRef="#br0" timeOffset="20046.89">2387 1174 24575,'3'-17'0,"1"-9"0,-4 25 0,0 0 0,-1 1 0,1-1 0,0 1 0,0-1 0,0 1 0,-1-1 0,1 1 0,0-1 0,-1 1 0,1-1 0,0 1 0,-1-1 0,1 1 0,-1-1 0,1 1 0,-1 0 0,1-1 0,-1 1 0,1 0 0,-1-1 0,1 1 0,-1 0 0,1 0 0,-1 0 0,0-1 0,1 1 0,-1 0 0,1 0 0,-1 0 0,0 0 0,1 0 0,-1 0 0,1 0 0,-1 0 0,0 0 0,1 1 0,-2-1 0,-3 1 0,-1 1 0,1 0 0,-1 0 0,1 0 0,0 0 0,0 1 0,0 0 0,0 0 0,0 0 0,1 1 0,0-1 0,-1 1 0,-4 6 0,5-5 0,0-1 0,0 1 0,0 0 0,1-1 0,0 2 0,0-1 0,0 0 0,1 0 0,0 1 0,0 0 0,0-1 0,-1 12 0,3-15 0,0 0 0,0 0 0,0 0 0,1 0 0,-1 0 0,1 0 0,-1 0 0,1 0 0,0 0 0,0-1 0,0 1 0,0 0 0,0-1 0,0 1 0,0 0 0,0-1 0,1 1 0,-1-1 0,1 0 0,-1 1 0,1-1 0,-1 0 0,1 0 0,0 0 0,0 0 0,-1 0 0,1-1 0,0 1 0,2 0 0,9 3 0,-1-1 0,0 0 0,21 1 0,-10-2 0,-21-1 0,9 0 0,-1 1 0,0 1 0,0 0 0,16 7 0,-24-10 0,-1 1 0,1-1 0,-1 1 0,0 0 0,1 0 0,-1 0 0,0 0 0,0 0 0,0 0 0,0 0 0,0 0 0,0 0 0,0 0 0,0 0 0,0 1 0,0-1 0,0 0 0,-1 1 0,1-1 0,-1 1 0,1-1 0,-1 1 0,1-1 0,-1 1 0,0-1 0,0 1 0,0-1 0,0 1 0,0-1 0,0 1 0,0-1 0,0 1 0,-1-1 0,1 1 0,0-1 0,-1 1 0,0-1 0,1 1 0,-1-1 0,0 0 0,-1 2 0,-2 3 0,0-1 0,-1 0 0,1 0 0,-1 0 0,-1-1 0,1 1 0,0-1 0,-1-1 0,0 1 0,0-1 0,-13 5 0,0 0 0,0-2 0,-35 8 0,47-12 57,1-1 0,-1-1 0,1 1 0,0-1 0,-8 0 0,13 0-74,0 0-1,0-1 1,0 1 0,1 0 0,-1 0 0,0 0 0,0-1 0,0 1 0,1 0 0,-1-1 0,0 1 0,1-1 0,-1 1 0,0-1 0,1 1 0,-1-1-1,0 0 1,1 1 0,-1-2 0,0 1-48,1 0 0,0 0 0,0 0 0,0 0 0,0 0 0,-1 0 0,2 0 0,-1 0 0,0 0 0,0 0 0,0 0 0,0 0 0,1 0 0,-1 0 0,0 0 0,1 0 0,-1 0 0,1 0 0,-1 0 0,1-1 0,7-10-6761</inkml:trace>
  <inkml:trace contextRef="#ctx0" brushRef="#br0" timeOffset="20376.59">2588 1257 24575,'-1'2'0,"0"1"0,0 0 0,1 0 0,-1 0 0,1 0 0,0 0 0,-1 0 0,1 0 0,1 5 0,-1-5 0,1-1 0,-1 1 0,1-1 0,-1 0 0,1 1 0,0-1 0,0 0 0,0 0 0,0 0 0,1 1 0,-1-1 0,0 0 0,1-1 0,0 1 0,-1 0 0,1 0 0,0-1 0,0 1 0,0-1 0,0 1 0,0-1 0,0 0 0,0 0 0,1 0 0,-1 0 0,0 0 0,1-1 0,-1 1 0,0 0 0,1-1 0,4 0 0,-5 1 0,0-1 0,1 0 0,-1 0 0,0 0 0,0-1 0,1 1 0,-1 0 0,0-1 0,0 0 0,0 1 0,0-1 0,0 0 0,0 0 0,0 0 0,0 0 0,0 0 0,0-1 0,0 1 0,-1-1 0,1 1 0,0-1 0,-1 1 0,0-1 0,1 0 0,-1 0 0,0 0 0,0 0 0,0 0 0,0 0 0,0 0 0,0 0 0,-1 0 0,1 0 0,-1-1 0,1-3 0,-1-40-1365,-1 31-5461</inkml:trace>
  <inkml:trace contextRef="#ctx0" brushRef="#br0" timeOffset="20796.88">2815 1238 24575,'0'0'0,"1"0"0,-1 0 0,0 0 0,0 1 0,1-1 0,-1 0 0,0 0 0,1 0 0,-1 0 0,0 0 0,1 1 0,-1-1 0,0 0 0,1 0 0,-1 0 0,0 0 0,1 0 0,-1 0 0,0 0 0,1 0 0,-1 0 0,0 0 0,1-1 0,-1 1 0,0 0 0,1 0 0,-1 0 0,0 0 0,1 0 0,-1-1 0,0 1 0,0 0 0,1 0 0,-1 0 0,0-1 0,0 1 0,1 0 0,-1 0 0,0-1 0,0 1 0,0 0 0,0-1 0,1 1 0,-1 0 0,0-1 0,0 1 0,0 0 0,0-1 0,0 1 0,0 0 0,0-1 0,0 1 0,0 0 0,0-1 0,0 1 0,0 0 0,0-1 0,0 1 0,0 0 0,0-1 0,0 1 0,0 0 0,-1 0 0,1-1 0,3 3 0,-1 1 0,1 0 0,-1 0 0,0 0 0,0 0 0,0 0 0,0 0 0,-1 1 0,1-1 0,-1 0 0,0 1 0,0 0 0,1 6 0,-1-9 0,-1 1 0,1 0 0,-1-1 0,0 1 0,1 0 0,-1-1 0,0 1 0,0 0 0,0 0 0,-1-1 0,1 1 0,0 0 0,-1-1 0,1 1 0,-1 0 0,1-1 0,-1 1 0,0-1 0,1 1 0,-1-1 0,0 1 0,0-1 0,0 1 0,-1-1 0,1 0 0,0 0 0,0 0 0,-1 0 0,1 0 0,0 0 0,-3 1 0,4-1 0,-1-1 0,1 0 0,-1 0 0,0 0 0,1 0 0,-1 1 0,1-1 0,-1 0 0,0 0 0,1 0 0,-1 0 0,1 0 0,-1 0 0,0-1 0,1 1 0,-1 0 0,1 0 0,-1 0 0,0-1 0,1 1 0,-1 0 0,1 0 0,-1-1 0,1 1 0,-1 0 0,1-1 0,-1 1 0,1-1 0,-1 0 0,0-1 0,0 0 0,0 1 0,0-1 0,1 0 0,-1 0 0,1 0 0,-1 1 0,1-1 0,-1-4 0,1-2 0,0 1 0,1-1 0,2-14 0,-1 13 0,0 0 0,1 1 0,0 0 0,5-9 0,-6 13 0,0 1 0,-1 0 0,1 0 0,0 1 0,1-1 0,-1 0 0,0 1 0,1-1 0,0 1 0,-1 0 0,1 0 0,0 0 0,5-3 0,-6 5 0,-1 0 0,1-1 0,0 1 0,0 0 0,0 0 0,0 0 0,0 0 0,-1 1 0,1-1 0,0 1 0,0-1 0,0 1 0,-1-1 0,1 1 0,0 0 0,-1 0 0,1 0 0,0 0 0,-1 0 0,0 0 0,1 0 0,-1 0 0,1 1 0,-1-1 0,0 0 0,0 1 0,2 2 0,3 4 0,-1 0 0,0 0 0,8 17 0,-10-18 69,0 1-1,-1 0 0,0-1 0,3 15 1,-5-19-170,0-1 1,1 1-1,-1 0 1,0 0 0,-1-1-1,1 1 1,0 0-1,-1 0 1,0-1 0,1 1-1,-1 0 1,0-1 0,0 1-1,-1-1 1,1 1-1,-3 3 1,-5 3-6726</inkml:trace>
  <inkml:trace contextRef="#ctx0" brushRef="#br0" timeOffset="21915.03">787 2145 24575,'2'31'0,"-1"-19"0,-1 0 0,1-1 0,-2 1 0,-2 22 0,0-23 0,0 0 0,-1 1 0,0-2 0,-1 1 0,0 0 0,-1-1 0,0 0 0,-1 0 0,0-1 0,0 0 0,-1 0 0,0 0 0,0-1 0,-1 0 0,0-1 0,-17 10 0,25-16 0,1 0 0,-1-1 0,0 1 0,0-1 0,0 0 0,0 1 0,0-1 0,0 0 0,0 0 0,1 1 0,-1-1 0,0 0 0,0 0 0,0 0 0,0 0 0,0 0 0,0 0 0,0 0 0,0-1 0,0 1 0,0 0 0,0 0 0,0-1 0,0 1 0,-1-1 0,1 0 0,0-1 0,0 1 0,1 0 0,-1 0 0,0 0 0,1-1 0,-1 1 0,1 0 0,-1 0 0,1-1 0,0 1 0,-1 0 0,1-1 0,0 1 0,0-3 0,0-4 0,0 0 0,1 0 0,0 1 0,5-17 0,-5 20 0,1 0 0,-1-1 0,1 1 0,0 0 0,0 0 0,1 0 0,-1 0 0,1 1 0,0-1 0,6-6 0,-7 9 0,-1 0 0,1 0 0,-1 0 0,1 1 0,-1-1 0,1 0 0,0 0 0,-1 1 0,1-1 0,0 1 0,-1 0 0,1-1 0,0 1 0,0 0 0,-1 0 0,1 0 0,0 0 0,0 1 0,-1-1 0,1 0 0,0 1 0,-1-1 0,1 1 0,0-1 0,-1 1 0,1 0 0,-1 0 0,1 0 0,-1 0 0,3 2 0,17 13 0,-14-10 0,0-1 0,0 1 0,1-1 0,-1-1 0,16 8 0,-21-12 0,1 1 0,-1 0 0,1-1 0,-1 1 0,1-1 0,-1 0 0,1 0 0,-1 0 0,1 0 0,-1-1 0,1 1 0,-1-1 0,1 1 0,-1-1 0,0 0 0,1 0 0,-1 0 0,0 0 0,0 0 0,0 0 0,1-1 0,-1 1 0,0-1 0,-1 0 0,4-3 0,-1 1 0,0-1 0,-1 0 0,0 0 0,0 0 0,0 0 0,-1 0 0,0-1 0,0 1 0,0-1 0,-1 0 0,1 1 0,-1-1 0,-1 0 0,1 0 0,-1 0 0,0 0 0,0 0 0,-2-6 0,2 6 0,-1-1 0,-1 0 0,1 1 0,-1-1 0,0 1 0,-1-1 0,1 1 0,-1 0 0,-1 0 0,1 0 0,-1 0 0,0 1 0,0-1 0,-1 1 0,-6-6 0,10 10 0,1 0 0,-1 1 0,0-1 0,0 0 0,0 1 0,0-1 0,0 0 0,-1 1 0,1 0 0,0-1 0,0 1 0,0-1 0,0 1 0,0 0 0,-1 0 0,1 0 0,0 0 0,0 0 0,-1 0 0,1 0 0,0 0 0,0 0 0,0 1 0,0-1 0,-1 0 0,0 1 0,0 1 0,0-1 0,0 1 0,0-1 0,0 1 0,1 0 0,-1 0 0,0-1 0,1 1 0,0 0 0,-1 1 0,1-1 0,-1 3 0,-2 3 0,1 1 0,0-1 0,1 1 0,0 0 0,0 0 0,0 10 0,1-16-38,1 0 0,0 0 0,0 0 1,1 0-1,-1 0 0,0-1 0,1 1 0,0 0 0,0 0 0,0-1 0,0 1 0,0 0 0,0-1 0,1 1 0,-1-1 0,1 0 1,0 1-1,0-1 0,-1 0 0,1 0 0,1 0 0,-1 0 0,0-1 0,0 1 0,1 0 0,-1-1 0,1 0 0,-1 1 0,1-1 1,0 0-1,-1 0 0,1-1 0,0 1 0,0-1 0,4 1 0,12 1-6788</inkml:trace>
  <inkml:trace contextRef="#ctx0" brushRef="#br0" timeOffset="22507.26">1014 2170 24575,'0'13'0,"0"1"0,-1-1 0,-1 1 0,0-1 0,-1 1 0,0-1 0,-1 0 0,0 0 0,-1-1 0,-1 1 0,0-1 0,-11 17 0,17-28 0,-1-1 0,1 1 0,0-1 0,0 1 0,-1-1 0,1 0 0,0 1 0,-1-1 0,1 1 0,-1-1 0,1 0 0,-1 1 0,1-1 0,0 0 0,-1 1 0,1-1 0,-1 0 0,1 0 0,-1 1 0,0-1 0,1 0 0,-1 0 0,1 0 0,-1 0 0,1 0 0,-1 0 0,0 0 0,0 0 0,1-1 0,0 1 0,-1-1 0,1 1 0,-1-1 0,1 1 0,0-1 0,-1 1 0,1-1 0,0 1 0,0-1 0,0 0 0,-1 1 0,1-1 0,0 0 0,0 1 0,0-1 0,0 1 0,0-2 0,0 0 0,0 0 0,0-1 0,0 1 0,0 0 0,1 0 0,-1-1 0,1 1 0,-1 0 0,1 0 0,0 0 0,0 0 0,0 0 0,0 0 0,2-3 0,-2 4 0,0 1 0,0-1 0,1 0 0,-1 1 0,1-1 0,-1 1 0,0-1 0,1 1 0,-1 0 0,1-1 0,-1 1 0,1 0 0,-1 0 0,1 0 0,-1 0 0,1 0 0,-1 1 0,3 0 0,31 11 0,-11-4 0,-17-6 0,1 0 0,0-1 0,0 0 0,0-1 0,0 0 0,-1 0 0,14-2 0,-19 2 0,0-1 0,0 1 0,0-1 0,0 1 0,0-1 0,0 0 0,0 0 0,0 0 0,0 0 0,-1-1 0,1 1 0,0 0 0,-1-1 0,1 1 0,-1-1 0,1 1 0,-1-1 0,0 0 0,0 0 0,1 0 0,-1 0 0,-1 1 0,1-1 0,0 0 0,0-1 0,-1 1 0,1 0 0,-1 0 0,0 0 0,1 0 0,-1 0 0,0-4 0,-1-2 0,0 0 0,0 1 0,-1-1 0,1 1 0,-2-1 0,1 1 0,-1 0 0,-5-11 0,6 15 0,0-1 0,0 1 0,0-1 0,0 1 0,0 0 0,-1 0 0,1 0 0,-1 0 0,0 1 0,0-1 0,0 1 0,0-1 0,0 1 0,-1 0 0,1 1 0,-1-1 0,1 0 0,-7-1 0,8 3 0,0 0 0,0 0 0,0 0 0,0 1 0,0-1 0,0 0 0,0 1 0,0 0 0,0-1 0,0 1 0,0 0 0,0 0 0,1 0 0,-1 0 0,0 0 0,0 1 0,1-1 0,-1 0 0,1 1 0,-1-1 0,1 1 0,0 0 0,0-1 0,-1 1 0,1 0 0,0 0 0,1 0 0,-1 0 0,-1 3 0,1-4 0,1 1 0,-1-1 0,1 1 0,-1-1 0,1 1 0,0 0 0,-1-1 0,1 1 0,0-1 0,0 1 0,0 0 0,0-1 0,1 1 0,-1 0 0,0-1 0,1 1 0,-1-1 0,1 1 0,-1 0 0,1-1 0,0 1 0,-1-1 0,1 0 0,0 1 0,0-1 0,0 0 0,0 1 0,1-1 0,-1 0 0,0 0 0,0 0 0,1 0 0,-1 0 0,1 0 0,-1-1 0,3 2 0,0-1-124,1 0 0,0 0 0,-1 0 0,1-1 0,0 0 0,0 0-1,0 0 1,-1 0 0,1-1 0,8-2 0,0 0-6702</inkml:trace>
  <inkml:trace contextRef="#ctx0" brushRef="#br0" timeOffset="23333.66">1278 2145 24575,'1'18'0,"-3"55"0,2-68 0,-1 1 0,0-1 0,0 0 0,0 1 0,-1-1 0,0 0 0,0 0 0,0 0 0,0 0 0,-1-1 0,-4 7 0,7-11 0,0 1 0,-1-1 0,1 0 0,-1 1 0,1-1 0,-1 1 0,1-1 0,0 0 0,-1 1 0,1-1 0,-1 0 0,0 1 0,1-1 0,-1 0 0,1 0 0,-1 0 0,1 0 0,-1 1 0,0-1 0,1 0 0,-1 0 0,1 0 0,-1 0 0,0 0 0,1 0 0,-1 0 0,1-1 0,-1 1 0,0 0 0,1 0 0,-1 0 0,1-1 0,-1 1 0,1 0 0,-1 0 0,1-1 0,-1 0 0,-1 0 0,1-1 0,-1 1 0,1-1 0,-1 0 0,1 1 0,0-1 0,0 0 0,0 0 0,0 0 0,0 0 0,0-3 0,0 3 0,0 0 0,1 0 0,0-1 0,-1 1 0,1 0 0,0 0 0,0-1 0,0 1 0,0 0 0,0 0 0,2-4 0,-2 5 0,0 0 0,1 1 0,-1-1 0,0 0 0,1 0 0,-1 1 0,1-1 0,-1 0 0,1 1 0,-1-1 0,1 0 0,0 1 0,-1-1 0,1 1 0,0-1 0,-1 1 0,1-1 0,0 1 0,0 0 0,-1-1 0,1 1 0,0 0 0,0 0 0,0-1 0,-1 1 0,1 0 0,0 0 0,0 0 0,0 0 0,1 0 0,32 3 0,-28-1 0,0-1 0,1-1 0,-1 1 0,0-1 0,1 0 0,-1-1 0,0 0 0,1 0 0,-1 0 0,0-1 0,12-4 0,-15 5 0,0 0 0,0-1 0,0 0 0,0 1 0,0-1 0,0 0 0,-1 0 0,1-1 0,-1 1 0,4-5 0,-5 6 0,-1-1 0,1 1 0,0-1 0,-1 1 0,1-1 0,-1 1 0,0-1 0,0 1 0,1-1 0,-1 1 0,0-1 0,0 1 0,0-1 0,-1 0 0,1 1 0,0-1 0,-1 1 0,1-1 0,0 1 0,-1-1 0,0 1 0,1 0 0,-1-1 0,0 1 0,-1-2 0,-4-4 0,1 0 0,-1 1 0,0 0 0,0 0 0,0 1 0,-1 0 0,0 0 0,-10-6 0,14 10 0,1 0 0,-1-1 0,1 1 0,-1 0 0,0 1 0,0-1 0,0 0 0,1 1 0,-1-1 0,0 1 0,0 0 0,-4 0 0,5 1 0,1-1 0,-1 1 0,1-1 0,-1 1 0,1 0 0,-1 0 0,1-1 0,0 1 0,-1 0 0,1 0 0,0 0 0,0 0 0,0 1 0,0-1 0,0 0 0,0 0 0,0 1 0,0-1 0,0 0 0,1 1 0,-1-1 0,1 1 0,-1-1 0,0 3 0,1-3-91,-1 1 0,1-1 0,0 1 0,0-1 0,-1 1 0,1-1 0,0 0 0,1 1 0,-1-1 0,0 1 0,0-1 0,0 1 0,1-1 0,0 2 0,4 6-6735</inkml:trace>
  <inkml:trace contextRef="#ctx0" brushRef="#br0" timeOffset="23909.35">1574 2044 24575,'-3'-1'0,"1"2"0,2 5 0,-1 19 0,1-18 0,0 0 0,0 1 0,-1-1 0,0 1 0,0-1 0,-1 0 0,1 0 0,-2 1 0,1-1 0,-1-1 0,-4 10 0,6-16 0,1 0 0,0 0 0,0 1 0,0-1 0,0 0 0,0 0 0,0 1 0,-1-1 0,1 0 0,0 0 0,0 1 0,0-1 0,-1 0 0,1 0 0,0 0 0,0 0 0,-1 1 0,1-1 0,0 0 0,-1 0 0,1 0 0,0 0 0,0 0 0,-1 0 0,1 0 0,0 0 0,-1 0 0,1 0 0,0 0 0,0 0 0,-1 0 0,1 0 0,0 0 0,-1 0 0,1 0 0,0 0 0,0 0 0,-1 0 0,1 0 0,-1-1 0,-5-12 0,6 12 0,0 1 0,0-1 0,-1 0 0,1 0 0,0 0 0,0 0 0,0 1 0,0-1 0,0 0 0,0 0 0,0 0 0,0 0 0,1 0 0,-1 1 0,0-1 0,0 0 0,1 0 0,-1 0 0,0 1 0,1-1 0,-1 0 0,1 0 0,-1 1 0,1-1 0,-1 1 0,1-1 0,0 0 0,-1 1 0,1-1 0,0 1 0,-1-1 0,1 1 0,0-1 0,0 1 0,0 0 0,-1-1 0,2 1 0,8 0 0,0 1 0,0 0 0,15 4 0,-17-3 0,0 0 0,0 0 0,0-1 0,0-1 0,0 1 0,0-1 0,10-2 0,-15 2 0,-1-1 0,1 1 0,0-1 0,0 0 0,-1 0 0,1 0 0,-1 0 0,1 0 0,-1-1 0,1 1 0,-1-1 0,0 1 0,0-1 0,1 0 0,-1 0 0,-1 0 0,1 0 0,0 0 0,0-1 0,-1 1 0,1 0 0,-1-1 0,0 0 0,0 1 0,0-1 0,0 1 0,0-1 0,-1 0 0,1 0 0,-1 1 0,1-1 0,-1 0 0,0-3 0,-1 1 0,1 0 0,-1 0 0,0 0 0,0 0 0,-1 0 0,1 0 0,-1 0 0,0 1 0,0-1 0,-1 1 0,0 0 0,1-1 0,-1 1 0,-1 0 0,1 1 0,0-1 0,-1 0 0,-4-2 0,7 5 7,0 0 0,0 0 0,0 1 0,-1-1-1,1 0 1,0 1 0,0-1 0,-1 1 0,1 0 0,0-1-1,-1 1 1,1 0 0,0 0 0,-1-1 0,1 1-1,0 0 1,-1 1 0,1-1 0,-1 0 0,1 0 0,0 0-1,-1 1 1,1-1 0,-2 2 0,1-1 6,-1 0 0,1 1 0,0 0 0,0-1 1,0 1-1,0 0 0,0 0 0,1 0 0,-1 0 0,0 1 0,1-1 0,-2 4 1,2-4-86,-1 1 1,1 0 0,-1 0 0,1-1 0,0 1 0,0 0 0,1 0 0,-1 0 0,1 1-1,-1-1 1,1 0 0,0 0 0,0 0 0,0 0 0,1 0 0,-1 0 0,1 0 0,0 0-1,0 0 1,0 0 0,0 0 0,0 0 0,2 4 0,5-1-6755</inkml:trace>
  <inkml:trace contextRef="#ctx0" brushRef="#br0" timeOffset="24098.33">2084 1937 24575,'0'-2'0,"4"-1"0,2 0 0,1-1 0,-1-1-8191</inkml:trace>
  <inkml:trace contextRef="#ctx0" brushRef="#br0" timeOffset="24287.15">2084 2019 24575,'-2'0'0,"1"0"0,0 0 0,6-2 0,5-1 0,5-4 0,2-1 0,1-1 0,2 1 0,-1-1 0,0 2 0,-4 2-8191</inkml:trace>
  <inkml:trace contextRef="#ctx0" brushRef="#br0" timeOffset="24966.27">2714 1748 24575,'0'-1'0,"-1"-1"0,0 1 0,0 0 0,0-1 0,0 1 0,0 0 0,0 0 0,-1 0 0,1 0 0,0 0 0,-1 0 0,1 0 0,0 0 0,-1 1 0,1-1 0,-1 1 0,1-1 0,-1 1 0,0-1 0,1 1 0,-1 0 0,-1-1 0,1 2 0,-1-1 0,1 0 0,0 1 0,0 0 0,0-1 0,0 1 0,-1 0 0,1 0 0,0 0 0,1 0 0,-1 1 0,0-1 0,0 0 0,-2 3 0,1-1 0,0 0 0,0 0 0,1 0 0,-1 1 0,1-1 0,-1 1 0,1 0 0,0-1 0,0 1 0,1 0 0,-1 0 0,1 0 0,0 0 0,0 1 0,0-1 0,0 7 0,2-10 0,-1 1 0,1 0 0,-1-1 0,1 1 0,-1-1 0,1 1 0,0-1 0,0 1 0,0-1 0,0 1 0,0-1 0,0 0 0,0 1 0,0-1 0,0 0 0,1 0 0,-1 0 0,1 0 0,-1 0 0,0 0 0,1-1 0,3 2 0,39 11 0,-31-11 0,-13-1 0,10 1 0,0 0 0,-1 1 0,1 0 0,-1 1 0,11 6 0,-18-9 0,-1 0 0,0 0 0,1 0 0,-1 0 0,0 0 0,0 0 0,0 0 0,1 1 0,-1-1 0,0 1 0,-1-1 0,1 0 0,0 1 0,0-1 0,-1 1 0,2 2 0,-2-2 0,0 0 0,0 0 0,0-1 0,-1 1 0,1 0 0,0 0 0,-1 0 0,1-1 0,-1 1 0,1 0 0,-1 0 0,0-1 0,0 1 0,0-1 0,0 1 0,0 0 0,0-1 0,-3 3 0,-1 1 0,-1 1 0,-1-1 0,1 1 0,-1-2 0,0 1 0,0-1 0,0 0 0,-14 5 0,8-4 0,0-1 0,-1 0 0,1-1 0,-21 2 0,32-4 13,1-1 1,-1 0-1,0 0 0,0 0 0,0 0 0,0 0 0,0 0 0,0 0 0,1-1 1,-1 1-1,0-1 0,0 1 0,0-1 0,1 0 0,-1 1 0,0-1 0,1 0 1,-1 0-1,1 0 0,-1 0 0,1-1 0,-1 1 0,1 0 0,0-1 0,-2-1 1,2 1-80,1 0 0,-1 0 1,1 1-1,0-1 0,-1 0 1,1 0-1,0 1 0,0-1 1,0 0-1,1 0 1,-1 0-1,0 1 0,1-1 1,-1 0-1,1 0 0,-1 1 1,1-1-1,0 1 0,0-1 1,0 0-1,0 1 1,0-1-1,0 1 0,0 0 1,3-3-1,8-9-6760</inkml:trace>
  <inkml:trace contextRef="#ctx0" brushRef="#br0" timeOffset="25312.68">2859 1830 24575,'0'0'0,"0"0"0,-1 0 0,1 1 0,0-1 0,-1 0 0,1 1 0,0-1 0,-1 0 0,1 1 0,0-1 0,0 0 0,-1 1 0,1-1 0,0 0 0,0 1 0,0-1 0,0 1 0,0-1 0,-1 1 0,1-1 0,0 0 0,0 1 0,0-1 0,0 1 0,0-1 0,0 1 0,0-1 0,0 0 0,1 1 0,-1 0 0,2 14 0,0-11 0,0 0 0,0 0 0,0-1 0,0 1 0,0-1 0,1 0 0,0 0 0,-1 0 0,1 0 0,0 0 0,1-1 0,-1 1 0,0-1 0,1 0 0,-1 0 0,1 0 0,0 0 0,5 1 0,-7-2 0,0-1 0,-1 1 0,1-1 0,0 0 0,-1 0 0,1 0 0,0 0 0,0 0 0,-1 0 0,1 0 0,0 0 0,0-1 0,-1 1 0,1-1 0,0 1 0,-1-1 0,1 0 0,1-1 0,-1 1 0,-1-1 0,1 1 0,-1-1 0,1 0 0,-1 1 0,0-1 0,0 0 0,0 0 0,0 0 0,0 0 0,0 0 0,0 0 0,-1 0 0,1 0 0,-1 0 0,0 0 0,1 0 0,-1-4 0,0-1-124,0 0 0,0 0 0,0 0 0,-1-1 0,0 1 0,0 0-1,-1 0 1,0 0 0,0 1 0,-3-8 0</inkml:trace>
  <inkml:trace contextRef="#ctx0" brushRef="#br0" timeOffset="25705">3036 1773 24575,'0'0'0,"0"-1"0,0 1 0,0 0 0,0 0 0,0-1 0,0 1 0,0 0 0,0 0 0,0-1 0,0 1 0,0 0 0,0 0 0,0-1 0,0 1 0,0 0 0,0 0 0,0-1 0,0 1 0,0 0 0,1 0 0,-1-1 0,0 1 0,0 0 0,0 0 0,0 0 0,1-1 0,-1 1 0,0 0 0,0 0 0,1 0 0,-1 0 0,0 0 0,0-1 0,0 1 0,1 0 0,-1 0 0,0 0 0,1 0 0,-1 0 0,12 6 0,9 12 0,-18-13 0,1 0 0,-1-1 0,0 1 0,-1 1 0,4 8 0,-5-12 0,0 0 0,-1 0 0,1 0 0,-1 0 0,0 0 0,1 0 0,-1 0 0,0 0 0,0 0 0,0 0 0,0 1 0,-1-1 0,1 0 0,0 0 0,-1 0 0,0 0 0,1 0 0,-3 3 0,3-5 0,0 0 0,0 1 0,0-1 0,0 0 0,0 0 0,0 1 0,0-1 0,0 0 0,0 0 0,-1 0 0,1 1 0,0-1 0,0 0 0,0 0 0,0 0 0,-1 1 0,1-1 0,0 0 0,0 0 0,0 0 0,-1 0 0,1 0 0,0 0 0,0 1 0,-1-1 0,1 0 0,0 0 0,0 0 0,-1 0 0,1 0 0,0 0 0,0 0 0,-1 0 0,1 0 0,0 0 0,0 0 0,-1 0 0,1 0 0,0 0 0,0 0 0,-1-1 0,1 1 0,0 0 0,0 0 0,0 0 0,-1 0 0,1 0 0,0 0 0,0-1 0,0 1 0,-1 0 0,1 0 0,0 0 0,0 0 0,0-1 0,0 1 0,0 0 0,-1 0 0,1-1 0,0 1 0,0 0 0,0 0 0,0-1 0,0 1 0,-3-18 0,4 10 0,1 1 0,-1 0 0,1 0 0,1 0 0,-1 0 0,1 0 0,1 0 0,-1 1 0,1-1 0,6-7 0,-8 12 0,0 0 0,-1 0 0,2 0 0,-1 0 0,0 0 0,0 0 0,0 0 0,1 1 0,-1-1 0,1 1 0,-1 0 0,1 0 0,3-1 0,-4 2 0,0-1 0,-1 1 0,1 0 0,0 0 0,0 0 0,0 1 0,0-1 0,0 0 0,0 1 0,0-1 0,0 1 0,-1 0 0,1-1 0,0 1 0,0 0 0,-1 0 0,1 0 0,-1 0 0,1 1 0,-1-1 0,3 2 0,-1 1 49,0 0 0,0 0-1,0 1 1,0-1 0,0 1 0,3 8-1,-4-8-291,0-1-1,0 1 0,1-1 0,-1 1 1,1-1-1,6 7 0,0-4-6582</inkml:trace>
  <inkml:trace contextRef="#ctx0" brushRef="#br0" timeOffset="26136.12">3344 1767 24575,'2'-2'0,"-1"-1"0,1 1 0,-1-1 0,0 1 0,0-1 0,0 0 0,0 1 0,0-1 0,-1 0 0,1 0 0,-1 1 0,0-1 0,0 0 0,0-4 0,0 6 0,0 1 0,0-1 0,0 0 0,-1 0 0,1 0 0,0 1 0,0-1 0,0 0 0,-1 0 0,1 0 0,-1 1 0,1-1 0,0 0 0,-1 0 0,1 1 0,-1-1 0,1 1 0,-1-1 0,-1-1 0,1 2 0,0 0 0,1 0 0,-1 0 0,0 0 0,0 0 0,0 0 0,0 0 0,1 0 0,-1 0 0,0 0 0,0 0 0,0 1 0,0-1 0,1 0 0,-1 0 0,0 1 0,0-1 0,1 1 0,-1-1 0,0 1 0,0-1 0,1 1 0,-1-1 0,0 2 0,-3 1 0,0 1 0,0 0 0,0 1 0,1-1 0,-1 1 0,1-1 0,1 1 0,-1 0 0,0 0 0,1 0 0,0 0 0,1 1 0,-1-1 0,1 1 0,0-1 0,0 1 0,0 10 0,1-15 0,1 0 0,-1 0 0,0 0 0,1 0 0,-1 0 0,1 0 0,-1 1 0,1-1 0,-1 0 0,1 0 0,0-1 0,0 1 0,-1 0 0,1 0 0,0 0 0,0 0 0,0-1 0,0 1 0,0 0 0,0-1 0,0 1 0,0-1 0,0 1 0,0-1 0,0 0 0,0 1 0,1-1 0,-1 0 0,0 0 0,0 0 0,0 0 0,0 0 0,1 0 0,-1 0 0,0 0 0,0 0 0,2-1 0,0 1 0,-1-1 0,1 1 0,0-1 0,-1 0 0,1 0 0,-1 0 0,1 0 0,-1 0 0,0-1 0,0 1 0,1-1 0,-1 0 0,0 1 0,0-1 0,-1 0 0,3-2 0,-2-1 0,1-1 0,-1 1 0,0 0 0,-1-1 0,1 1 0,-1-1 0,0 0 0,-1 1 0,1-10 0,-6-55 0,2 45 0,2 6 0,1 12 0,0 0 0,0 0 0,-1 0 0,0 0 0,-1 1 0,0-1 0,-4-11 0,6 18 0,0 0 0,0 0 0,0 0 0,0-1 0,0 1 0,0 0 0,0 0 0,0 0 0,0 0 0,0 0 0,0 0 0,0-1 0,0 1 0,-1 0 0,1 0 0,0 0 0,0 0 0,0 0 0,0 0 0,0 0 0,0 0 0,0 0 0,-1 0 0,1-1 0,0 1 0,0 0 0,0 0 0,0 0 0,0 0 0,-1 0 0,1 0 0,0 0 0,0 0 0,0 0 0,0 0 0,0 0 0,-1 0 0,1 0 0,0 0 0,0 0 0,0 1 0,0-1 0,0 0 0,0 0 0,-1 0 0,1 0 0,0 0 0,0 0 0,-5 9 0,0 13 0,3-7 43,1 1 0,1-1-1,1 1 1,0 0 0,1-1-1,0 1 1,6 17 0,-6-26-129,0-1 1,0 0 0,1 0-1,-1 0 1,2 0 0,-1-1-1,1 1 1,-1-1 0,1 0-1,1 0 1,-1 0 0,1 0-1,0-1 1,0 0 0,0 0-1,1 0 1,-1-1 0,1 0-1,10 5 1,-2-4-6741</inkml:trace>
  <inkml:trace contextRef="#ctx0" brushRef="#br0" timeOffset="26906.02">3546 1735 24575,'0'-1'0,"0"-5"0,0 1 0,0-1 0,-1 1 0,0-1 0,-1-7 0,1 13 0,1-1 0,0 0 0,0 1 0,-1-1 0,1 1 0,0-1 0,-1 1 0,1-1 0,0 1 0,-1-1 0,1 1 0,-1-1 0,1 1 0,-1-1 0,1 1 0,-1 0 0,1-1 0,-1 1 0,1 0 0,-1 0 0,-1-1 0,1 1 0,0 0 0,0 0 0,0 0 0,-1 0 0,1 1 0,0-1 0,0 0 0,0 1 0,0-1 0,0 1 0,0-1 0,0 1 0,0-1 0,0 1 0,0 0 0,-2 1 0,0 1 0,1 0 0,-1 0 0,0 0 0,1 1 0,0 0 0,0-1 0,0 1 0,0 0 0,0 0 0,-1 6 0,3-8 0,-1-1 0,1 1 0,0-1 0,-1 1 0,1 0 0,0-1 0,0 1 0,0-1 0,1 1 0,-1 0 0,0-1 0,0 1 0,2 2 0,-2-4 0,1 1 0,-1 0 0,1 0 0,-1-1 0,1 1 0,0 0 0,-1-1 0,1 1 0,0-1 0,-1 1 0,1-1 0,0 1 0,0-1 0,0 0 0,-1 1 0,1-1 0,0 0 0,0 0 0,0 1 0,0-1 0,0 0 0,0 0 0,0 0 0,-1 0 0,3 0 0,-1-1 0,-1 1 0,1 0 0,0-1 0,0 1 0,-1-1 0,1 0 0,-1 1 0,1-1 0,0 0 0,-1 0 0,0 0 0,1 0 0,-1-1 0,1 1 0,-1 0 0,0 0 0,0-1 0,0 1 0,2-3 0,12-26 0,-13 25 0,-2 7 0,0-1 0,0 1 0,0-1 0,1 0 0,-1 1 0,1-1 0,-1 0 0,1 0 0,-1 1 0,1-1 0,0 0 0,-1 0 0,1 0 0,0 0 0,0 0 0,0 0 0,0 0 0,0 0 0,0 0 0,0 0 0,0-1 0,0 1 0,1 0 0,-1-1 0,0 1 0,0-1 0,1 1 0,-1-1 0,0 0 0,1 1 0,-1-1 0,2 0 0,-1 0 0,0 0 0,1 0 0,-1 0 0,0 0 0,0 0 0,0-1 0,0 1 0,0-1 0,0 0 0,0 1 0,0-1 0,0 0 0,0 0 0,0 0 0,-1 0 0,1-1 0,0 1 0,-1 0 0,1-1 0,2-2 0,-1-4 0,1 0 0,-1 0 0,-1 0 0,1-1 0,-1 1 0,-1-1 0,0 0 0,0-9 0,0 15 0,0 8 0,0 0 0,1 0 0,0 0 0,0 0 0,0 0 0,1-1 0,-1 1 0,1-1 0,0 0 0,0 0 0,8 7 0,-10-9 0,1-1 0,0 1 0,-1-1 0,1 0 0,0 1 0,0-1 0,0 0 0,0 0 0,0-1 0,0 1 0,0 0 0,0-1 0,3 1 0,-3-1 0,-1 0 0,1 0 0,-1 0 0,0 0 0,1-1 0,-1 1 0,1 0 0,-1-1 0,0 1 0,0-1 0,1 0 0,-1 1 0,0-1 0,0 0 0,0 0 0,0 0 0,0 0 0,0 0 0,0 0 0,0 0 0,0 0 0,0 0 0,0-2 0,2-4 0,0 0 0,-1-1 0,0 0 0,0 1 0,-1-1 0,0 0 0,0 0 0,-1 0 0,0 1 0,-1-11 0,45 252 0,-25-151 0,-5-22 0,-1-8 0,7 74 0,-20-125 0,1 0 0,-1 0 0,0 1 0,0-1 0,0 0 0,0 0 0,-1 0 0,1 1 0,0-1 0,-1 0 0,1 0 0,-1 0 0,0 0 0,0 0 0,0 0 0,0 0 0,0 0 0,0 0 0,-1-1 0,1 1 0,-2 1 0,1-1 0,-1-1 0,1 0 0,0 0 0,0-1 0,-1 1 0,1 0 0,0-1 0,-1 0 0,1 1 0,-1-1 0,1 0 0,0 0 0,-1 0 0,1-1 0,-1 1 0,1 0 0,0-1 0,-5-1 0,-7-3-273,0-1 0,1 0 0,0-1 0,-15-9 0,1-1-6553</inkml:trace>
  <inkml:trace contextRef="#ctx0" brushRef="#br0" timeOffset="28489.18">201 393 24575,'-1'0'0,"1"0"0,-1 0 0,1 0 0,-1 0 0,1 0 0,-1 0 0,1 0 0,-1 0 0,1 0 0,-1 0 0,1 0 0,-1 0 0,1 0 0,-1 1 0,1-1 0,-1 0 0,1 0 0,0 0 0,-1 1 0,1-1 0,-1 0 0,1 1 0,0-1 0,-1 0 0,1 1 0,0-1 0,-1 0 0,1 2 0,-21 13 0,18-12 0,-7 5 0,-1 0 0,-1-1 0,0 0 0,0-1 0,0 0 0,-1-1 0,1 0 0,-1-1 0,-23 5 0,35-9 0,0 0 0,0 0 0,1 0 0,-1 0 0,0 0 0,0 0 0,0 0 0,1 1 0,-1-1 0,0 0 0,0 1 0,1-1 0,-1 0 0,0 1 0,1-1 0,-1 1 0,0-1 0,1 1 0,-1-1 0,1 1 0,-1 0 0,1-1 0,-1 1 0,1 0 0,-1-1 0,1 1 0,-1 0 0,1-1 0,0 1 0,0 0 0,-1 0 0,1 0 0,0-1 0,0 1 0,0 0 0,0 1 0,1 2 0,-1 0 0,1 1 0,1-1 0,-1 0 0,0 0 0,3 4 0,2 8 0,19 64 0,-4 1 0,12 98 0,5 173 0,-19-153 0,3 39 0,18 147 0,-25-307 0,-13-70 0,1-1 0,-1 1 0,1-1 0,1 0 0,-1 1 0,1-1 0,8 10 0,-10-15 0,1 1 0,0-1 0,-1 0 0,1 0 0,0 0 0,0-1 0,0 1 0,0-1 0,0 0 0,1 1 0,-1-1 0,0-1 0,1 1 0,-1 0 0,0-1 0,1 0 0,-1 0 0,1 0 0,-1 0 0,0 0 0,1-1 0,-1 1 0,1-1 0,-1 0 0,5-2 0,9-3 0,0-1 0,0 0 0,21-14 0,-34 19 0,162-101 0,-28 16 0,-124 80 342,-10 6-684,-7 5-1023,-4 2-5461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5:58.78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9 11 24575,'2'0'0,"-1"1"0,1-1 0,-1 1 0,1 0 0,-1 0 0,1 0 0,-1-1 0,1 1 0,-1 1 0,0-1 0,0 0 0,1 0 0,-1 0 0,0 1 0,0-1 0,1 2 0,14 24 0,-15-26 0,0 0 0,-1 0 0,1 0 0,-1 1 0,1-1 0,-1 0 0,1 1 0,-1-1 0,0 0 0,0 0 0,0 1 0,0-1 0,0 1 0,0-1 0,-1 2 0,1-2 0,0 0 0,0-1 0,0 1 0,-1-1 0,1 1 0,0-1 0,-1 1 0,1-1 0,-1 1 0,1-1 0,0 1 0,-1-1 0,1 0 0,-1 1 0,1-1 0,-1 0 0,1 1 0,-1-1 0,0 0 0,1 0 0,-1 1 0,1-1 0,-2 0 0,1 0 0,-1 0 0,1 0 0,-1 0 0,1 0 0,0-1 0,-1 1 0,1 0 0,0-1 0,0 1 0,-1-1 0,1 1 0,0-1 0,0 0 0,-1 0 0,1 1 0,0-1 0,0 0 0,0 0 0,0 0 0,0 0 0,0 0 0,1 0 0,-1 0 0,0-1 0,0 1 0,1 0 0,-1 0 0,1-1 0,-1 0 0,-6-34 0,10 18 0,-3 18 0,1-1 0,-1 1 0,0-1 0,1 1 0,-1 0 0,0-1 0,1 1 0,-1 0 0,0-1 0,1 1 0,-1 0 0,1 0 0,-1-1 0,0 1 0,1 0 0,-1 0 0,1 0 0,-1 0 0,1-1 0,-1 1 0,1 0 0,-1 0 0,1 0 0,-1 0 0,1 0 0,-1 0 0,1 0 0,-1 0 0,2 1 0,-1-1 0,0 1 0,1 0 0,-1 0 0,0 0 0,1 0 0,-1 0 0,0 0 0,0 0 0,0 0 0,0 1 0,0-1 0,0 0 0,0 0 0,-1 1 0,1-1 0,0 1 0,-1-1 0,1 1 0,-1-1 0,0 1 0,1 1 0,0-1 0,-1 0 0,1 0 0,-1 0 0,0 0 0,0 0 0,1 0 0,-1 0 0,-1 0 0,1-1 0,0 1 0,0 0 0,-1 0 0,1 0 0,-1 0 0,1 0 0,-3 3 0,3-5 0,0 0 0,0 0 0,0 1 0,0-1 0,0 0 0,0 0 0,-1 0 0,1 0 0,0 0 0,0 0 0,0 0 0,0 0 0,0 1 0,0-1 0,-1 0 0,1 0 0,0 0 0,0 0 0,0 0 0,0 0 0,-1 0 0,1 0 0,0 0 0,0 0 0,0 0 0,0 0 0,-1 0 0,1 0 0,0 0 0,0 0 0,0 0 0,0 0 0,0 0 0,-1 0 0,1 0 0,0-1 0,0 1 0,0 0 0,0 0 0,-1 0 0,-3-8 0,0-11 0,4 15 0,0-1 0,0 1 0,0-1 0,1 1 0,1-7 0,-2 11 0,0-1 0,0 1 0,0-1 0,0 0 0,0 1 0,1-1 0,-1 1 0,0-1 0,1 1 0,-1-1 0,0 1 0,1-1 0,-1 1 0,0-1 0,1 1 0,-1 0 0,1-1 0,-1 1 0,1-1 0,0 1 0,-1 0 0,1 0 0,0 0 0,-1 0 0,1 0 0,0 0 0,-1 1 0,1-1 0,0 0 0,-1 0 0,1 1 0,-1-1 0,1 0 0,-1 1 0,1-1 0,0 1 0,-1-1 0,0 1 0,1-1 0,-1 1 0,1-1 0,-1 1 0,1-1 0,-1 2 0,2 0 0,-1 0 0,1 1 0,-1-1 0,0 1 0,1-1 0,-1 1 0,-1 0 0,1-1 0,0 1 0,-1 0 0,1 0 0,-1-1 0,0 1 0,0 0 0,0 0 0,0-1 0,-1 1 0,1 0 0,-1 0 0,1-1 0,-1 1 0,0 0 0,0-1 0,0 1 0,-2 2 0,2-4 0,1-1 0,0 0 0,0 1 0,-1-1 0,1 0 0,0 1 0,0-1 0,-1 0 0,1 0 0,0 0 0,-1 1 0,1-1 0,-1 0 0,1 0 0,0 0 0,-1 0 0,1 0 0,0 1 0,-1-1 0,1 0 0,-1 0 0,1 0 0,0 0 0,-1 0 0,1 0 0,-1 0 0,1-1 0,0 1 0,-1 0 0,1 0 0,-1 0 0,1 0 0,0 0 0,-1-1 0,1 1 0,-11-15 0,9 12 0,1 0 0,0 0 0,0-1 0,0 1 0,1 0 0,-1 0 0,1 0 0,-1-1 0,1-3 0,0 6 0,0 1 0,0 0 0,0 0 0,0 0 0,0 0 0,0 0 0,0-1 0,0 1 0,1 0 0,-1 0 0,0 0 0,0 0 0,0 0 0,0 0 0,0-1 0,0 1 0,0 0 0,0 0 0,0 0 0,0 0 0,1 0 0,-1 0 0,0 0 0,0 0 0,0 0 0,0-1 0,0 1 0,0 0 0,0 0 0,1 0 0,-1 0 0,0 0 0,0 0 0,0 0 0,0 0 0,0 0 0,1 0 0,-1 0 0,0 0 0,0 0 0,0 0 0,0 0 0,0 0 0,1 0 0,-1 0 0,0 0 0,0 0 0,0 0 0,0 1 0,0-1 0,1 0 0,6 9 0,2 11 0,-9-19 0,1 1 0,-1-1 0,0 1 0,1-1 0,-1 1 0,0 0 0,0-1 0,0 1 0,0-1 0,-1 1 0,1 2 0,-1-3 0,1-1 0,0 1 0,0-1 0,0 0 0,-1 1 0,1-1 0,0 1 0,0-1 0,-1 0 0,1 1 0,0-1 0,-1 0 0,1 1 0,-1-1 0,1 0 0,0 0 0,-1 1 0,1-1 0,-1 0 0,1 0 0,-1 0 0,1 1 0,0-1 0,-1 0 0,0 0 0,0 0 0,-1-1 0,1 1 0,-1 0 0,1-1 0,0 1 0,0-1 0,-1 1 0,1-1 0,0 0 0,0 0 0,-1 1 0,1-1 0,0 0 0,0 0 0,0 0 0,0 0 0,1 0 0,-1 0 0,0-1 0,0 1 0,0 0 0,1 0 0,-1-1 0,0 0 0,1 1 0,-1 0 0,1 0 0,-1 0 0,1 0 0,0 0 0,-1 0 0,1 0 0,0 1 0,0-1 0,0 0 0,0 0 0,-1 0 0,1 0 0,1 0 0,-1 0 0,0 0 0,0 0 0,1-2 0,4 4 0,3 9 0,2 6-1365,-6-8-5461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04.06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82 24575,'4'0'0,"2"0"0,3 0 0,1 0 0,1 0 0,0 0 0,-1 3 0,-3 2 0</inkml:trace>
  <inkml:trace contextRef="#ctx0" brushRef="#br0" timeOffset="172.39">0 177 24575,'1'0'0,"5"0"0,3-3 0,3 1 0,1-3 0,0 0 0,1-2 0,2-2 0,-2-2 0,-4 1-8191</inkml:trace>
  <inkml:trace contextRef="#ctx0" brushRef="#br0" timeOffset="498.74">38 13 24575,'0'0'0,"0"-1"0,0 1 0,0-1 0,0 1 0,0-1 0,0 1 0,0-1 0,0 1 0,0 0 0,0-1 0,0 1 0,0-1 0,0 1 0,1-1 0,-1 1 0,0 0 0,0-1 0,0 1 0,1-1 0,-1 1 0,0 0 0,0-1 0,1 1 0,-1 0 0,0-1 0,1 1 0,-1 0 0,0 0 0,1-1 0,-1 1 0,1 0 0,-1 0 0,0 0 0,1-1 0,-1 1 0,1 0 0,1 0 0,0 0 0,-1 1 0,1-1 0,-1 1 0,1-1 0,-1 1 0,0-1 0,1 1 0,-1 0 0,1-1 0,0 2 0,5 3 0,-1-1 0,0 1 0,9 11 0,-6-4 0,-1 0 0,0 1 0,-1 0 0,0 1 0,-1-1 0,-1 1 0,0 1 0,-1-1 0,0 1 0,-1-1 0,-1 1 0,0 0 0,-1 26 0,-2-35 0,0 1 0,-1-1 0,1 0 0,-1 0 0,-1 0 0,1 0 0,-1 0 0,0 0 0,0 0 0,0-1 0,-1 0 0,0 0 0,0 0 0,-1 0 0,1 0 0,-1-1 0,0 0 0,0 0 0,-6 3 0,3-3-1365,2-3-5461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02.06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159 125 24575,'0'-1'0,"0"0"0,0 0 0,0 0 0,0-1 0,0 1 0,0 0 0,0 0 0,0 0 0,0 0 0,0 0 0,-1 0 0,1 0 0,0 0 0,-1 0 0,1 0 0,-1 0 0,1 0 0,-1 0 0,1 0 0,-1 0 0,0 1 0,0-1 0,1 0 0,-1 0 0,0 1 0,0-1 0,0 0 0,0 1 0,0-1 0,0 1 0,0-1 0,0 1 0,0 0 0,0-1 0,0 1 0,0 0 0,0 0 0,0-1 0,-2 1 0,1 1 0,0-1 0,-1 1 0,1-1 0,-1 1 0,1 0 0,0 0 0,0 0 0,0 0 0,-1 0 0,1 0 0,0 0 0,0 1 0,1-1 0,-1 1 0,0 0 0,-2 3 0,2-4 0,0 1 0,1 0 0,0 0 0,-1 0 0,1 0 0,0 0 0,0 0 0,0 0 0,0 0 0,0 1 0,0-1 0,1 0 0,-1 0 0,1 1 0,0-1 0,0 1 0,0-1 0,0 0 0,0 1 0,0-1 0,0 0 0,1 1 0,-1-1 0,2 3 0,1 0 0,0 1 0,1-1 0,0 0 0,0 0 0,0 0 0,0 0 0,6 4 0,-5-5 0,-1 0 0,0 0 0,0 1 0,0-1 0,0 1 0,-1 0 0,1 0 0,-1 0 0,3 10 0,-5-14 0,-1 1 0,0-1 0,0 1 0,1-1 0,-1 1 0,0 0 0,-1-1 0,1 1 0,0-1 0,0 1 0,-1-1 0,1 1 0,-1-1 0,1 1 0,-1-1 0,1 1 0,-1-1 0,0 0 0,0 1 0,0-1 0,0 0 0,0 0 0,0 0 0,0 0 0,0 1 0,0-1 0,-1-1 0,1 1 0,0 0 0,-1 0 0,1 0 0,0-1 0,-1 1 0,1-1 0,-1 1 0,1-1 0,-3 1 0,-2 0 0,-1 1 0,1-1 0,-1 0 0,1-1 0,-1 1 0,1-1 0,-12-2 0,12 1 0,-1-1 0,1 0 0,0 0 0,-11-6 0,15 7 0,1 1 0,-1-1 0,1 0 0,0 0 0,-1 1 0,1-1 0,0 0 0,0 0 0,-1 0 0,1 0 0,0 0 0,0-1 0,0 1 0,1 0 0,-1 0 0,0-1 0,0 1 0,1 0 0,-1-1 0,1 1 0,-1-1 0,1 1 0,-1-1 0,1 1 0,0-1 0,0-1 0,0 2-65,0 0 0,1 0 0,-1 0 0,1 0 0,-1 0 0,1 1 0,0-1 0,-1 0 0,1 0 0,0 1 0,-1-1 0,1 0 0,0 1 0,0-1 0,0 1 0,-1-1 0,1 1 0,0-1 0,0 1 0,1-1 0,9-2-6761</inkml:trace>
  <inkml:trace contextRef="#ctx0" brushRef="#br0" timeOffset="640.87">303 257 24575,'-23'-19'0,"20"19"0,1-1 0,-1 1 0,1-1 0,0 1 0,-1 0 0,1 0 0,-1 0 0,1 1 0,-1-1 0,1 1 0,-1-1 0,1 1 0,0 0 0,-1 0 0,1 0 0,0 0 0,0 0 0,0 0 0,-1 1 0,1-1 0,1 1 0,-1-1 0,0 1 0,0 0 0,1 0 0,-1 0 0,1 0 0,-1 0 0,1 0 0,0 0 0,0 0 0,0 1 0,0-1 0,-1 5 0,2-7 0,-1 0 0,1 1 0,0-1 0,0 1 0,-1-1 0,1 0 0,0 1 0,0-1 0,0 1 0,0-1 0,0 1 0,-1-1 0,1 1 0,0-1 0,0 0 0,0 1 0,0-1 0,1 1 0,-1-1 0,0 1 0,0-1 0,0 1 0,0-1 0,0 0 0,0 1 0,1-1 0,-1 1 0,0-1 0,0 1 0,1-1 0,-1 0 0,0 1 0,1-1 0,-1 0 0,0 1 0,1-1 0,-1 0 0,0 0 0,1 1 0,-1-1 0,1 0 0,-1 0 0,1 0 0,-1 0 0,0 1 0,1-1 0,-1 0 0,1 0 0,-1 0 0,1 0 0,-1 0 0,1 0 0,-1 0 0,1 0 0,-1 0 0,0 0 0,1 0 0,0-1 0,1 1 0,1-1 0,-1 0 0,1 0 0,-1 0 0,0 0 0,0 0 0,0 0 0,1-1 0,1-1 0,-3 2 0,-1 1 0,1-1 0,-1 0 0,1 1 0,0-1 0,-1 1 0,1 0 0,0-1 0,-1 1 0,1-1 0,0 1 0,0 0 0,-1 0 0,1 0 0,0-1 0,0 1 0,0 0 0,-1 0 0,1 0 0,0 0 0,0 0 0,0 0 0,0 0 0,-1 0 0,1 1 0,0-1 0,0 0 0,-1 0 0,1 1 0,0-1 0,0 0 0,-1 1 0,1-1 0,0 1 0,-1-1 0,1 1 0,-1-1 0,1 1 0,0 0 0,0 0 0,18 10 0,-16-10 0,0-1 0,0 0 0,0 0 0,0 0 0,-1 0 0,1 0 0,0 0 0,0-1 0,0 1 0,0-1 0,-1 0 0,1 0 0,0 0 0,-1 0 0,1 0 0,-1-1 0,1 1 0,-1-1 0,1 0 0,-1 1 0,0-1 0,0 0 0,0-1 0,0 1 0,0 0 0,-1 0 0,3-5 0,2-2 0,0 0 0,-1-1 0,0 0 0,-1 0 0,6-21 0,-5 11 0,-1 0 0,-1 0 0,-1-1 0,-1 1 0,0-1 0,-3-21 0,2 41 0,0 0 0,0-1 0,0 1 0,0 0 0,0 0 0,-1 0 0,1 0 0,0 0 0,0 0 0,-1 0 0,1 0 0,-1 0 0,1 0 0,-1 0 0,1 0 0,-3-2 0,3 4 0,0-1 0,-1 0 0,1 0 0,-1 0 0,1 1 0,-1-1 0,1 0 0,0 1 0,-1-1 0,1 0 0,-1 1 0,1-1 0,0 0 0,0 1 0,-1-1 0,1 1 0,0-1 0,-1 0 0,1 1 0,0-1 0,0 1 0,0-1 0,0 1 0,-1 0 0,-10 41 0,5 22 0,5 113 0,1-173-80,0-1 0,0 1-1,0-1 1,0 1 0,1-1-1,0 1 1,0-1 0,0 1-1,0-1 1,0 0 0,1 0 0,-1 0-1,1 1 1,0-1 0,0-1-1,4 6 1,2-3-6746</inkml:trace>
  <inkml:trace contextRef="#ctx0" brushRef="#br0" timeOffset="1065.44">568 213 24575,'0'-1'0,"0"0"0,0 1 0,1-1 0,-1 0 0,0 0 0,0 0 0,-1 0 0,1 1 0,0-1 0,0 0 0,0 0 0,-1 0 0,1 1 0,0-1 0,-1 0 0,1 0 0,0 1 0,-1-1 0,1 0 0,-1 1 0,1-1 0,-1 0 0,0 1 0,0-2 0,0 2 0,0 0 0,0 0 0,0 0 0,0 0 0,0 0 0,0 0 0,0 0 0,1 0 0,-1 1 0,0-1 0,0 0 0,0 0 0,0 1 0,1-1 0,-1 1 0,0-1 0,0 0 0,-1 2 0,-1 1 0,-1 0 0,1 0 0,-1 0 0,1 0 0,0 1 0,0-1 0,1 1 0,-3 4 0,4-7 0,1-1 0,-1 1 0,1 0 0,-1-1 0,1 1 0,-1 0 0,1-1 0,0 1 0,0 0 0,-1 0 0,1 0 0,0-1 0,0 1 0,0 0 0,0 0 0,0 0 0,0-1 0,0 1 0,0 0 0,0 0 0,0 0 0,0-1 0,1 1 0,-1 0 0,0 0 0,0-1 0,1 1 0,-1 0 0,1 0 0,-1-1 0,0 1 0,1 0 0,0-1 0,0 2 0,0-2 0,1 0 0,-1 0 0,0 0 0,0 0 0,1 0 0,-1 0 0,0 0 0,0 0 0,1 0 0,-1-1 0,0 1 0,0 0 0,1-1 0,-1 1 0,0-1 0,0 1 0,0-1 0,0 0 0,0 1 0,2-3 0,-3 3 0,0 0 0,1 0 0,-1-1 0,0 1 0,0 0 0,1 0 0,-1 0 0,0 0 0,1-1 0,-1 1 0,0 0 0,1 0 0,-1 0 0,0 0 0,1 0 0,-1 0 0,0 0 0,1 0 0,-1 0 0,0 0 0,1 0 0,-1 0 0,0 0 0,1 0 0,-1 0 0,1 0 0,-1 0 0,0 0 0,0 0 0,1 1 0,0-1 0,4 13 0,-4 27 0,-1-27 0,3 1 0,2-12 0,-4-2 0,0-1 0,0 0 0,0 0 0,-1 0 0,1 0 0,0 0 0,0 0 0,-1 0 0,1 0 0,-1 0 0,1 0 0,-1-1 0,1 1 0,-1 0 0,0 0 0,1-2 0,3-17-1365,1-1-5461</inkml:trace>
  <inkml:trace contextRef="#ctx0" brushRef="#br0" timeOffset="1732.7">612 182 24575,'1'-1'0,"-1"1"0,1 0 0,0-1 0,-1 1 0,1 0 0,0-1 0,-1 1 0,1 0 0,-1 0 0,1 0 0,0 0 0,-1 0 0,1 0 0,0 0 0,-1 0 0,1 0 0,0 0 0,-1 0 0,1 0 0,0 0 0,-1 0 0,1 1 0,0-1 0,-1 0 0,1 1 0,0-1 0,15 17 0,-13-11 0,1 1 0,-1-1 0,0 1 0,2 8 0,-4-11 0,0 0 0,0 0 0,0 0 0,0 0 0,-1 1 0,0-1 0,1 0 0,-1 0 0,-1 0 0,1 0 0,-1 0 0,0 0 0,-2 8 0,3-12 0,0 0 0,0 0 0,0 1 0,0-1 0,0 0 0,0 0 0,0 0 0,0 0 0,0 0 0,0 1 0,-1-1 0,1 0 0,0 0 0,0 0 0,0 0 0,0 0 0,0 0 0,0 0 0,-1 1 0,1-1 0,0 0 0,0 0 0,0 0 0,0 0 0,0 0 0,-1 0 0,1 0 0,0 0 0,0 0 0,0 0 0,0 0 0,-1 0 0,1 0 0,0 0 0,0 0 0,0 0 0,0 0 0,-1 0 0,1 0 0,0 0 0,0 0 0,0 0 0,0 0 0,0 0 0,-1 0 0,1-1 0,0 1 0,0 0 0,-4-11 0,2-15 0,3 24 0,0-1 0,0 1 0,1-1 0,-1 1 0,0 0 0,1 0 0,-1 0 0,1 0 0,0 0 0,0 0 0,0 0 0,0 0 0,0 1 0,3-2 0,35-16 0,-34 17 0,1 0 0,-1-1 0,0 0 0,0 0 0,0 0 0,5-5 0,-11 13 0,-1-1 0,1 1 0,1 0 0,-1 0 0,1 0 0,0 0 0,0-1 0,2 7 0,-3-10 0,1 0 0,-1 0 0,1 0 0,0 0 0,-1-1 0,1 1 0,0 0 0,-1 0 0,1-1 0,0 1 0,0-1 0,0 1 0,0 0 0,0-1 0,0 0 0,0 1 0,-1-1 0,1 1 0,0-1 0,0 0 0,1 0 0,-1 0 0,0 0 0,0 1 0,0-1 0,0-1 0,0 1 0,0 0 0,0 0 0,0 0 0,0 0 0,0-1 0,0 1 0,0 0 0,0-1 0,0 1 0,0-1 0,-1 1 0,1-1 0,0 0 0,0 1 0,0-1 0,-1 0 0,2-1 0,2-3 0,0 0 0,0 0 0,-1-1 0,0 1 0,4-9 0,-4 8 0,-4 63 0,-8 143 0,6-173 0,-1-1 0,-1 1 0,-1-1 0,-2-1 0,-14 34 0,20-54 0,0-1 0,0 0 0,0 0 0,-1 0 0,0 0 0,0-1 0,0 1 0,0-1 0,-7 6 0,9-8 0,0-1 0,0 1 0,0-1 0,0 1 0,1-1 0,-1 0 0,0 1 0,0-1 0,0 0 0,0 0 0,0 1 0,0-1 0,0 0 0,0 0 0,0 0 0,0 0 0,0-1 0,0 1 0,-2 0 0,2-1 0,-1 0 0,1 0 0,-1 0 0,1 0 0,0 0 0,-1 0 0,1 0 0,0-1 0,0 1 0,0 0 0,0-1 0,0 1 0,0-1 0,0 1 0,0-2 0,-2-4-91,0 0 0,1 0 0,0 0 0,0 0 0,1 0 0,0-1 0,0 1 0,1 0 0,0 0 0,0-1 0,1 1 0,0 0 0,0-1 0,3-7 0,3-10-6735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00.98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33 113 24575,'0'7'0,"-2"107"0,0-87 0,0-1 0,-2 1 0,-9 31 0,13-58 0,1 0 0,-1 0 0,0 1 0,0-1 0,0 0 0,0 0 0,0 1 0,0-1 0,0 0 0,-1 0 0,1 1 0,0-1 0,0 0 0,0 0 0,0 0 0,0 1 0,0-1 0,0 0 0,0 0 0,-1 0 0,1 1 0,0-1 0,0 0 0,0 0 0,0 0 0,-1 0 0,1 1 0,0-1 0,0 0 0,0 0 0,-1 0 0,1 0 0,0 0 0,0 0 0,0 0 0,-1 0 0,1 0 0,0 0 0,-3-10 0,1-18 0,4-116 0,0 122 0,0 1 0,2 0 0,0 0 0,13-35 0,-15 52 0,0-1 0,0 1 0,1 0 0,0 0 0,0 0 0,0 0 0,0 0 0,0 1 0,1-1 0,5-3 0,-8 6 0,0 0 0,0 0 0,0 1 0,0-1 0,0 1 0,1-1 0,-1 1 0,0-1 0,0 1 0,0 0 0,1-1 0,-1 1 0,0 0 0,0 0 0,1 0 0,-1 0 0,0 0 0,1 0 0,-1 0 0,0 0 0,0 1 0,1-1 0,-1 1 0,0-1 0,0 1 0,0-1 0,0 1 0,1-1 0,-1 1 0,0 0 0,0 0 0,0-1 0,-1 1 0,1 0 0,0 0 0,0 0 0,0 0 0,-1 0 0,1 0 0,0 1 0,-1-1 0,1 0 0,-1 0 0,1 2 0,1 1 0,0 1 0,-1-1 0,1 1 0,-1-1 0,0 1 0,-1 0 0,1-1 0,-1 1 0,0 0 0,0 0 0,0-1 0,-1 1 0,1 0 0,-2 5 0,-1-2 0,1 0 0,-1-1 0,0 1 0,-1 0 0,0-1 0,0 0 0,-6 8 0,11-15 0,0 0 0,0 1 0,0-1 0,0 0 0,0 0 0,0 1 0,0-1 0,0 1 0,0-1 0,0 1 0,0-1 0,-1 1 0,1-1 0,0 1 0,0 0 0,-1-1 0,1 1 0,1 1 0,17 20 0,-17-16 0,0 0 0,0 1 0,0-1 0,-1 0 0,0 1 0,0-1 0,-1 1 0,1-1 0,-1 1 0,-1-1 0,-1 8 0,2-11 0,0 0 0,-1 0 0,1-1 0,-1 1 0,0 0 0,0-1 0,0 1 0,-1 0 0,1-1 0,0 0 0,-1 1 0,0-1 0,1 0 0,-1 0 0,0 0 0,0 0 0,0 0 0,0 0 0,-1 0 0,1-1 0,0 1 0,-1-1 0,1 0 0,-1 0 0,0 1 0,1-2 0,-1 1 0,-3 1 0,5-2 0,-1 0 0,0 0 0,1-1 0,-1 1 0,1 0 0,-1 0 0,1-1 0,-1 1 0,1-1 0,-1 1 0,1-1 0,0 0 0,-1 1 0,1-1 0,0 0 0,-1 0 0,1 0 0,0 0 0,0 0 0,0 0 0,0-1 0,0 1 0,0 0 0,0 0 0,1-1 0,-1 1 0,0-1 0,1 1 0,-2-2 0,1-1 0,0 0 0,0 1 0,0-1 0,0 0 0,0 1 0,1-1 0,-1 0 0,1 0 0,0 0 0,1-5 0,3 5 0,2 9 0,9 12 0,-13-13 0,3 2 0,0 0 0,0 0 0,1 0 0,-1-1 0,1 0 0,0 0 0,1-1 0,-1 0 0,1 0 0,9 4 0,-11-6 0,-1-1 0,1 0 0,-1 0 0,1 0 0,0-1 0,-1 1 0,1-1 0,0-1 0,-1 1 0,1 0 0,0-1 0,-1 0 0,1 0 0,-1-1 0,1 1 0,-1-1 0,0 0 0,6-3 0,-3 1 0,0-1 0,-1 1 0,0-1 0,0 0 0,-1 0 0,1-1 0,-1 0 0,8-11 0,-10 13 0,0-1 0,0 0 0,-1 0 0,1 0 0,-1 0 0,0-1 0,-1 1 0,1-1 0,-1 1 0,0-1 0,-1 1 0,1-11 0,-1 16 0,0-1 0,0 0 0,0 0 0,0 0 0,0 1 0,0-1 0,0 0 0,0 0 0,0 1 0,0-1 0,-1 0 0,1 1 0,0-1 0,-1 0 0,1 1 0,0-1 0,-1 0 0,1 1 0,-1-1 0,1 0 0,-1 1 0,1-1 0,-1 1 0,1-1 0,-2 0 0,1 1 0,0 0 0,0 0 0,0 0 0,0 0 0,1 1 0,-1-1 0,0 0 0,0 0 0,0 0 0,0 1 0,1-1 0,-1 1 0,0-1 0,0 1 0,1-1 0,-1 1 0,0-1 0,0 2 0,-3 1 0,0 1 0,0 0 0,1 0 0,-1 1 0,-5 8 0,8-9 0,-1 0 0,1 0 0,0-1 0,0 1 0,0 0 0,0 0 0,1 5 0,-1-8 0,1 0 0,0-1 0,0 1 0,0 0 0,0 0 0,0 0 0,1-1 0,-1 1 0,0 0 0,0 0 0,1 0 0,-1-1 0,0 1 0,1 0 0,-1-1 0,0 1 0,1 0 0,-1-1 0,1 1 0,-1 0 0,1-1 0,-1 1 0,1-1 0,0 1 0,-1-1 0,1 1 0,0-1 0,-1 0 0,1 1 0,0-1 0,0 0 0,-1 1 0,1-1 0,0 0 0,0 0 0,0 0 0,-1 0 0,1 0 0,0 0 0,0 0 0,0 0 0,-1 0 0,2 0 0,0-1 0,1 1 0,-1-1 0,0 0 0,0 0 0,0 0 0,0 0 0,-1 0 0,1 0 0,0 0 0,0-1 0,-1 1 0,1 0 0,-1-1 0,1 0 0,-1 1 0,1-1 0,-1 0 0,0 0 0,0 0 0,0 0 0,1-3 0,1-2 0,0-1 0,-1 1 0,0 0 0,2-14 0,-5 27 0,1 1 0,0 0 0,0 0 0,0-1 0,3 14 0,-3-19 0,1 0 0,-1 0 0,0 0 0,1 0 0,-1 0 0,1 0 0,-1 0 0,1 0 0,-1 0 0,1 0 0,0 0 0,0 0 0,-1 0 0,1 0 0,0-1 0,0 1 0,0 0 0,0 0 0,2 0 0,-2-1 0,1 1 0,0-1 0,-1 0 0,1 0 0,0 0 0,-1-1 0,1 1 0,-1 0 0,1 0 0,0-1 0,-1 1 0,1-1 0,-1 0 0,1 1 0,-1-1 0,0 0 0,1 0 0,-1 0 0,2-2 0,2-1 0,0-1 0,0 0 0,-1 0 0,0 0 0,0 0 0,0-1 0,-1 0 0,0 0 0,0 0 0,0 0 0,-1 0 0,4-12 0,-1 2 0,-5 15 0,0 1 0,0 0 0,0 0 0,0 0 0,0 0 0,0 0 0,0-1 0,1 1 0,-1 0 0,0 0 0,0 0 0,0 0 0,0 0 0,0-1 0,0 1 0,0 0 0,0 0 0,0 0 0,1 0 0,-1 0 0,0 0 0,0 0 0,0 0 0,0-1 0,0 1 0,1 0 0,-1 0 0,0 0 0,0 0 0,0 0 0,0 0 0,1 0 0,-1 0 0,0 0 0,0 0 0,0 0 0,0 0 0,0 0 0,1 0 0,-1 0 0,0 0 0,0 0 0,0 0 0,1 1 0,6 7 0,8 19 0,-11-20 0,12 17 0,-12-19 0,0 0 0,-1 0 0,1 0 0,-1 1 0,0 0 0,-1 0 0,4 10 0,-6-15 0,0-1 0,1 1 0,-1-1 0,0 1 0,0-1 0,0 1 0,0-1 0,0 1 0,0 0 0,0-1 0,0 1 0,-1-1 0,1 1 0,0-1 0,0 1 0,0-1 0,-1 1 0,1-1 0,0 1 0,0-1 0,-1 1 0,1-1 0,0 0 0,-1 1 0,1-1 0,-1 1 0,1-1 0,0 0 0,-1 1 0,1-1 0,-1 0 0,1 0 0,-1 1 0,1-1 0,-1 0 0,1 0 0,-1 0 0,1 0 0,-1 1 0,1-1 0,-1 0 0,0 0 0,1 0 0,-1 0 0,1 0 0,-1-1 0,1 1 0,-1 0 0,1 0 0,-1 0 0,1 0 0,-1 0 0,1-1 0,-2 1 0,0-1 0,0 0 0,0 1 0,0-1 0,0 0 0,1 0 0,-1 0 0,0-1 0,0 1 0,1 0 0,-1-1 0,0 1 0,1-1 0,-2-1 0,2 2 0,1 0 0,-1-1 0,1 1 0,-1-1 0,1 1 0,0 0 0,0-1 0,-1 1 0,1-1 0,0 1 0,0-1 0,0 1 0,0 0 0,1-1 0,-1 1 0,0-1 0,1 1 0,-1 0 0,1-1 0,-1 1 0,1 0 0,0-1 0,-1 1 0,1 0 0,0 0 0,0 0 0,0-1 0,0 1 0,0 0 0,0 0 0,0 1 0,2-2 0,5-4 0,0 1 0,0 0 0,19-8 0,-2 0 0,-24 12 0,1 0 0,-1 0 0,1 0 0,-1 0 0,1 0 0,0 0 0,-1 1 0,1-1 0,0 1 0,-1-1 0,1 1 0,2-1 0,-3 2 0,0-1 0,-1 1 0,1-1 0,-1 0 0,1 1 0,0 0 0,-1-1 0,1 1 0,-1-1 0,0 1 0,1 0 0,-1-1 0,1 1 0,-1 0 0,0-1 0,1 1 0,-1 0 0,0 0 0,0-1 0,0 1 0,0 0 0,0 0 0,1 0 0,-1-1 0,-1 1 0,1 0 0,0 0 0,0-1 0,0 1 0,-1 1 0,-3 68-1365,3-57-5461</inkml:trace>
  <inkml:trace contextRef="#ctx0" brushRef="#br0" timeOffset="125">619 31 24575,'2'1'0,"1"2"0,2 4 0,0 1 0,-1 1-8191</inkml:trace>
  <inkml:trace contextRef="#ctx0" brushRef="#br0" timeOffset="404.81">764 151 24575,'0'-1'0,"0"1"0,0 0 0,0-1 0,0 1 0,0 0 0,0-1 0,0 1 0,0 0 0,0 0 0,0-1 0,0 1 0,0 0 0,0-1 0,-1 1 0,1 0 0,0 0 0,0-1 0,0 1 0,0 0 0,0 0 0,-1-1 0,1 1 0,0 0 0,0 0 0,-1-1 0,1 1 0,0 0 0,0 0 0,-1 0 0,1 0 0,0 0 0,0-1 0,-1 1 0,1 0 0,-1 0 0,-12 4 0,-10 13 0,20-13 0,0 0 0,-1 0 0,1 1 0,1-1 0,-1 0 0,1 1 0,0 0 0,0 0 0,0 0 0,1 0 0,-1 0 0,1 0 0,0 0 0,0 10 0,1-13 0,0-1 0,1 1 0,-1 0 0,0 0 0,0 0 0,1 0 0,-1-1 0,1 1 0,0 0 0,0 0 0,-1-1 0,1 1 0,0-1 0,0 1 0,1-1 0,-1 1 0,2 2 0,-1-3 0,1 0 0,-1 0 0,0 0 0,0 0 0,0 0 0,1 0 0,-1-1 0,0 1 0,1-1 0,-1 1 0,0-1 0,1 0 0,-1 0 0,1 0 0,-1 0 0,0-1 0,4 0 0,11-3-1365,-2-2-5461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09.09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24 238 24575,'0'2'0,"4"5"0,0 3 0,0 6 0,-1 3 0,0 2 0,-2 0 0,0-1 0,-1-2 0,-2-1 0,-1-5-8191</inkml:trace>
  <inkml:trace contextRef="#ctx0" brushRef="#br0" timeOffset="323.14">18 49 24575,'0'5'0,"0"-1"0,1 0 0,-1 0 0,1 0 0,0 0 0,0 1 0,0-1 0,3 6 0,-3-10 0,-1 1 0,1 0 0,-1 0 0,1 0 0,0 0 0,-1 0 0,1 0 0,0-1 0,0 1 0,-1 0 0,1-1 0,0 1 0,0-1 0,0 1 0,0-1 0,0 1 0,0-1 0,0 1 0,0-1 0,0 0 0,0 0 0,0 1 0,0-1 0,0 0 0,0 0 0,1 0 0,-1 0 0,0 0 0,0-1 0,0 1 0,0 0 0,0 0 0,0-1 0,0 1 0,0-1 0,0 1 0,0-1 0,1 0 0,-1 0 0,0 1 0,0-1 0,0 1 0,0-1 0,-1 0 0,1 1 0,0-1 0,0 0 0,-1 0 0,1 1 0,0-1 0,-1 0 0,1 0 0,-1 0 0,1 0 0,-1 0 0,0 0 0,1 0 0,-1 0 0,0 0 0,0 0 0,0 0 0,1-2 0,-1 0 0,-1 0 0,1 0 0,-1 1 0,1-1 0,-1 0 0,0 0 0,0 0 0,-2-4 0,1 3 0,0-1 0,0 1 0,-1 0 0,0-1 0,0 1 0,0 1 0,0-1 0,-1 0 0,-6-5 0,9 8 0,1 1 0,-1 0 0,0-1 0,1 1 0,-1 0 0,0 0 0,1-1 0,-1 1 0,0 0 0,1 0 0,-1 0 0,0 0 0,0 0 0,1 0 0,-1 0 0,0 0 0,0 0 0,1 0 0,-1 0 0,0 0 0,1 0 0,-1 1 0,0-1 0,1 0 0,-1 1 0,0-1 0,0 1 0,-1 0 0,1 1 0,0-1 0,0 0 0,0 1 0,0-1 0,1 1 0,-1-1 0,0 1 0,1 0 0,-1-1 0,0 3 0,0 3 0,-1 0 0,2 0 0,-1 1 0,1 11 0,12 40-1365,-5-34-5461</inkml:trace>
  <inkml:trace contextRef="#ctx0" brushRef="#br0" timeOffset="744.63">94 295 24575,'0'0'0,"0"0"0,0-1 0,0 1 0,0 0 0,0 0 0,0 0 0,0-1 0,0 1 0,0 0 0,0 0 0,0 0 0,0-1 0,0 1 0,0 0 0,0 0 0,0 0 0,0-1 0,1 1 0,-1 0 0,0 0 0,0 0 0,0 0 0,0-1 0,0 1 0,1 0 0,-1 0 0,0 0 0,0 0 0,0 0 0,0 0 0,1 0 0,-1-1 0,0 1 0,0 0 0,0 0 0,1 0 0,-1 0 0,0 0 0,0 0 0,1 0 0,10 4 0,9 11 0,-19-14 0,1 1 0,-1 0 0,0 0 0,0 0 0,0 0 0,0 0 0,0 0 0,0 0 0,-1 0 0,1 0 0,-1 0 0,1 0 0,-1 0 0,0 1 0,0-1 0,0 0 0,0 0 0,0 0 0,0 0 0,-1 3 0,1-5 0,0 0 0,0 0 0,0 0 0,0 0 0,0 1 0,0-1 0,0 0 0,0 0 0,0 0 0,-1 0 0,1 0 0,0 0 0,0 0 0,0 0 0,0 0 0,0 0 0,0 0 0,0 1 0,0-1 0,0 0 0,0 0 0,0 0 0,-1 0 0,1 0 0,0 0 0,0 0 0,0 0 0,0 0 0,0 0 0,0 0 0,0 0 0,0 0 0,-1 0 0,1 0 0,0 0 0,0 0 0,0 0 0,0 0 0,0 0 0,0 0 0,0 0 0,0 0 0,0-1 0,-1 1 0,1 0 0,0 0 0,0 0 0,0 0 0,0 0 0,0 0 0,0 0 0,0 0 0,0 0 0,-4-9 0,2-9 0,2 13 0,1-1 0,1 1 0,-1-1 0,1 1 0,2-7 0,-3 10 0,-1 1 0,0 0 0,1 0 0,-1 0 0,1 0 0,-1 0 0,1 0 0,-1 0 0,1 0 0,0 0 0,-1 0 0,1 0 0,0 1 0,0-1 0,0 0 0,0 0 0,0 1 0,0-1 0,0 1 0,0-1 0,0 1 0,0-1 0,0 1 0,0-1 0,0 1 0,0 0 0,0 0 0,0-1 0,1 1 0,-1 0 0,0 0 0,2 1 0,-2-1 0,0 1 0,0 0 0,0 0 0,1 0 0,-1 0 0,0 0 0,0 0 0,0 0 0,0 1 0,0-1 0,-1 0 0,1 0 0,0 1 0,-1-1 0,1 1 0,-1-1 0,1 0 0,-1 1 0,1-1 0,-1 1 0,0 2 0,2 36 0,-2-33 0,0 46-1365,-1-43-5461</inkml:trace>
  <inkml:trace contextRef="#ctx0" brushRef="#br0" timeOffset="1972.09">314 125 24575,'-5'30'0,"0"0"0,-1 43 0,5-47 0,-7 397 0,8-410 0,1 25 0,0-37 0,-1 1 0,0-1 0,0 1 0,0-1 0,1 1 0,-1-1 0,0 1 0,1-1 0,-1 0 0,1 1 0,0-1 0,0 0 0,-1 1 0,1-1 0,0 0 0,0 0 0,2 2 0,-2-3 0,-1 0 0,1 0 0,0 0 0,-1 0 0,1 0 0,0 0 0,-1 0 0,1-1 0,-1 1 0,1 0 0,0 0 0,-1-1 0,1 1 0,-1 0 0,1-1 0,-1 1 0,1 0 0,-1-1 0,1 1 0,-1-1 0,1 1 0,-1-1 0,1 1 0,-1-1 0,0 1 0,1-1 0,-1 0 0,0 1 0,0-1 0,1 1 0,-1-1 0,0 0 0,0-1 0,9-22 0,-3-12 0,-1 1 0,-2-1 0,-1 0 0,-2 0 0,-2 1 0,-5-40 0,5 61 0,-1-1 0,0 1 0,-7-21 0,9 32 0,-1-1 0,0 1 0,1-1 0,-1 1 0,0 0 0,-1 0 0,1 0 0,-4-4 0,4 6 0,1 0 0,0 0 0,-1 0 0,1 0 0,-1 0 0,1 0 0,-1 0 0,1 1 0,-1-1 0,0 1 0,1-1 0,-1 1 0,0 0 0,1 0 0,-1-1 0,0 1 0,0 0 0,1 0 0,-3 1 0,4-1 0,0 0 0,0 0 0,0 0 0,0 0 0,0 1 0,0-1 0,0 0 0,1 0 0,-1 0 0,0 0 0,0 0 0,0 0 0,0 0 0,0 0 0,0 1 0,0-1 0,0 0 0,0 0 0,0 0 0,0 0 0,0 0 0,0 0 0,0 1 0,0-1 0,0 0 0,0 0 0,0 0 0,0 0 0,0 0 0,0 0 0,0 1 0,0-1 0,0 0 0,0 0 0,-1 0 0,1 0 0,0 0 0,0 0 0,0 0 0,0 0 0,0 0 0,0 1 0,0-1 0,0 0 0,0 0 0,-1 0 0,1 0 0,0 0 0,0 0 0,0 0 0,13 4 0,-4-3 0,0-1 0,0 0 0,0-1 0,0 0 0,0-1 0,-1 1 0,1-2 0,0 1 0,-1-1 0,1 0 0,-1-1 0,0 0 0,0 0 0,-1-1 0,1 0 0,-1 0 0,0-1 0,7-7 0,-15 14 0,0 1 0,0 0 0,0-1 0,0 1 0,0 0 0,0-1 0,1 1 0,-1 0 0,1 0 0,-1 0 0,1 0 0,0 0 0,0 0 0,-1 0 0,1 0 0,1 0 0,-1-1 0,0 1 0,0 0 0,1 0 0,-1 0 0,1 0 0,-1 0 0,1 0 0,0-1 0,1 3 0,-1-3 0,-1 1 0,1-1 0,0 0 0,0 0 0,0 0 0,-1 0 0,1 0 0,0 0 0,0 0 0,1 0 0,-1 0 0,0 0 0,0 0 0,0-1 0,0 1 0,1-1 0,-1 1 0,0-1 0,1 1 0,-1-1 0,0 1 0,1-1 0,-1 0 0,1 0 0,-1 0 0,0 0 0,1 0 0,-1 0 0,1 0 0,-1-1 0,0 1 0,1 0 0,-1-1 0,0 1 0,1-1 0,-1 1 0,0-1 0,0 0 0,0 1 0,2-2 0,-1 0 0,-1 1 0,1-1 0,-1 1 0,1-1 0,-1 0 0,0 1 0,1-1 0,-1 0 0,0 0 0,0 0 0,0 0 0,-1 0 0,1 0 0,0 0 0,-1 0 0,0-1 0,1 1 0,-1 0 0,0 0 0,0 0 0,0 0 0,0-1 0,0 1 0,-1 0 0,1 0 0,-1 0 0,1 0 0,-1 0 0,0 0 0,0 0 0,0 0 0,0 0 0,0 0 0,0 0 0,-1 0 0,1 1 0,0-1 0,-3-1 0,3 1 0,0 1 0,-1-1 0,1 1 0,-1 0 0,1-1 0,-1 1 0,0 0 0,1 0 0,-1 0 0,0 0 0,0 0 0,0 1 0,0-1 0,0 0 0,0 1 0,0 0 0,-3-1 0,4 1 0,-1 0 0,0 1 0,1-1 0,-1 1 0,1-1 0,-1 1 0,1 0 0,-1-1 0,1 1 0,-1 0 0,1 0 0,0 0 0,-1 0 0,1 0 0,0 0 0,0 0 0,0 1 0,0-1 0,0 0 0,0 1 0,0-1 0,0 1 0,0-1 0,1 1 0,-1 1 0,0-2 0,0 1 0,1-1 0,0 0 0,-1 0 0,1 1 0,0-1 0,0 0 0,-1 1 0,1-1 0,0 0 0,0 1 0,0-1 0,1 0 0,-1 1 0,0-1 0,1 0 0,-1 1 0,0-1 0,1 0 0,-1 0 0,1 0 0,0 1 0,-1-1 0,1 0 0,0 0 0,0 0 0,0 0 0,0 0 0,0 0 0,0 0 0,0 0 0,0-1 0,0 1 0,0 0 0,0-1 0,1 1 0,-1-1 0,0 1 0,0-1 0,1 1 0,-1-1 0,0 0 0,1 0 0,-1 0 0,0 1 0,1-1 0,-1-1 0,0 1 0,1 0 0,-1 0 0,0 0 0,0-1 0,1 1 0,-1 0 0,0-1 0,0 0 0,3 0 0,3-4 0,1 1 0,-1-1 0,11-10 0,-14 11 0,0 1 0,0-1 0,0 1 0,0 0 0,1 0 0,-1 0 0,1 1 0,0-1 0,0 1 0,0 0 0,0 1 0,0-1 0,9 0 0,-12 2 0,0 0 0,0 1 0,0-1 0,0 1 0,-1-1 0,1 1 0,0 0 0,-1 0 0,1 0 0,0 0 0,-1 0 0,1 0 0,-1 0 0,1 1 0,-1-1 0,0 0 0,0 1 0,1-1 0,-1 1 0,0-1 0,0 1 0,0 0 0,-1 0 0,1-1 0,0 1 0,-1 0 0,1 0 0,-1 0 0,1 2 0,0 0 0,0 1 0,-1 0 0,1 0 0,-1-1 0,0 1 0,0 0 0,0-1 0,-1 1 0,1 0 0,-4 8 0,4-12 0,0-1 0,0 0 0,0 1 0,0-1 0,0 0 0,0 1 0,0-1 0,0 1 0,-1-1 0,1 0 0,0 1 0,0-1 0,0 0 0,-1 0 0,1 1 0,0-1 0,0 0 0,-1 0 0,1 1 0,0-1 0,-1 0 0,1 0 0,0 1 0,-1-1 0,1 0 0,0 0 0,-1 0 0,1 0 0,-1 0 0,-3-8 0,1-19 0,4 24 0,-1 0 0,1 1 0,-1-1 0,1 1 0,0-1 0,0 1 0,0-1 0,0 1 0,0 0 0,1-1 0,-1 1 0,1 0 0,0 0 0,-1 0 0,1 0 0,0 0 0,0 1 0,0-1 0,3-1 0,-4 2 0,0 1 0,0-1 0,0 1 0,1-1 0,-1 1 0,0 0 0,0-1 0,1 1 0,-1 0 0,0 0 0,0 0 0,1 0 0,-1 0 0,0 0 0,0 1 0,1-1 0,-1 0 0,0 1 0,0-1 0,0 0 0,1 1 0,-1 0 0,0-1 0,0 1 0,0 0 0,0-1 0,0 1 0,0 0 0,0 0 0,0 0 0,-1 0 0,1 0 0,0 0 0,0 0 0,-1 0 0,1 0 0,-1 0 0,1 0 0,-1 0 0,1 1 0,-1 0 0,6 11 0,-5-10 0,-1-5 0,5-18 0,-2 10 0,1 0 0,1 1 0,8-16 0,-12 23 0,0 0 0,0 0 0,1 0 0,-1 0 0,0 0 0,1 1 0,-1-1 0,1 0 0,0 1 0,0-1 0,-1 1 0,1 0 0,0 0 0,0-1 0,0 1 0,0 0 0,0 1 0,0-1 0,1 0 0,-1 1 0,0-1 0,0 1 0,0 0 0,4-1 0,-5 2-65,-1-1 0,1 0 0,0 1 0,0-1 0,0 1 0,-1-1 0,1 1 0,0-1 0,0 1 0,-1-1 0,1 1 0,-1 0 0,1-1 0,0 1 0,-1 0 0,1 0 0,-1-1 0,0 1 0,1 0 0,0 1 0,3 9-6761</inkml:trace>
  <inkml:trace contextRef="#ctx0" brushRef="#br0" timeOffset="2745.19">737 251 24575,'0'0'0,"0"0"0,0 0 0,0 0 0,0 0 0,0 0 0,0 0 0,0 0 0,0 0 0,0 1 0,0-1 0,0 0 0,0 0 0,0 0 0,0 0 0,0 0 0,0 0 0,0 0 0,0 0 0,0 0 0,0 0 0,1 0 0,-1 0 0,0 0 0,0 0 0,0 0 0,0 0 0,0 0 0,0 0 0,0 0 0,0 0 0,0 0 0,0 0 0,0 0 0,0 0 0,0 0 0,0 0 0,0 0 0,0 0 0,0 0 0,1-1 0,-1 1 0,0 0 0,0 0 0,0 0 0,0 0 0,0 0 0,0 0 0,0 0 0,5 10 0,4 16 0,-8-21 0,0 1 0,-1-1 0,1 1 0,-1-1 0,0 1 0,0 0 0,-1-1 0,-2 12 0,3-17 0,0 0 0,0 0 0,0 0 0,0 0 0,0 0 0,0 0 0,0 1 0,0-1 0,0 0 0,0 0 0,0 0 0,0 0 0,0 0 0,0 0 0,0 0 0,0 0 0,0 0 0,0 1 0,0-1 0,0 0 0,0 0 0,0 0 0,0 0 0,0 0 0,0 0 0,0 0 0,0 0 0,0 0 0,0 0 0,0 0 0,0 0 0,-1 0 0,1 1 0,0-1 0,0 0 0,0 0 0,0 0 0,0 0 0,0 0 0,0 0 0,0 0 0,0 0 0,0 0 0,-1 0 0,1 0 0,0 0 0,0 0 0,0 0 0,0 0 0,0 0 0,0 0 0,0 0 0,0 0 0,0 0 0,-1 0 0,1 0 0,0 0 0,0 0 0,0-1 0,0 1 0,0 0 0,0 0 0,0 0 0,0 0 0,-2-9 0,1-13 0,1 19 0,1-1 0,-1 0 0,1 1 0,0-1 0,0 1 0,0-1 0,1 1 0,-1 0 0,1 0 0,0-1 0,0 1 0,0 0 0,0 1 0,1-1 0,-1 0 0,5-3 0,-7 6 0,1-1 0,-1 1 0,1 0 0,0 0 0,-1-1 0,1 1 0,0 0 0,-1 0 0,1 0 0,0 0 0,-1 0 0,1 0 0,0 0 0,-1 0 0,1 0 0,0 0 0,-1 0 0,1 1 0,-1-1 0,1 0 0,0 0 0,-1 0 0,1 1 0,-1-1 0,1 1 0,-1-1 0,1 0 0,-1 1 0,1-1 0,-1 1 0,1-1 0,-1 1 0,1-1 0,-1 1 0,0-1 0,1 2 0,11 25 0,-9-16 0,-2-11 0,-1 0 0,0 0 0,0 0 0,1 0 0,-1 1 0,0-1 0,0 0 0,0 0 0,1 0 0,-1 0 0,0 0 0,0 0 0,1 0 0,-1 0 0,0 0 0,1 0 0,-1 0 0,0 0 0,0 0 0,1 0 0,-1 0 0,0 0 0,0 0 0,1 0 0,-1 0 0,0 0 0,0 0 0,1 0 0,-1-1 0,0 1 0,0 0 0,1 0 0,-1 0 0,0 0 0,0-1 0,0 1 0,0 0 0,1 0 0,-1 0 0,0-1 0,0 1 0,0 0 0,0 0 0,0-1 0,1 1 0,-1 0 0,0 0 0,0-1 0,0 1 0,0 0 0,9-17 0,-8 15 0,-1 1 0,1 0 0,-1 0 0,1 0 0,-1 0 0,1 0 0,-1 0 0,1 0 0,-1 0 0,1 1 0,0-1 0,0 0 0,-1 0 0,1 0 0,0 1 0,0-1 0,0 0 0,0 1 0,0-1 0,0 1 0,0-1 0,0 1 0,0 0 0,0-1 0,0 1 0,2 0 0,-2 0 0,0 1 0,0 0 0,0-1 0,0 1 0,0 0 0,0 0 0,0 0 0,-1 0 0,1 0 0,0 0 0,-1 0 0,1 0 0,-1 0 0,1 0 0,-1 0 0,1 0 0,-1 1 0,0-1 0,1 0 0,-1 0 0,0 0 0,0 1 0,0 1 0,0 2-136,1-1-1,-1 1 1,1-1-1,1 0 1,-1 1-1,0-1 1,1 0-1,0 0 0,2 5 1,2-2-6690</inkml:trace>
  <inkml:trace contextRef="#ctx0" brushRef="#br0" timeOffset="3502.94">1014 270 24575,'-32'-8'0,"28"9"0,0 0 0,0 0 0,1 0 0,-1 1 0,0-1 0,1 1 0,-4 3 0,-6 8 0,12-13 0,1 0 0,0 1 0,0-1 0,0 1 0,0-1 0,-1 1 0,1-1 0,0 1 0,0-1 0,0 1 0,0-1 0,0 1 0,0-1 0,0 1 0,0-1 0,1 1 0,-1-1 0,0 1 0,0-1 0,0 1 0,0-1 0,1 1 0,-1-1 0,0 0 0,0 1 0,1-1 0,-1 1 0,1 0 0,0-1 0,0 1 0,0 0 0,1-1 0,-1 1 0,0-1 0,0 0 0,0 1 0,1-1 0,-1 0 0,0 0 0,0 0 0,1 1 0,-1-1 0,0-1 0,3 1 0,15 2 0,14 21 0,-27-18 0,-1-1 0,1 1 0,0-2 0,0 1 0,7 3 0,-11-6 0,0-1 0,0 1 0,0-1 0,0 1 0,0-1 0,1 0 0,-1 0 0,0 0 0,0 0 0,0 0 0,0 0 0,0 0 0,0-1 0,0 1 0,0-1 0,0 0 0,0 1 0,0-1 0,0 0 0,0 0 0,3-2 0,-2 0 0,0 0 0,0 0 0,0 0 0,-1 0 0,1 0 0,-1-1 0,0 1 0,0-1 0,0 0 0,0 1 0,-1-1 0,1 0 0,-1 0 0,1-7 0,2-7 0,1-34 0,-5 43 0,2-12 0,1-37 0,-3 53 0,0 0 0,0 0 0,-1 0 0,0-1 0,0 1 0,0 0 0,-1 0 0,-2-5 0,4 10 0,0 0 0,0 0 0,0 0 0,0 0 0,0-1 0,0 1 0,0 0 0,0 0 0,0 0 0,0 0 0,0 0 0,0-1 0,0 1 0,0 0 0,-1 0 0,1 0 0,0 0 0,0 0 0,0 0 0,0 0 0,0 0 0,0-1 0,-1 1 0,1 0 0,0 0 0,0 0 0,0 0 0,0 0 0,0 0 0,-1 0 0,1 0 0,0 0 0,0 0 0,0 0 0,0 0 0,-1 0 0,1 0 0,0 0 0,0 0 0,0 0 0,0 0 0,0 0 0,-1 0 0,1 0 0,0 0 0,0 1 0,0-1 0,-6 9 0,0 15 0,1 5 0,2 1 0,1 0 0,1 0 0,4 34 0,-3-64 0,0 0 0,0 0 0,0 1 0,0-1 0,0 0 0,0 0 0,0 0 0,0 0 0,0 1 0,0-1 0,0 0 0,0 0 0,0 0 0,0 0 0,1 0 0,-1 1 0,0-1 0,0 0 0,0 0 0,0 0 0,0 0 0,0 0 0,0 1 0,0-1 0,0 0 0,1 0 0,-1 0 0,0 0 0,0 0 0,0 0 0,0 0 0,0 0 0,0 0 0,1 1 0,-1-1 0,0 0 0,0 0 0,0 0 0,0 0 0,1 0 0,-1 0 0,0 0 0,0 0 0,0 0 0,0 0 0,0 0 0,1 0 0,-1 0 0,0 0 0,9-8 0,6-15 0,-15 22 0,2-2 0,3-7 0,1 1 0,0 0 0,0 1 0,10-12 0,-15 20 0,-1-1 0,1 1 0,-1 0 0,1-1 0,-1 1 0,1-1 0,-1 1 0,1 0 0,-1-1 0,1 1 0,-1 0 0,1 0 0,0-1 0,-1 1 0,1 0 0,-1 0 0,1 0 0,0 0 0,-1 0 0,1 0 0,-1 0 0,1 0 0,0 0 0,-1 0 0,1 0 0,0 0 0,-1 0 0,1 1 0,0-1 0,0 1 0,1 0 0,-1 0 0,0 0 0,0 0 0,0 1 0,0-1 0,0 0 0,-1 0 0,1 1 0,0-1 0,1 3 0,1 6 0,-1-1 0,4 19 0,-6-26 0,4 20 0,0-6 0,-2-1 0,0 1 0,-1 17 0,0-33-32,-1 0-1,0 0 1,0 1-1,0-1 1,0 0-1,0 0 1,0 1-1,0-1 1,0 0-1,0 0 1,0 1-1,0-1 1,0 0-1,0 1 1,0-1-1,0 0 1,-1 0-1,1 1 1,0-1-1,0 0 1,0 0-1,0 1 1,0-1-1,-1 0 1,1 0-1,0 0 1,0 1-1,0-1 1,-1 0-1,1 0 1,0 0-1,0 0 1,0 1-1,-1-1 1,1 0-1,0 0 0,0 0 1,-1 0-1,1 0 1,0 0-1,-1 0 1,-4-1-6794</inkml:trace>
  <inkml:trace contextRef="#ctx0" brushRef="#br0" timeOffset="3628.85">1253 113 24575,'0'2'0,"0"3"0,0 0-8191</inkml:trace>
  <inkml:trace contextRef="#ctx0" brushRef="#br0" timeOffset="4253.72">1379 308 24575,'0'-6'0,"0"1"0,-1-1 0,0 1 0,0-1 0,0 1 0,-1 0 0,0-1 0,-3-6 0,5 11 0,-1 0 0,1 0 0,-1 0 0,1 0 0,-1 0 0,0 1 0,0-1 0,1 0 0,-1 0 0,0 0 0,0 1 0,0-1 0,0 0 0,0 1 0,0-1 0,0 1 0,0-1 0,0 1 0,0-1 0,0 1 0,0 0 0,0-1 0,0 1 0,0 0 0,0 0 0,0 0 0,-1 0 0,1 0 0,0 0 0,0 0 0,0 0 0,0 1 0,0-1 0,0 0 0,0 1 0,-1-1 0,1 1 0,0-1 0,0 1 0,1-1 0,-1 1 0,0 0 0,0-1 0,0 1 0,0 0 0,0 0 0,0 1 0,-2 1 0,0-1 0,1 1 0,-1 1 0,1-1 0,0 0 0,0 0 0,0 1 0,0 0 0,1-1 0,0 1 0,-1 0 0,1-1 0,0 1 0,1 0 0,-1 0 0,1 0 0,0 6 0,0-8 0,0 0 0,0 0 0,0 0 0,0 0 0,1 0 0,-1 1 0,1-1 0,0 0 0,0 0 0,-1 0 0,1-1 0,0 1 0,1 0 0,-1 0 0,0 0 0,0-1 0,1 1 0,-1-1 0,1 1 0,-1-1 0,1 1 0,0-1 0,0 0 0,0 0 0,-1 0 0,1 0 0,0 0 0,0 0 0,0 0 0,0-1 0,0 1 0,1-1 0,2 1 0,-3-1 0,0 0 0,0-1 0,0 1 0,0 0 0,0-1 0,0 1 0,0-1 0,0 1 0,0-1 0,0 0 0,0 0 0,0 0 0,0 0 0,0 0 0,0 0 0,-1-1 0,1 1 0,-1-1 0,1 1 0,2-4 0,3-4 0,-1-1 0,10-18 0,1 0 0,-17 28 0,0-1 0,0 1 0,0 0 0,0-1 0,1 1 0,-1 0 0,0 0 0,0-1 0,0 1 0,0 0 0,1 0 0,-1-1 0,0 1 0,0 0 0,1 0 0,-1 0 0,0-1 0,0 1 0,1 0 0,-1 0 0,0 0 0,1 0 0,-1 0 0,0-1 0,1 1 0,-1 0 0,0 0 0,1 0 0,-1 0 0,0 0 0,0 0 0,1 0 0,-1 0 0,0 0 0,1 0 0,-1 0 0,0 1 0,1-1 0,0 0 0,4 15 0,-4 25 0,-1-38 0,0 0 0,-1 0 0,1 0 0,0 0 0,0 0 0,0 0 0,1 0 0,-1 0 0,0 0 0,1 0 0,-1 0 0,1-1 0,0 1 0,0 0 0,1 3 0,-1-5 0,-1 1 0,1-1 0,-1 0 0,0 0 0,1 1 0,-1-1 0,1 0 0,-1 0 0,1 0 0,-1 0 0,1 0 0,-1 0 0,1 0 0,-1 0 0,0 0 0,1 0 0,-1 0 0,1 0 0,-1 0 0,1 0 0,-1 0 0,2-1 0,16-10 0,-8 2 0,-5 4 0,0 0 0,1 1 0,0 0 0,9-6 0,-14 10 0,0-1 0,0 1 0,0-1 0,0 1 0,0-1 0,0 1 0,0 0 0,0 0 0,0-1 0,0 1 0,0 0 0,0 0 0,0 0 0,0 0 0,0 0 0,0 0 0,0 1 0,0-1 0,0 0 0,1 1 0,-1-1 0,-1 0 0,1 1 0,0-1 0,0 1 0,0-1 0,0 1 0,0 0 0,0-1 0,0 1 0,-1 0 0,1 0 0,0 0 0,-1-1 0,1 1 0,0 2 0,4 6-170,0 1-1,-1-1 0,-1 1 1,0 1-1,0-1 0,-1 0 1,2 17-1,-4-17-6655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07.437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116 302 24575,'-1'9'0,"0"-1"0,0 1 0,-1 0 0,0-1 0,0 0 0,-1 1 0,0-1 0,-1 0 0,-5 10 0,0-4 0,0 0 0,-1 0 0,-21 22 0,30-35 0,1 0 0,-1 0 0,1 0 0,-1-1 0,0 1 0,1 0 0,-1-1 0,0 1 0,0-1 0,1 1 0,-1-1 0,0 1 0,0-1 0,0 1 0,0-1 0,0 0 0,0 1 0,0-1 0,0 0 0,1 0 0,-1 0 0,0 0 0,0 0 0,-1 0 0,1 0 0,0-1 0,1 1 0,-1-1 0,1 1 0,-1-1 0,1 0 0,-1 1 0,1-1 0,0 0 0,-1 0 0,1 1 0,0-1 0,-1 0 0,1 0 0,0 1 0,0-1 0,0 0 0,0 0 0,-1 1 0,1-1 0,1-2 0,-1 0 0,0 1 0,0-1 0,0 0 0,0 0 0,1 0 0,-1 0 0,1 1 0,0-1 0,0 0 0,0 0 0,0 1 0,1-1 0,-1 1 0,1-1 0,3-3 0,-4 5 0,1 0 0,0 1 0,0-1 0,-1 0 0,1 1 0,0-1 0,0 1 0,0 0 0,0 0 0,0 0 0,0 0 0,0 0 0,0 0 0,0 0 0,-1 0 0,1 1 0,0-1 0,0 1 0,0-1 0,2 2 0,41 21 0,-26-12 0,-14-9 0,0 1 0,0-2 0,0 1 0,1 0 0,-1-1 0,1 0 0,-1 0 0,0 0 0,1-1 0,-1 0 0,1 0 0,0 0 0,-1-1 0,9-2 0,-10 2 0,-1 0 0,0-1 0,0 1 0,0-1 0,0 1 0,0-1 0,0 0 0,0 0 0,-1-1 0,1 1 0,-1-1 0,1 1 0,-1-1 0,0 0 0,0 1 0,0-1 0,0 0 0,-1-1 0,1 1 0,-1 0 0,0 0 0,0-1 0,0 1 0,0-5 0,0 1 0,-1 1 0,1-1 0,-2 0 0,1 1 0,-1-1 0,0 0 0,-1 1 0,1-1 0,-1 1 0,0 0 0,-1-1 0,-4-7 0,1 2 0,-1 1 0,0-1 0,-1 2 0,0-1 0,-12-11 0,18 20 0,0 0 0,1 0 0,-1 0 0,0 1 0,0-1 0,-1 1 0,1-1 0,0 1 0,0 0 0,-1 0 0,1 0 0,-1 0 0,1 0 0,-1 1 0,1-1 0,-1 1 0,1 0 0,-1-1 0,0 1 0,1 0 0,-1 1 0,-2-1 0,2 1 0,1 0 0,-1 0 0,1 1 0,-1-1 0,1 1 0,0-1 0,-1 1 0,1 0 0,0 0 0,0 0 0,0 0 0,0 0 0,1 0 0,-1 0 0,1 1 0,-1-1 0,1 1 0,0-1 0,0 1 0,-2 3 0,1 1 29,1 0-1,-1 0 1,1 0-1,0 0 0,0 0 1,1 0-1,0 0 1,0 0-1,1 0 1,0 1-1,3 10 1,-1-7-243,0-1 1,1 0 0,0 0-1,1-1 1,0 1 0,1-1-1,7 9 1,9 9-6613</inkml:trace>
  <inkml:trace contextRef="#ctx0" brushRef="#br0" timeOffset="554.77">443 460 24575,'0'-4'0,"-1"0"0,0 0 0,1 1 0,-2-1 0,1 0 0,0 1 0,-1-1 0,1 1 0,-1-1 0,0 1 0,-4-4 0,6 6 0,-1 0 0,1 1 0,-1-1 0,1 0 0,-1 1 0,0-1 0,1 1 0,-1-1 0,0 1 0,0-1 0,1 1 0,-1-1 0,0 1 0,0 0 0,0-1 0,0 1 0,1 0 0,-1 0 0,0 0 0,-1-1 0,1 2 0,0-1 0,0 1 0,0-1 0,0 1 0,0-1 0,1 1 0,-1-1 0,0 1 0,0 0 0,0-1 0,1 1 0,-1 0 0,1 0 0,-1 0 0,0-1 0,1 1 0,-1 0 0,1 0 0,0 0 0,-1 0 0,1 0 0,-1 2 0,1-3 0,0 1 0,-1 0 0,1 0 0,0 0 0,0-1 0,-1 1 0,1 0 0,0 0 0,0 0 0,0 0 0,0-1 0,0 1 0,0 0 0,0 0 0,1 0 0,-1 0 0,0-1 0,0 1 0,1 0 0,-1 0 0,0-1 0,1 1 0,-1 0 0,1 0 0,-1-1 0,1 1 0,-1 0 0,1-1 0,-1 1 0,1-1 0,0 1 0,-1-1 0,1 1 0,0-1 0,-1 1 0,1-1 0,0 0 0,0 1 0,-1-1 0,1 0 0,0 0 0,0 1 0,0-1 0,0 0 0,1 0 0,16 9 0,-16-8 0,-1 1 0,0-1 0,1 0 0,-1 0 0,1 0 0,-1 0 0,1 0 0,0-1 0,-1 1 0,1 0 0,0-1 0,-1 1 0,1-1 0,0 0 0,0 0 0,0 1 0,-1-1 0,1 0 0,0 0 0,0-1 0,0 1 0,-1 0 0,1-1 0,0 1 0,0-1 0,-1 1 0,1-1 0,0 0 0,-1 0 0,2-1 0,0 0 0,-1 0 0,0 0 0,0 0 0,0 0 0,0-1 0,0 1 0,-1-1 0,1 1 0,-1-1 0,0 0 0,1 1 0,-1-1 0,-1 0 0,1 0 0,0 0 0,-1 0 0,1-4 0,1-55 0,1-14 0,-2 74 0,0 6 0,1 16 0,1 29 0,-3 64-1365,0-95-5461</inkml:trace>
  <inkml:trace contextRef="#ctx0" brushRef="#br0" timeOffset="1037.2">500 390 24575,'46'2'0,"-30"-1"0,1 0 0,0-1 0,0-1 0,-1-1 0,31-6 0,-46 8 0,1-1 0,-1 1 0,0-1 0,1 1 0,-1-1 0,0 0 0,1 1 0,-1-1 0,0 0 0,0 0 0,0 0 0,1-1 0,-2 2 0,1-1 0,-1 1 0,0 0 0,0 0 0,0-1 0,0 1 0,0 0 0,0 0 0,0-1 0,0 1 0,0 0 0,0 0 0,0-1 0,0 1 0,0 0 0,0 0 0,0-1 0,0 1 0,0 0 0,0 0 0,0-1 0,0 1 0,0 0 0,0 0 0,0-1 0,-1 1 0,1 0 0,0 0 0,0-1 0,0 1 0,0 0 0,-1 0 0,1 0 0,0 0 0,0-1 0,-1 1 0,-1-1 0,1 0 0,-1 1 0,0-1 0,0 1 0,1-1 0,-1 1 0,0-1 0,0 1 0,0 0 0,0 0 0,1 0 0,-1 0 0,0 0 0,0 1 0,0-1 0,0 0 0,-1 1 0,1 0 0,1-1 0,0 0 0,0 1 0,0-1 0,0 1 0,-1-1 0,1 1 0,0 0 0,0-1 0,0 1 0,0 0 0,0 0 0,1 0 0,-1-1 0,0 1 0,0 0 0,0 0 0,1 0 0,-1 1 0,1-1 0,-1 0 0,1 0 0,-1 0 0,1 0 0,-1 2 0,1-3 0,1 1 0,-1 0 0,0 0 0,0 0 0,1 0 0,-1-1 0,0 1 0,1 0 0,-1 0 0,1-1 0,-1 1 0,1 0 0,0-1 0,-1 1 0,1-1 0,-1 1 0,1-1 0,0 1 0,0-1 0,-1 1 0,1-1 0,0 0 0,0 1 0,-1-1 0,1 0 0,0 1 0,0-1 0,0 0 0,0 0 0,-1 0 0,1 0 0,0 0 0,0 0 0,0 0 0,0 0 0,0-1 0,2 1 0,-1 0 0,0 0 0,1-1 0,-1 1 0,0-1 0,0 1 0,1-1 0,-1 0 0,0 0 0,0 0 0,0 0 0,0 0 0,0-1 0,0 1 0,-1-1 0,1 1 0,3-4 0,2-2 0,2 48 0,-9-40-105,1 0 0,0 0 0,0 1 0,0-1 0,0 0 0,0 0 0,0 0 0,0 0 0,0 0 0,1 0 0,-1 0 0,2 1 0,7 2-6721</inkml:trace>
  <inkml:trace contextRef="#ctx0" brushRef="#br0" timeOffset="1302.03">928 0 24575,'0'5'0,"0"9"0,0 10 0,0 9 0,-2 12 0,-1 10 0,1 9 0,-1 7 0,2-1 0,0-3 0,0-8 0,1-11 0,0-10 0,0-10 0,0-11 0,0-13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18.450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42 67 24575,'4'-19'0,"-3"19"0,-1-1 0,0 1 0,0 0 0,1-1 0,-1 1 0,0 0 0,1-1 0,-1 1 0,0 0 0,1 0 0,-1-1 0,0 1 0,1 0 0,-1 0 0,1 0 0,-1-1 0,0 1 0,1 0 0,-1 0 0,1 0 0,-1 0 0,1 0 0,0 0 0,0 0 0,0 1 0,1-1 0,-1 1 0,0-1 0,0 1 0,0 0 0,0 0 0,1-1 0,-1 1 0,0 0 0,0 0 0,-1 0 0,1 0 0,0 0 0,0 0 0,0 0 0,-1 0 0,1 1 0,0-1 0,-1 0 0,1 2 0,0 1 0,0-1 0,0 1 0,-1-1 0,1 1 0,-1-1 0,0 1 0,0-1 0,0 1 0,0-1 0,-1 4 0,1-6 0,0 0 0,-1 0 0,1 0 0,0-1 0,0 1 0,0 0 0,-1 0 0,1 0 0,0-1 0,-1 1 0,1 0 0,-1 0 0,1-1 0,-1 1 0,1 0 0,-1-1 0,1 1 0,-1 0 0,0-1 0,1 1 0,-1-1 0,0 1 0,1-1 0,-1 0 0,0 1 0,0-1 0,0 0 0,1 1 0,-1-1 0,0 0 0,0 0 0,0 0 0,0 1 0,1-1 0,-1 0 0,0 0 0,0-1 0,0 1 0,0 0 0,0 0 0,1 0 0,-1 0 0,0-1 0,0 1 0,-1-1 0,0-1 0,-1 0 0,1 0 0,-1 0 0,1 0 0,0 0 0,0 0 0,0-1 0,0 1 0,1-1 0,-1 1 0,1-1 0,-1 0 0,1 0 0,0 1 0,0-1 0,0 0 0,1 0 0,-1-4 0,-1 1 0,1-1 0,0 1 0,1-1 0,-1 0 0,1 1 0,1-1 0,1-9 0,-2 16 0,0-1 0,0 1 0,0-1 0,0 1 0,0 0 0,0-1 0,0 1 0,0 0 0,0-1 0,1 1 0,-1-1 0,0 1 0,0 0 0,0-1 0,1 1 0,-1 0 0,0 0 0,0-1 0,1 1 0,-1 0 0,0 0 0,1-1 0,-1 1 0,0 0 0,1 0 0,-1 0 0,0-1 0,1 1 0,-1 0 0,0 0 0,1 0 0,0 0 0,11 7 0,6 18 0,-16-18 0,1 0 0,-1-1 0,0 1 0,-1 0 0,0 0 0,0 0 0,0 10 0,-1-15 0,0 0 0,0-1 0,0 1 0,-1 0 0,1 0 0,-1 0 0,1-1 0,-1 1 0,1 0 0,-1 0 0,0-1 0,0 1 0,0-1 0,-1 3 0,1-3 0,0-1 0,0 1 0,0-1 0,0 1 0,0-1 0,0 1 0,0-1 0,0 1 0,0-1 0,0 0 0,0 0 0,0 1 0,0-1 0,0 0 0,0 0 0,0 0 0,0 0 0,0 0 0,-1-1 0,1 1 0,0 0 0,0 0 0,0-1 0,0 1 0,0-1 0,-1 0 0,0 0 0,0 1 0,0-1 0,1 0 0,-1 0 0,0 0 0,1-1 0,-1 1 0,1 0 0,-1-1 0,1 1 0,0 0 0,-1-1 0,1 0 0,0 1 0,0-1 0,0 0 0,0 1 0,0-1 0,1 0 0,-1 0 0,1 0 0,-1 0 0,1 0 0,-1 0 0,1 0 0,0 0 0,0 0 0,0 0 0,0 0 0,0 1 0,1-1 0,-1 0 0,2-4 0,-2 5 0,1-1 0,-1 1 0,1-1 0,0 1 0,0-1 0,0 1 0,0 0 0,0 0 0,0-1 0,0 1 0,0 0 0,0 0 0,0 0 0,1 0 0,-1 0 0,0 0 0,1 1 0,-1-1 0,1 0 0,-1 1 0,1-1 0,-1 1 0,1 0 0,-1-1 0,1 1 0,0 0 0,-1 0 0,1 0 0,-1 0 0,1 0 0,-1 0 0,1 0 0,0 1 0,-1-1 0,1 0 0,-1 1 0,1 0 0,-1-1 0,1 1 0,-1 0 0,0 0 0,2 1 0,1 0 0,0 1 0,-1 1 0,0-1 0,1 1 0,-1-1 0,0 1 0,0 0 0,-1 0 0,1 0 0,-1 0 0,0 1 0,2 7 0,-3-10 0,0 0 0,-1 0 0,1 0 0,-1 1 0,0-1 0,1 0 0,-1 0 0,0 1 0,0-1 0,-1 0 0,1 0 0,-1 4 0,0-5 0,1 1 0,-1-1 0,1 0 0,-1 0 0,0 0 0,0 0 0,1 0 0,-1 0 0,0 0 0,0 0 0,0 0 0,0-1 0,0 1 0,0 0 0,-1-1 0,1 1 0,0 0 0,0-1 0,0 1 0,-1-1 0,1 0 0,0 1 0,-2-1 0,2 0 0,0 0 0,0 0 0,0 0 0,0 0 0,0 0 0,0 0 0,0 0 0,0 0 0,0 0 0,0 0 0,0-1 0,0 1 0,0 0 0,0-1 0,0 1 0,0-1 0,0 1 0,1-1 0,-1 1 0,0-1 0,0 0 0,0 0 0,-1-1 0,1 0 0,-1 0 0,1-1 0,0 1 0,0 0 0,0 0 0,0-1 0,-1-3 0,-1-4 0,1-1 0,1 1 0,-1-12 0,2 21 0,3-34 0,-3 34 0,0 1 0,0-1 0,0 1 0,0-1 0,0 1 0,0-1 0,0 1 0,1-1 0,-1 1 0,0-1 0,0 1 0,0-1 0,1 1 0,-1-1 0,0 1 0,1-1 0,-1 1 0,0 0 0,1-1 0,-1 1 0,1 0 0,-1-1 0,0 1 0,1 0 0,-1-1 0,1 1 0,-1 0 0,1 0 0,-1 0 0,1-1 0,-1 1 0,1 0 0,-1 0 0,1 0 0,-1 0 0,1 0 0,-1 0 0,1 0 0,-1 0 0,1 0 0,0 0 0,-1 0 0,1 0 0,-1 1 0,1-1 0,-1 0 0,1 0 0,-1 0 0,0 1 0,1-1 0,-1 0 0,1 1 0,-1-1 0,1 0 0,-1 1 0,0-1 0,1 1 0,-1-1 0,0 0 0,0 1 0,1-1 0,-1 2 0,3 0 0,-1 1 0,0 0 0,0 0 0,0 0 0,-1 1 0,1-1 0,-1 0 0,1 0 0,-1 1 0,0-1 0,-1 1 0,1-1 0,-1 1 0,1-1 0,-1 6 0,0-7 0,0 0 0,0 0 0,0 0 0,-1-1 0,1 1 0,0 0 0,-1 0 0,1 0 0,-1-1 0,0 1 0,0 0 0,1-1 0,-1 1 0,0-1 0,0 1 0,-1-1 0,1 1 0,0-1 0,0 0 0,-1 1 0,1-1 0,-1 0 0,1 0 0,-1 0 0,1 0 0,-1 0 0,0 0 0,1-1 0,-1 1 0,0-1 0,-2 1 0,3-1 0,-1 0 0,1 0 0,-1-1 0,1 1 0,-1-1 0,1 1 0,0-1 0,-1 1 0,1-1 0,0 0 0,-1 0 0,1 0 0,0 0 0,0 0 0,0 0 0,0 0 0,0 0 0,0 0 0,0 0 0,0-1 0,0 1 0,0 0 0,1-1 0,-1 1 0,1 0 0,-1-1 0,1 1 0,-1-4 0,0 3 0,0-1 0,0 1 0,0-1 0,1 0 0,-1 0 0,1 1 0,-1-1 0,1 0 0,0 0 0,0 1 0,1-1 0,-1 0 0,0 1 0,1-1 0,1-3 0,-2 6 0,0-1 0,1 1 0,-1 0 0,0 0 0,0 0 0,1-1 0,-1 1 0,0 0 0,1 0 0,-1 0 0,0 0 0,1 0 0,-1 0 0,0 0 0,1 0 0,-1 0 0,0 0 0,1 0 0,-1 0 0,0 0 0,1 0 0,-1 0 0,0 0 0,1 0 0,-1 0 0,0 0 0,1 1 0,-1-1 0,0 0 0,1 0 0,-1 0 0,0 1 0,0-1 0,1 0 0,-1 0 0,0 1 0,0-1 0,0 0 0,1 0 0,-1 1 0,0-1 0,0 0 0,0 1 0,0-1 0,0 0 0,1 1 0,7 15 0,-1 11-1365,-6-13-5461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27.497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1 108 24575,'110'-3'0,"-110"3"0,0 0 0,-1 0 0,1 0 0,0 0 0,0 0 0,0 0 0,0 0 0,0 0 0,0 0 0,0 0 0,0 0 0,0 0 0,0 0 0,0 0 0,-1 1 0,1-1 0,0 0 0,0 0 0,0 0 0,0 0 0,0 0 0,0 0 0,0 0 0,0 0 0,0 0 0,0 0 0,0 1 0,0-1 0,0 0 0,0 0 0,0 0 0,0 0 0,0 0 0,0 0 0,0 0 0,0 0 0,0 1 0,0-1 0,0 0 0,0 0 0,0 0 0,0 0 0,0 0 0,0 0 0,0 0 0,0 0 0,1 0 0,-1 0 0,0 0 0,0 1 0,0-1 0,0 0 0,0 0 0,0 0 0,0 0 0,0 0 0,0 0 0,0 0 0,0 0 0,1 0 0,-1 0 0,0 0 0,0 0 0,0 0 0,0 0 0,0 0 0,0 0 0,0 0 0,-11 11 0,-16 9 0,11-11 0,11-7 0,1 1 0,0-1 0,-1 1 0,1 0 0,0 0 0,0 0 0,1 0 0,-1 1 0,1 0 0,-5 5 0,8-9 0,0 0 0,0 1 0,0-1 0,0 0 0,0 0 0,0 0 0,0 1 0,-1-1 0,1 0 0,0 0 0,0 0 0,0 1 0,1-1 0,-1 0 0,0 0 0,0 0 0,0 1 0,0-1 0,0 0 0,0 0 0,0 0 0,0 1 0,0-1 0,0 0 0,0 0 0,1 0 0,-1 0 0,0 1 0,0-1 0,0 0 0,0 0 0,0 0 0,1 0 0,-1 0 0,0 0 0,0 0 0,0 1 0,1-1 0,11 1 0,11-4 0,-19 2-151,0 0-1,0 0 0,0 0 0,0-1 1,0 0-1,0 0 0,0 0 1,6-5-1,-1-1-6674</inkml:trace>
  <inkml:trace contextRef="#ctx0" brushRef="#br0" timeOffset="339.36">38 8 24575,'0'-1'0,"0"1"0,0 0 0,0 0 0,0 0 0,-1 0 0,1 0 0,0 0 0,0 0 0,0 0 0,0-1 0,-1 1 0,1 0 0,0 0 0,0 0 0,0 0 0,0-1 0,0 1 0,0 0 0,0 0 0,0 0 0,-1 0 0,1-1 0,0 1 0,0 0 0,0 0 0,0 0 0,0-1 0,0 1 0,0 0 0,0 0 0,0 0 0,0-1 0,0 1 0,0 0 0,0 0 0,1 0 0,-1-1 0,0 1 0,0 0 0,0 0 0,0 0 0,10-1 0,12 8 0,-16-3 0,-1 0 0,0 0 0,0 0 0,-1 1 0,1-1 0,-1 1 0,0 0 0,0 1 0,-1-1 0,1 1 0,-1-1 0,-1 1 0,1 0 0,-1 0 0,0 1 0,2 6 0,-1 3 0,0-1 0,-1 0 0,-1 1 0,-1-1 0,-1 28 0,0-36-54,0 1-1,-1 0 0,0-1 1,0 1-1,0-1 1,-1 1-1,0-1 0,-1 0 1,1 0-1,-1-1 1,-1 1-1,1-1 0,-1 0 1,0 0-1,-1 0 0,1-1 1,-1 0-1,0 0 1,-1 0-1,1-1 0,-1 0 1,1 0-1,-1 0 1,-10 2-1,3-2-6771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21.947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23 217 24575,'2'3'0,"-1"-1"0,0 1 0,0-1 0,0 1 0,0-1 0,0 1 0,0 0 0,-1-1 0,1 1 0,-1 0 0,0 0 0,0-1 0,0 5 0,0 3 0,4 46 0,-3 1 0,-7 61 0,-1-92 0,0-19 0,7-7 0,-1-1 0,1 1 0,-1 0 0,1 0 0,-1-1 0,1 1 0,-1 0 0,1-1 0,0 1 0,-1-1 0,1 1 0,0-1 0,-1 1 0,1-1 0,0 1 0,-1-1 0,1 1 0,0-1 0,0 1 0,0-1 0,0 1 0,-1-1 0,-2-13 0,1 0 0,0 0 0,0 0 0,1 1 0,1-1 0,2-19 0,-1-5 0,-1-37 0,5-139 0,-4 207 0,0 0 0,0 0 0,1 0 0,0 0 0,0 0 0,1 1 0,3-8 0,-5 13 0,-1 0 0,1 0 0,0 0 0,0-1 0,0 1 0,0 0 0,0 0 0,0 0 0,0 0 0,0 1 0,0-1 0,0 0 0,1 0 0,-1 1 0,0-1 0,0 0 0,2 1 0,-1-1 0,-1 1 0,1 1 0,-1-1 0,1 0 0,-1 0 0,0 0 0,1 1 0,-1-1 0,0 1 0,1-1 0,-1 1 0,0 0 0,0-1 0,1 1 0,-1 0 0,0 0 0,0 0 0,0 0 0,0 0 0,2 2 0,1 2 0,-1 0 0,1 0 0,-1 0 0,0 0 0,-1 1 0,1-1 0,-1 1 0,0 0 0,0-1 0,-1 1 0,1 0 0,-1 0 0,-1 0 0,1 0 0,-1 10 0,-1-6 0,1 1 0,-2-1 0,1 0 0,-1 1 0,-1-1 0,0 0 0,0 0 0,-7 11 0,2-5-1365,2-2-5461</inkml:trace>
  <inkml:trace contextRef="#ctx0" brushRef="#br0" timeOffset="700.08">137 394 24575,'3'-1'0,"-1"0"0,1 0 0,0 0 0,-1 0 0,1 0 0,-1-1 0,1 1 0,-1-1 0,0 1 0,1-1 0,-1 0 0,0 0 0,0 0 0,0 0 0,2-5 0,-2 5 0,-1 1 0,0-1 0,0 0 0,0 1 0,-1-1 0,1 0 0,0 0 0,-1 1 0,1-1 0,0-4 0,-1 6 0,0-1 0,0 0 0,0 0 0,-1 1 0,1-1 0,0 0 0,0 1 0,0-1 0,0 0 0,-1 1 0,1-1 0,0 0 0,-1 1 0,1-1 0,-1 1 0,1-1 0,0 1 0,-1-1 0,1 1 0,-1-1 0,1 1 0,-1-1 0,0 1 0,1-1 0,-1 1 0,1 0 0,-1-1 0,-1 1 0,1-1 0,0 1 0,0 0 0,0-1 0,0 1 0,0 0 0,0 0 0,0 0 0,-1 0 0,1 0 0,0 0 0,0 0 0,0 0 0,0 0 0,0 0 0,0 1 0,0-1 0,0 0 0,-1 1 0,1-1 0,0 1 0,0-1 0,-1 2 0,0 0 0,0-1 0,0 1 0,0 0 0,1 0 0,-1 1 0,0-1 0,1 0 0,-1 0 0,0 4 0,-1 0 0,1-1 0,0 1 0,1-1 0,-1 1 0,1 0 0,0-1 0,0 1 0,1 9 0,0-13 0,0 0 0,0 0 0,1-1 0,-1 1 0,1 0 0,-1-1 0,1 1 0,0 0 0,-1-1 0,1 1 0,0-1 0,0 1 0,0-1 0,0 0 0,1 1 0,-1-1 0,0 0 0,0 0 0,1 0 0,-1 0 0,3 2 0,-1-2 0,0 0 0,0 0 0,0 0 0,0 0 0,0 0 0,0-1 0,0 0 0,0 1 0,1-1 0,-1 0 0,5-1 0,-4 1 0,0-1 0,0 0 0,-1 1 0,1-1 0,0-1 0,-1 1 0,1 0 0,-1-1 0,1 0 0,-1 0 0,0 0 0,1 0 0,-1 0 0,0-1 0,-1 1 0,1-1 0,0 0 0,-1 0 0,1 0 0,-1 0 0,2-4 0,-3 2 0,1-1 0,-1 1 0,-1-1 0,1 0 0,-1-5 0,0 6 0,0 1 0,0 0 0,0 0 0,1 0 0,0-1 0,-1 1 0,1 0 0,1 0 0,2-6 0,-4 10 0,0-1 0,1 1 0,-1-1 0,1 0 0,-1 1 0,1-1 0,-1 1 0,1-1 0,-1 1 0,1 0 0,0-1 0,-1 1 0,1 0 0,0-1 0,-1 1 0,1 0 0,0 0 0,-1-1 0,1 1 0,0 0 0,-1 0 0,1 0 0,0 0 0,0 0 0,-1 0 0,1 0 0,0 0 0,-1 0 0,1 1 0,0-1 0,-1 0 0,1 0 0,0 1 0,-1-1 0,1 0 0,0 1 0,-1-1 0,1 0 0,-1 1 0,1-1 0,-1 1 0,1-1 0,-1 1 0,1-1 0,-1 1 0,1 0 0,0 0 0,2 3 0,0-1 0,0 1 0,-1 0 0,1 0 0,3 8 0,-3-5 0,-1 0 0,0 0 0,0 0 0,-1 1 0,0-1 0,0 0 0,-1 1 0,0-1 0,0 0 0,0 1 0,-3 9 0,3-17 0,0 1 0,0-1 0,0 1 0,0-1 0,0 1 0,0-1 0,-1 1 0,1-1 0,0 0 0,0 1 0,0-1 0,-1 1 0,1-1 0,0 1 0,-1-1 0,1 0 0,0 1 0,-1-1 0,1 0 0,-1 1 0,1-1 0,0 0 0,-1 0 0,1 1 0,-1-1 0,1 0 0,-1 0 0,1 0 0,-1 1 0,1-1 0,-1 0 0,1 0 0,-1 0 0,1 0 0,-1 0 0,1 0 0,-1 0 0,0-1 0,0 1 0,0-1 0,1 1 0,-1-1 0,0 0 0,0 1 0,1-1 0,-1 0 0,1 0 0,-1 1 0,1-1 0,-1 0 0,1 0 0,-1 0 0,1 0 0,0 1 0,-1-1 0,1 0 0,0 0 0,0-1 0,-1-3 23,0 0 0,1 0 0,-1 0-1,1 0 1,0 0 0,1 0 0,0 1-1,-1-1 1,1 0 0,1 0 0,-1 0-1,1 1 1,0-1 0,2-5 0,-2 8-82,-1 0 0,1 0 0,-1 0 0,1 0 0,0 0 0,-1 0 1,1 0-1,0 1 0,0-1 0,0 1 0,1 0 0,-1-1 1,0 1-1,0 0 0,1 0 0,-1 0 0,1 1 0,-1-1 0,1 0 1,-1 1-1,1 0 0,-1 0 0,1-1 0,-1 2 0,1-1 0,0 0 1,-1 0-1,5 2 0,6 1-6767</inkml:trace>
  <inkml:trace contextRef="#ctx0" brushRef="#br0" timeOffset="1246.64">641 451 24575,'2'-5'0,"0"0"0,0 0 0,0 0 0,-1 0 0,1 0 0,-1-1 0,-1 1 0,1 0 0,-1 0 0,0-1 0,0 1 0,0 0 0,-2-7 0,2 12 0,0-1 0,0 1 0,0-1 0,0 1 0,0-1 0,0 1 0,0-1 0,0 1 0,-1-1 0,1 1 0,0-1 0,0 1 0,-1-1 0,1 1 0,0 0 0,-1-1 0,1 1 0,0-1 0,-1 1 0,1 0 0,0-1 0,-1 1 0,1 0 0,-1 0 0,1-1 0,-1 1 0,1 0 0,-1 0 0,1 0 0,-1 0 0,0-1 0,0 2 0,0-1 0,0 0 0,0 0 0,0 1 0,-1-1 0,1 1 0,0-1 0,0 1 0,0 0 0,1-1 0,-1 1 0,0 0 0,-1 1 0,-2 2 0,0 0 0,0 1 0,0 0 0,-3 7 0,3-5 0,2 0 0,-1 0 0,1 0 0,0 0 0,0 1 0,1-1 0,-1 8 0,2-13 0,0-1 0,0 0 0,0 0 0,0 1 0,0-1 0,0 0 0,0 0 0,0 1 0,0-1 0,0 0 0,1 0 0,-1 0 0,0 1 0,1-1 0,-1 0 0,1 0 0,0 0 0,-1 0 0,1 0 0,0 0 0,0 0 0,-1 0 0,1 0 0,0 0 0,0 0 0,0-1 0,0 1 0,0 0 0,0-1 0,0 1 0,1-1 0,-1 1 0,0-1 0,0 1 0,0-1 0,1 0 0,-1 1 0,0-1 0,0 0 0,1 0 0,-1 0 0,0 0 0,0 0 0,0 0 0,1-1 0,-1 1 0,0 0 0,0-1 0,2 0 0,1 0 0,0-1 0,-1 1 0,1-1 0,0 0 0,-1 0 0,0-1 0,0 1 0,1-1 0,-1 0 0,-1 1 0,1-1 0,0 0 0,-1-1 0,1 1 0,-1 0 0,0-1 0,0 0 0,-1 1 0,1-1 0,-1 0 0,1 0 0,-1 0 0,0-4 0,4-13 0,-2 0 0,0-1 0,-1-22 0,-1 33 0,2-107 0,-4 195 0,1 163 0,0-236-195,0 1 0,1 0 0,0 0 0,0-1 0,0 1 0,2 5 0,2 0-6631</inkml:trace>
  <inkml:trace contextRef="#ctx0" brushRef="#br0" timeOffset="2118.77">861 463 24575,'0'-6'0,"-1"0"0,1 0 0,-1 0 0,-1 0 0,1 0 0,-1 0 0,0 0 0,0 0 0,-1 1 0,0-1 0,0 1 0,-7-9 0,10 13 0,0 1 0,-1 0 0,1-1 0,-1 1 0,0-1 0,1 1 0,-1 0 0,1-1 0,-1 1 0,1 0 0,-1 0 0,0-1 0,1 1 0,-1 0 0,0 0 0,1 0 0,-1 0 0,0 0 0,1 0 0,-1 0 0,0 0 0,1 0 0,-1 0 0,1 0 0,-1 0 0,0 1 0,1-1 0,-2 1 0,1 0 0,0 0 0,-1 0 0,1 0 0,0 0 0,0 0 0,0 1 0,0-1 0,0 0 0,0 1 0,0-1 0,0 3 0,-2 3 0,0 0 0,1 0 0,-3 15 0,4-17 0,1 1 0,-1-1 0,1 0 0,0 1 0,1-1 0,0 8 0,-1-12 0,1 0 0,-1 0 0,0 0 0,0 0 0,1 0 0,-1-1 0,0 1 0,1 0 0,-1 0 0,1 0 0,-1-1 0,1 1 0,0 0 0,-1 0 0,1-1 0,0 1 0,-1-1 0,1 1 0,0-1 0,0 1 0,-1-1 0,1 1 0,0-1 0,0 1 0,0-1 0,0 0 0,0 0 0,-1 0 0,1 1 0,0-1 0,0 0 0,0 0 0,0 0 0,0 0 0,0 0 0,0 0 0,0-1 0,0 1 0,-1 0 0,1 0 0,0-1 0,0 1 0,0 0 0,0-1 0,1 0 0,1-1 0,0 0 0,1 0 0,-1 0 0,0-1 0,0 1 0,0-1 0,-1 0 0,1 0 0,-1 0 0,1 0 0,-1 0 0,0 0 0,0-1 0,0 1 0,-1 0 0,1-1 0,-1 0 0,0 1 0,0-1 0,0 0 0,0-7 0,-1 15 0,0-1 0,0 1 0,0-1 0,1 1 0,-1 0 0,1-1 0,0 1 0,0-1 0,0 0 0,0 1 0,4 5 0,-4-8 0,-1 0 0,1 0 0,0 0 0,0 0 0,-1 0 0,1 0 0,0 0 0,0 0 0,0 0 0,0 0 0,0 0 0,1-1 0,-1 1 0,0 0 0,0-1 0,0 1 0,1-1 0,-1 1 0,0-1 0,1 0 0,-1 1 0,0-1 0,1 0 0,-1 0 0,0 0 0,1 0 0,-1 0 0,0 0 0,1-1 0,-1 1 0,0 0 0,1-1 0,-1 1 0,0-1 0,0 1 0,1-1 0,-1 0 0,0 1 0,0-1 0,0 0 0,2-1 0,-1-1 0,1 0 0,0 0 0,-1 0 0,0 0 0,0 0 0,0 0 0,0-1 0,0 1 0,0-1 0,-1 1 0,0-1 0,0 0 0,0 0 0,0 1 0,0-6 0,-1 17 0,-1 0 0,2 1 0,-1-1 0,4 17 0,-4-24 0,0 0 0,1 1 0,-1-1 0,0 0 0,0 0 0,1 0 0,-1 1 0,1-1 0,-1 0 0,1 0 0,0 0 0,-1 0 0,1 0 0,0 0 0,0 0 0,0 0 0,0 0 0,0-1 0,0 1 0,0 0 0,0 0 0,0-1 0,0 1 0,0-1 0,0 1 0,0-1 0,0 1 0,1-1 0,-1 0 0,0 0 0,0 1 0,0-1 0,1 0 0,-1 0 0,0 0 0,0 0 0,1-1 0,-1 1 0,0 0 0,0 0 0,0-1 0,1 1 0,-1-1 0,1 0 0,1 0 0,-1 0 0,0 0 0,0 0 0,0 0 0,-1-1 0,1 1 0,0 0 0,0-1 0,-1 0 0,1 1 0,-1-1 0,1 0 0,-1 0 0,0 0 0,0 0 0,0 0 0,1-2 0,0-3 0,0 0 0,0 1 0,-1-1 0,1-8 0,-2 8 0,1 1 0,0 0 0,1 0 0,3-11 0,-3 45 0,-15 269 0,13-291 0,-6 36 0,6-40 0,-1-1 0,1 1 0,0-1 0,-1 1 0,0-1 0,1 1 0,-1-1 0,0 0 0,0 0 0,1 1 0,-1-1 0,0 0 0,0 0 0,0 0 0,-1 0 0,1 0 0,0 0 0,0 0 0,0 0 0,-1 0 0,1-1 0,-1 1 0,-1 0 0,2-1 0,0 0 0,0 0 0,0 0 0,0 0 0,0 0 0,0-1 0,0 1 0,0 0 0,0-1 0,0 1 0,0-1 0,0 1 0,0-1 0,0 0 0,0 1 0,0-1 0,0 0 0,0 1 0,1-1 0,-1 0 0,0 0 0,1 0 0,-1 0 0,1 0 0,-1 1 0,1-1 0,-1 0 0,1 0 0,-1-1 0,1 1 0,0 0 0,0 0 0,-1-2 0,-4-38 0,5 33 30,0-1-1,1 0 1,1 1 0,-1-1-1,1 1 1,1-1 0,-1 1-1,1 0 1,1 0-1,7-13 1,5-4-444,34-41 0,-31 41-449,-3 4-5963</inkml:trace>
  <inkml:trace contextRef="#ctx0" brushRef="#br0" timeOffset="3006.19">1466 369 24575,'0'-4'0,"1"1"0,0-1 0,0 0 0,0 1 0,0-1 0,1 1 0,2-7 0,7-16 0,-10 24 0,-1 0 0,0-1 0,0 1 0,0 0 0,0 0 0,0 0 0,0 0 0,0 0 0,-1 0 0,1 0 0,-1 0 0,1 0 0,-1 0 0,0 0 0,0 0 0,0 0 0,0 0 0,-2-2 0,2 3 0,1 1 0,-1-1 0,1 1 0,-1-1 0,1 1 0,-1 0 0,1-1 0,-1 1 0,0 0 0,1-1 0,-1 1 0,1 0 0,-1 0 0,0 0 0,1 0 0,-1 0 0,0 0 0,1 0 0,-1 0 0,0 0 0,1 0 0,-2 0 0,0 1 0,1-1 0,-1 1 0,1 0 0,0 0 0,-1 0 0,1 0 0,0 0 0,0 0 0,0 0 0,-1 0 0,1 0 0,1 0 0,-1 1 0,-1 0 0,-1 2 0,1 0 0,-1 1 0,1-1 0,0 1 0,0-1 0,1 1 0,-1-1 0,1 1 0,0 0 0,0 0 0,1 0 0,-1-1 0,1 1 0,0 0 0,1 0 0,-1 0 0,1 0 0,2 8 0,2 2 0,1-1 0,0 1 0,2-1 0,11 18 0,-7-12 0,-11-18 0,0-1 0,0 1 0,0 0 0,0-1 0,0 1 0,-1 0 0,1 0 0,-1-1 0,0 1 0,1 0 0,-1 0 0,0 0 0,0 0 0,0-1 0,0 1 0,0 0 0,-1 0 0,1 0 0,0 0 0,-1-1 0,0 1 0,1 0 0,-3 3 0,2-3 0,-1 1 0,-1 0 0,1-1 0,0 0 0,-1 1 0,1-1 0,-1 0 0,0 0 0,0 0 0,0-1 0,0 1 0,-5 2 0,3-2 0,-1-1 0,1 1 0,-1-1 0,0 1 0,0-2 0,0 1 0,-8-1 0,11 0 0,0 0 0,0 0 0,0 0 0,0-1 0,0 0 0,0 1 0,0-1 0,0 0 0,0-1 0,0 1 0,1 0 0,-1-1 0,-4-2 0,4 0 0,0 1 0,1-1 0,-1 1 0,1-1 0,-1 0 0,1 0 0,0 0 0,1 0 0,-1 0 0,1-1 0,-2-4 0,3 5 0,-1 1 0,0 0 0,1 0 0,0 0 0,-1 0 0,1 0 0,1-1 0,-1 1 0,0 0 0,1 0 0,-1 0 0,1 0 0,0 0 0,0 0 0,0 0 0,3-5 0,-3 7-57,0 1 0,-1-1 1,1 0-1,0 1 0,-1-1 0,1 1 0,0-1 0,0 0 0,0 1 0,-1 0 0,1-1 1,0 1-1,0 0 0,0-1 0,0 1 0,0 0 0,0 0 0,0 0 0,0-1 1,0 1-1,0 0 0,0 0 0,1 1 0,10 1-6769</inkml:trace>
  <inkml:trace contextRef="#ctx0" brushRef="#br0" timeOffset="3689.24">1573 470 24575,'0'-3'0,"0"0"0,0 1 0,-1-1 0,1 1 0,-1-1 0,1 1 0,-1-1 0,0 1 0,0 0 0,0-1 0,0 1 0,-1 0 0,1 0 0,0-1 0,-1 1 0,0 0 0,1 1 0,-1-1 0,0 0 0,-3-2 0,4 4 0,0-1 0,1 1 0,-1-1 0,0 1 0,0 0 0,0-1 0,0 1 0,0 0 0,0 0 0,0 0 0,0 0 0,0 0 0,1 0 0,-1 0 0,0 0 0,0 0 0,0 0 0,0 0 0,0 1 0,0-1 0,-1 1 0,0 0 0,1 0 0,-1 0 0,1 0 0,0 1 0,-1-1 0,1 0 0,0 1 0,0-1 0,0 1 0,0-1 0,0 1 0,0-1 0,1 1 0,-1 0 0,0 2 0,0-1 0,0 1 0,0-1 0,1 1 0,-1-1 0,1 1 0,0-1 0,0 0 0,0 1 0,1 6 0,-1-9 0,1-1 0,-1 1 0,0 0 0,0 0 0,0 0 0,1 0 0,-1-1 0,1 1 0,-1 0 0,0 0 0,1-1 0,-1 1 0,1 0 0,0-1 0,-1 1 0,1 0 0,-1-1 0,1 1 0,0-1 0,0 1 0,-1-1 0,1 1 0,0-1 0,0 0 0,-1 1 0,1-1 0,0 0 0,0 0 0,0 1 0,0-1 0,-1 0 0,1 0 0,0 0 0,0 0 0,0 0 0,0 0 0,0 0 0,0-1 0,-1 1 0,1 0 0,0 0 0,0-1 0,1 0 0,0 0 0,-1 0 0,1 0 0,0 0 0,-1 0 0,1-1 0,-1 1 0,1-1 0,-1 1 0,0-1 0,1 0 0,-1 1 0,0-1 0,0 0 0,0 0 0,1-3 0,7-26 0,-8 28 0,-1 5 0,0 3 0,-1 0 0,2 0 0,-1 1 0,0-1 0,1 0 0,0 0 0,0 0 0,4 9 0,-4-12 0,0-1 0,-1 0 0,1 0 0,0 1 0,0-1 0,0 0 0,0 0 0,0 0 0,0 0 0,0-1 0,0 1 0,1 0 0,-1 0 0,0-1 0,0 1 0,1 0 0,-1-1 0,0 0 0,1 1 0,-1-1 0,1 0 0,-1 1 0,0-1 0,1 0 0,-1 0 0,1 0 0,-1 0 0,1-1 0,-1 1 0,0 0 0,1-1 0,-1 1 0,0 0 0,1-1 0,-1 0 0,0 1 0,3-2 0,0-1 0,-1 1 0,1 0 0,-1-1 0,0 0 0,0 0 0,0 0 0,0 0 0,0 0 0,0-1 0,-1 1 0,0-1 0,0 0 0,0 1 0,0-1 0,0 0 0,-1 0 0,0 0 0,0-1 0,0 1 0,1-5 0,1-13 0,-1 1 0,-1-37 0,-1 39 0,-2-9 0,1 20 0,-1 20 0,-3 56 0,7 109 0,-2-176-38,0 0 0,0 0 0,0-1 1,0 1-1,0 0 0,0 0 0,0 0 0,0 0 0,0 0 0,1-1 0,-1 1 0,0 0 0,0 0 0,1 0 0,-1-1 0,1 1 1,-1 0-1,1 0 0,-1-1 0,1 1 0,-1 0 0,1-1 0,0 1 0,-1-1 0,1 1 0,0-1 0,0 1 0,-1-1 0,1 1 1,0-1-1,0 0 0,-1 0 0,1 1 0,0-1 0,1 0 0,6-1-6788</inkml:trace>
  <inkml:trace contextRef="#ctx0" brushRef="#br0" timeOffset="4946.5">1819 489 24575,'-4'-42'0,"4"39"0,-1 0 0,1 0 0,-1 0 0,0 0 0,0 0 0,0 0 0,-1 0 0,1 0 0,-1 0 0,-3-4 0,5 7 0,0-1 0,-1 1 0,1-1 0,-1 1 0,1 0 0,-1-1 0,1 1 0,-1 0 0,1-1 0,-1 1 0,1 0 0,-1 0 0,1-1 0,-1 1 0,0 0 0,1 0 0,-1 0 0,1 0 0,-1 0 0,0 0 0,1 0 0,-1 0 0,1 0 0,-1 0 0,0 0 0,1 0 0,-1 0 0,1 1 0,-2-1 0,1 1 0,-1 0 0,1 0 0,0 0 0,-1 1 0,1-1 0,0 0 0,0 1 0,0-1 0,0 1 0,-1 1 0,-15 38 0,16-37 0,0-1 0,0 1 0,0 0 0,1-1 0,0 1 0,0 0 0,0-1 0,0 1 0,0-1 0,1 1 0,0 0 0,0-1 0,1 5 0,-2-7 0,1 0 0,-1-1 0,1 1 0,-1 0 0,1 0 0,0 0 0,-1 0 0,1-1 0,0 1 0,-1 0 0,1-1 0,0 1 0,0 0 0,0-1 0,-1 1 0,1-1 0,0 0 0,0 1 0,0-1 0,1 1 0,0-1 0,0 0 0,-1 0 0,1 0 0,0 0 0,-1-1 0,1 1 0,0 0 0,-1-1 0,1 1 0,-1-1 0,1 0 0,0 1 0,-1-1 0,0 0 0,4-2 0,-2 0 0,0-1 0,-1 1 0,1-1 0,-1 1 0,1-1 0,-1 0 0,0 0 0,0 0 0,-1 0 0,1 0 0,-1 0 0,0-1 0,1-7 0,-2 12 0,0 2 0,0 0 0,0 0 0,0 0 0,0 0 0,0 0 0,0 0 0,0-1 0,1 1 0,-1 0 0,1 0 0,0 0 0,-1 0 0,1-1 0,0 1 0,0 0 0,0-1 0,0 1 0,0 0 0,1-1 0,-1 1 0,0-1 0,1 0 0,-1 0 0,1 1 0,-1-1 0,1 0 0,0 0 0,-1 0 0,3 0 0,-2 0 0,-1-1 0,1 0 0,0 0 0,-1 0 0,1 0 0,0 0 0,-1 0 0,1 0 0,-1 0 0,1-1 0,0 1 0,-1-1 0,1 1 0,-1-1 0,1 0 0,-1 1 0,1-1 0,-1 0 0,1 0 0,-1 0 0,0 0 0,0 0 0,1 0 0,-1-1 0,0 1 0,0 0 0,0-1 0,0 1 0,-1 0 0,1-1 0,0 1 0,0-1 0,-1 0 0,1-1 0,3-11 0,-4 13 0,0 0 0,0 0 0,0 0 0,0 0 0,0 1 0,1-1 0,-1 0 0,0 0 0,0 0 0,1 0 0,-1 1 0,0-1 0,1 0 0,-1 0 0,1 1 0,-1-1 0,1 0 0,-1 1 0,2-2 0,-1 4 0,1 0 0,0-1 0,0 1 0,0-1 0,-1 0 0,1 1 0,0-1 0,1 0 0,-1 0 0,0 0 0,0 0 0,0-1 0,1 1 0,-1-1 0,0 1 0,1-1 0,3 0 0,-5 1 0,1-1 0,-1 0 0,0 0 0,1-1 0,-1 1 0,1 0 0,-1 0 0,0-1 0,1 1 0,-1-1 0,0 1 0,1-1 0,-1 1 0,0-1 0,0 0 0,1 0 0,-1 1 0,0-1 0,0 0 0,0 0 0,0 0 0,0 0 0,0-1 0,0 1 0,-1 0 0,1 0 0,0 0 0,-1-1 0,2-1 0,1-13 0,-3 19 0,0-1 0,0 0 0,0 0 0,0 0 0,0 0 0,1 0 0,-1 0 0,1 0 0,-1 0 0,1 0 0,0 0 0,-1 0 0,1 0 0,2 2 0,-2-2 0,0-1 0,-1 0 0,1 0 0,0 0 0,0 0 0,0-1 0,0 1 0,0 0 0,0 0 0,0 0 0,0-1 0,1 1 0,-1-1 0,0 1 0,0-1 0,3 1 0,-3-1 0,0 0 0,-1 0 0,1 0 0,0 0 0,0 0 0,-1 0 0,1-1 0,0 1 0,0 0 0,-1 0 0,1-1 0,0 1 0,-1-1 0,1 1 0,0-1 0,-1 1 0,1-1 0,-1 1 0,2-2 0,0 0 0,-1-1 0,1 1 0,-1-1 0,0 1 0,1-1 0,-1 0 0,0 1 0,-1-1 0,1 0 0,0-3 0,-1 12 0,0 0 0,0 0 0,0-1 0,1 1 0,1 9 0,-1-13 0,-1-1 0,0 0 0,0 0 0,1 0 0,-1 0 0,1 0 0,-1 0 0,1 0 0,-1 0 0,1 0 0,0 0 0,-1 0 0,1 0 0,0 0 0,0 0 0,-1-1 0,1 1 0,0 0 0,0 0 0,0-1 0,0 1 0,0-1 0,0 1 0,0-1 0,1 1 0,-1-1 0,0 0 0,0 1 0,0-1 0,0 0 0,0 0 0,1 0 0,-1 0 0,0 0 0,2-1 0,-2 1 0,1-1 0,-1 1 0,0-1 0,0 1 0,0-1 0,0 0 0,0 0 0,0 1 0,0-1 0,0 0 0,0 0 0,0 0 0,0 0 0,-1 0 0,1-1 0,0 1 0,-1 0 0,1 0 0,-1 0 0,1 0 0,0-2 0,7-33 0,-4 19 0,-2 49 0,-1 56 0,-2 94 0,-1-140 0,-2 0 0,-11 51 0,13-87 0,1-1 0,-1 1 0,0-1 0,-1 1 0,1-1 0,-1 0 0,-4 7 0,6-12 0,0 1 0,1 0 0,-1-1 0,1 1 0,-1 0 0,0-1 0,0 1 0,1 0 0,-1-1 0,0 1 0,0-1 0,0 0 0,0 1 0,1-1 0,-1 0 0,0 1 0,0-1 0,0 0 0,0 0 0,-1 0 0,1 0 0,-1 0 0,1-1 0,0 1 0,0-1 0,-1 0 0,1 1 0,0-1 0,0 0 0,0 1 0,0-1 0,0 0 0,0 0 0,0 0 0,0 0 0,1 0 0,-1 0 0,0 0 0,1 0 0,-2-2 0,-2-4 0,1-1 0,0 1 0,0-1 0,1 0 0,0 1 0,0-1 0,0 0 0,1 0 0,1 0 0,-1 0 0,1 0 0,1-1 0,-1 1 0,1 0 0,1 0 0,2-8 0,1-1 0,0 0 0,1 1 0,1 0 0,1 0 0,0 1 0,14-20 0,-15 25 69,1 0-1,0 0 0,0 1 0,13-12 1,-17 18-191,0 0 0,1 0 0,-1 1 0,0-1 0,1 1 0,-1 0 0,1 0 0,0 1 0,0-1 1,0 1-1,-1 0 0,1 0 0,8 0 0,3 1-6704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45.40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66 17 24575,'0'-16'0,"-2"18"0,-4 29 0,1 7 0,-46 502 0,50-531 0,1 20 0,0-28 0,0 0 0,0 0 0,0 1 0,0-1 0,0 0 0,1 1 0,-1-1 0,0 0 0,1 0 0,-1 0 0,1 1 0,-1-1 0,1 0 0,0 0 0,0 1 0,0-2 10,-1 0 0,1 0 0,-1 0-1,1 0 1,-1 0 0,1 0 0,-1 0-1,1 0 1,-1-1 0,1 1 0,-1 0-1,1 0 1,-1-1 0,1 1 0,-1 0-1,0-1 1,1 1 0,-1 0 0,0-1-1,1 1 1,-1 0 0,0-1 0,0 1-1,1-1 1,-1 1 0,0-1 0,0 1-1,0-1 1,1 1 0,-1-1 0,0 1-1,0-1 1,0 1 0,0-1 0,6-19-1717,-3 9-5119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7:16.728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375 23 24575,'-49'-7'0,"14"1"0,17 4 0,-4-1 0,0 2 0,-24 0 0,40 2 0,0-1 0,0 1 0,-1 0 0,1 1 0,0-1 0,0 1 0,0 1 0,0-1 0,1 1 0,-1 0 0,-9 7 0,3-1 0,1 0 0,0 1 0,-19 22 0,26-26 0,0 0 0,1 0 0,0 0 0,0 0 0,0 0 0,0 1 0,1-1 0,1 1 0,-1-1 0,-1 14 0,-1 16 0,2-1 0,2 1 0,1-1 0,9 57 0,-8-78 0,2 1 0,0-1 0,0 0 0,1 0 0,1 0 0,1 0 0,0-1 0,0 0 0,1-1 0,1 0 0,0 0 0,1-1 0,17 17 0,-24-26 0,1 1 0,-1-1 0,1 0 0,0 0 0,0 0 0,0 0 0,0-1 0,0 1 0,0-1 0,0 0 0,1 0 0,-1-1 0,0 1 0,1-1 0,-1 0 0,0 0 0,7-2 0,7-1 0,-1-1 0,0 0 0,18-8 0,-7 2 0,-19 6 0,0 0 0,0 0 0,0-1 0,0 0 0,-1-1 0,0 0 0,0 0 0,9-11 0,-3 3 0,-1 0 0,-1-1 0,14-22 0,-23 30 0,-1 1 0,0-1 0,0 0 0,0 0 0,-1 1 0,0-1 0,-1 0 0,1 0 0,-1 0 0,-1 0 0,-1-10 0,1-9 0,-1-10 37,-3 1-1,0 0 1,-3 0-1,-13-42 1,-6-24-1585,23 81-5278</inkml:trace>
  <inkml:trace contextRef="#ctx0" brushRef="#br0" timeOffset="1828.81">199 1138 24575,'1'2'0,"1"0"0,-1 0 0,1 0 0,0 0 0,-1 0 0,1-1 0,0 1 0,0-1 0,0 1 0,1-1 0,-1 0 0,0 0 0,0 0 0,1 0 0,-1 0 0,1-1 0,-1 1 0,5 0 0,52 3 0,-46-3 0,178-1 0,-148-2 0,0-3 0,61-13 0,-95 15 0,-1 0 0,1-1 0,0 0 0,-1 0 0,0 0 0,0-1 0,0-1 0,8-7 0,8-9 0,22-24 0,-34 32 0,-3 4 0,-1-1 0,0 0 0,0 0 0,-1 0 0,-1-1 0,0 0 0,-1-1 0,0 1 0,-1-1 0,0 0 0,-1 0 0,-1-1 0,0 1 0,0 0 0,-1-1 0,-3-25 0,1 27 0,0-1 0,-1 1 0,-1 0 0,0 0 0,0 0 0,-1 1 0,-1-1 0,0 1 0,-1 0 0,0 1 0,0-1 0,-1 1 0,-1 0 0,1 1 0,-2-1 0,1 2 0,-1-1 0,-17-11 0,9 8 0,-1 2 0,0 0 0,0 1 0,-1 0 0,-29-7 0,36 12 0,-1 2 0,0 0 0,0 0 0,0 1 0,0 1 0,0 0 0,1 1 0,-1 0 0,-24 6 0,-153 49 0,116-32 0,66-21 0,-1 0 0,0 1 0,1 1 0,0-1 0,0 2 0,0-1 0,1 1 0,-1 0 0,1 0 0,1 1 0,-1 0 0,-9 13 0,8-8 0,1 0 0,-1 1 0,2 0 0,0 0 0,0 1 0,1 0 0,-4 21 0,6-21 0,-2 9 0,0 0 0,2 0 0,-1 33 0,5-49 0,-1 1 0,1 0 0,0 0 0,1-1 0,0 1 0,0-1 0,0 1 0,1-1 0,0 0 0,1 0 0,0 0 0,0 0 0,0-1 0,7 8 0,-3-5 0,1-1 0,0 0 0,0 0 0,1-1 0,0 0 0,0-1 0,1 0 0,0 0 0,0-1 0,0-1 0,0 1 0,1-2 0,0 0 0,0 0 0,0-1 0,0-1 0,0 0 0,19-1 0,99-19-1365,-43 5-5461</inkml:trace>
  <inkml:trace contextRef="#ctx0" brushRef="#br0" timeOffset="2651.7">2391 584 24575,'-2'3'0,"-1"4"0,1 2 0,1 1 0,1-1 0,1-1 0,3-4 0,11-15 0,18-16 0,12-13 0,8-11 0,7-5 0,9-4 0,1 2 0,-10 8 0,-14 14-8191</inkml:trace>
  <inkml:trace contextRef="#ctx0" brushRef="#br0" timeOffset="3987.17">337 1844 24575,'55'-3'0,"0"-2"0,75-18 0,-47 7 0,269-43 0,-352 59 0,0 0 0,0 0 0,0 0 0,0 0 0,0 0 0,0 0 0,0 0 0,0 0 0,0 0 0,0 0 0,0 1 0,0-1 0,0 0 0,0 0 0,0 0 0,0 0 0,0 0 0,0 0 0,0 0 0,0 0 0,0 0 0,0 0 0,0 0 0,0 0 0,0 0 0,0 0 0,0 0 0,0 0 0,0 0 0,0 0 0,0 0 0,0 0 0,1 0 0,-1 0 0,0 0 0,0 0 0,0 0 0,-9 5 0,-14 5 0,5-3 0,-455 148 0,462-152 0,3-1 0,0 0 0,0-1 0,-1 1 0,1-1 0,-11-1 0,43-11 0,234-56 329,6 19-1241,-196 36 130,-15 3-6044</inkml:trace>
  <inkml:trace contextRef="#ctx0" brushRef="#br0" timeOffset="4809.09">2082 1529 24575,'8'1'0,"21"-2"0,23-3 0,16-4 0,16-6 0,1-1 0,-9 0 0,-18 4-8191</inkml:trace>
  <inkml:trace contextRef="#ctx0" brushRef="#br0" timeOffset="5649.66">268 2537 24575,'4'0'0,"10"-2"0,17-4 0,14-3 0,23-4 0,34-6 0,24-4 0,14 0 0,5 1 0,-5 2 0,-4-1 0,-19 2 0,-22 2 0,-23 3 0,-24 4-8191</inkml:trace>
  <inkml:trace contextRef="#ctx0" brushRef="#br0" timeOffset="6175.14">501 2713 24575,'0'0'0,"1"0"0,6-1 0,11-3 0,22-7 0,18-6 0,16-5 0,18-3 0,23-3 0,12 0 0,1 0 0,-9 3 0,-19 3 0,-26 7 0,-26 5-8191</inkml:trace>
  <inkml:trace contextRef="#ctx0" brushRef="#br0" timeOffset="6981.27">2555 2090 24575,'3'-2'0,"13"-8"0,26-11 0,24-7 0,16-6 0,7-3 0,4 0 0,-6 2 0,-14 7 0,-18 8 0,-20 6-8191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40.99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51 24575,'6'116'0,"1"-11"0,-7-74 0,0-24 0,0-21 0,-4-84 0,1-38 0,4 130 0,-1 0 0,1 1 0,0-1 0,1 1 0,-1 0 0,4-9 0,-4 13 0,-1 0 0,0 0 0,0 1 0,1-1 0,-1 0 0,1 0 0,-1 1 0,1-1 0,-1 0 0,1 1 0,-1-1 0,1 1 0,-1-1 0,1 0 0,0 1 0,-1-1 0,1 1 0,0-1 0,-1 1 0,1 0 0,0-1 0,0 1 0,-1 0 0,1 0 0,0-1 0,0 1 0,0 0 0,0 0 0,-1 0 0,1 0 0,0 0 0,0 0 0,0 0 0,0 0 0,-1 0 0,1 1 0,0-1 0,0 0 0,-1 1 0,1-1 0,0 0 0,0 1 0,-1-1 0,1 1 0,0-1 0,-1 1 0,1-1 0,0 1 0,-1-1 0,1 1 0,-1 0 0,2 1 0,1 2 0,0 0 0,0 0 0,0 1 0,0 0 0,-1-1 0,0 1 0,0 0 0,0 0 0,-1 1 0,1-1 0,-1 0 0,1 9 0,-2-11 0,0 1 0,1 0 0,-1-1 0,0 1 0,-1 0 0,1 0 0,-1-1 0,1 1 0,-1 0 0,0-1 0,0 1 0,-1-1 0,1 0 0,-1 1 0,0-1 0,0 0 0,0 0 0,-4 6 0,6-10 0,1 0 0,0 1 0,0-1 0,0 1 0,-1-1 0,1 1 0,0-1 0,0 1 0,0 0 0,0 0 0,0-1 0,0 1 0,0 0 0,0 0 0,0 0 0,0 0 0,0 0 0,0 0 0,0 0 0,0 0 0,0 0 0,1 1 0,1 0 0,-1 0 0,0 0 0,1 0 0,-1 1 0,0-1 0,0 1 0,0-1 0,0 1 0,2 2 0,-1-2 0,-1 1 0,1-1 0,-1 1 0,0 0 0,0 0 0,-1 0 0,1 0 0,0 0 0,-1 0 0,0 1 0,0-1 0,0 0 0,0 1 0,0-1 0,0 7 0,-2-7 0,0 0 0,0 0 0,0 0 0,0 0 0,0 0 0,-1 0 0,0 0 0,1-1 0,-1 1 0,0 0 0,0-1 0,0 0 0,-1 1 0,1-1 0,-1 0 0,1 0 0,-1 0 0,0-1 0,1 1 0,-1-1 0,0 1 0,0-1 0,0 0 0,0 0 0,0 0 0,-1-1 0,1 1 0,0-1 0,0 1 0,0-1 0,-1 0 0,-4-1 0,7 1-50,0-1-1,0 0 1,0 1-1,0-1 0,0 0 1,0 1-1,0-1 1,0 0-1,0 0 1,1 0-1,-1 0 0,0 0 1,0 0-1,1 0 1,-1 0-1,1 0 1,-1 0-1,1 0 0,-1 0 1,1 0-1,0 0 1,0-1-1,-1 1 1,1 0-1,0 0 1,0-2-1,-1-10-6775</inkml:trace>
  <inkml:trace contextRef="#ctx0" brushRef="#br0" timeOffset="899.13">322 171 24575,'-1'-1'0,"0"1"0,0-1 0,-1 1 0,1-1 0,0 0 0,0 0 0,0 1 0,0-1 0,0 0 0,0 0 0,0 0 0,0 0 0,1 0 0,-2-2 0,-12-11 0,13 13 0,0 1 0,-1-1 0,1 1 0,0 0 0,0 0 0,-1-1 0,1 1 0,0 0 0,-1 0 0,1 0 0,0 0 0,0 1 0,-1-1 0,1 0 0,0 0 0,0 1 0,-1-1 0,1 1 0,0-1 0,-2 2 0,1-1 0,-1 1 0,1 0 0,-1 0 0,1 0 0,0 1 0,-1-1 0,1 1 0,-2 3 0,1-3 0,1 1 0,0-1 0,0 1 0,1-1 0,-1 1 0,1 0 0,0 0 0,-1 0 0,2 0 0,-1 0 0,0 0 0,1 0 0,0 0 0,0 4 0,0-7 0,0-1 0,0 1 0,0 0 0,1 0 0,-1-1 0,0 1 0,0 0 0,1-1 0,-1 1 0,0 0 0,1-1 0,-1 1 0,0 0 0,1-1 0,-1 1 0,1-1 0,-1 1 0,1-1 0,0 1 0,-1-1 0,1 1 0,-1-1 0,1 0 0,0 1 0,-1-1 0,2 1 0,0-1 0,-1 0 0,0 0 0,0-1 0,1 1 0,-1 0 0,0 0 0,0-1 0,0 1 0,0-1 0,1 1 0,-1-1 0,0 1 0,0-1 0,1-1 0,2-1 0,0 0 0,-1 0 0,0 0 0,0-1 0,0 1 0,0-1 0,4-6 0,-1-10 0,-5 18 0,0 7 0,1 4 0,-2-7 0,0-1 0,1 0 0,-1 1 0,0-1 0,1 0 0,-1 1 0,1-1 0,-1 0 0,1 0 0,0 0 0,-1 0 0,1 1 0,0-1 0,0 0 0,0 0 0,0 0 0,0-1 0,0 1 0,0 0 0,0 0 0,0 0 0,0-1 0,0 1 0,0-1 0,1 1 0,-1-1 0,0 1 0,0-1 0,1 0 0,-1 1 0,0-1 0,1 0 0,-1 0 0,0 0 0,1 0 0,-1 0 0,0 0 0,1-1 0,-1 1 0,3-1 0,-1 0 0,-1 0 0,1 0 0,0-1 0,-1 1 0,1-1 0,-1 1 0,1-1 0,-1 0 0,0 0 0,0 0 0,0 0 0,0-1 0,0 1 0,0 0 0,0-1 0,-1 1 0,3-6 0,0-5 0,-4 11 0,1 0 0,-1 0 0,1 0 0,0 0 0,-1 0 0,1 0 0,0 1 0,0-1 0,0 0 0,3-3 0,-3 5 0,0 0 0,0-1 0,0 1 0,0 0 0,0 0 0,0 0 0,0-1 0,0 1 0,0 0 0,0 0 0,0 1 0,0-1 0,0 0 0,0 0 0,0 0 0,0 1 0,0-1 0,0 0 0,0 1 0,0-1 0,0 1 0,0-1 0,0 1 0,-1 0 0,1-1 0,1 2 0,4 2 0,0 1 0,0-1 0,-1 1 0,0 0 0,0 0 0,0 1 0,0-1 0,5 10 0,-9-13 0,0-1 0,-1 0 0,1 1 0,0-1 0,-1 1 0,1-1 0,-1 1 0,1-1 0,-1 1 0,0-1 0,0 1 0,0-1 0,0 1 0,0-1 0,0 1 0,0 0 0,0-1 0,-1 1 0,1-1 0,0 1 0,-1-1 0,1 1 0,-1-1 0,0 0 0,0 1 0,1-1 0,-1 0 0,0 1 0,0-1 0,0 0 0,0 0 0,0 0 0,-1 0 0,1 0 0,0 0 0,0 0 0,-1 0 0,1-1 0,0 1 0,-1 0 0,1-1 0,-1 1 0,1-1 0,-3 1 0,2 0 0,0 0 0,0-1 0,1 1 0,-1-1 0,0 1 0,0-1 0,0 0 0,0 0 0,0 1 0,0-2 0,0 1 0,0 0 0,0 0 0,0 0 0,1-1 0,-1 1 0,0-1 0,0 0 0,0 1 0,1-1 0,-1 0 0,0 0 0,1 0 0,-1 0 0,-2-3 0,3 3 0,0 0 0,1 0 0,-1-1 0,0 1 0,1-1 0,-1 1 0,1-1 0,0 1 0,-1-1 0,1 1 0,0-1 0,0 1 0,0-1 0,0 1 0,0-1 0,0 1 0,1-1 0,-1 1 0,0-1 0,1 1 0,-1-1 0,1 1 0,0 0 0,-1-1 0,1 1 0,0 0 0,0 0 0,0-1 0,0 1 0,0 0 0,0 0 0,0 0 0,1-1 0,3-3 0,0 1 0,1-1 0,-1 1 0,1 1 0,-1-1 0,1 1 0,9-4 0,-13 6 0,1 0 0,0 0 0,-1 0 0,1 0 0,0 1 0,0-1 0,-1 1 0,1-1 0,0 1 0,0 0 0,0 0 0,0 0 0,0 1 0,-1-1 0,1 1 0,0-1 0,0 1 0,-1 0 0,6 2 0,-6 0-80,1 0 0,-1 0-1,0 0 1,0 0 0,0 0-1,0 0 1,-1 1 0,1-1-1,-1 1 1,0-1 0,0 1 0,0-1-1,-1 1 1,1-1 0,-1 1-1,0 7 1,1-3-6746</inkml:trace>
  <inkml:trace contextRef="#ctx0" brushRef="#br0" timeOffset="1026.58">537 38 24575,'1'4'0,"2"3"0,1 2-8191</inkml:trace>
  <inkml:trace contextRef="#ctx0" brushRef="#br0" timeOffset="1325.24">694 183 24575,'0'0'0,"0"-1"0,0 0 0,0 1 0,0-1 0,0 0 0,0 1 0,0-1 0,0 0 0,0 1 0,0-1 0,0 0 0,0 1 0,-1-1 0,1 1 0,0-1 0,-1 0 0,1 1 0,0-1 0,-1 1 0,1-1 0,-1 1 0,1-1 0,0 1 0,-1-1 0,0 1 0,1-1 0,-1 1 0,0-1 0,0 1 0,0 0 0,0 0 0,0 0 0,0 0 0,0 0 0,0 0 0,0 1 0,-1-1 0,1 0 0,0 0 0,0 1 0,0-1 0,0 1 0,0-1 0,-1 2 0,-2 0 0,0 1 0,1-1 0,-1 1 0,1 0 0,0 0 0,0 1 0,-5 5 0,7-8 8,0 0-1,1 0 0,-1 0 0,0 0 1,1 0-1,-1 1 0,1-1 0,-1 0 1,1 0-1,0 0 0,-1 0 0,1 0 1,0 1-1,0-1 0,0 0 0,0 0 1,0 1-1,0-1 0,0 0 0,0 0 1,0 0-1,1 0 0,-1 1 1,0-1-1,1 0 0,-1 0 0,1 0 1,-1 0-1,1 0 0,0 0 0,0 0 1,-1 0-1,1 0 0,0 0 0,0 0 1,0 0-1,0-1 0,0 1 0,0 0 1,0-1-1,0 1 0,0-1 0,0 1 1,0-1-1,0 1 0,2-1 1,0 1-122,1 0 0,0 0 0,0-1 0,0 1 1,0-1-1,-1 0 0,1 0 0,0-1 1,0 1-1,0-1 0,0 0 0,-1 0 1,1 0-1,3-2 0,1-1-6712</inkml:trace>
  <inkml:trace contextRef="#ctx0" brushRef="#br0" timeOffset="1805.48">1065 133 24575,'3'-13'0,"-2"10"0,-1-1 0,1 1 0,0 0 0,-1-1 0,0 1 0,0-6 0,0 9 0,0 0 0,0-1 0,0 1 0,0 0 0,-1-1 0,1 1 0,0 0 0,0-1 0,0 1 0,0 0 0,-1 0 0,1-1 0,0 1 0,0 0 0,0 0 0,-1-1 0,1 1 0,0 0 0,0 0 0,-1-1 0,1 1 0,0 0 0,-1 0 0,1 0 0,0 0 0,-1 0 0,1-1 0,-17 7 0,15-5 0,0 0 0,0 0 0,0 0 0,1 0 0,-1 1 0,0-1 0,1 1 0,-1-1 0,1 1 0,-1 0 0,1-1 0,0 1 0,0 0 0,0 0 0,0 0 0,0 0 0,0 0 0,0 0 0,1 0 0,-1 1 0,1-1 0,-1 0 0,1 0 0,0 0 0,0 1 0,0-1 0,0 0 0,0 0 0,1 0 0,-1 0 0,1 1 0,-1-1 0,1 0 0,0 0 0,0 0 0,0 0 0,0 0 0,0 0 0,0 0 0,1-1 0,-1 1 0,0 0 0,1-1 0,1 2 0,-2-2 0,8 5 0,-1 1 0,1 1 0,7 9 0,-14-15 0,0 0 0,-1 0 0,1 0 0,-1 1 0,1-1 0,-1 0 0,0 1 0,1 3 0,-2-5 0,0 1 0,1-1 0,-1 0 0,0 0 0,0 0 0,0 0 0,0 0 0,-1 0 0,1 0 0,0 0 0,0 0 0,-1 0 0,1 0 0,0 0 0,-1 0 0,1 0 0,-1 0 0,1 0 0,-1 0 0,0 0 0,-1 1 0,0-1 24,0 1-1,0-1 1,0 1-1,0-1 1,0 0-1,0 0 1,-1 0-1,1 0 1,0-1 0,-1 1-1,1-1 1,-1 1-1,-3-1 1,-36 0-947,34 0 151,-1-1-6054</inkml:trace>
  <inkml:trace contextRef="#ctx0" brushRef="#br0" timeOffset="2503.39">1235 196 24575,'0'-1'0,"0"0"0,0 0 0,0 0 0,-1 0 0,1 0 0,0 0 0,-1 0 0,1 0 0,-1 1 0,1-1 0,-1 0 0,0 0 0,1 0 0,-1 1 0,0-1 0,1 0 0,-1 1 0,0-1 0,0 0 0,0 1 0,0-1 0,1 1 0,-1 0 0,0-1 0,0 1 0,0 0 0,0-1 0,0 1 0,0 0 0,0 0 0,0 0 0,-2 0 0,2 0 0,-1-1 0,0 1 0,1 0 0,-1 0 0,0 0 0,1 1 0,-1-1 0,0 0 0,1 0 0,-1 1 0,1-1 0,-1 1 0,0 0 0,1-1 0,-1 1 0,1 0 0,0 0 0,-3 2 0,2-1 0,1 0 0,-1 0 0,1 0 0,0 1 0,0-1 0,0 0 0,0 0 0,0 1 0,0-1 0,1 1 0,-1-1 0,1 0 0,0 1 0,0-1 0,0 1 0,0-1 0,0 1 0,1 3 0,-1-5 0,1 1 0,-1-1 0,1 0 0,0 0 0,-1 1 0,1-1 0,0 0 0,0 0 0,0 0 0,0 0 0,0 0 0,0 0 0,0 0 0,0-1 0,0 1 0,0 0 0,0 0 0,0-1 0,1 1 0,-1-1 0,0 1 0,1-1 0,-1 0 0,0 1 0,1-1 0,-1 0 0,0 0 0,1 0 0,-1 0 0,1 0 0,-1 0 0,0 0 0,1-1 0,-1 1 0,2-1 0,-1 1 0,0-1 0,1 0 0,-1 0 0,0 0 0,1-1 0,-1 1 0,0 0 0,0-1 0,0 1 0,0-1 0,0 0 0,-1 0 0,1 1 0,0-1 0,-1 0 0,0-1 0,1 1 0,-1 0 0,0 0 0,0-1 0,0 1 0,1-5 0,-2 9 0,0-1 0,0 1 0,0-1 0,0 0 0,0 1 0,0-1 0,0 1 0,1-1 0,-1 0 0,1 1 0,-1-1 0,1 0 0,-1 0 0,1 1 0,0-1 0,-1 0 0,1 0 0,0 0 0,0 0 0,0 0 0,0 0 0,0 0 0,0 0 0,0 0 0,0 0 0,0 0 0,1-1 0,-1 1 0,0-1 0,2 1 0,-1 1 0,0-1 0,0-1 0,0 1 0,0 0 0,0 0 0,0-1 0,0 1 0,0-1 0,1 0 0,-1 0 0,0 1 0,0-1 0,0-1 0,1 1 0,-1 0 0,0 0 0,0-1 0,0 0 0,0 1 0,0-1 0,0 0 0,3-1 0,-2-1 0,1 0 0,-1-1 0,0 1 0,0 0 0,-1-1 0,1 0 0,-1 0 0,1 0 0,-1 0 0,-1 0 0,1 0 0,0 0 0,-1-1 0,0 1 0,1-8 0,0-8 0,0 1 0,-1-25 0,-2 37 0,1 1 0,1 1 0,-1 1 0,0-1 0,0 1 0,-1-1 0,1 0 0,-1 1 0,0 0 0,-1-1 0,1 1 0,-3-7 0,4 11 0,0 0 0,-1 0 0,1-1 0,0 1 0,0 0 0,0 0 0,0 0 0,0-1 0,-1 1 0,1 0 0,0 0 0,0 0 0,0-1 0,-1 1 0,1 0 0,0 0 0,0 0 0,0 0 0,-1 0 0,1 0 0,0-1 0,0 1 0,-1 0 0,1 0 0,0 0 0,-1 0 0,1 0 0,0 0 0,0 0 0,-1 0 0,1 0 0,0 0 0,0 0 0,-1 0 0,1 1 0,-7 8 0,1 14 0,4-6 0,0-1 0,2 1 0,1 22 0,-1-33 0,1 0 0,0 1 0,0-2 0,0 1 0,1 0 0,0 0 0,0 0 0,1-1 0,-1 1 0,1-1 0,0 0 0,7 9 0,-8-13-59,0 1 0,1-1-1,-1 0 1,0 0-1,0 1 1,1-2 0,-1 1-1,1 0 1,-1 0 0,1-1-1,-1 1 1,1-1 0,0 0-1,-1 0 1,1 0-1,-1 0 1,1 0 0,0 0-1,-1-1 1,1 1 0,-1-1-1,5-1 1,8-3-6767</inkml:trace>
  <inkml:trace contextRef="#ctx0" brushRef="#br0" timeOffset="2873.06">1481 171 24575,'0'-5'0,"0"0"0,0 0 0,0 0 0,0 0 0,-3-9 0,3 13 0,0 1 0,0-1 0,0 0 0,-1 1 0,1-1 0,0 1 0,0-1 0,-1 1 0,1-1 0,0 1 0,-1-1 0,1 1 0,-1-1 0,1 1 0,0 0 0,-1-1 0,1 1 0,-1 0 0,1-1 0,-1 1 0,1 0 0,-1 0 0,0-1 0,1 1 0,-1 0 0,1 0 0,-1 0 0,1 0 0,-1 0 0,0 0 0,1 0 0,-1 0 0,1 0 0,-1 0 0,0 0 0,1 0 0,-1 0 0,1 0 0,-1 0 0,1 1 0,-1-1 0,0 0 0,1 1 0,-1-1 0,1 0 0,0 1 0,-1-1 0,1 0 0,-1 1 0,0 0 0,-2 1 0,1 1 0,-1 0 0,1 0 0,-1 0 0,1 0 0,0 0 0,0 0 0,0 0 0,1 1 0,-1-1 0,-1 7 0,2-7 0,0-1 0,0 1 0,1 0 0,-1-1 0,1 1 0,-1 0 0,1 0 0,0-1 0,0 1 0,0 0 0,1 0 0,-1-1 0,1 1 0,-1 0 0,1 0 0,2 4 0,-3-7 0,0 1 0,1 0 0,-1-1 0,0 1 0,0-1 0,1 1 0,-1-1 0,1 1 0,-1-1 0,1 1 0,-1-1 0,0 0 0,1 1 0,-1-1 0,1 1 0,0-1 0,-1 0 0,1 0 0,-1 1 0,1-1 0,0 0 0,-1 0 0,1 0 0,-1 0 0,1 0 0,0 1 0,-1-1 0,1 0 0,0 0 0,-1-1 0,1 1 0,-1 0 0,1 0 0,0 0 0,-1 0 0,1 0 0,-1-1 0,1 1 0,0 0 0,-1-1 0,1 1 0,-1 0 0,1-1 0,-1 1 0,1-1 0,-1 1 0,0 0 0,1-1 0,-1 1 0,1-1 0,-1 1 0,0-1 0,0 0 0,1 1 0,-1-1 0,0 1 0,1-2 0,1-3 0,0 0 0,1 0 0,-1 0 0,-1 0 0,2-6 0,6-25 0,-7 44-273,0-1 0,0 1 0,1-1 0,7 12 0,-3-7-6553</inkml:trace>
  <inkml:trace contextRef="#ctx0" brushRef="#br0" timeOffset="3570.1">1532 146 24575,'0'-1'0,"0"1"0,0 0 0,0-1 0,1 1 0,-1 0 0,0-1 0,0 1 0,0 0 0,0 0 0,1-1 0,-1 1 0,0 0 0,0 0 0,1 0 0,-1-1 0,0 1 0,0 0 0,1 0 0,-1 0 0,0 0 0,1-1 0,-1 1 0,0 0 0,1 0 0,-1 0 0,0 0 0,1 0 0,-1 0 0,0 0 0,1 0 0,-1 0 0,0 0 0,1 0 0,-1 0 0,0 0 0,0 0 0,1 0 0,-1 1 0,0-1 0,1 0 0,-1 0 0,0 0 0,1 0 0,-1 1 0,0-1 0,0 0 0,1 0 0,-1 0 0,0 1 0,17 9 0,-14-7 0,0 0 0,0 0 0,0 0 0,-1 1 0,1-1 0,-1 1 0,3 5 0,-4-8 0,-1 0 0,1 0 0,-1 0 0,1 0 0,-1 0 0,0 0 0,1 0 0,-1 0 0,0 0 0,0 0 0,0 0 0,0 1 0,0-1 0,0 0 0,0 0 0,0 0 0,0 0 0,-1 0 0,1 0 0,0 0 0,-1 0 0,1 0 0,-1 0 0,1 0 0,-1 0 0,1 0 0,-1 0 0,0 0 0,0 0 0,1-1 0,-1 1 0,0 0 0,-1 0 0,2 0 0,0-1 0,-1 0 0,1 1 0,-1-1 0,1 0 0,0 0 0,-1 1 0,1-1 0,-1 0 0,1 0 0,0 0 0,-1 0 0,1 1 0,-1-1 0,1 0 0,-1 0 0,1 0 0,0 0 0,-1 0 0,1 0 0,-1 0 0,1 0 0,-1 0 0,1 0 0,-1 0 0,1-1 0,-1 1 0,1 0 0,0 0 0,-1 0 0,1-1 0,-1 1 0,1 0 0,0 0 0,-1-1 0,1 1 0,0 0 0,-1-1 0,1 1 0,0 0 0,0-1 0,-1 1 0,1 0 0,0-1 0,0 1 0,-1-1 0,1 1 0,0-1 0,0 1 0,0 0 0,0-1 0,0 1 0,0-1 0,0 1 0,0-1 0,0 1 0,0-1 0,0-1 0,0-1 0,-1 1 0,2 0 0,-1 0 0,0 0 0,0 0 0,1 0 0,-1 0 0,1 0 0,-1 0 0,1 1 0,2-5 0,0 3 0,0-1 0,1 1 0,-1 0 0,1 0 0,0 1 0,0-1 0,0 1 0,1 0 0,-1 0 0,7-3 0,-5 3 0,0-1 0,0 1 0,0-2 0,6-3 0,-4 0 0,-11 10 0,2-3 0,1 0 0,0 1 0,-1-1 0,1 0 0,0 1 0,0-1 0,-1 1 0,1-1 0,0 0 0,0 1 0,0-1 0,-1 1 0,1-1 0,0 1 0,0-1 0,0 1 0,0-1 0,0 1 0,0-1 0,0 1 0,0-1 0,0 1 0,0-1 0,0 0 0,0 1 0,1-1 0,-1 1 0,0-1 0,0 1 0,0-1 0,1 1 0,-1-1 0,0 0 0,0 1 0,1-1 0,-1 0 0,0 1 0,1-1 0,-1 0 0,1 1 0,-1-1 0,0 0 0,1 0 0,-1 1 0,1-1 0,-1 0 0,1 0 0,-1 0 0,1 1 0,1-1 0,-1 1 0,1 0 0,-1-1 0,1 1 0,0-1 0,-1 0 0,1 1 0,0-1 0,0 0 0,-1 0 0,1 0 0,0 0 0,-1-1 0,1 1 0,0 0 0,-1-1 0,1 1 0,0-1 0,-1 1 0,1-1 0,-1 0 0,1 0 0,-1 0 0,1 0 0,-1 0 0,0 0 0,1 0 0,-1 0 0,0 0 0,0-1 0,0 1 0,0 0 0,0-1 0,1-1 0,3 50 0,19 160 0,-13-130 0,-10-74 0,-1 0 0,0 0 0,0 0 0,0 0 0,0 1 0,0-1 0,0 0 0,-1 0 0,0 0 0,0 0 0,1 0 0,-4 5 0,4-7 0,-1-1 0,1 1 0,0-1 0,-1 1 0,1-1 0,-1 1 0,1-1 0,-1 0 0,1 1 0,-1-1 0,1 0 0,-1 1 0,1-1 0,-1 0 0,0 1 0,1-1 0,-1 0 0,0 0 0,1 0 0,-1 0 0,1 0 0,-1 0 0,-1 0 0,0 0 0,1-1 0,-1 1 0,0-1 0,0 1 0,1-1 0,-1 0 0,1 0 0,-1 0 0,1 0 0,-1 0 0,1 0 0,-3-2 0,-1-3-195,0 0 0,0 0 0,0 0 0,0 0 0,1-1 0,-5-10 0,0-3-6631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53.52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16 41 24575,'-15'-3'0,"16"0"0,9 2 0,11-1 0,1 0 0,-1-1 0,1-1 0,-1-1 0,35-13 0,-73 26-1365,7-3-5461</inkml:trace>
  <inkml:trace contextRef="#ctx0" brushRef="#br0" timeOffset="237.18">92 48 24575,'0'2'0,"0"3"0,0 3 0,0 3 0,0 3 0,0 4 0,0 4 0,0 1 0,-3 1 0,1-1 0,-3 0 0,0-3 0,1-2 0,5-6 0,2-8 0</inkml:trace>
  <inkml:trace contextRef="#ctx0" brushRef="#br0" timeOffset="560.79">148 161 24575,'0'9'0,"0"-5"0,0 1 0,0 0 0,0-1 0,1 1 0,-1 0 0,1-1 0,2 7 0,-2-10 0,0 0 0,0 1 0,0-1 0,0 0 0,0 0 0,0 1 0,0-1 0,0 0 0,0 0 0,1 0 0,-1-1 0,0 1 0,1 0 0,-1 0 0,0-1 0,1 1 0,-1-1 0,1 1 0,-1-1 0,1 1 0,0-1 0,-1 0 0,1 0 0,-1 0 0,1 0 0,1 0 0,-1 0 0,1 0 0,-1-1 0,0 1 0,0-1 0,0 1 0,1-1 0,-1 0 0,0 1 0,0-1 0,0 0 0,0 0 0,0-1 0,0 1 0,-1 0 0,1-1 0,0 1 0,-1-1 0,1 1 0,-1-1 0,3-3 0,-3 4 0,0-1 0,0 1 0,-1-1 0,1 1 0,0-1 0,-1 0 0,1 1 0,-1-1 0,0 0 0,1 1 0,-1-1 0,0 0 0,0 1 0,0-1 0,0 0 0,0 1 0,0-1 0,-1 0 0,1 0 0,-1 1 0,1-1 0,-1 1 0,1-1 0,-1 1 0,0-1 0,0 1 0,0-1 0,-1-1 0,1 2 0,-1 1 0,1-1 0,0 0 0,-1 0 0,1 1 0,-1-1 0,1 1 0,0 0 0,-1-1 0,1 1 0,-1 0 0,1 0 0,-1 0 0,0 0 0,1 0 0,-1 0 0,1 0 0,-1 0 0,1 1 0,-1-1 0,1 0 0,0 1 0,-1 0 0,1-1 0,-1 1 0,1 0 0,0-1 0,0 1 0,-1 0 0,1 0 0,0 0 0,0 0 0,0 1 0,0-1 0,0 0 0,0 0 0,0 0 0,0 3 0,1-4-29,0 0 0,0 1 0,0-1 0,0 1 0,0-1 0,0 0 0,0 1 0,0-1 0,0 1 0,0-1 0,0 0 0,0 1 0,1-1 0,-1 0 0,0 1-1,0-1 1,0 0 0,1 1 0,-1-1 0,0 0 0,0 1 0,1-1 0,-1 0 0,0 0 0,1 1 0,-1-1 0,0 0 0,1 0 0,-1 0 0,0 1 0,1-1 0,-1 0 0,0 0 0,1 0 0,-1 0 0,1 0-1,-1 0 1,0 0 0,1 0 0,-1 0 0,1 0 0,-1 0 0,0 0 0,1 0 0,-1 0 0,1-1 0,8 0-6797</inkml:trace>
  <inkml:trace contextRef="#ctx0" brushRef="#br0" timeOffset="823.64">337 41 24575,'0'-2'-4431,"-1"-1"4431,0 4 2081,0 4-2081,0 6 752,0 6-752,0 4 387,1 4-387,0 3 1211,0-1-1211,0-1 0,0-3 0,0-2 0,-2-5 0,-1-8 0,-2-10 0,0-8 0,1-2-8191</inkml:trace>
  <inkml:trace contextRef="#ctx0" brushRef="#br0" timeOffset="1484.33">293 167 24575,'1'1'0,"-1"0"0,0 0 0,1 0 0,-1 0 0,1 0 0,-1 0 0,1-1 0,-1 1 0,1 0 0,0 0 0,-1-1 0,1 1 0,0 0 0,-1-1 0,1 1 0,0-1 0,0 1 0,0-1 0,0 1 0,0-1 0,-1 1 0,1-1 0,0 0 0,0 0 0,0 1 0,0-1 0,0 0 0,0 0 0,0 0 0,2 0 0,30 0 0,-28 0 0,37-7 0,-40 7 0,-1 0 0,1-1 0,-1 1 0,1-1 0,-1 1 0,1-1 0,-1 0 0,1 0 0,-1 0 0,1 0 0,-1 0 0,0 0 0,0 0 0,1 0 0,-1 0 0,0 0 0,0-1 0,0 1 0,0 0 0,0-1 0,0-2 0,0 4 0,-1 0 0,0-1 0,0 1 0,0-1 0,0 1 0,0 0 0,0-1 0,1 1 0,-1 0 0,0-1 0,0 1 0,0 0 0,0-1 0,0 1 0,0-1 0,0 1 0,-1 0 0,1-1 0,0 1 0,0 0 0,0-1 0,0 1 0,0 0 0,-1-1 0,1 1 0,0 0 0,0-1 0,0 1 0,-1 0 0,1 0 0,0-1 0,-1 1 0,1 0 0,0 0 0,0-1 0,-1 1 0,1 0 0,0 0 0,-1 0 0,1 0 0,0 0 0,-1-1 0,1 1 0,-1 0 0,1 0 0,0 0 0,-1 0 0,1 0 0,0 0 0,-1 0 0,1 0 0,-1 0 0,1 0 0,0 1 0,-1-1 0,1 0 0,0 0 0,-1 0 0,1 0 0,0 0 0,-1 1 0,1-1 0,-1 0 0,-1 1 0,0 0 0,-1 0 0,1 0 0,0 1 0,0-1 0,0 1 0,0-1 0,-3 3 0,3-1 0,1 0 0,-1-1 0,1 1 0,0 0 0,0-1 0,0 1 0,0 0 0,0 0 0,1 0 0,-1 0 0,1 5 0,0-7 0,0 0 0,0 0 0,0-1 0,0 1 0,0 0 0,0 0 0,0-1 0,0 1 0,0 0 0,1 0 0,-1 0 0,0-1 0,1 1 0,-1 0 0,0-1 0,1 1 0,-1 0 0,1-1 0,-1 1 0,1-1 0,-1 1 0,1 0 0,-1-1 0,1 1 0,0-1 0,-1 0 0,1 1 0,0-1 0,0 1 0,-1-1 0,1 0 0,0 0 0,0 1 0,-1-1 0,1 0 0,0 0 0,0 0 0,-1 0 0,1 0 0,0 0 0,0 0 0,0 0 0,-1 0 0,1 0 0,0-1 0,0 1 0,-1 0 0,2-1 0,0 1 0,-1-1 0,1 0 0,-1 0 0,1 0 0,-1 0 0,1 0 0,-1 0 0,0 0 0,1 0 0,-1-1 0,0 1 0,0 0 0,0-1 0,0 1 0,0-1 0,0 1 0,0-1 0,-1 1 0,2-3 0,6-31 0,-7 36 0,-1 0 0,0 0 0,1 0 0,-1 0 0,1 0 0,-1 0 0,1 0 0,-1 0 0,1 0 0,0 0 0,-1 0 0,1-1 0,0 1 0,0 0 0,0 0 0,0-1 0,1 2 0,18 11 0,-18-12 0,0 0 0,0 0 0,0 0 0,0-1 0,0 1 0,0 0 0,1-1 0,-1 0 0,0 1 0,0-1 0,0 0 0,1 0 0,-1 0 0,0 0 0,0-1 0,0 1 0,0 0 0,1-1 0,-1 0 0,0 1 0,0-1 0,3-2 0,-2 1 0,0-1 0,-1 1 0,1-1 0,-1 1 0,0-1 0,0 0 0,0 0 0,0 0 0,0 0 0,0 0 0,-1-1 0,2-5 0,0-2 0,0 0 0,-1-1 0,0 1 0,-1 0 0,0-1 0,-1 1 0,-2-22 0,2 34 0,0-1 0,0 0 0,0 0 0,0 0 0,0 0 0,0 0 0,0 0 0,-1 0 0,1 0 0,0 0 0,0 0 0,0 0 0,0 0 0,0 0 0,0 0 0,-1 0 0,1 0 0,0 1 0,0-1 0,0 0 0,0-1 0,0 1 0,0 0 0,-1 0 0,1 0 0,0 0 0,0 0 0,0 0 0,0 0 0,0 0 0,0 0 0,-1 0 0,1 0 0,0 0 0,0 0 0,0 0 0,0 0 0,0-1 0,0 1 0,0 0 0,0 0 0,0 0 0,-1 0 0,1 0 0,0 0 0,0 0 0,0-1 0,0 1 0,0 0 0,0 0 0,0 0 0,0 0 0,0 0 0,0 0 0,0-1 0,0 1 0,0 0 0,0 0 0,0 0 0,0 0 0,0 0 0,0 0 0,0-1 0,0 1 0,0 0 0,0 0 0,1 0 0,-8 15 0,-4 23 0,7-23 0,2 1 0,0-1 0,1 0 0,0 1 0,1-1 0,3 23 0,-2-37-85,-1 0 0,0 1-1,1-1 1,-1 0 0,1 0-1,-1 0 1,1 0 0,-1 0-1,1 0 1,0 0 0,-1 0-1,1 0 1,0 0 0,0-1-1,1 3 1,6 1-6741</inkml:trace>
  <inkml:trace contextRef="#ctx0" brushRef="#br0" timeOffset="1745.09">709 67 24575,'0'2'0,"0"4"0,0 5 0,-1 5 0,0 6 0,-1 2 0,1 1 0,0 1 0,1-3 0,-1-2 0,1-6 0,1-10 0,1-7 0,-1-5-8191</inkml:trace>
  <inkml:trace contextRef="#ctx0" brushRef="#br0" timeOffset="2025.74">703 48 24575,'4'0'0,"1"1"0,-1 0 0,0 0 0,1 1 0,-1-1 0,0 1 0,0 0 0,0 0 0,0 0 0,0 1 0,-1-1 0,1 1 0,-1 0 0,1 0 0,-1 0 0,0 0 0,0 1 0,0-1 0,-1 1 0,1 0 0,1 5 0,0-3 0,-1-1 0,0 2 0,0-1 0,0 0 0,-1 1 0,0-1 0,-1 1 0,1 0 0,-1-1 0,-1 1 0,1 0 0,-1 0 0,-1 9 0,0-12 0,0-1 0,0 1 0,-1-1 0,1 1 0,-1-1 0,0 0 0,0 0 0,0 0 0,0 0 0,-1 0 0,1 0 0,-1-1 0,1 1 0,-1-1 0,0 0 0,0 0 0,-5 3 0,2-2 0,0 0 0,-1 0 0,1 0 0,0-1 0,-1 0 0,1-1 0,-1 1 0,-11 0 0,17-2-65,0 0 0,0 0 0,0 0 0,0 0 0,0 0 0,-1 0 0,1 0 0,0 0 0,0-1 0,0 1 0,0 0 0,0-1 0,0 1 0,0-1 0,0 1 0,0-1 0,0 0 0,0 1 0,0-1 0,-1-1 0,-3-6-6761</inkml:trace>
  <inkml:trace contextRef="#ctx0" brushRef="#br0" timeOffset="3170.79">911 180 24575,'0'-14'0,"1"11"0,-1-1 0,1 1 0,-1-1 0,0 1 0,0-1 0,0 1 0,-1-1 0,1 1 0,-1-1 0,0 1 0,0-1 0,-3-5 0,4 9 0,-1 0 0,1 0 0,-1-1 0,1 1 0,-1 0 0,0 0 0,1 0 0,-1 0 0,1 0 0,-1 0 0,1 1 0,-1-1 0,0 0 0,1 0 0,-1 0 0,1 0 0,-1 1 0,1-1 0,-1 0 0,1 1 0,-1-1 0,1 0 0,-1 1 0,1-1 0,-1 0 0,1 1 0,0-1 0,-1 1 0,1-1 0,0 1 0,-1-1 0,1 2 0,-13 16 0,10-13 0,1 0 0,0 1 0,1-1 0,-1 1 0,0 7 0,1-12 0,1 1 0,0-1 0,0 0 0,0 1 0,0-1 0,0 0 0,0 1 0,1-1 0,-1 0 0,0 1 0,1-1 0,0 2 0,-1-2 0,1-1 0,-1 1 0,1-1 0,-1 0 0,1 1 0,-1-1 0,0 0 0,1 1 0,-1-1 0,1 0 0,0 1 0,-1-1 0,1 0 0,-1 0 0,1 0 0,-1 1 0,1-1 0,0 0 0,-1 0 0,1 0 0,-1 0 0,1 0 0,0 0 0,-1 0 0,1 0 0,-1-1 0,1 1 0,-1 0 0,2-1 0,-1 1 0,0-1 0,0 0 0,0 1 0,0-1 0,0 0 0,0 0 0,0 0 0,0 0 0,0 0 0,0 0 0,-1 0 0,1-1 0,0 1 0,-1 0 0,1 0 0,-1 0 0,1-1 0,-1 1 0,0 0 0,0 0 0,1-2 0,-1 1 0,0 1 0,1-1 0,-1 0 0,1 1 0,-1-1 0,1 1 0,0-1 0,-1 1 0,1 0 0,0-1 0,0 1 0,0 0 0,0 0 0,2-2 0,-3 3 0,0 0 0,1 0 0,-1 0 0,0 0 0,0 0 0,1 0 0,-1 1 0,0-1 0,0 0 0,1 0 0,-1 0 0,0 0 0,0 0 0,0 1 0,1-1 0,-1 0 0,0 0 0,0 0 0,0 1 0,1-1 0,-1 0 0,0 0 0,0 1 0,0-1 0,0 0 0,0 0 0,0 1 0,0-1 0,0 0 0,0 0 0,0 1 0,0-1 0,0 0 0,0 1 0,0-1 0,0 0 0,0 0 0,0 1 0,2 15 0,-2-14 0,0-1 0,0 1 0,0-1 0,0 0 0,0 0 0,0 0 0,0 1 0,1-1 0,-1 0 0,0 0 0,1 0 0,-1 0 0,1 0 0,-1 0 0,1 0 0,-1 0 0,1 0 0,0 0 0,-1 0 0,1 0 0,0 0 0,0 0 0,0 0 0,0-1 0,0 1 0,0 0 0,0-1 0,0 1 0,0 0 0,0-1 0,0 0 0,0 1 0,0-1 0,0 0 0,1 1 0,-1-1 0,0 0 0,0 0 0,2 0 0,-1 0 0,0-1 0,0 0 0,0 0 0,0 1 0,-1-1 0,1 0 0,0 0 0,0-1 0,-1 1 0,1 0 0,-1 0 0,1-1 0,-1 1 0,1-1 0,-1 1 0,0-1 0,0 0 0,0 0 0,0 1 0,0-1 0,1-4 0,2-6 0,-2 6 0,-1 14 0,-1-6 0,0-1 0,0 0 0,0 0 0,0 0 0,0 0 0,1 0 0,-1 0 0,0 0 0,0 0 0,1 0 0,-1 0 0,1 0 0,-1 0 0,1-1 0,-1 1 0,1 0 0,-1 0 0,1 0 0,0-1 0,0 1 0,-1 0 0,1 0 0,0-1 0,0 1 0,0-1 0,0 1 0,0-1 0,0 1 0,0-1 0,0 0 0,0 1 0,0-1 0,0 0 0,0 0 0,0 0 0,0 1 0,0-1 0,0 0 0,1-1 0,0 1 0,0 0 0,-1-1 0,1 1 0,0-1 0,-1 0 0,1 0 0,-1 1 0,1-1 0,-1 0 0,1 0 0,-1 0 0,0-1 0,1 1 0,-1 0 0,0 0 0,0-1 0,0 1 0,0-1 0,0 1 0,0-1 0,-1 1 0,1-1 0,1-2 0,-1-5 0,1-4 0,-1 19 0,0 31 0,7 51 0,-4-65 0,-1 0 0,-1 0 0,-1 0 0,-1 0 0,-2 0 0,-6 40 0,7-59 0,-1 1 0,0-1 0,0 0 0,-1 0 0,1 1 0,-1-2 0,0 1 0,0 0 0,0 0 0,-5 3 0,8-7 0,-1 1 0,0 0 0,1 0 0,-1 0 0,0-1 0,0 1 0,0-1 0,0 1 0,0 0 0,0-1 0,0 0 0,0 1 0,0-1 0,0 0 0,0 1 0,0-1 0,0 0 0,0 0 0,0 0 0,0 0 0,0 0 0,0 0 0,0 0 0,0 0 0,0 0 0,0 0 0,-1-1 0,1 1 0,0-1 0,0 1 0,1 0 0,-1-1 0,0 1 0,0-1 0,0 0 0,0 1 0,0-1 0,0 0 0,1 0 0,-1 1 0,0-1 0,1 0 0,-1 0 0,1 0 0,-1 0 0,1 0 0,-1 0 0,1 0 0,-1-1 0,0-1 0,0 0 0,1 1 0,-1-1 0,1 0 0,-1 0 0,1 0 0,0 0 0,0 0 0,0 0 0,1 0 0,-1 0 0,1 0 0,-1 0 0,1 0 0,2-4 0,22-46 0,-16 35 0,10-20 0,15-31 0,56-86 0,-74 137 0,-13 19 0,-6 11 0,2-10 0,0 1 0,0 0 0,0 0 0,1-1 0,-1 1 0,0 0 0,1 0 0,0 0 0,0 0 0,0 0 0,0 0 0,0 0 0,1 0 0,-1-1 0,1 1 0,0 0 0,-1 0 0,1 0 0,1-1 0,-1 1 0,0 0 0,1-1 0,-1 1 0,1-1 0,3 4 0,-4-5 0,0 0 0,0 0 0,0 0 0,0 0 0,0 0 0,0 0 0,-1 1 0,1-1 0,0 0 0,-1 0 0,1 0 0,-1 1 0,0-1 0,1 0 0,-1 1 0,0-1 0,0 0 0,0 1 0,0-1 0,0 0 0,0 1 0,0-1 0,0 0 0,0 1 0,-1-1 0,1 0 0,0 1 0,-1-1 0,1 0 0,-2 2 0,1-2 0,-1 1 0,0 0 0,0-1 0,0 1 0,0-1 0,0 0 0,0 0 0,0 0 0,0 0 0,0 0 0,0 0 0,-1 0 0,1-1 0,0 1 0,-1-1 0,1 1 0,-3-1 0,-28 1-1365,18-1-5461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17.73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87 0 24575,'-3'16'0,"-1"0"0,0 0 0,-13 27 0,-13 36 0,30-79 0,0 0 0,0 1 0,0-1 0,0 0 0,0 0 0,0 1 0,0-1 0,0 0 0,0 0 0,0 0 0,0 1 0,0-1 0,0 0 0,0 0 0,-1 1 0,1-1 0,0 0 0,0 0 0,0 0 0,0 1 0,0-1 0,0 0 0,-1 0 0,1 0 0,0 0 0,0 1 0,0-1 0,-1 0 0,1 0 0,0 0 0,0 0 0,0 0 0,-1 0 0,1 0 0,0 0 0,0 0 0,-1 1 0,1-1 0,0 0 0,0 0 0,-1 0 0,1 0 0,0 0 0,0 0 0,0-1 0,-1 1 0,1 0 0,-6-13 0,1-19 0,3 20 0,-2 24 0,0 26 0,4-38 12,0 1 1,0 0-1,0 0 0,1 0 0,-1 0 0,0-1 1,0 1-1,1 0 0,-1 0 0,0 0 0,1-1 1,-1 1-1,1 0 0,-1 0 0,1-1 0,-1 1 0,1-1 1,0 1-1,-1 0 0,1-1 0,0 1 0,-1-1 1,1 0-1,0 1 0,0-1 0,-1 1 0,2-1 1,0 0-127,-1 1 0,1-1 0,-1 0 0,1 0 1,-1-1-1,1 1 0,-1 0 0,1 0 1,-1-1-1,1 1 0,-1-1 0,0 1 1,1-1-1,1-1 0,4-2-6712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25.98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57 31 24575,'1'-2'0,"2"7"0,2 8 0,-4-12 0,-1 1 0,0 0 0,-1 0 0,1-1 0,0 1 0,0 0 0,-1 0 0,1-1 0,-1 1 0,0 0 0,1-1 0,-1 1 0,0-1 0,0 1 0,0-1 0,0 1 0,0-1 0,0 0 0,-1 1 0,-1 0 0,3-1 0,-1-1 0,0 1 0,1-1 0,-1 1 0,0-1 0,0 1 0,0-1 0,0 0 0,1 1 0,-1-1 0,0 0 0,0 0 0,0 0 0,0 0 0,0 0 0,0 0 0,0 0 0,0 0 0,1 0 0,-1 0 0,0 0 0,0 0 0,0-1 0,0 1 0,0 0 0,0-1 0,1 1 0,-1-1 0,0 1 0,0-1 0,1 1 0,-1-1 0,0 1 0,1-1 0,-1 0 0,0 1 0,1-1 0,-1 0 0,1 0 0,-1-1 0,-2-3 0,0-1 0,0 0 0,1 0 0,0 0 0,-2-8 0,4 12 0,-1 0 0,1 1 0,0-1 0,0 0 0,0 0 0,0 1 0,0-1 0,0 0 0,0 0 0,2-3 0,-2 5 0,0-1 0,1 1 0,-1-1 0,0 1 0,1-1 0,-1 1 0,0-1 0,1 1 0,-1-1 0,1 1 0,-1 0 0,1-1 0,-1 1 0,1 0 0,-1-1 0,1 1 0,0 0 0,-1 0 0,1 0 0,-1-1 0,1 1 0,0 0 0,-1 0 0,1 0 0,-1 0 0,1 0 0,0 0 0,-1 0 0,1 0 0,-1 0 0,2 1 0,1 0 0,0 0 0,0 0 0,-1 0 0,1 1 0,0-1 0,0 1 0,-1 0 0,1 0 0,-1 0 0,1 0 0,-1 0 0,0 1 0,0-1 0,0 1 0,0-1 0,-1 1 0,1 0 0,-1 0 0,2 3 0,-2-5 0,0 1 0,-1-1 0,1 1 0,0-1 0,-1 1 0,1 0 0,-1-1 0,1 1 0,-1 0 0,0-1 0,0 1 0,0 0 0,0 0 0,0-1 0,0 1 0,0 0 0,0 0 0,-1-1 0,1 1 0,-1 0 0,1-1 0,-1 1 0,0-1 0,0 1 0,0-1 0,0 1 0,0-1 0,0 1 0,0-1 0,0 0 0,0 0 0,0 1 0,-1-1 0,1 0 0,-3 1 0,3-2 0,0 1 0,0-1 0,0 0 0,0 1 0,0-1 0,0 0 0,0 0 0,0 0 0,0 0 0,0 0 0,0 0 0,0 0 0,0 0 0,0 0 0,-1 0 0,1-1 0,0 1 0,0 0 0,0-1 0,0 1 0,0-1 0,1 1 0,-1-1 0,0 1 0,0-1 0,0 0 0,0 0 0,0 1 0,1-1 0,-1 0 0,-1-1 0,1 0 0,0 1 0,0-1 0,0 0 0,0 1 0,1-1 0,-1 0 0,0 1 0,1-1 0,-1 0 0,1 0 0,0 0 0,-1 0 0,1 0 0,0 1 0,0-1 0,0 0 0,1-3 0,-1 4 0,0 0 0,1 1 0,-1-1 0,0 0 0,1 1 0,-1-1 0,1 1 0,-1-1 0,0 0 0,1 1 0,-1-1 0,1 1 0,0-1 0,-1 1 0,1-1 0,-1 1 0,1 0 0,0-1 0,-1 1 0,1 0 0,0-1 0,-1 1 0,1 0 0,0 0 0,0 0 0,-1 0 0,1-1 0,0 1 0,0 0 0,-1 0 0,1 1 0,0-1 0,0 0 0,-1 0 0,1 0 0,0 0 0,-1 1 0,1-1 0,0 0 0,-1 0 0,1 1 0,0-1 0,-1 1 0,2 0 0,0 0 0,1 0 0,-1 1 0,0-1 0,1 1 0,-1 0 0,0-1 0,0 1 0,0 0 0,0 0 0,3 5 0,-5-6 0,1 1 0,-1-1 0,1 1 0,-1-1 0,0 1 0,0-1 0,0 1 0,0-1 0,0 1 0,0 0 0,0-1 0,0 1 0,-1-1 0,1 1 0,0-1 0,-1 1 0,1-1 0,-1 0 0,0 1 0,0-1 0,1 1 0,-1-1 0,0 0 0,0 0 0,0 0 0,0 1 0,0-1 0,-2 1 0,2-1 0,0-1 0,0 1 0,1 0 0,-1-1 0,0 1 0,0-1 0,0 0 0,0 1 0,0-1 0,0 0 0,1 1 0,-1-1 0,0 0 0,0 0 0,0 0 0,0 0 0,0 0 0,0 0 0,0 0 0,0 0 0,0 0 0,0 0 0,0-1 0,0 1 0,0 0 0,1-1 0,-1 1 0,0 0 0,0-1 0,0 1 0,0-1 0,1 1 0,-1-1 0,0 0 0,0 1 0,1-1 0,-1 0 0,1 0 0,-1 1 0,1-1 0,-1 0 0,1 0 0,-1 0 0,1 0 0,-1-1 0,0-1 0,0 0 0,0 0 0,0 0 0,1 0 0,-1 0 0,1 0 0,0 0 0,0-1 0,0 1 0,0 0 0,0 0 0,1 0 0,-1 0 0,3-5 0,-3 7 0,0 0 0,0 0 0,1 0 0,-1 1 0,1-1 0,-1 0 0,1 0 0,-1 1 0,1-1 0,0 0 0,-1 1 0,1-1 0,0 1 0,-1-1 0,1 1 0,0-1 0,-1 1 0,1-1 0,0 1 0,0 0 0,1-1 0,-1 1 0,1 0 0,-1 0 0,1 0 0,-1 1 0,1-1 0,-1 0 0,1 1 0,-1-1 0,1 1 0,-1-1 0,0 1 0,1 0 0,-1-1 0,0 1 0,0 0 0,1 0 0,0 1 0,1 1-85,-1-1 0,0 1-1,1 0 1,-1-1 0,0 1-1,-1 0 1,1 0 0,0 0-1,-1 0 1,0 1 0,0-1-1,0 0 1,0 1 0,0-1-1,0 5 1,0 5-6741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30.42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1 127 24575,'3'0'0,"3"-1"0,3-1 0,3 1 0,3 0 0,2 0 0,0 0 0,-1 1 0,0 0 0,-5 0 0,-3 0-8191</inkml:trace>
  <inkml:trace contextRef="#ctx0" brushRef="#br0" timeOffset="231.32">64 177 24575,'1'0'0,"1"0"0,5 0 0,3 0 0,4 0 0,1-1 0,0 0 0,0-1 0,-3-1 0,-4-3 0,-4 0-8191</inkml:trace>
  <inkml:trace contextRef="#ctx0" brushRef="#br0" timeOffset="617.88">20 32 24575,'-1'-1'0,"1"-1"0,0 1 0,0 0 0,0-1 0,0 1 0,1-1 0,-1 1 0,0 0 0,1-1 0,-1 1 0,0 0 0,1-1 0,0 1 0,-1 0 0,1 0 0,0-1 0,0 1 0,-1 0 0,1 0 0,2-2 0,-2 3 0,1-1 0,-1 1 0,1 0 0,-1-1 0,1 1 0,-1 0 0,1 0 0,-1 0 0,1 0 0,-1 0 0,1 0 0,-1 0 0,0 0 0,1 1 0,-1-1 0,1 1 0,-1-1 0,1 1 0,2 1 0,4 2 0,0 2 0,0-1 0,-1 1 0,1 0 0,-1 0 0,0 1 0,-1 0 0,1 0 0,-2 1 0,1 0 0,-1 0 0,0 0 0,-1 1 0,1-1 0,-2 1 0,1 0 0,-1 0 0,-1 0 0,0 1 0,0-1 0,1 17 0,-4-21 0,0 0 0,-1-1 0,1 1 0,-1 0 0,1-1 0,-2 0 0,1 1 0,0-1 0,-1 0 0,0 0 0,1 0 0,-2-1 0,1 1 0,0-1 0,-1 1 0,1-1 0,-1 0 0,0 0 0,0-1 0,-1 1 0,1-1 0,0 0 0,-8 2 0,7-4-1365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26.93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103 57 24575,'-1'18'0,"0"1"0,-1 0 0,0-1 0,-8 26 0,8-36 0,0-1 0,-1 0 0,0 0 0,0 0 0,0 0 0,-1 0 0,0-1 0,-1 1 0,1-1 0,-1 0 0,-1-1 0,1 1 0,-1-1 0,-6 5 0,12-10 0,-1 1 0,1-1 0,0 0 0,-1 0 0,1 1 0,0-1 0,-1 0 0,1 0 0,0 0 0,-1 1 0,1-1 0,-1 0 0,1 0 0,-1 0 0,1 0 0,0 0 0,-1 0 0,1 0 0,-1 0 0,1 0 0,-1 0 0,1 0 0,-1 0 0,1 0 0,0 0 0,-1 0 0,1 0 0,-1-1 0,1 1 0,0 0 0,-1 0 0,1 0 0,0-1 0,-1 1 0,1 0 0,-1-1 0,0-1 0,0 1 0,1 0 0,-1-1 0,1 1 0,-1-1 0,1 1 0,0-1 0,-1 0 0,1 1 0,0-4 0,0 0 0,0 0 0,0 0 0,1 0 0,0 0 0,0 1 0,2-9 0,-2 13 0,-1-1 0,0 1 0,0 0 0,1-1 0,-1 1 0,0 0 0,1-1 0,-1 1 0,0 0 0,1-1 0,-1 1 0,0 0 0,1 0 0,-1-1 0,1 1 0,-1 0 0,1 0 0,-1 0 0,1 0 0,-1 0 0,0 0 0,1 0 0,-1 0 0,1 0 0,-1 0 0,1 0 0,-1 0 0,1 0 0,-1 0 0,1 0 0,-1 0 0,0 0 0,1 0 0,-1 1 0,1-1 0,-1 0 0,1 0 0,-1 1 0,0-1 0,1 0 0,-1 0 0,1 1 0,19 19 0,-12-12 0,-4-5 0,0 1 0,0-1 0,1 0 0,0 0 0,-1-1 0,1 0 0,0 1 0,1-1 0,-1-1 0,0 1 0,8 0 0,-11-2 0,-1 1 0,1-1 0,0 0 0,0 0 0,0-1 0,-1 1 0,1 0 0,0 0 0,0-1 0,-1 0 0,1 1 0,0-1 0,0 0 0,-1 1 0,1-1 0,-1 0 0,1 0 0,-1 0 0,1-1 0,-1 1 0,0 0 0,0-1 0,1 1 0,-1 0 0,0-1 0,0 1 0,0-1 0,0 0 0,-1 1 0,1-1 0,0 0 0,-1 1 0,1-1 0,-1 0 0,0 0 0,1 0 0,-1-2 0,1-5 0,0-1 0,-1 1 0,0-1 0,-1 1 0,1-1 0,-2 1 0,1 0 0,-2-1 0,1 1 0,-1 0 0,0 0 0,-1 0 0,0 1 0,-1 0 0,0-1 0,-5-6 0,9 14 0,1 0 0,-1 0 0,0 0 0,0 0 0,1 0 0,-1 0 0,0 0 0,0 1 0,0-1 0,0 0 0,0 1 0,0-1 0,0 1 0,0-1 0,0 1 0,0-1 0,0 1 0,-1 0 0,1-1 0,0 1 0,0 0 0,0 0 0,0 0 0,-1 0 0,1 0 0,0 0 0,0 0 0,0 1 0,0-1 0,0 0 0,-1 1 0,1-1 0,0 0 0,0 1 0,0 0 0,0-1 0,0 1 0,0-1 0,0 1 0,0 0 0,-1 1 0,0 1 0,0-1 0,0 1 0,0 0 0,0 0 0,1 0 0,-1 0 0,1 0 0,0 0 0,0 0 0,0 0 0,0 1 0,0-1 0,0 7 0,1-6-114,1 1 1,-1 0-1,1-1 0,0 1 0,0-1 1,0 1-1,1-1 0,-1 0 0,1 1 1,0-1-1,5 7 0,3 2-6712</inkml:trace>
  <inkml:trace contextRef="#ctx0" brushRef="#br0" timeOffset="1867">228 220 24575,'0'1'0,"0"-1"0,0 0 0,0 0 0,0 1 0,0-1 0,0 0 0,0 0 0,0 1 0,0-1 0,0 0 0,0 1 0,0-1 0,0 0 0,0 0 0,1 1 0,-1-1 0,0 0 0,0 0 0,0 0 0,0 1 0,0-1 0,1 0 0,-1 0 0,0 1 0,0-1 0,0 0 0,1 0 0,-1 0 0,0 0 0,0 0 0,1 1 0,-1-1 0,0 0 0,1 0 0,9-4 0,7-13 0,-16 16 0,0-1 0,-1 0 0,1 0 0,-1 0 0,1 0 0,-1 0 0,0 1 0,0-1 0,0 0 0,0-3 0,0 4 0,0 0 0,0 1 0,0-1 0,-1 0 0,1 1 0,0-1 0,0 0 0,-1 1 0,1-1 0,0 1 0,-1-1 0,1 0 0,-1 1 0,1-1 0,-1 1 0,1-1 0,-1 1 0,1 0 0,-1-1 0,0 0 0,-1 1 0,0 0 0,1-1 0,-1 1 0,1 0 0,-1 0 0,0 0 0,1 0 0,-1 0 0,1 1 0,-1-1 0,1 0 0,-1 1 0,1-1 0,-1 1 0,1-1 0,-1 1 0,1 0 0,-1 0 0,1 0 0,0 0 0,0 0 0,-1 0 0,1 0 0,-1 1 0,-2 2 0,0 0 0,1 0 0,-1 0 0,1 1 0,0-1 0,0 1 0,1 0 0,-1-1 0,1 1 0,0 1 0,1-1 0,-3 9 0,4-11 0,-1-1 0,1 1 0,0 0 0,0 0 0,0-1 0,0 1 0,0 0 0,1 0 0,-1-1 0,1 1 0,0 0 0,0-1 0,0 1 0,0-1 0,0 1 0,0-1 0,1 1 0,-1-1 0,1 0 0,0 0 0,-1 0 0,1 0 0,0 0 0,0 0 0,1 0 0,2 1 0,0 0 0,-1-1 0,1 0 0,-1 0 0,1 0 0,0-1 0,0 1 0,0-1 0,0-1 0,0 1 0,0-1 0,0 1 0,0-1 0,0-1 0,0 1 0,0-1 0,0 0 0,0 0 0,0 0 0,0-1 0,-1 0 0,7-2 0,-7 2 0,-1 0 0,1 0 0,-1-1 0,0 1 0,0-1 0,0 1 0,0-1 0,0 0 0,0 0 0,-1 0 0,1-1 0,-1 1 0,0 0 0,0-1 0,0 0 0,-1 1 0,1-1 0,-1 0 0,0 0 0,0 0 0,0 0 0,0 0 0,-1 0 0,0 0 0,0 0 0,-1-8 0,2 12 0,-1-1 0,0 1 0,0-1 0,0 1 0,0-1 0,-1 1 0,1-1 0,0 1 0,0 0 0,0-1 0,0 1 0,0-1 0,0 1 0,-1-1 0,1 1 0,0 0 0,0-1 0,-1 1 0,1 0 0,0-1 0,-1 1 0,1 0 0,0-1 0,-1 1 0,1 0 0,0-1 0,-1 1 0,1 0 0,-1 0 0,1 0 0,0-1 0,-1 1 0,0 0 0,0 1 0,0-1 0,0 0 0,0 0 0,0 1 0,0-1 0,0 1 0,1-1 0,-1 1 0,0-1 0,0 1 0,1-1 0,-1 1 0,-1 1 0,-1 1 0,-1 1 0,1 0 0,0 0 0,-5 9 0,7-12 0,1 1 0,-1-1 0,0 0 0,1 0 0,-1 1 0,1-1 0,0 0 0,-1 0 0,1 1 0,0-1 0,0 0 0,0 1 0,0-1 0,0 1 0,0-1 0,0 0 0,0 1 0,0-1 0,1 0 0,-1 1 0,1-1 0,-1 0 0,1 0 0,-1 1 0,1-1 0,0 0 0,-1 0 0,1 0 0,0 0 0,2 2 0,-2-2 0,1-1 0,-1 1 0,0-1 0,1 0 0,-1 0 0,1 1 0,-1-1 0,1 0 0,-1 0 0,1 0 0,-1 0 0,1-1 0,-1 1 0,1 0 0,-1-1 0,1 1 0,-1-1 0,0 1 0,1-1 0,-1 0 0,0 1 0,1-1 0,-1 0 0,0 0 0,0 0 0,0 0 0,0 0 0,2-2 0,0-1 0,1-1 0,-1 1 0,0-1 0,0 0 0,-1 0 0,1 0 0,-1 0 0,0 0 0,-1 0 0,1-1 0,-1 1 0,1-10 0,1-9 0,-2-38 0,-1 41 0,0-5 0,-1 18 0,1 17 0,-2 36 0,0-10 0,2 0 0,1 0 0,6 36 0,-6-70 0,-1 1 0,0 0 0,1 0 0,-1 0 0,1 0 0,0-1 0,-1 1 0,1 0 0,0-1 0,0 1 0,2 2 0,-2-4 0,-1 1 0,1-1 0,-1 1 0,1-1 0,-1 0 0,1 0 0,-1 1 0,1-1 0,-1 0 0,1 0 0,-1 0 0,1 0 0,-1 1 0,1-1 0,-1 0 0,1 0 0,0 0 0,-1 0 0,1 0 0,-1 0 0,1-1 0,-1 1 0,1 0 0,-1 0 0,2 0 0,0-2 0,0 1 0,0-1 0,0 0 0,0 1 0,0-1 0,0 0 0,0 0 0,0 0 0,-1-1 0,1 1 0,-1 0 0,0 0 0,0-1 0,2-3 0,12-44 0,-15 54 0,1-1 0,0 0 0,0 1 0,0-1 0,0 0 0,0 0 0,1 0 0,0 0 0,0 0 0,-1 0 0,2 0 0,-1-1 0,0 1 0,0-1 0,1 1 0,-1-1 0,1 0 0,4 3 0,-6-5 0,1 1 0,-1 0 0,1 0 0,-1-1 0,1 1 0,-1-1 0,1 1 0,-1-1 0,1 0 0,-1 1 0,1-1 0,0 0 0,-1 0 0,1 0 0,-1 0 0,1-1 0,0 1 0,-1 0 0,1-1 0,-1 1 0,1-1 0,-1 1 0,1-1 0,-1 0 0,0 1 0,1-1 0,-1 0 0,0 0 0,1 0 0,-1 0 0,0 0 0,0 0 0,0-1 0,0 1 0,0 0 0,0-1 0,0 1 0,-1 0 0,1-1 0,1-2 0,0-12 0,-3 14 0,-3 10 0,4-5 0,0-1 0,-1 1 0,1 0 0,0-1 0,0 1 0,0 0 0,1-1 0,-1 1 0,1 0 0,-1-1 0,1 1 0,0-1 0,0 1 0,0-1 0,0 1 0,0-1 0,1 0 0,1 3 0,-2-4 0,-1 0 0,1-1 0,-1 1 0,1 0 0,0-1 0,-1 1 0,1-1 0,0 0 0,-1 1 0,1-1 0,0 1 0,0-1 0,-1 0 0,1 1 0,0-1 0,0 0 0,0 0 0,-1 0 0,1 0 0,0 0 0,0 0 0,0 0 0,0 0 0,1 0 0,-1-1 0,1 0 0,-1 1 0,0-1 0,0 0 0,1 0 0,-1 0 0,0 0 0,0 0 0,0 0 0,0 0 0,0 0 0,0-1 0,-1 1 0,1 0 0,0 0 0,1-3 0,6-13 0,-4 7 0,0 1 0,1-1 0,1 1 0,7-9 0,-12 16 0,0 0 0,1 1 0,-1-1 0,1 1 0,-1-1 0,1 1 0,0 0 0,0 0 0,-1 0 0,1 0 0,0 0 0,0 0 0,0 0 0,0 0 0,0 1 0,0-1 0,0 1 0,0 0 0,0-1 0,0 1 0,1 0 0,-1 0 0,0 0 0,0 1 0,0-1 0,3 1 0,2 0 0,-11-3 0,3 2 0,0-1 0,0 1 0,0 0 0,0 0 0,0 0 0,-1 0 0,1 0 0,0 0 0,0 0 0,0 0 0,0 0 0,0 0 0,0 0 0,0 1 0,0-1 0,-1 1 0,1-1 0,-1 1 0,-1 2 0,1 0 0,0 0 0,-1 0 0,1 0 0,1 0 0,-1 0 0,0 0 0,1 1 0,-1-1 0,1 1 0,0-1 0,0 1 0,0-1 0,1 1 0,-1 6 0,1-8 0,-1-1 0,1 1 0,0 0 0,0 0 0,0 0 0,0 0 0,0 0 0,1-1 0,-1 1 0,0 0 0,1 0 0,-1 0 0,1-1 0,0 1 0,0 0 0,-1 0 0,1-1 0,0 1 0,0-1 0,1 1 0,-1-1 0,0 1 0,0-1 0,1 0 0,-1 0 0,1 0 0,-1 0 0,1 0 0,0 0 0,-1 0 0,4 1 0,2-1 0,0 0 0,1-1 0,-1 1 0,0-2 0,0 1 0,1-1 0,-1 0 0,0 0 0,0-1 0,0 0 0,0-1 0,-1 1 0,1-1 0,-1 0 0,1-1 0,-1 0 0,0 0 0,0 0 0,-1-1 0,1 1 0,-1-1 0,0-1 0,0 1 0,-1-1 0,1 0 0,-1 0 0,-1 0 0,1 0 0,-1-1 0,0 0 0,0 1 0,-1-1 0,2-9 0,0-11 0,-1 0 0,-1 0 0,-2-1 0,-5-51 0,5 79 0,0 0 0,0 0 0,0 0 0,0 0 0,0 0 0,0 0 0,0 0 0,0 0 0,0 0 0,-1 0 0,1 0 0,0 0 0,0 0 0,0 0 0,0-1 0,0 1 0,0 0 0,0 0 0,0 0 0,0 0 0,0 0 0,0 0 0,0 0 0,0 0 0,0 0 0,0 0 0,0 0 0,0 0 0,-1 0 0,1 0 0,0 0 0,0 0 0,0 0 0,0 0 0,0-1 0,0 1 0,0 0 0,0 0 0,0 0 0,0 0 0,0 0 0,0 0 0,-2 11 0,0 19 0,2 212 0,-1-266 0,0 15 0,1 1 0,0-1 0,0 0 0,1 0 0,0 0 0,0 0 0,1 1 0,4-12 0,-6 19 0,0 1 0,1-1 0,-1 0 0,0 0 0,1 0 0,-1 0 0,1 1 0,-1-1 0,1 0 0,-1 0 0,1 1 0,0-1 0,-1 0 0,1 1 0,0-1 0,-1 1 0,1-1 0,0 1 0,0-1 0,-1 1 0,1-1 0,0 1 0,0 0 0,0-1 0,0 1 0,0 0 0,0 0 0,-1 0 0,1 0 0,0 0 0,0 0 0,0 0 0,0 0 0,0 0 0,0 0 0,0 0 0,0 0 0,-1 1 0,1-1 0,0 0 0,0 1 0,0-1 0,0 1 0,-1-1 0,1 1 0,0-1 0,0 1 0,-1-1 0,1 1 0,1 1 0,1 1 0,-1 0 0,1 0 0,0 1 0,-1-1 0,1 1 0,-1 0 0,0-1 0,0 1 0,2 8 0,0 28-1365,-4-29-5461</inkml:trace>
  <inkml:trace contextRef="#ctx0" brushRef="#br0" timeOffset="2007.04">1035 31 24575,'0'1'0,"0"4"0,0 1-8191</inkml:trace>
  <inkml:trace contextRef="#ctx0" brushRef="#br0" timeOffset="2689.02">1110 239 24575,'2'-2'0,"0"-1"0,0 0 0,0 1 0,-1-1 0,1 0 0,-1 0 0,0 0 0,0 0 0,0 0 0,0 0 0,0-6 0,0 8 0,-1-1 0,0 0 0,0 1 0,0-1 0,0 0 0,0 1 0,0-1 0,0 1 0,0-1 0,-1 0 0,1 1 0,-1-1 0,1 1 0,-1-1 0,1 1 0,-1-1 0,0 1 0,0-1 0,0 1 0,0 0 0,0-1 0,0 1 0,-3-2 0,4 2 0,-1 1 0,0 0 0,1-1 0,-1 1 0,0 0 0,1-1 0,-1 1 0,0 0 0,0 0 0,0 0 0,1 0 0,-1 0 0,0 0 0,0 0 0,1 0 0,-1 0 0,0 0 0,0 0 0,1 0 0,-1 0 0,0 1 0,0-1 0,1 0 0,-1 1 0,-1 0 0,1 0 0,-1 0 0,1 1 0,-1-1 0,1 0 0,-1 1 0,1 0 0,0-1 0,0 1 0,-2 3 0,1-1 0,0 1 0,1-1 0,-1 0 0,1 1 0,0-1 0,0 1 0,0-1 0,0 7 0,1-10 0,0 1 0,0-1 0,0 0 0,1 1 0,-1-1 0,0 1 0,0-1 0,1 1 0,-1-1 0,1 0 0,-1 1 0,1-1 0,0 0 0,0 0 0,-1 1 0,1-1 0,0 0 0,0 0 0,0 0 0,0 0 0,0 0 0,0 0 0,1 0 0,-1-1 0,0 1 0,0 0 0,1-1 0,-1 1 0,0-1 0,1 1 0,-1-1 0,0 1 0,1-1 0,1 0 0,0 0 0,-1 0 0,0 0 0,0-1 0,0 1 0,0-1 0,1 1 0,-1-1 0,0 0 0,0 0 0,0 0 0,0 0 0,-1 0 0,1-1 0,0 1 0,0 0 0,-1-1 0,1 1 0,-1-1 0,1 0 0,-1 0 0,3-3 0,5-16 0,-8 18 0,1-1 0,-1 0 0,1 0 0,0 1 0,0-1 0,1 1 0,-1-1 0,5-4 0,-7 8 0,1 0 0,-1 0 0,0-1 0,0 1 0,1 0 0,-1 0 0,0 0 0,1-1 0,-1 1 0,1 0 0,-1 0 0,0 0 0,1 0 0,-1 0 0,0 0 0,1 0 0,-1 0 0,1 0 0,-1 0 0,0 0 0,1 0 0,-1 0 0,0 0 0,1 0 0,-1 0 0,1 0 0,-1 0 0,0 1 0,1-1 0,-1 0 0,1 0 0,8 13 0,0 19 0,-9-30 0,10 48 0,-10-55 0,0-1 0,1 0 0,0 0 0,0 1 0,0-1 0,0 0 0,1 1 0,0-1 0,0 1 0,4-6 0,-4 7 0,0 1 0,0-1 0,0 1 0,1-1 0,-1 1 0,1 0 0,0 0 0,0 0 0,0 0 0,0 1 0,1-1 0,-1 1 0,1 0 0,6-3 0,-9 4 0,0 1 0,0 0 0,0-1 0,0 1 0,0 0 0,0 0 0,0 0 0,0 0 0,0 0 0,0 0 0,0 0 0,0 0 0,0 1 0,0-1 0,0 0 0,0 1 0,0-1 0,0 0 0,0 1 0,0-1 0,0 1 0,-1 0 0,1-1 0,1 2 0,0 0 0,0 0 0,-1 0 0,1 0 0,-1 1 0,1-1 0,-1 1 0,0-1 0,0 1 0,1 3 0,0 2 0,0-1 0,-1 1 0,0 1 0,0-1 0,-1 12 0,-2-8-1365,-1-3-5461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32.98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11 151 24575,'3'70'0,"15"88"0,-17-141 0,-5-29 0,-6-30 0,2-8 0,2 0 0,2 0 0,3-70 0,2 111 0,0 1 0,0-1 0,1 1 0,4-14 0,-6 21 0,0 0 0,1 0 0,-1 0 0,1 0 0,-1 1 0,1-1 0,-1 0 0,1 0 0,-1 0 0,1 0 0,0 1 0,-1-1 0,1 0 0,0 1 0,0-1 0,0 0 0,-1 1 0,1-1 0,2 0 0,-2 1 0,0 0 0,0 1 0,0-1 0,0 0 0,0 0 0,0 1 0,0-1 0,0 1 0,0-1 0,0 1 0,0-1 0,0 1 0,-1 0 0,1-1 0,0 1 0,0 0 0,-1 0 0,1 0 0,0-1 0,-1 1 0,1 0 0,-1 0 0,2 2 0,3 6 0,0 0 0,-1 1 0,0-1 0,0 1 0,-1 0 0,-1 0 0,1 0 0,0 11 0,-2-15 0,-1 0 0,1 0 0,-1 0 0,0 0 0,0 0 0,-1 0 0,0 0 0,0 0 0,-1 0 0,1 0 0,-1 0 0,0 0 0,-1-1 0,1 1 0,-5 5 0,-7 2-1365</inkml:trace>
  <inkml:trace contextRef="#ctx0" brushRef="#br0" timeOffset="682.07">168 277 24575,'1'0'0,"-1"1"0,0 0 0,1-1 0,-1 1 0,0 0 0,1-1 0,-1 1 0,0-1 0,1 1 0,-1-1 0,1 1 0,-1-1 0,1 1 0,0-1 0,-1 0 0,1 1 0,-1-1 0,1 0 0,0 1 0,-1-1 0,1 0 0,0 0 0,-1 0 0,1 1 0,0-1 0,-1 0 0,1 0 0,0 0 0,-1 0 0,1 0 0,0 0 0,1-1 0,23-2 0,-24 2 0,1 0 0,-1 1 0,1-1 0,-1 0 0,1-1 0,-1 1 0,0 0 0,0 0 0,1 0 0,-1-1 0,0 1 0,0-1 0,0 1 0,-1-1 0,1 1 0,0-1 0,-1 1 0,1-1 0,-1 0 0,1 1 0,-1-1 0,1 0 0,-1 1 0,0-1 0,0 0 0,0 0 0,0 1 0,0-1 0,-1 0 0,1 0 0,0 1 0,-1-1 0,0 1 0,0-4 0,0 4 0,1 0 0,-1 0 0,1 0 0,-1 0 0,1 0 0,-1 0 0,0 0 0,0 0 0,1 0 0,-1 1 0,0-1 0,0 0 0,0 0 0,0 1 0,0-1 0,0 1 0,0-1 0,0 0 0,0 1 0,-2-1 0,1 1 0,1 0 0,-1 0 0,1 0 0,0 0 0,-1 1 0,1-1 0,-1 0 0,1 1 0,0-1 0,-1 1 0,1 0 0,0-1 0,-1 1 0,1 0 0,0 0 0,0 0 0,0 0 0,0 0 0,0 0 0,0 0 0,-2 2 0,1 0 0,0 0 0,0 0 0,0 0 0,0 0 0,0 0 0,1 1 0,-1-1 0,1 0 0,0 1 0,0-1 0,1 1 0,-1-1 0,1 1 0,-1 0 0,1-1 0,0 1 0,1 6 0,-1-8 0,1 0 0,-1 1 0,1-1 0,0 0 0,0 0 0,0 0 0,0 0 0,0 1 0,0-1 0,0 0 0,1-1 0,-1 1 0,1 0 0,0 0 0,-1-1 0,1 1 0,0-1 0,0 1 0,0-1 0,0 0 0,0 0 0,0 0 0,0 0 0,0 0 0,1 0 0,-1 0 0,4 0 0,-1 0 0,-1-1 0,0 1 0,1-1 0,-1 0 0,0 0 0,1 0 0,-1-1 0,0 1 0,0-1 0,1 0 0,-1 0 0,0-1 0,5-2 0,-7 3 0,0-1 0,0 1 0,0 0 0,0-1 0,0 0 0,0 0 0,-1 1 0,1-1 0,-1 0 0,0 0 0,1 0 0,-1 0 0,0-1 0,0 1 0,0 0 0,-1 0 0,1-1 0,0 1 0,-1-1 0,0 1 0,1 0 0,-1-1 0,0 1 0,0-1 0,-1-3 0,1 5 0,0 0 0,-1-1 0,1 1 0,0-1 0,0 1 0,0 0 0,0-1 0,1 1 0,-1 0 0,0-1 0,0 1 0,1 0 0,0-3 0,0 4 0,-1 0 0,0 0 0,1 0 0,-1 0 0,1 1 0,-1-1 0,0 0 0,1 0 0,-1 0 0,0 0 0,1 1 0,-1-1 0,0 0 0,1 0 0,-1 1 0,0-1 0,1 0 0,-1 1 0,0-1 0,0 0 0,1 1 0,-1-1 0,0 0 0,0 1 0,0-1 0,0 0 0,0 1 0,1 0 0,2 5 0,0 1 0,0 0 0,0 0 0,1 8 0,-2 14 0,-2-29 0,0 1 0,0 0 0,0-1 0,0 1 0,0-1 0,0 1 0,0 0 0,0-1 0,0 1 0,0 0 0,-1-1 0,1 1 0,0-1 0,0 1 0,0 0 0,-1-1 0,1 1 0,0-1 0,-1 1 0,1-1 0,-1 1 0,1-1 0,0 1 0,-1-1 0,1 0 0,-1 1 0,1-1 0,-1 0 0,0 1 0,1-1 0,-1 0 0,1 1 0,-1-1 0,1 0 0,-1 0 0,0 0 0,1 0 0,-1 0 0,0 1 0,0-2 0,0 1 0,0 0 0,0-1 0,1 1 0,-1-1 0,0 1 0,1-1 0,-1 1 0,1-1 0,-1 0 0,1 1 0,-1-1 0,1 0 0,-1 1 0,1-1 0,0 0 0,-1 0 0,1 1 0,0-1 0,-1 0 0,1 0 0,0 0 0,0 1 0,0-1 0,0 0 0,0 0 0,0 0 0,0 0 0,0-1 0,5-25 0,-3 23 25,0 1-1,-1-1 0,2 0 1,-1 1-1,0-1 1,1 1-1,-1 0 0,1-1 1,0 1-1,0 1 0,0-1 1,0 0-1,5-2 1,-6 4-111,1-1 1,0 1 0,-1 0-1,1 0 1,0 0 0,0 1-1,-1-1 1,1 1 0,0-1-1,0 1 1,0 0 0,0 0-1,0 0 1,-1 1 0,1-1-1,0 1 1,0-1 0,0 1-1,4 2 1,3 2-6741</inkml:trace>
  <inkml:trace contextRef="#ctx0" brushRef="#br0" timeOffset="1195.62">546 308 24575,'0'-2'0,"0"-1"0,0 1 0,0-1 0,0 1 0,-1 0 0,0-1 0,1 1 0,-1 0 0,0-1 0,0 1 0,0 0 0,0 0 0,0 0 0,-1 0 0,1 0 0,-1 0 0,-2-3 0,3 5 0,0-1 0,0 1 0,0-1 0,0 1 0,0-1 0,-1 1 0,1-1 0,0 1 0,0 0 0,0 0 0,-1 0 0,1-1 0,0 1 0,0 0 0,-1 1 0,1-1 0,0 0 0,0 0 0,0 0 0,-1 1 0,1-1 0,0 1 0,0-1 0,0 1 0,0-1 0,0 1 0,0 0 0,0-1 0,0 1 0,0 0 0,0 0 0,0 0 0,0 0 0,1 0 0,-1 0 0,-1 1 0,0 1 0,-1 1 0,1-1 0,0 1 0,0-1 0,0 1 0,0 0 0,1 0 0,-1-1 0,1 1 0,0 0 0,0 0 0,1 1 0,-1 6 0,1-10 0,0 1 0,0 0 0,0-1 0,0 1 0,0-1 0,1 1 0,-1-1 0,0 1 0,1-1 0,0 1 0,-1-1 0,1 1 0,0-1 0,0 0 0,-1 0 0,1 1 0,0-1 0,0 0 0,1 0 0,-1 0 0,0 0 0,0 0 0,0 0 0,1 0 0,-1 0 0,0 0 0,1-1 0,-1 1 0,1-1 0,-1 1 0,1-1 0,-1 1 0,1-1 0,-1 0 0,1 0 0,0 0 0,-1 0 0,3 0 0,-2 0 0,0 0 0,0 0 0,0-1 0,0 1 0,0-1 0,0 1 0,0-1 0,0 0 0,-1 0 0,1 0 0,0 0 0,0 0 0,0 0 0,-1 0 0,1 0 0,-1-1 0,1 1 0,-1-1 0,0 1 0,1-1 0,-1 0 0,0 1 0,0-1 0,0 0 0,0 0 0,0 0 0,-1 0 0,1 0 0,0 0 0,-1 0 0,0 0 0,1-2 0,1-10 0,-1 1 0,0-1 0,-2-24 0,1 21 0,0-11 0,1 12 0,-1 1 0,-1-1 0,-3-18 0,-1 84 0,-3 26 0,5-57 0,1 0 0,0-1 0,2 28 0,0-45-49,0 0 1,0 1-1,0-1 0,0 0 0,1 0 1,-1 1-1,0-1 0,1 0 0,-1 0 1,1 0-1,-1 0 0,1 0 0,0 0 1,-1 0-1,1 0 0,0 0 0,0 0 1,0 0-1,0 0 0,0 0 0,0-1 1,0 1-1,0 0 0,0-1 0,0 1 0,0-1 1,2 1-1,7 2-6777</inkml:trace>
  <inkml:trace contextRef="#ctx0" brushRef="#br0" timeOffset="2049.69">691 289 24575,'0'-1'0,"0"0"0,-1 0 0,1 0 0,-1 1 0,1-1 0,-1 0 0,1 0 0,-1 0 0,1 0 0,-1 1 0,0-1 0,0 0 0,1 1 0,-1-1 0,0 0 0,0 1 0,0-1 0,0 1 0,0-1 0,1 1 0,-1 0 0,0-1 0,0 1 0,0 0 0,0 0 0,0-1 0,0 1 0,0 0 0,0 0 0,0 0 0,0 0 0,0 1 0,-2-1 0,2 1 0,-1 0 0,0 0 0,0 0 0,1 0 0,-1 0 0,0 0 0,1 1 0,0-1 0,-1 1 0,1-1 0,0 1 0,-1-1 0,1 1 0,0 0 0,-1 2 0,1-2 0,0-1 0,1 1 0,-1 0 0,0 0 0,1 0 0,-1 0 0,1-1 0,0 1 0,-1 0 0,1 0 0,0 0 0,0 0 0,0 0 0,1 0 0,-1 0 0,1 2 0,0-3 0,-1 0 0,1 0 0,0 0 0,-1 0 0,1 0 0,0 0 0,0 0 0,0 0 0,0-1 0,0 1 0,0 0 0,0-1 0,0 1 0,0 0 0,0-1 0,0 0 0,0 1 0,1-1 0,-1 0 0,0 1 0,0-1 0,0 0 0,1 0 0,-1 0 0,0 0 0,0 0 0,0 0 0,1 0 0,-1-1 0,1 1 0,1-1 0,-1 1 0,1-1 0,-1 0 0,0 0 0,1 1 0,-1-1 0,0-1 0,0 1 0,0 0 0,0-1 0,0 1 0,0-1 0,0 1 0,0-1 0,-1 0 0,1 0 0,0 0 0,1-3 0,-1 1 0,1 0 0,-1-1 0,0 1 0,-1 0 0,1-1 0,-1 0 0,0 1 0,1-8 0,-2 15 0,-1 1 0,0 1 0,1 0 0,-1 0 0,1 0 0,2 9 0,-2-13 0,0 0 0,0 0 0,0 0 0,1 0 0,-1-1 0,0 1 0,1 0 0,-1 0 0,1 0 0,-1-1 0,1 1 0,-1 0 0,1-1 0,-1 1 0,1 0 0,0-1 0,0 1 0,1 0 0,-1 0 0,0-1 0,0 0 0,1 0 0,-1 1 0,0-1 0,0 0 0,1 0 0,-1 0 0,0 0 0,0-1 0,1 1 0,-1 0 0,0 0 0,0-1 0,1 1 0,-1-1 0,0 1 0,1-2 0,0 1 0,0-1 0,0 1 0,0-1 0,0 0 0,0 0 0,-1 0 0,1 0 0,-1 0 0,0 0 0,1 0 0,-1 0 0,0-1 0,0 1 0,-1 0 0,1-1 0,0 1 0,-1-1 0,1-2 0,7-20 0,-8 27 0,0-1 0,-1 1 0,1-1 0,0 1 0,0-1 0,0 1 0,0-1 0,1 0 0,-1 1 0,0-1 0,1 1 0,-1-1 0,1 0 0,-1 1 0,1-1 0,-1 0 0,1 1 0,1 0 0,-1 1 0,1-1 0,-1 1 0,1-1 0,0 0 0,0 1 0,0-1 0,0 0 0,4 3 0,-5-5 0,-1 1 0,1-1 0,0 1 0,0-1 0,-1 0 0,1 1 0,0-1 0,0 0 0,0 0 0,0 1 0,-1-1 0,1 0 0,0 0 0,0 0 0,0 0 0,0 0 0,0 0 0,0 0 0,-1-1 0,1 1 0,0 0 0,0 0 0,0-1 0,0 1 0,-1 0 0,1-1 0,0 1 0,0-1 0,1-1 0,-1 1 0,0-1 0,0 0 0,0 1 0,0-1 0,0 0 0,0 0 0,0 0 0,-1 0 0,1 1 0,0-5 0,1-6 0,-1 1 0,0-1 0,-1-13 0,0 23 0,6 145 0,3 109 0,-9-247 0,0 6 0,0-1 0,-1 0 0,-2 16 0,2-24 0,1-1 0,0 0 0,0 1 0,0-1 0,-1 0 0,1 0 0,-1 1 0,1-1 0,-1 0 0,0 0 0,1 1 0,-1-1 0,0 0 0,0 0 0,0 0 0,1 0 0,-1 0 0,0 0 0,-1 0 0,1-1 0,0 1 0,0 0 0,0-1 0,0 1 0,-1 0 0,1-1 0,0 1 0,0-1 0,-1 0 0,1 1 0,0-1 0,-1 0 0,1 0 0,0 0 0,-3 0 0,2-1 0,0 1 0,0-1 0,0 0 0,0 0 0,0 0 0,0 0 0,1 0 0,-1-1 0,0 1 0,1 0 0,-1-1 0,1 1 0,-1-1 0,1 0 0,0 1 0,0-1 0,-1 0 0,1 0 0,0 0 0,1 0 0,-1 0 0,0 0 0,1 0 0,-1 0 0,1 0 0,-1 0 0,1 0 0,0-3 0,-1-3 0,1 0 0,0 1 0,0-1 0,0 0 0,1 1 0,3-14 0,6-3 0,0-1 0,1 1 0,2 1 0,22-34 0,-14 24 0,64-92-1365,-61 94-5461</inkml:trace>
  <inkml:trace contextRef="#ctx0" brushRef="#br0" timeOffset="2710.91">1321 214 24575,'4'-21'0,"-3"19"0,0 0 0,-1 0 0,1-1 0,-1 1 0,1 0 0,-1 0 0,0-1 0,0 1 0,0 0 0,-1-4 0,1 5 0,0 1 0,0 0 0,-1 0 0,1 0 0,0 0 0,-1 0 0,1 0 0,0 0 0,0 0 0,-1 0 0,1 0 0,0 0 0,0 0 0,-1 0 0,1 0 0,0 0 0,-1 0 0,1 0 0,0 1 0,0-1 0,-1 0 0,1 0 0,0 0 0,0 0 0,0 0 0,-1 1 0,1-1 0,0 0 0,0 0 0,0 0 0,-1 1 0,1-1 0,0 0 0,0 0 0,0 1 0,0-1 0,-9 10 0,6-6 0,-1 0 0,1 1 0,0-1 0,1 1 0,-1-1 0,1 1 0,0 0 0,0 0 0,0 0 0,-1 7 0,3-10 0,0 1 0,0 0 0,0 0 0,0 0 0,1 0 0,-1 0 0,1 0 0,0-1 0,0 1 0,0 0 0,0-1 0,0 1 0,1 0 0,-1-1 0,1 1 0,-1-1 0,1 0 0,0 0 0,0 0 0,3 3 0,0 0 0,-1-1 0,1 1 0,-1 0 0,-1 0 0,1 1 0,-1-1 0,3 7 0,-5-11 0,-1 0 0,1 0 0,-1 0 0,0 0 0,0 0 0,1 0 0,-1 0 0,0 0 0,0 0 0,0 0 0,0 0 0,0 0 0,0 0 0,-1 0 0,1 0 0,0 0 0,0 0 0,-1 0 0,1 0 0,-1 1 0,0-1 0,0 0 0,0 0 0,-1 0 0,1 0 0,0 0 0,-1 0 0,1 0 0,0-1 0,-1 1 0,1-1 0,-1 1 0,1-1 0,-1 1 0,1-1 0,-1 0 0,1 0 0,-1 1 0,-1-1 0,0 0 29,0-1-1,0 1 1,0 0-1,0-1 0,0 1 1,0-1-1,0 0 1,0 0-1,1 0 1,-1-1-1,-4-1 1,7 2-69,-1 1 0,0 0 1,0-1-1,1 1 0,-1-1 0,0 1 1,1-1-1,-1 0 0,0 1 1,1-1-1,-1 0 0,1 1 1,-1-1-1,1 0 0,-1 0 1,1 1-1,0-1 0,-1 0 0,1 0 1,0 0-1,0 0 0,0 1 1,-1-1-1,1 0 0,0 0 1,0 0-1,0 0 0,0 0 1,1 0-1,-1 1 0,0-1 1,0 0-1,0 0 0,1 0 0,-1 0 1,0 1-1,1-1 0,-1 0 1,1 0-1,-1 1 0,1-1 1,0-1-1,5-4-6786</inkml:trace>
  <inkml:trace contextRef="#ctx0" brushRef="#br0" timeOffset="3409.06">1516 296 24575,'0'-4'0,"0"0"0,0 0 0,0 0 0,-1 0 0,0 0 0,0 0 0,0 1 0,-3-8 0,3 10 0,1 0 0,-1 0 0,1 1 0,-1-1 0,0 0 0,1 0 0,-1 1 0,0-1 0,0 1 0,1-1 0,-1 0 0,0 1 0,0-1 0,0 1 0,0 0 0,1-1 0,-1 1 0,0 0 0,0 0 0,0-1 0,0 1 0,0 0 0,0 0 0,0 0 0,0 0 0,0 0 0,0 0 0,0 1 0,0-1 0,0 0 0,0 0 0,0 1 0,0-1 0,1 0 0,-1 1 0,0-1 0,0 1 0,0-1 0,0 1 0,1 0 0,-2 0 0,-1 2 0,1-1 0,-1 0 0,1 1 0,-1-1 0,1 1 0,0 0 0,0 0 0,1 0 0,-1 0 0,0 0 0,1 0 0,-2 6 0,2-8 0,1 0 0,0 0 0,-1 0 0,1 0 0,0 0 0,0 1 0,0-1 0,0 0 0,-1 0 0,1 0 0,1 0 0,-1 0 0,0 0 0,0 0 0,0 0 0,1 0 0,-1 0 0,0 0 0,1 0 0,-1 0 0,1 0 0,-1 0 0,1 0 0,-1 0 0,1 0 0,0-1 0,0 1 0,-1 0 0,1 0 0,0-1 0,0 1 0,0 0 0,0-1 0,0 1 0,-1-1 0,1 1 0,0-1 0,0 0 0,0 1 0,1-1 0,-1 0 0,0 0 0,2 1 0,-2-1 0,0 0 0,1 0 0,-1 0 0,0-1 0,0 1 0,1 0 0,-1 0 0,0-1 0,0 1 0,1-1 0,-1 1 0,0-1 0,0 1 0,0-1 0,0 0 0,0 0 0,0 1 0,0-1 0,0 0 0,0 0 0,0 0 0,0 0 0,-1 0 0,1 0 0,0 0 0,0-2 0,12-32 0,-12 31 0,-1 7 0,0-1 0,-1 0 0,1 1 0,0-1 0,0 0 0,1 1 0,-1-1 0,0 1 0,1-1 0,0 0 0,-1 0 0,1 1 0,0-1 0,0 0 0,0 0 0,0 0 0,1 0 0,-1 0 0,0 0 0,1 0 0,0-1 0,-1 1 0,1 0 0,0-1 0,0 1 0,0-1 0,0 0 0,0 0 0,0 0 0,0 0 0,3 1 0,-1-1 0,-1 0 0,1 0 0,-1-1 0,1 0 0,-1 1 0,1-2 0,0 1 0,-1 0 0,1-1 0,-1 1 0,1-1 0,-1 0 0,0 0 0,1 0 0,-1-1 0,0 1 0,0-1 0,0 0 0,0 0 0,0 0 0,4-3 0,-3 1 0,-1 0 0,0 0 0,0-1 0,0 1 0,-1-1 0,0 1 0,1-1 0,-2 0 0,1 0 0,0 0 0,-1 0 0,0 0 0,0 0 0,0-6 0,0 3 0,2-51 0,-3 54 0,-1 0 0,1 0 0,-1 0 0,1 0 0,-1 0 0,-1 0 0,1 1 0,-1-1 0,-2-5 0,4 10 0,0-1 0,-1 1 0,1-1 0,0 1 0,0-1 0,-1 1 0,1-1 0,0 1 0,0 0 0,-1-1 0,1 1 0,-1 0 0,1-1 0,0 1 0,-1 0 0,1-1 0,-1 1 0,1 0 0,0 0 0,-1-1 0,1 1 0,-1 0 0,1 0 0,-1 0 0,1 0 0,-1 0 0,1 0 0,-1 0 0,1 0 0,-2 0 0,1 0 0,1 1 0,-1-1 0,0 1 0,0 0 0,0-1 0,1 1 0,-1 0 0,0-1 0,1 1 0,-1 0 0,1 0 0,-1 0 0,1 0 0,-1 1 0,-10 33 0,9-20 0,0-1 0,2 1 0,0 0 0,0 0 0,4 15 0,-3-23 0,0 1 0,1-1 0,0 0 0,0 0 0,1 0 0,0 0 0,0 0 0,1 0 0,0-1 0,0 1 0,10 10 0,-13-16-124,0 0 0,0 0 0,1 0 0,-1 0 0,0 0 0,1 0-1,-1 0 1,1-1 0,-1 1 0,3 0 0,2 0-6702</inkml:trace>
  <inkml:trace contextRef="#ctx0" brushRef="#br0" timeOffset="3828.89">1787 283 24575,'1'-16'0,"-1"8"0,1 1 0,-2 0 0,1 0 0,-1 0 0,0 0 0,0 0 0,-3-10 0,4 17 0,0-1 0,0 1 0,-1-1 0,1 1 0,0-1 0,0 1 0,0 0 0,0-1 0,-1 1 0,1-1 0,0 1 0,0 0 0,-1-1 0,1 1 0,0 0 0,-1-1 0,1 1 0,0 0 0,-1-1 0,1 1 0,-1 0 0,1 0 0,0 0 0,-1-1 0,1 1 0,-1 0 0,1 0 0,-1 0 0,1 0 0,0 0 0,-1 0 0,1 0 0,-1 0 0,1 0 0,-1 0 0,0 0 0,0 1 0,-1 0 0,1 0 0,1-1 0,-1 1 0,0 0 0,0 0 0,0 0 0,0 0 0,1 0 0,-1 0 0,0 2 0,-14 35 0,14-35 0,1 1 0,-1 0 0,1 0 0,0-1 0,0 1 0,1 0 0,-1 0 0,2 6 0,-2-9 0,1-1 0,-1 1 0,0 0 0,0 0 0,1-1 0,-1 1 0,0 0 0,1-1 0,-1 1 0,0-1 0,1 1 0,-1 0 0,1-1 0,-1 1 0,1-1 0,0 1 0,-1-1 0,1 1 0,-1-1 0,1 0 0,0 1 0,-1-1 0,1 0 0,0 0 0,0 1 0,-1-1 0,1 0 0,0 0 0,-1 0 0,1 0 0,0 0 0,0 0 0,-1 0 0,1 0 0,0 0 0,0 0 0,-1 0 0,1 0 0,0-1 0,0 1 0,-1 0 0,1-1 0,0 1 0,-1 0 0,1-1 0,-1 1 0,1-1 0,0 1 0,0-2 0,1 0 0,1 0 0,-1 0 0,0 0 0,0 0 0,0-1 0,0 1 0,-1-1 0,1 1 0,-1-1 0,3-5 0,2-5 0,-6 13 0,0 0 0,0 0 0,0 0 0,0 0 0,0 0 0,0 0 0,0 0 0,0 0 0,0 0 0,0 0 0,0 0 0,0 0 0,0 1 0,0-1 0,0 0 0,0 0 0,1 0 0,-1 0 0,0 0 0,0 0 0,0 0 0,0 0 0,0 0 0,0 0 0,0 0 0,0 0 0,0 0 0,0 0 0,0 0 0,0 0 0,0 0 0,0 0 0,0 0 0,0 0 0,1 0 0,-1 0 0,0 0 0,0 0 0,0 0 0,0 0 0,0 0 0,0 0 0,0 0 0,0 0 0,0 0 0,0 0 0,0 0 0,0 0 0,0 0 0,0 0 0,0 0 0,0 0 0,1 0 0,-1 0 0,0 0 0,0 0 0,0 0 0,0 0 0,0-1 0,0 1 0,0 0 0,0 0 0,0 0 0,0 0 0,0 0 0,0 0 0,0 0 0,2 9 0,-1 17 0,-1-20 0,1 7-1365,2-2-5461</inkml:trace>
  <inkml:trace contextRef="#ctx0" brushRef="#br0" timeOffset="4538.92">1876 207 24575,'6'10'0,"15"24"0,-20-32 0,0 0 0,0 0 0,0 0 0,0 0 0,0 0 0,-1 0 0,1 0 0,-1 0 0,0 0 0,0 0 0,0 0 0,0 1 0,0-1 0,0 2 0,0-3 0,0-1 0,0 0 0,0 0 0,0 0 0,0 1 0,0-1 0,0 0 0,0 0 0,0 0 0,0 1 0,0-1 0,0 0 0,0 0 0,0 0 0,-1 1 0,1-1 0,0 0 0,0 0 0,0 0 0,0 0 0,0 1 0,0-1 0,0 0 0,-1 0 0,1 0 0,0 0 0,0 0 0,0 1 0,0-1 0,-1 0 0,1 0 0,0 0 0,0 0 0,0 0 0,0 0 0,-1 0 0,1 0 0,0 0 0,0 0 0,0 0 0,-1 0 0,-4-9 0,1-15 0,4 22 0,1-1 0,0 0 0,-1 1 0,1-1 0,0 1 0,1-1 0,-1 1 0,0 0 0,1-1 0,-1 1 0,1 0 0,0 0 0,-1 0 0,1 0 0,0 0 0,3-2 0,42-27 0,-34 23 0,-13 8 0,1-1 0,-1 1 0,0 0 0,1 0 0,-1 0 0,0 0 0,0 0 0,1 0 0,-1 0 0,0 0 0,0 0 0,1 0 0,-1 0 0,0 0 0,0 1 0,1-1 0,-1 0 0,0 0 0,0 0 0,1 0 0,-1 0 0,0 0 0,0 1 0,1-1 0,-1 0 0,0 0 0,0 0 0,0 1 0,0-1 0,1 0 0,-1 0 0,0 0 0,0 1 0,0-1 0,0 0 0,0 0 0,0 1 0,1-1 0,-1 0 0,0 0 0,0 1 0,0-1 0,0 0 0,0 1 0,0-1 0,0 0 0,0 1 0,3 21 0,0-5 0,-2-15 0,0 0 0,0 0 0,0-1 0,0 1 0,0 0 0,1 0 0,-1-1 0,1 1 0,-1-1 0,1 1 0,0-1 0,-1 1 0,1-1 0,0 0 0,0 0 0,0 0 0,0 0 0,0 0 0,0-1 0,0 1 0,0-1 0,1 1 0,3-1 0,-5 0 0,1 0 0,-1 0 0,1 0 0,0-1 0,-1 1 0,1-1 0,-1 1 0,1-1 0,-1 1 0,1-1 0,-1 0 0,1 0 0,-1 0 0,0 0 0,1 0 0,-1 0 0,0 0 0,0 0 0,0 0 0,0-1 0,0 1 0,0-1 0,0 1 0,0 0 0,-1-1 0,1 1 0,-1-1 0,1 1 0,-1-1 0,1 0 0,-1-2 0,2-2 0,0-6 0,-1 18 0,0 20 0,7 71 0,-5 147 0,-4-234 0,-5 44 0,6-51 0,-1-1 0,1 1 0,-1-1 0,0 1 0,0-1 0,0 0 0,0 1 0,0-1 0,-1 0 0,1 0 0,0 0 0,-1 0 0,0 0 0,1 0 0,-1-1 0,0 1 0,-4 2 0,5-3 12,0-1-1,-1 0 0,1 1 1,0-1-1,-1 0 0,1 0 1,-1 0-1,1 0 0,-1 0 1,1 0-1,0 0 0,-1-1 1,1 1-1,-1 0 0,1-1 1,0 1-1,-1-1 0,1 0 1,0 1-1,0-1 0,-1 0 1,1 0-1,0 1 0,0-1 1,0 0-1,0 0 0,0 0 1,-1-2-1,-4-4-236,0-1-1,0 0 1,-4-9-1,5 10-566,-10-17-6034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47.77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35 15 24575,'0'-4'0,"0"-2"0,0 1 0,1 6 0,0 6 0,4 6 0,2 3 0,4 4 0,2 1 0,2 0 0,0-1 0,2-3 0,0 1 0,-2-2 0,-4-4-8191</inkml:trace>
  <inkml:trace contextRef="#ctx0" brushRef="#br0" timeOffset="323.04">173 9 24575,'0'-1'0,"0"1"0,0 0 0,0 0 0,0 0 0,0-1 0,0 1 0,0 0 0,0 0 0,0 0 0,0-1 0,0 1 0,0 0 0,0 0 0,0 0 0,0 0 0,-1-1 0,1 1 0,0 0 0,0 0 0,0 0 0,0 0 0,0-1 0,0 1 0,-1 0 0,1 0 0,0 0 0,0 0 0,0 0 0,0 0 0,-1 0 0,1 0 0,0 0 0,0 0 0,0-1 0,-1 1 0,1 0 0,0 0 0,0 0 0,0 0 0,-1 0 0,1 0 0,0 0 0,0 0 0,0 1 0,-1-1 0,1 0 0,0 0 0,0 0 0,0 0 0,0 0 0,-1 0 0,1 0 0,0 0 0,0 0 0,0 1 0,0-1 0,-1 0 0,1 0 0,0 0 0,0 0 0,0 0 0,0 1 0,0-1 0,0 0 0,-13 12 0,11-11 0,-25 30 0,1 2 0,1 1 0,-35 62 0,48-76 0,20-31-1365,-5 3-5461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49.25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49 97 24575,'-4'43'0,"-2"0"0,-22 79 0,17-78 0,25-107 0,20-76 0,-33 134 0,9-23 0,-10 27 0,1 0 0,-1 0 0,1 0 0,-1 0 0,1 0 0,-1 0 0,1 1 0,0-1 0,-1 0 0,1 0 0,0 0 0,0 0 0,0 1 0,0-1 0,-1 0 0,1 1 0,0-1 0,0 1 0,2-1 0,-2 1 0,-1 0 0,1 1 0,0-1 0,0 0 0,-1 1 0,1-1 0,-1 1 0,1-1 0,0 1 0,-1-1 0,1 1 0,-1 0 0,1-1 0,-1 1 0,0-1 0,1 1 0,-1 0 0,1 0 0,-1-1 0,0 1 0,0 0 0,0 0 0,1-1 0,-1 1 0,0 1 0,5 24 0,-4-24 0,1 20 0,0 36 0,-2-38 0,0-1 0,6 31 0,-6-49 26,0-1-81,0 1-1,0-1 0,0 0 1,0 1-1,0-1 0,0 1 1,0-1-1,0 0 1,0 1-1,1-1 0,-1 0 1,0 1-1,0-1 0,0 0 1,1 1-1,-1-1 0,0 0 1,0 1-1,1-1 0,-1 0 1,0 0-1,0 1 0,1-1 1,0 0-1</inkml:trace>
  <inkml:trace contextRef="#ctx0" brushRef="#br0" timeOffset="182.72">12 242 24575,'-3'0'0,"6"0"0,5 0 0,6-6 0,6-1 0,6-3 0,1-3 0,-2 1 0,-3-1 0,-1-1 0,-4 1-8191</inkml:trace>
  <inkml:trace contextRef="#ctx0" brushRef="#br0" timeOffset="598.79">213 91 24575,'0'-9'-137,"0"0"0,-1 0 0,0 0 0,-4-16 0,-1 75 743,6-10-545,0 13-52,-12 96 0,14-156-9,0 1 0,0-1 0,1 0 0,0 1 0,0-1 0,0 1 0,7-8 0,-9 12 0,0 0 0,0 0 0,0 1 0,1-1 0,-1 0 0,0 1 0,1-1 0,0 1 0,-1 0 0,1-1 0,0 1 0,0 0 0,-1 0 0,1 0 0,0 0 0,0 0 0,0 0 0,0 1 0,0-1 0,1 1 0,-1-1 0,0 1 0,0 0 0,0 0 0,0 0 0,0 0 0,1 0 0,1 1 0,-3 0 0,1-1 0,-1 1 0,0-1 0,0 1 0,0-1 0,0 1 0,0 0 0,0 0 0,0 0 0,0 0 0,0-1 0,-1 1 0,1 0 0,0 0 0,0 0 0,-1 1 0,1-1 0,-1 0 0,1 0 0,-1 0 0,1 0 0,-1 1 0,0-1 0,0 0 0,0 0 0,1 1 0,-1-1 0,0 0 0,0 0 0,-1 1 0,1-1 0,0 0 0,0 0 0,-1 0 0,1 1 0,0-1 0,-2 2 0,1 1 0,-1 0 0,0 0 0,0 0 0,-1 0 0,1-1 0,-1 1 0,1-1 0,-1 0 0,-5 5 0,4-5 43,1-1 0,-1 1-1,1-1 1,-1 0 0,0 0-1,0-1 1,-5 3 0,8-4-78,0 0 0,0 0 0,1 0 0,-1 0 0,0 1 1,0-1-1,1 0 0,-1 0 0,0 0 0,0-1 0,1 1 1,-1 0-1,0 0 0,1 0 0,-1 0 0,0-1 0,0 1 1,1 0-1,-1-1 0,0 1 0,1-1 0,-1 1 1,1 0-1,-1-1 0,1 1 0,-1-1 0,1 0 0,-1 1 1,1-1-1,-1 1 0,1-1 0,-1 0 0,1 1 0,0-1 1,0 0-1,-1 1 0,1-1 0,0 0 0,0 0 0,0 1 1,0-1-1,0 0 0,0 0 0,0 1 0,0-1 0,0 0 1,0 0-1,0 0 0,1-10-6791</inkml:trace>
  <inkml:trace contextRef="#ctx0" brushRef="#br0" timeOffset="955.21">389 191 24575,'-2'0'0,"0"0"0,0 0 0,0 1 0,0-1 0,-1 0 0,1 1 0,0-1 0,0 1 0,0 0 0,0 0 0,0 0 0,0 0 0,0 0 0,0 0 0,1 0 0,-1 0 0,0 1 0,1-1 0,-1 1 0,1-1 0,-2 3 0,2-2 0,0-1 0,1 0 0,-1 1 0,1-1 0,0 1 0,-1-1 0,1 1 0,0-1 0,0 1 0,0-1 0,0 0 0,0 1 0,0-1 0,0 1 0,1-1 0,-1 1 0,0-1 0,1 1 0,0-1 0,-1 0 0,1 1 0,0-1 0,-1 0 0,1 0 0,0 1 0,0-1 0,0 0 0,0 0 0,0 0 0,0 0 0,2 1 0,6 6 0,-5-5 0,0 0 0,0 1 0,0 0 0,-1 0 0,0 0 0,5 6 0,-8-9 0,0-1 0,1 1 0,-1 0 0,0-1 0,0 1 0,0-1 0,1 1 0,-1 0 0,0-1 0,0 1 0,0 0 0,0-1 0,0 1 0,0 0 0,0-1 0,-1 1 0,1-1 0,0 1 0,0 0 0,0-1 0,-1 1 0,1 0 0,-2 1 0,1-1 0,0 0 0,0 0 0,0 0 0,-1 0 0,1 0 0,0-1 0,-1 1 0,1 0 0,-1-1 0,1 1 0,-1-1 0,-2 1 0,3 0-136,-1-1-1,0 1 1,0-1-1,0 0 1,0 0-1,0 0 1,1 0-1,-1 0 0,-4-1 1,-1-1-6690</inkml:trace>
  <inkml:trace contextRef="#ctx0" brushRef="#br0" timeOffset="1920.04">465 273 24575,'3'0'0,"-1"0"0,1-1 0,0 1 0,-1-1 0,1 0 0,-1 0 0,1 0 0,-1 0 0,0 0 0,1 0 0,-1-1 0,0 1 0,0-1 0,0 1 0,3-4 0,-3 4 0,-1-1 0,0 1 0,0 0 0,0 0 0,0-1 0,0 1 0,0-1 0,-1 1 0,1-1 0,0 1 0,-1-1 0,1 1 0,-1-1 0,0 0 0,1 1 0,-1-1 0,0 0 0,0 1 0,0-1 0,0 0 0,0 1 0,0-1 0,-1 0 0,1 1 0,-1-3 0,1 4 0,0-1 0,0 1 0,-1-1 0,1 1 0,0 0 0,0-1 0,0 1 0,0 0 0,-1-1 0,1 1 0,0 0 0,0-1 0,-1 1 0,1 0 0,0-1 0,-1 1 0,1 0 0,0 0 0,-1-1 0,1 1 0,0 0 0,-1 0 0,1 0 0,0 0 0,-1-1 0,1 1 0,-1 0 0,1 0 0,0 0 0,-1 0 0,1 0 0,-1 0 0,-11 9 0,-4 20 0,15-27 0,0 1 0,1 0 0,-1 0 0,1 0 0,-1 0 0,1 0 0,0 0 0,0 0 0,0-1 0,0 1 0,1 0 0,-1 0 0,1 0 0,1 4 0,-1-6 0,-1 0 0,1 0 0,0 1 0,-1-1 0,1 0 0,0-1 0,0 1 0,0 0 0,0 0 0,0 0 0,0 0 0,0-1 0,0 1 0,0 0 0,1-1 0,-1 1 0,0-1 0,0 0 0,0 1 0,1-1 0,-1 0 0,0 1 0,0-1 0,1 0 0,-1 0 0,0 0 0,1 0 0,-1-1 0,0 1 0,0 0 0,1 0 0,-1-1 0,0 1 0,0-1 0,2 0 0,-1 0 0,0 0 0,0 0 0,-1 0 0,1 0 0,0 0 0,-1 0 0,1-1 0,-1 1 0,1-1 0,-1 1 0,0-1 0,1 1 0,-1-1 0,0 0 0,1-2 0,13-34 0,-14 32 0,1 0 0,0 1 0,1-1 0,-1 1 0,6-9 0,-8 14 0,1-1 0,-1 1 0,1-1 0,-1 1 0,1-1 0,-1 1 0,1-1 0,-1 1 0,1-1 0,-1 1 0,1 0 0,0-1 0,-1 1 0,1 0 0,-1 0 0,1-1 0,0 1 0,-1 0 0,1 0 0,0 0 0,-1 0 0,1 0 0,0 0 0,0 0 0,-1 0 0,1 0 0,0 0 0,-1 0 0,2 1 0,0 0 0,0 0 0,-1 0 0,1 0 0,0 0 0,-1 1 0,1-1 0,-1 1 0,0-1 0,1 1 0,0 1 0,3 5 0,0 0 0,-1 0 0,6 13 0,-5-9 0,-3-11 0,-2-19 0,0-6 0,1 20 0,0 0 0,0 0 0,0-1 0,1 1 0,-1 0 0,1 0 0,0 0 0,0 1 0,4-7 0,-5 9 0,-1 1 0,1-1 0,0 0 0,-1 0 0,1 1 0,0-1 0,-1 0 0,1 1 0,0-1 0,0 1 0,0-1 0,-1 1 0,1-1 0,0 1 0,0 0 0,0-1 0,0 1 0,0 0 0,0 0 0,0-1 0,0 1 0,0 0 0,0 0 0,0 0 0,0 0 0,0 0 0,0 1 0,0-1 0,0 0 0,0 0 0,-1 1 0,1-1 0,0 0 0,0 1 0,0-1 0,0 1 0,0-1 0,-1 1 0,1 0 0,0-1 0,0 1 0,-1 0 0,1-1 0,0 1 0,-1 0 0,1 0 0,-1 0 0,1 0 0,1 3 0,-1-1 0,1 1 0,-1-1 0,0 1 0,0 0 0,1 6 0,8 22 0,-10-31 0,0 0 0,1-1 0,-1 1 0,1 0 0,-1 0 0,1-1 0,-1 1 0,1 0 0,0-1 0,-1 1 0,1 0 0,0-1 0,-1 1 0,1-1 0,0 1 0,0-1 0,-1 1 0,1-1 0,0 0 0,0 1 0,0-1 0,0 0 0,0 0 0,-1 0 0,1 0 0,0 1 0,2-1 0,-1-1 0,0 0 0,-1 1 0,1-1 0,0 0 0,0 0 0,-1 0 0,1 0 0,0 0 0,-1 0 0,1-1 0,-1 1 0,1 0 0,-1-1 0,0 1 0,0-1 0,0 0 0,0 1 0,0-1 0,0 0 0,0 0 0,0 1 0,-1-1 0,1 0 0,0 0 0,-1 0 0,1-2 0,1-9 0,0 1 0,1-22 0,-3 31 0,1-17 0,1 3 0,-1-1 0,-1 0 0,-1 1 0,-4-26 0,0 79 0,4 1 0,0-6 0,0 1 0,3-1 0,6 45 0,-7-73 73,-1-2-163,0-1 0,0 1 0,0 0 1,0 0-1,1 0 0,-1 0 0,0-1 0,1 1 0,-1 0 0,0 0 0,1-1 0,-1 1 1,1 0-1,-1-1 0,2 2 0</inkml:trace>
  <inkml:trace contextRef="#ctx0" brushRef="#br0" timeOffset="2106.88">768 154 24575,'0'-3'0,"2"1"0,3-1 0,2-1 0,3-1 0,2 2 0,1 0 0,3 1 0,0 1 0,1 3 0,-1 1-8191</inkml:trace>
  <inkml:trace contextRef="#ctx0" brushRef="#br0" timeOffset="2647.04">982 248 24575,'0'0'0,"1"0"0,0-1 0,0 1 0,0-1 0,0 1 0,0-1 0,0 0 0,-1 1 0,1-1 0,0 0 0,-1 1 0,1-1 0,0 0 0,-1 0 0,1 0 0,-1 1 0,1-1 0,-1 0 0,1 0 0,-1 0 0,0 0 0,1 0 0,-1-1 0,7-25 0,-7 26 0,0-2 0,1 0 0,-1 1 0,0-1 0,0 0 0,0 0 0,-1 1 0,1-1 0,-2-3 0,2 5 0,0 1 0,0 0 0,0-1 0,0 1 0,0 0 0,0 0 0,0-1 0,0 1 0,-1 0 0,1 0 0,0-1 0,0 1 0,0 0 0,-1 0 0,1 0 0,0-1 0,0 1 0,0 0 0,-1 0 0,1 0 0,0 0 0,0 0 0,-1-1 0,1 1 0,0 0 0,0 0 0,-1 0 0,1 0 0,0 0 0,-1 0 0,0 0 0,0 1 0,0-1 0,1 1 0,-1-1 0,0 1 0,0-1 0,1 1 0,-1 0 0,0-1 0,1 1 0,-1 0 0,1 0 0,-1-1 0,1 1 0,-1 1 0,-1 1 0,0 0 0,0 1 0,1-1 0,-1 0 0,1 1 0,0-1 0,0 1 0,0 0 0,1-1 0,-1 1 0,1-1 0,0 1 0,0 0 0,0-1 0,2 8 0,-2-9 0,1-1 0,-1 1 0,1 0 0,0-1 0,0 0 0,-1 1 0,1-1 0,0 1 0,0-1 0,0 0 0,0 0 0,1 1 0,-1-1 0,0 0 0,0 0 0,1 0 0,-1 0 0,1 0 0,-1-1 0,1 1 0,-1 0 0,1-1 0,-1 1 0,1-1 0,0 0 0,-1 1 0,1-1 0,-1 0 0,1 0 0,0 0 0,-1 0 0,1 0 0,0 0 0,-1-1 0,1 1 0,2-1 0,-1 0 0,0 0 0,-1 0 0,1 0 0,-1 0 0,1-1 0,-1 1 0,1-1 0,-1 1 0,0-1 0,0 0 0,0 0 0,0 0 0,0 0 0,0 0 0,-1 0 0,1 0 0,-1-1 0,1 1 0,-1-1 0,0 1 0,0-1 0,0 1 0,0-1 0,-1 0 0,1 0 0,-1 1 0,1-1 0,-1 0 0,0-4 0,0-6 0,0-1 0,-1 1 0,0-1 0,-6-21 0,1 4 0,3 13 0,0 1 0,-11-30 0,11 47 0,2 7 0,0 9 0,2 34 0,13 84 0,-14-132-80,0 1 0,0 0-1,1 0 1,0 0 0,-1 0-1,1 0 1,0 0 0,0-1-1,1 1 1,-1 0 0,0-1 0,1 1-1,0-1 1,0 0 0,-1 1-1,5 3 1,6 0-6746</inkml:trace>
  <inkml:trace contextRef="#ctx0" brushRef="#br0" timeOffset="3548.82">1202 204 24575,'0'-5'0,"-2"-41"0,1 44 0,1 0 0,0-1 0,-1 1 0,0 0 0,1-1 0,-1 1 0,0 0 0,0 0 0,0 0 0,0 0 0,-1 0 0,1 0 0,-1 0 0,1 0 0,-1 1 0,-1-3 0,2 4 0,1-1 0,-1 1 0,1 0 0,-1 0 0,0-1 0,1 1 0,-1 0 0,1 0 0,-1 0 0,0-1 0,1 1 0,-1 0 0,1 0 0,-1 0 0,0 0 0,1 0 0,-1 0 0,1 0 0,-1 0 0,0 1 0,1-1 0,-1 0 0,1 0 0,-1 0 0,0 1 0,1-1 0,-1 1 0,-13 15 0,1 24 0,12-37 0,0 1 0,0 0 0,1-1 0,0 1 0,-1-1 0,1 1 0,1 0 0,-1-1 0,1 1 0,-1 0 0,2 3 0,-1-5 0,0-1 0,-1 0 0,1 0 0,0 0 0,0 0 0,-1 0 0,1 0 0,0 0 0,0 0 0,0 0 0,1 0 0,-1 0 0,0-1 0,0 1 0,0 0 0,0-1 0,1 1 0,-1-1 0,0 0 0,1 1 0,-1-1 0,0 0 0,1 0 0,-1 1 0,0-1 0,1 0 0,-1-1 0,0 1 0,1 0 0,-1 0 0,0 0 0,3-2 0,-2 2 0,0-1 0,0 1 0,0-1 0,0 0 0,0 0 0,-1 0 0,1 0 0,0 0 0,0 0 0,-1-1 0,1 1 0,-1-1 0,1 1 0,-1-1 0,0 1 0,0-1 0,1 0 0,-1 1 0,0-1 0,-1 0 0,1 0 0,1-4 0,0 2 0,-1-1 0,0 0 0,-1 0 0,1 1 0,-1-1 0,0 0 0,0 0 0,-1-7 0,-1 10 0,1 10 0,2 16 0,-1-22 0,1-1 0,0 1 0,0-1 0,0 0 0,0 1 0,0-1 0,0 0 0,0 0 0,0 0 0,0 0 0,0 0 0,1 0 0,-1 0 0,0 0 0,1 0 0,-1-1 0,0 1 0,1-1 0,-1 1 0,1-1 0,-1 1 0,1-1 0,0 0 0,-1 0 0,1 0 0,-1 1 0,1-2 0,2 1 0,-2 0 0,0 0 0,0-1 0,0 1 0,-1-1 0,1 1 0,0-1 0,0 0 0,0 0 0,-1 0 0,1 0 0,0 0 0,-1 0 0,1 0 0,-1 0 0,1-1 0,-1 1 0,0 0 0,1-1 0,-1 0 0,0 1 0,0-1 0,1-2 0,5-31 0,-5 23 0,-2 12 0,0 0 0,0 0 0,0 0 0,0 0 0,0 0 0,0 0 0,0 0 0,1 0 0,-1 0 0,0 0 0,0 0 0,0 0 0,0 0 0,0 0 0,0 0 0,0 0 0,0 0 0,0 0 0,0 0 0,0 0 0,0 0 0,0 0 0,0 0 0,0-1 0,0 1 0,0 0 0,0 0 0,0 0 0,0 0 0,0 0 0,0 0 0,0 0 0,0 0 0,0 0 0,1 0 0,-1 0 0,0 4 0,2 0 0,-1 0 0,0-1 0,1 1 0,0 0 0,0-1 0,3 5 0,-5-7 0,1 1 0,0-1 0,0 0 0,0 0 0,0 0 0,1 0 0,-1 0 0,0 0 0,0 0 0,0 0 0,1 0 0,-1-1 0,1 1 0,-1 0 0,0-1 0,1 1 0,-1-1 0,1 0 0,-1 1 0,1-1 0,-1 0 0,3 0 0,-3 0 0,0-1 0,0 1 0,0-1 0,0 1 0,0-1 0,0 1 0,0-1 0,-1 0 0,1 1 0,0-1 0,0 0 0,0 0 0,-1 0 0,1 1 0,0-1 0,-1 0 0,1 0 0,-1 0 0,1 0 0,-1 0 0,0 0 0,1 0 0,-1 0 0,0 0 0,0-2 0,5-33 0,-4 26 0,2 144 0,-3-32 0,-1 94 0,1-194 0,0 0 0,0 0 0,-1 0 0,1 0 0,-1 0 0,1 0 0,-1 0 0,1 0 0,-1 0 0,0-1 0,-1 3 0,2-4 0,-1 1 0,1 0 0,-1-1 0,0 1 0,1-1 0,-1 1 0,1-1 0,-1 1 0,0-1 0,1 1 0,-1-1 0,0 0 0,1 1 0,-1-1 0,0 0 0,0 0 0,1 0 0,-1 1 0,-1-1 0,0-1 0,0 1 0,0 0 0,1-1 0,-1 1 0,0-1 0,1 0 0,-1 0 0,1 1 0,-1-1 0,1 0 0,-1 0 0,1-1 0,-1 1 0,1 0 0,0 0 0,0-1 0,0 1 0,0 0 0,0-1 0,0 1 0,0-1 0,-1-3 0,-3-6 0,1 0 0,0-1 0,1 1 0,0-1 0,1 0 0,0 0 0,1 0 0,0 0 0,1 0 0,2-14 0,-1 15 0,0 1 0,1-1 0,0 0 0,0 1 0,2 0 0,-1 0 0,1 0 0,1 0 0,-1 0 0,2 1 0,10-15 0,-9 18-95,-1 0-1,1 0 0,0 1 1,1 0-1,-1 1 0,1 0 1,0 0-1,0 0 0,0 1 1,0 0-1,16-2 0,-21 4-121,15-5-6609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55.660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223 187 24575,'-16'-28'0,"12"22"0,0 0 0,0 1 0,0-1 0,0 1 0,-1 0 0,0 0 0,0 1 0,0-1 0,-1 1 0,0 1 0,-11-7 0,15 9 0,0 0 0,-1 0 0,1 0 0,-1 0 0,0 1 0,1-1 0,-1 1 0,1-1 0,-1 1 0,0 0 0,1 0 0,-1 0 0,0 1 0,1-1 0,-1 1 0,1-1 0,-1 1 0,0 0 0,1 0 0,0 0 0,-1 0 0,1 0 0,0 1 0,-1-1 0,1 1 0,0-1 0,0 1 0,0 0 0,0 0 0,1 0 0,-1 0 0,0 0 0,-1 4 0,-5 7 0,1 1 0,0 0 0,1 0 0,1 1 0,0-1 0,1 1 0,1 0 0,-2 18 0,1 11 0,2 70 0,2-109 0,0 1 0,0-1 0,1 0 0,0 1 0,0-1 0,0 0 0,1 0 0,0 0 0,0 0 0,0 0 0,0 0 0,1 0 0,3 4 0,-3-6 0,0 0 0,0 0 0,1 0 0,-1 0 0,1-1 0,-1 0 0,1 1 0,0-1 0,0 0 0,0-1 0,0 1 0,0-1 0,1 0 0,-1 0 0,0 0 0,7 0 0,-1 0 0,0-1 0,0-1 0,0 0 0,-1 0 0,1-1 0,0 0 0,0 0 0,-1-1 0,1-1 0,13-6 0,-12 4 0,-1 0 0,1 0 0,-1-1 0,0 0 0,-1 0 0,0-1 0,0-1 0,10-12 0,-14 14 0,-1 0 0,0 0 0,0 0 0,0 0 0,-1-1 0,0 1 0,-1-1 0,1 0 0,-1 0 0,1-15 0,-2 11 0,-1-1 0,0 1 0,-1-1 0,-1 1 0,0 0 0,-5-20 0,1 15 0,0 0 0,-1 0 0,0 1 0,-1 0 0,-1 1 0,-1 0 0,0 0 0,-1 1 0,-24-24 0,29 32 0,-1 0 0,0 1 0,0 1 0,0-1 0,-1 1 0,0 0 0,0 1 0,0-1 0,-10-1 0,16 4 0,-1 0 0,1 1 0,-1-1 0,1 1 0,-1 0 0,1-1 0,-1 1 0,1 0 0,-1 1 0,1-1 0,-1 0 0,1 1 0,-1 0 0,1-1 0,0 1 0,-1 0 0,1 0 0,0 0 0,0 0 0,-1 1 0,1-1 0,0 1 0,0-1 0,1 1 0,-1 0 0,0-1 0,0 1 0,1 0 0,-1 0 0,1 0 0,0 1 0,0-1 0,0 0 0,0 0 0,-2 5 0,2-4-76,1 0 1,-1-1-1,0 1 0,1 0 0,0 0 0,0 0 0,0 0 0,0 0 1,0 0-1,0 0 0,1 0 0,-1 0 0,1 0 0,0 0 1,0 0-1,0 0 0,2 3 0,5 7-6750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7:27.91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1 878 24575,'3'-1'0,"-1"1"0,1-1 0,-1 1 0,1-1 0,-1 0 0,1 0 0,-1 0 0,0 0 0,0 0 0,1-1 0,-1 1 0,0-1 0,0 0 0,0 1 0,0-1 0,-1 0 0,1 0 0,0 0 0,-1 0 0,1 0 0,-1 0 0,0-1 0,2-2 0,-2 2 0,1 0 0,-1-1 0,0 1 0,0 0 0,0 0 0,0-1 0,-1 1 0,1-1 0,-1 1 0,0 0 0,0-1 0,0 1 0,0-1 0,-1 1 0,1-1 0,-1 1 0,-1-5 0,-2 36 0,7 24 0,11 52 0,-2-11 0,-11-91 0,-1 0 0,0 0 0,0 0 0,0 0 0,0 0 0,0 0 0,0 0 0,-1 0 0,1 0 0,0 0 0,-1 0 0,0-1 0,1 1 0,-1 0 0,0 0 0,0 0 0,0-1 0,0 1 0,0-1 0,-1 1 0,1-1 0,-2 2 0,1-2 0,1 0 0,-1 0 0,0 0 0,0-1 0,0 1 0,0-1 0,1 1 0,-1-1 0,0 0 0,0 1 0,0-1 0,0 0 0,0 0 0,0-1 0,0 1 0,0 0 0,0-1 0,0 1 0,0-1 0,1 1 0,-1-1 0,-2-1 0,3 2 0,-1-1 0,1 1 0,0-1 0,0 1 0,0-1 0,0 1 0,0-1 0,0 0 0,0 0 0,0 1 0,0-1 0,0 0 0,0 0 0,-1-1 0,2 1 0,0 1 0,0 0 0,0-1 0,0 1 0,0 0 0,0-1 0,1 1 0,-1 0 0,0-1 0,0 1 0,0 0 0,0 0 0,0-1 0,1 1 0,-1 0 0,0 0 0,0-1 0,0 1 0,1 0 0,-1 0 0,0-1 0,0 1 0,1 0 0,-1 0 0,0 0 0,0 0 0,1 0 0,-1-1 0,0 1 0,1 0 0,-1 0 0,0 0 0,1 0 0,4-1 0,0-1 0,0 1 0,1 1 0,-1-1 0,7 1 0,17-3-1365,-15-1-5461</inkml:trace>
  <inkml:trace contextRef="#ctx0" brushRef="#br0" timeOffset="827.64">102 695 24575,'0'-9'0,"0"0"0,1-1 0,0 1 0,0 0 0,1 0 0,0 0 0,1 0 0,0 0 0,1 1 0,0-1 0,8-12 0,13-20 0,3 2 0,1 1 0,57-58 0,-37 49 0,110-81 0,-110 94 0,96-48 0,-118 69 0,1 1 0,1 2 0,0 0 0,0 2 0,44-6 0,-62 13 0,0 0 0,0 1 0,0 0 0,0 0 0,0 1 0,0 1 0,0 0 0,18 6 0,-22-5 0,0 0 0,0 0 0,-1 1 0,1-1 0,-1 2 0,0-1 0,0 1 0,0 0 0,-1 0 0,0 0 0,0 1 0,0 0 0,6 10 0,0 3-227,-1-1-1,-1 2 1,-1-1-1,-1 1 1,6 25-1,-10-33-6598</inkml:trace>
  <inkml:trace contextRef="#ctx0" brushRef="#br0" timeOffset="1092.96">1078 267 24575,'1'0'0,"3"0"0,2 0 0,3 2 0,1 1 0,2-1 0,2 3 0,1-1 0,-3 0-8191</inkml:trace>
  <inkml:trace contextRef="#ctx0" brushRef="#br0" timeOffset="1293.27">1242 204 24575,'-1'0'0,"-3"4"0,0 4 0,-3 2 0,0 2 0,0 1 0,1 1 0,0-1 0,0-2 0,0-3-8191</inkml:trace>
  <inkml:trace contextRef="#ctx0" brushRef="#br0" timeOffset="2064.9">1267 575 24575,'0'-4'0,"1"-1"0,-1 0 0,1 0 0,0 0 0,0 0 0,1 1 0,0-1 0,-1 1 0,1-1 0,5-6 0,-6 9 0,1-1 0,-1 1 0,1 0 0,0 0 0,-1 0 0,1 0 0,0 0 0,1 1 0,-1-1 0,0 0 0,0 1 0,1 0 0,-1-1 0,1 1 0,-1 0 0,1 0 0,-1 1 0,1-1 0,0 0 0,3 1 0,-5-1 0,-1 1 0,1 0 0,0 0 0,0 0 0,0 0 0,-1 0 0,1 0 0,0 1 0,0-1 0,-1 0 0,1 0 0,0 0 0,-1 1 0,1-1 0,0 0 0,0 1 0,-1-1 0,1 1 0,-1-1 0,1 1 0,0-1 0,-1 1 0,1-1 0,-1 1 0,1-1 0,-1 1 0,0 0 0,1-1 0,-1 1 0,1 0 0,-1 0 0,0-1 0,0 1 0,1 0 0,-1 0 0,0-1 0,0 1 0,0 0 0,0 0 0,0-1 0,0 1 0,0 0 0,0 0 0,-1 0 0,1 4 0,-1 0 0,-1 0 0,1 0 0,-1-1 0,-2 6 0,4-10 0,0 1 0,0-1 0,0 0 0,0 1 0,0-1 0,0 0 0,0 0 0,0 1 0,0-1 0,0 0 0,0 0 0,0 1 0,0-1 0,0 0 0,0 0 0,0 1 0,0-1 0,0 0 0,0 0 0,0 1 0,1-1 0,-1 0 0,0 0 0,0 1 0,0-1 0,0 0 0,1 0 0,-1 0 0,0 0 0,0 1 0,1-1 0,-1 0 0,0 0 0,0 0 0,0 0 0,1 0 0,-1 0 0,1 1 0,15 3 0,5 4 0,-20-7 0,1 1 0,-1 0 0,1 0 0,-1 0 0,0 0 0,0-1 0,0 1 0,0 1 0,0-1 0,0 0 0,-1 0 0,1 0 0,-1 0 0,1 1 0,-1-1 0,0 0 0,0 0 0,0 1 0,0-1 0,0 0 0,0 0 0,-1 1 0,1-1 0,-1 0 0,1 0 0,-1 0 0,-2 3 0,2-1 0,-1-1 0,0 1 0,0-1 0,-1 0 0,1 0 0,-1 0 0,1 0 0,-1 0 0,0-1 0,0 1 0,0-1 0,-1 0 0,1 0 0,0 0 0,-5 2 0,7-4 10,1 0 0,-1 1 0,0-1 0,1 0 0,-1 0 0,0 1 1,1-1-1,-1 0 0,0 0 0,1 0 0,-1 0 0,0 0 0,1 0 0,-1 0 0,0 0 0,1 0 0,-1 0 0,0 0 0,1-1 0,-1 1 0,0 0 0,1 0 0,-1-1 0,0 1 0,1 0 0,-1-1 0,1 1 0,-1-1 0,1 1 0,-1-1 0,1 1 0,-1-1 1,0 0-1,1 0-132,-1-1 0,1 1 0,-1-1 0,1 1 0,0-1 0,-1 1 0,1-1 0,0 1 0,0-1 1,0 1-1,0-1 0,0 1 0,1-3 0,3-12-6704</inkml:trace>
  <inkml:trace contextRef="#ctx0" brushRef="#br0" timeOffset="2330.57">1450 456 24575,'0'1'0,"0"3"0,3 6 0,1 4 0,0 2 0,2 1 0,-1-2 0,-1 1 0,1-2 0,0-2 0,-1-5 0</inkml:trace>
  <inkml:trace contextRef="#ctx0" brushRef="#br0" timeOffset="2842.97">1475 368 24575,'-14'-15'0,"5"5"0,0 0 0,-1 1 0,-15-12 0,23 20 0,-1-1 0,1 0 0,-1 1 0,1 0 0,-1-1 0,0 1 0,1 0 0,-1 0 0,0 1 0,0-1 0,0 1 0,0-1 0,0 1 0,1 0 0,-1 0 0,0 0 0,0 0 0,0 1 0,0-1 0,0 1 0,-3 1 0,-3 2 0,1 1 0,0 0 0,0 0 0,0 1 0,1-1 0,-1 2 0,1-1 0,1 1 0,-1 0 0,1 1 0,1 0 0,-1 0 0,-5 10 0,3-3 0,1 1 0,0 0 0,1 0 0,1 0 0,1 0 0,-5 29 0,7-32 0,1 1 0,1-1 0,0 1 0,1 0 0,0-1 0,1 1 0,1-1 0,0 0 0,7 18 0,-7-23 0,0-1 0,1 1 0,0-1 0,0 0 0,1 0 0,0-1 0,0 1 0,0-1 0,1 0 0,0 0 0,0-1 0,1 0 0,0 0 0,-1 0 0,2-1 0,11 5 0,-7-4 0,0-1 0,1 0 0,-1-1 0,1-1 0,0 0 0,0-1 0,0 0 0,0-1 0,0 0 0,0-1 0,-1-1 0,1 0 0,25-7 0,-31 6 0,1 1 0,-1-1 0,0 0 0,0-1 0,0 0 0,0 0 0,-1-1 0,0 1 0,1-1 0,-2-1 0,1 1 0,-1-1 0,1 0 0,-2 0 0,1-1 0,-1 1 0,0-1 0,0 0 0,-1 0 0,1 0 0,-2-1 0,1 1 0,-1-1 0,1-8 0,0-7 0,-1 0 0,-1-1 0,-1 1 0,-1 0 0,-6-28 0,5 35 0,-2-1 0,0 0 0,-1 1 0,-1 0 0,-1 0 0,0 0 0,-16-24 0,21 36 0,0 1 0,0-1 0,-1 1 0,0 0 0,1 0 0,-1 0 0,0 0 0,-1 0 0,1 0 0,0 1 0,-1 0 0,0 0 0,1 0 0,-1 0 0,0 0 0,0 1 0,0-1 0,0 1 0,0 0 0,0 1 0,0-1 0,-1 1 0,1-1 0,0 1 0,0 1 0,0-1 0,-1 0 0,1 1 0,0 0 0,0 0 0,0 0 0,0 1 0,0-1 0,0 1 0,1 0 0,-1 0 0,0 0 0,-3 4 0,0-2-62,0 1 0,1 1 0,-1 0 0,1 0 0,0 0 0,1 0 0,-1 1 0,1 0 0,1 0 0,-1 1 0,1-1 0,0 1-1,1 0 1,0 0 0,0 0 0,1 0 0,0 0 0,0 1 0,1-1 0,0 1 0,1 8 0,0-2-6764</inkml:trace>
  <inkml:trace contextRef="#ctx0" brushRef="#br0" timeOffset="3166.83">1425 897 24575,'0'2'0,"1"1"0,2-1 0,5 0 0,3-4 0,6-4 0,4-3 0,8-4 0,5-2 0,1 2 0,-2 0 0,-6 1 0,-7 5 0,-10 4 0,-10 5 0,-5 4-8191</inkml:trace>
  <inkml:trace contextRef="#ctx0" brushRef="#br0" timeOffset="3479.68">1450 1004 24575,'0'2'0,"1"1"0,2-2 0,5-2 0,5-4 0,7-4 0,4-2 0,5-4 0,1 0 0,2-1 0,0 2 0,-3 0 0,-2 3 0,-3 3 0,-6 0 0,-6 3-8191</inkml:trace>
  <inkml:trace contextRef="#ctx0" brushRef="#br0" timeOffset="5405.82">1355 695 24575,'0'5'0,"1"-1"0,-1 1 0,1-1 0,0 1 0,0-1 0,0 1 0,0-1 0,3 5 0,-3-8 0,-1 0 0,1 1 0,-1-2 0,1 1 0,-1 0 0,1 0 0,0 0 0,-1 0 0,1 0 0,0 0 0,0-1 0,0 1 0,0 0 0,0-1 0,0 1 0,-1-1 0,1 1 0,1-1 0,-1 1 0,0-1 0,0 1 0,0-1 0,0 0 0,0 0 0,0 0 0,0 0 0,0 0 0,0 0 0,1 0 0,-1 0 0,0 0 0,0 0 0,0 0 0,0-1 0,0 1 0,0 0 0,2-2 0,10-5 0,-1 0 0,0-1 0,15-13 0,10-7 0,-33 26 31,-1 0 0,0 0 0,0-1 0,0 1 0,0-1 0,0 1 0,0-1 0,-1 0 1,1 0-1,2-5 0,-4 6-145,-1-1 0,1 0 0,0 0 0,-1 0 1,1 1-1,-1-1 0,0 0 0,0 0 1,0 0-1,0 0 0,-1 0 0,1 1 1,-1-1-1,-1-4 0,0-2-6712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57.69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37 39 24575,'0'0'0,"-1"-1"0,0 1 0,1 0 0,-1-1 0,1 1 0,-1 0 0,1-1 0,-1 1 0,1-1 0,-1 1 0,1-1 0,-1 1 0,1-1 0,0 1 0,-1-1 0,1 1 0,0-1 0,-1 0 0,1 1 0,0-1 0,0 1 0,0-1 0,0 0 0,-1 1 0,1-1 0,0 0 0,0 1 0,0-1 0,1-1 0,-2 0 0,1 1 0,0-1 0,0 0 0,0 1 0,0-1 0,1 1 0,-1-1 0,0 0 0,1 1 0,-1-1 0,2-1 0,-2 3 0,1 0 0,-1 0 0,0 0 0,1 0 0,-1 0 0,0 0 0,1 0 0,-1 0 0,0 0 0,1 0 0,-1 0 0,0 0 0,1 0 0,-1 0 0,0 0 0,1 1 0,-1-1 0,0 0 0,1 0 0,-1 1 0,0-1 0,1 0 0,-1 0 0,0 1 0,0-1 0,0 0 0,1 0 0,-1 1 0,0-1 0,0 0 0,0 1 0,0-1 0,1 0 0,-1 1 0,7 13 0,-6-11 0,0 0 0,0 0 0,-1-1 0,0 1 0,1 0 0,-1 0 0,0 0 0,-1 0 0,1 0 0,0 0 0,-2 4 0,2-6 0,0 0 0,0 0 0,-1 0 0,1 0 0,-1 0 0,1 0 0,0 0 0,-1 0 0,0 0 0,1 0 0,-1 0 0,1 0 0,-1 0 0,0 0 0,0 0 0,0 0 0,1-1 0,-1 1 0,0 0 0,0-1 0,0 1 0,0-1 0,0 1 0,0-1 0,0 1 0,-1-1 0,1 0 0,0 1 0,0-1 0,0 0 0,-1 0 0,1 0 0,0 0 0,0 0 0,0-1 0,1 1 0,-1 0 0,0-1 0,0 1 0,1-1 0,-1 1 0,0 0 0,1-1 0,-1 0 0,0 1 0,1-1 0,-1 1 0,1-1 0,-1 0 0,1 1 0,-1-1 0,1 0 0,0 1 0,-1-1 0,1 0 0,0 0 0,-1-1 0,0 0 0,1 0 0,-1-1 0,1 1 0,0-1 0,0 1 0,-1-1 0,1 1 0,1-1 0,-1-2 0,0 4 0,1 0 0,-1 0 0,0 0 0,0 0 0,1-1 0,-1 1 0,1 0 0,-1 0 0,1 0 0,-1 1 0,1-1 0,-1 0 0,1 0 0,0 0 0,0 0 0,-1 0 0,1 1 0,2-2 0,-3 2 0,1-1 0,0 1 0,0 0 0,0 0 0,0 0 0,0 0 0,0 0 0,0 0 0,0 1 0,0-1 0,0 0 0,-1 0 0,1 1 0,0-1 0,0 0 0,0 1 0,0-1 0,-1 1 0,1-1 0,0 1 0,0-1 0,-1 1 0,1 0 0,0-1 0,-1 1 0,1 0 0,0 1 0,1 1 0,0 0 0,0 0 0,0 0 0,-1 0 0,1 1 0,-1-1 0,0 1 0,0-1 0,0 1 0,-1-1 0,1 7 0,-1-8 0,1-1 0,-1 0 0,0 1 0,0-1 0,0 1 0,0-1 0,0 0 0,0 1 0,0-1 0,-1 1 0,1-1 0,0 0 0,-1 1 0,1-1 0,-1 0 0,1 0 0,-1 1 0,0-1 0,0 0 0,1 0 0,-1 0 0,0 0 0,0 0 0,0 0 0,0 0 0,0 0 0,-1 0 0,1 0 0,0 0 0,0-1 0,0 1 0,-2 0 0,2-1 0,-1 0 0,1 0 0,0 0 0,0-1 0,0 1 0,-1 0 0,1-1 0,0 1 0,0-1 0,0 1 0,0-1 0,0 1 0,0-1 0,0 0 0,0 1 0,0-1 0,0 0 0,0 0 0,1 0 0,-1 0 0,0 0 0,1 0 0,-1 0 0,0 0 0,1 0 0,-1 0 0,1 0 0,-1 0 0,1 0 0,0 0 0,-1-2 0,-7-37 0,10 22 0,-2 17 0,0 1 0,0 0 0,0 0 0,0-1 0,1 1 0,-1 0 0,0 0 0,0 0 0,0-1 0,1 1 0,-1 0 0,0 0 0,0 0 0,0 0 0,1-1 0,-1 1 0,0 0 0,0 0 0,1 0 0,-1 0 0,0 0 0,1 0 0,-1 0 0,0 0 0,0 0 0,1 0 0,-1 0 0,0 0 0,1 0 0,-1 0 0,0 0 0,1 0 0,0 1 0,1 0 0,-1 0 0,0 0 0,1 0 0,-1 0 0,0 0 0,0 0 0,0 0 0,0 1 0,0-1 0,0 0 0,0 1 0,0-1 0,-1 1 0,1-1 0,0 1 0,0 1 0,0 2 0,1-1 0,-1 1 0,0-1 0,0 0 0,-1 1 0,1 0 0,-1-1 0,0 1 0,0-1 0,-1 1 0,1-1 0,-1 1 0,0-1 0,0 1 0,-2 4 0,3-9 0,0 0 0,0 0 0,0 0 0,0 0 0,0 1 0,0-1 0,-1 0 0,1 0 0,0 0 0,0 1 0,0-1 0,0 0 0,0 0 0,0 0 0,-1 0 0,1 0 0,0 1 0,0-1 0,0 0 0,0 0 0,-1 0 0,1 0 0,0 0 0,0 0 0,0 0 0,-1 0 0,1 0 0,0 0 0,0 0 0,0 0 0,-1 0 0,1 0 0,0 0 0,0 0 0,0 0 0,-1 0 0,1 0 0,0 0 0,-6-8 0,-1-12 0,7 18 0,-5-35 0,4 35 0,1 1 0,0 0 0,0 0 0,0-1 0,0 1 0,0 0 0,0 0 0,1-1 0,-1 1 0,0 0 0,0 0 0,1-1 0,-1 1 0,1 0 0,0 0 0,-1 0 0,1 0 0,0 0 0,-1 0 0,1 0 0,0 0 0,0 0 0,0 0 0,0 0 0,1-1 0,-1 2 10,-1 0-1,1 0 1,-1 0-1,1 0 0,-1 0 1,1 0-1,-1 0 1,1 0-1,-1 0 1,1 0-1,-1 0 1,1 0-1,-1 0 0,1 0 1,-1 0-1,1 1 1,-1-1-1,1 0 1,-1 0-1,0 1 1,1-1-1,-1 0 0,1 0 1,-1 1-1,0-1 1,1 0-1,-1 1 1,0-1-1,1 1 1,-1-1-1,0 0 0,0 1 1,1-1-1,-1 2 1,7 17-967,-6-16 218,1 6-6087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8:02.62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37 149 24575,'2'-1'0,"1"-1"0,3 1 0,3-3 0,2-1 0,1 0 0,2 2 0,-2 1 0,-3 2-8191</inkml:trace>
  <inkml:trace contextRef="#ctx0" brushRef="#br0" timeOffset="204.3">50 180 24575,'0'2'0,"1"1"0,3 0 0,2-1 0,3 0 0,2-2 0,0-1 0,2-2 0,0-1 0,-2-2 0,-3-2 0,-6-4 0,-3 1-8191</inkml:trace>
  <inkml:trace contextRef="#ctx0" brushRef="#br0" timeOffset="514.3">6 4 24575,'-5'-1'0,"7"0"0,13 0 0,-4 4 0,0 0 0,-1 1 0,1 0 0,-1 0 0,1 1 0,-1 1 0,-1 0 0,1 0 0,-1 1 0,0 0 0,-1 0 0,15 18 0,-19-21 0,0 1 0,-1 0 0,1 0 0,-1 0 0,-1 0 0,1 0 0,-1 1 0,0-1 0,0 1 0,0 0 0,-1 0 0,0-1 0,0 1 0,-1 0 0,0 0 0,1 0 0,-2 0 0,1 0 0,-1 0 0,0 0 0,0-1 0,-1 1 0,1 0 0,-2-1 0,1 1 0,-5 8 0,3-8-227,0 1-1,0-1 1,-1 0-1,0 0 1,-8 8-1,2-4-6598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58.34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18 62 24575,'-12'-6'0,"7"3"0,6 6 0,4 0 0,0 0 0,-1 0 0,1 0 0,0-1 0,0 0 0,0 0 0,1 0 0,-1 0 0,0-1 0,10 1 0,57 3 0,-49-6 0,0 0 0,1-1 0,-1-1 0,0-2 0,0 0 0,-1-1 0,1-1 0,36-18 0,-56 23-1365</inkml:trace>
  <inkml:trace contextRef="#ctx0" brushRef="#br0" timeOffset="232.89">295 81 24575,'0'1'0,"0"2"0,0 6 0,0 4 0,-3 5 0,-2 4 0,1 3 0,-1 2 0,0 1 0,1-1 0,1-4 0,1-3 0,2-5 0,3-5 0,3-4 0,3-8 0,2-7 0,-1-3-8191</inkml:trace>
  <inkml:trace contextRef="#ctx0" brushRef="#br0" timeOffset="542.01">383 175 24575,'-1'15'0,"0"-8"0,0 0 0,1-1 0,-1 1 0,2-1 0,-1 1 0,2 9 0,-2-15 0,1 0 0,-1 0 0,1 0 0,-1 0 0,1 0 0,-1 0 0,1 0 0,-1 0 0,1 0 0,0 0 0,0 0 0,-1-1 0,1 1 0,0 0 0,0 0 0,0-1 0,0 1 0,1 0 0,0 0 0,0-1 0,0 1 0,-1-1 0,1 0 0,0 0 0,0 0 0,0 0 0,0 0 0,0 0 0,-1 0 0,1 0 0,0-1 0,0 1 0,0-1 0,2-1 0,-1 1 0,-1 0 0,1-1 0,0 1 0,0-1 0,0 0 0,-1 0 0,1 0 0,-1 0 0,0-1 0,0 1 0,0-1 0,0 1 0,0-1 0,0 0 0,0 1 0,-1-1 0,0 0 0,1 0 0,-1 0 0,0 0 0,0-1 0,0-5 0,0 6 0,-1 1 0,0-1 0,0 1 0,0 0 0,0-1 0,0 1 0,-1-1 0,1 1 0,-1-1 0,0 1 0,1 0 0,-1-1 0,0 1 0,0 0 0,0 0 0,-1 0 0,1-1 0,0 1 0,-1 1 0,0-1 0,1 0 0,-1 0 0,0 1 0,0-1 0,0 1 0,0-1 0,0 1 0,0 0 0,0 0 0,-4-2 0,4 3 20,0 0 0,0 0 0,0-1 1,0 1-1,-1 1 0,1-1 0,0 0 0,0 0 0,0 1 0,0-1 0,0 1 0,0 0 0,0 0 0,0 0 0,0 0 0,-2 1 1,3-2-51,1 1 1,-1-1-1,1 0 1,-1 0-1,1 1 1,-1-1 0,1 0-1,-1 1 1,1-1-1,-1 0 1,1 1-1,0-1 1,-1 1 0,1-1-1,0 1 1,-1-1-1,1 1 1,0-1 0,-1 1-1,1-1 1,0 1-1,0-1 1,0 1-1,0 0 1,-1-1 0,1 1-1,0-1 1,0 1-1,0-1 1,0 1-1,0 0 1,1-1 0,-1 1-1,0-1 1,0 1-1,0 0 1,0-1-1,1 1 1,-1-1 0,0 1-1,0-1 1,1 1-1,-1-1 1,0 1-1,1-1 1,-1 0 0,1 1-1,-1-1 1,0 1-1,1-1 1,-1 0-1,1 1 1,-1-1 0,1 0-1,0 0 1,-1 1-1,1-1 1,8 4-6797</inkml:trace>
  <inkml:trace contextRef="#ctx0" brushRef="#br0" timeOffset="810.13">667 18 24575,'-1'0'0,"-4"0"0,-1 1 0,1 2 0,1 5 0,1 3 0,1 4 0,3 4 0,0 3 0,0 3 0,0-1 0,1 0 0,-2-2 0,1-2 0,-2-4 0,-3-5 0,0-5-8191</inkml:trace>
  <inkml:trace contextRef="#ctx0" brushRef="#br0" timeOffset="1462.3">578 163 24575,'29'1'0,"-13"0"0,-1-1 0,1 0 0,18-3 0,-30 2 0,0 1 0,0-1 0,0 0 0,0-1 0,0 1 0,-1-1 0,1 1 0,-1-1 0,1 0 0,-1-1 0,1 1 0,-1 0 0,0-1 0,0 0 0,-1 0 0,1 0 0,4-6 0,-7 9 0,1 0 0,-1-1 0,1 1 0,-1-1 0,0 1 0,1-1 0,-1 1 0,0-1 0,0 0 0,1 1 0,-1-1 0,0 1 0,0-1 0,0 1 0,0-1 0,0 0 0,0 1 0,0-1 0,0 1 0,0-1 0,0 0 0,0 1 0,0-1 0,0 1 0,0-1 0,0 0 0,-1 1 0,1-1 0,0 1 0,0-1 0,-1 1 0,1-1 0,0 1 0,-1-1 0,1 1 0,-1-1 0,1 1 0,0 0 0,-2-1 0,1 0 0,0 1 0,0 0 0,0-1 0,0 1 0,0 0 0,0 0 0,0 0 0,-1 0 0,1 0 0,0 0 0,0 0 0,0 0 0,0 1 0,0-1 0,0 0 0,0 1 0,0-1 0,0 0 0,0 1 0,0-1 0,-1 2 0,-2 1 0,1-1 0,1 1 0,-1 0 0,0 0 0,1 0 0,-1 0 0,1 0 0,0 1 0,0-1 0,0 1 0,0 0 0,1-1 0,0 1 0,-2 7 0,2-9 0,1 0 0,0 0 0,-1 0 0,1 0 0,0-1 0,0 1 0,1 0 0,-1 0 0,0 0 0,0-1 0,1 1 0,-1 0 0,1 0 0,0-1 0,-1 1 0,1 0 0,0-1 0,0 1 0,0-1 0,0 1 0,0-1 0,1 1 0,-1-1 0,0 0 0,1 0 0,-1 1 0,0-1 0,1 0 0,0 0 0,-1-1 0,1 1 0,0 0 0,-1 0 0,3 0 0,-2-1 0,-1 1 0,1-1 0,-1 0 0,0 0 0,1 0 0,-1 0 0,1 0 0,-1 0 0,1 0 0,-1 0 0,0-1 0,1 1 0,-1 0 0,0-1 0,1 1 0,-1-1 0,0 0 0,1 1 0,-1-1 0,0 0 0,0 0 0,0 0 0,0 0 0,0 0 0,0 0 0,0 0 0,0 0 0,1-2 0,2-3 0,0 0 0,-1-1 0,0 1 0,3-10 0,-1 3 0,-5 13 0,0 0 0,0 0 0,0 0 0,0 0 0,0 0 0,0 0 0,0 0 0,0 0 0,0 1 0,0-1 0,0 0 0,0 0 0,0 0 0,0 0 0,0 0 0,0 0 0,0 0 0,0 0 0,0 0 0,0 1 0,0-1 0,1 0 0,-1 0 0,0 0 0,0 0 0,0 0 0,0 0 0,0 0 0,0 0 0,0 0 0,0 0 0,0 0 0,0 0 0,0 0 0,1 0 0,-1 0 0,0 0 0,0 0 0,0 0 0,0 0 0,0 0 0,0 0 0,0 0 0,0 0 0,1 0 0,-1 0 0,0 0 0,0 0 0,0 0 0,0 0 0,0 0 0,0 0 0,0 0 0,0 0 0,0 0 0,0 0 0,1 0 0,-1 0 0,0 0 0,0 0 0,0 0 0,0 0 0,0-1 0,0 1 0,0 0 0,0 2 0,1-1 0,-1 1 0,1-1 0,-1 1 0,1-1 0,-1 0 0,1 1 0,0-1 0,0 0 0,0 1 0,0-1 0,0 0 0,0 0 0,0 0 0,0 0 0,0 0 0,0 0 0,1 0 0,-1 0 0,0-1 0,1 1 0,-1 0 0,0-1 0,1 1 0,-1-1 0,1 1 0,-1-1 0,1 0 0,-1 0 0,1 1 0,-1-1 0,1 0 0,-1-1 0,1 1 0,-1 0 0,1 0 0,1-1 0,0 0 0,-1 0 0,0 0 0,0 0 0,1 0 0,-1-1 0,0 1 0,0-1 0,0 1 0,0-1 0,-1 0 0,1 0 0,0 0 0,-1 0 0,1 0 0,-1 0 0,0 0 0,1 0 0,-1-1 0,0 1 0,-1 0 0,1-1 0,1-3 0,-1-3 0,1 1 0,-2-1 0,1 0 0,-1 0 0,0 1 0,-1-1 0,0 0 0,-2-9 0,3 18 0,0 0 0,0 0 0,0 0 0,0 1 0,0-1 0,0 0 0,0 0 0,0 0 0,0 0 0,0 1 0,0-1 0,0 0 0,0 0 0,0 0 0,-1 0 0,1 0 0,0 1 0,0-1 0,0 0 0,0 0 0,0 0 0,0 0 0,0 0 0,-1 0 0,1 0 0,0 1 0,0-1 0,0 0 0,0 0 0,0 0 0,-1 0 0,1 0 0,0 0 0,0 0 0,0 0 0,0 0 0,0 0 0,-1 0 0,1 0 0,0 0 0,0 0 0,0 0 0,0 0 0,-1 0 0,1 0 0,0 0 0,0 0 0,0 0 0,0 0 0,-1 0 0,1 0 0,0-1 0,0 1 0,0 0 0,0 0 0,0 0 0,0 0 0,-1 0 0,1 0 0,0 0 0,0-1 0,0 1 0,0 0 0,0 0 0,-5 15 0,3-3-91,0 1 0,1 0 0,1 0 0,0 0 0,0 0 0,1 0 0,1 0 0,0-1 0,1 1 0,0-1 0,1 1 0,1-1 0,-1 0 0,10 16 0,-6-17-6735</inkml:trace>
  <inkml:trace contextRef="#ctx0" brushRef="#br0" timeOffset="1916.28">1202 119 24575,'2'-3'0,"5"-7"0,-1 0 0,0 0 0,-1 0 0,8-21 0,-12 22 0,-6 10 0,-9 12 0,11-7 0,-1 0 0,1 0 0,0 0 0,0 0 0,1 1 0,0-1 0,-2 10 0,4-13 0,-1-1 0,1 1 0,0-1 0,0 1 0,0-1 0,0 0 0,0 1 0,1-1 0,-1 1 0,1-1 0,-1 0 0,1 1 0,0-1 0,0 0 0,0 0 0,0 1 0,0-1 0,1 0 0,-1 0 0,1 0 0,-1-1 0,1 1 0,3 3 0,3 1 0,0 0 0,-1 1 0,0 0 0,0 0 0,-1 1 0,7 9 0,-12-15 0,0-1 0,0 0 0,0 1 0,0-1 0,-1 0 0,1 1 0,-1-1 0,1 1 0,-1-1 0,1 1 0,-1 0 0,0-1 0,1 1 0,-1-1 0,0 1 0,0-1 0,0 1 0,-1 0 0,1-1 0,0 1 0,-1-1 0,1 1 0,-1-1 0,1 1 0,-1-1 0,1 1 0,-1-1 0,0 1 0,0-1 0,0 0 0,0 0 0,0 1 0,0-1 0,0 0 0,0 0 0,-1 0 0,1 0 0,0 0 0,-1 0 0,1-1 0,-1 1 0,1 0 0,0-1 0,-1 1 0,0-1 0,-2 1 0,-3 1 0,-1 0 0,1 0 0,0-1 0,-1 0 0,1-1 0,-13 0 0,16 0 0,1 0 0,-1-1 0,0 1 0,1-1 0,-1 0 0,1 1 0,0-2 0,-1 1 0,1 0 0,0-1 0,-1 1 0,1-1 0,0 0 0,0 0 0,-4-5 0,6 7-39,1-1 0,-1 1 0,1-1 0,-1 0 0,1 1 0,0-1 0,-1 0 0,1 1 0,0-1 0,-1 0 0,1 0 0,0 1 0,0-1 0,0 0 0,0 0 0,-1 1 0,1-1 0,0 0 0,0 0 0,1 0 0,-1 1 0,0-1 0,0 0 0,0 0 0,0 1 0,1-1 0,-1 0 0,0 1 0,1-1 0,-1 0 0,0 1 0,1-1 0,-1 0 0,1 0 0,7-5-6787</inkml:trace>
  <inkml:trace contextRef="#ctx0" brushRef="#br0" timeOffset="2392.11">1423 207 24575,'0'-3'0,"-2"-32"0,1 34 0,1-1 0,0 1 0,0-1 0,-1 1 0,1 0 0,-1-1 0,1 1 0,-1 0 0,1-1 0,-1 1 0,0 0 0,0 0 0,0 0 0,0-1 0,0 1 0,0 0 0,0 0 0,0 1 0,0-1 0,-2-1 0,3 2 0,-1 0 0,0 0 0,0-1 0,1 1 0,-1 0 0,0 1 0,0-1 0,0 0 0,1 0 0,-1 0 0,0 0 0,0 0 0,1 1 0,-1-1 0,0 0 0,0 1 0,1-1 0,-1 1 0,0-1 0,1 1 0,-1-1 0,1 1 0,-1-1 0,1 1 0,-1-1 0,1 1 0,-1 0 0,1-1 0,-1 1 0,1 0 0,0-1 0,-1 1 0,1 0 0,0 0 0,0-1 0,-1 1 0,1 0 0,0 0 0,0 0 0,0 1 0,-1 1 0,0 1 0,1 0 0,-1 0 0,1 0 0,0 0 0,0 0 0,1 4 0,-1-7 0,0 0 0,0 0 0,0 0 0,0-1 0,0 1 0,0 0 0,0 0 0,1 0 0,-1 0 0,0-1 0,1 1 0,-1 0 0,0 0 0,1-1 0,-1 1 0,1 0 0,-1-1 0,1 1 0,0 0 0,-1-1 0,1 1 0,0-1 0,-1 1 0,1-1 0,0 1 0,-1-1 0,1 0 0,0 1 0,0-1 0,0 0 0,-1 0 0,1 1 0,1-1 0,-1-1 0,0 1 0,0-1 0,0 0 0,0 1 0,-1-1 0,1 0 0,0 0 0,0 1 0,-1-1 0,1 0 0,0 0 0,-1 0 0,1 0 0,-1 0 0,1 0 0,-1 0 0,0 0 0,1 0 0,-1 0 0,0-1 0,0 1 0,1 0 0,-1 0 0,-1-2 0,2-11 0,-3 19 0,-2 23 0,4-24 0,0-1 0,0 0 0,0 0 0,1 0 0,0 0 0,-1 0 0,1 0 0,0 0 0,0 0 0,1 0 0,-1-1 0,1 1 0,-1 0 0,1-1 0,0 1 0,2 2 0,-3-4 0,1 0 0,-1 0 0,0 0 0,1 0 0,-1 0 0,1-1 0,-1 1 0,1 0 0,-1-1 0,1 1 0,0-1 0,-1 1 0,1-1 0,0 0 0,-1 0 0,1 0 0,0 0 0,0 0 0,-1 0 0,1 0 0,0-1 0,-1 1 0,1 0 0,-1-1 0,1 0 0,0 1 0,-1-1 0,1 0 0,-1 0 0,1 0 0,1-2 0,9-6-1365,0-3-5461</inkml:trace>
  <inkml:trace contextRef="#ctx0" brushRef="#br0" timeOffset="2610.97">1530 11 24575,'0'-3'0,"-2"-1"0,1 1 0,-2 4 0,-1 6 0,0 6 0,1 6 0,2 5 0,0 2 0,1 3 0,1 0 0,1 0 0,-1-1 0,0-5 0,3-2 0,2-5 0,2-5 0,-1-5-8191</inkml:trace>
  <inkml:trace contextRef="#ctx0" brushRef="#br0" timeOffset="3744.68">1650 245 24575,'1'-28'0,"-1"19"0,1-1 0,-1 1 0,-1-1 0,-2-17 0,3 26 0,-1 0 0,1 0 0,0 0 0,0 1 0,0-1 0,-1 0 0,1 0 0,-1 0 0,1 1 0,0-1 0,-1 0 0,1 1 0,-1-1 0,1 0 0,-1 1 0,0-1 0,1 1 0,-1-1 0,0 1 0,1-1 0,-1 1 0,0-1 0,0 1 0,1 0 0,-1-1 0,0 1 0,0 0 0,0 0 0,1 0 0,-1-1 0,0 1 0,0 0 0,0 0 0,0 0 0,0 0 0,1 0 0,-1 1 0,0-1 0,0 0 0,0 0 0,1 1 0,-1-1 0,-1 1 0,-1 0 0,1 0 0,-1 1 0,1-1 0,0 1 0,-1 0 0,1 0 0,0 0 0,0 0 0,0 0 0,0 0 0,-2 5 0,2-4 0,1 0 0,0 0 0,0 0 0,0 0 0,1 0 0,-1 0 0,1 0 0,-1 0 0,1 0 0,0 0 0,1 5 0,-1-8 0,0 1 0,0 0 0,0 0 0,0 0 0,1-1 0,-1 1 0,0 0 0,1-1 0,-1 1 0,0 0 0,1-1 0,-1 1 0,1 0 0,-1-1 0,1 1 0,-1-1 0,1 1 0,-1-1 0,2 2 0,-1-2 0,0 0 0,0 0 0,0 1 0,1-1 0,-1 0 0,0 0 0,0 0 0,0 0 0,0 0 0,0-1 0,0 1 0,0 0 0,0 0 0,0-1 0,0 1 0,0-1 0,0 1 0,0-1 0,1 0 0,0 0 0,0-1 0,0 1 0,-1-1 0,1 1 0,0-1 0,-1 0 0,1 0 0,-1 0 0,0 0 0,3-4 0,5-8 0,-9 14 0,0 0 0,0 0 0,0 0 0,0 0 0,0 0 0,0 0 0,0 0 0,1 0 0,-1-1 0,0 1 0,0 0 0,0 0 0,0 0 0,0 0 0,0 0 0,0 0 0,0 0 0,0 0 0,1 0 0,-1 0 0,0 0 0,0 0 0,0 0 0,0 0 0,0 0 0,0 0 0,0 0 0,1 0 0,-1 0 0,0 0 0,0 0 0,0 0 0,0 0 0,0 0 0,0 0 0,0 0 0,0 0 0,1 0 0,-1 0 0,0 0 0,0 0 0,0 0 0,0 0 0,0 0 0,0 1 0,0-1 0,0 0 0,0 0 0,0 0 0,1 0 0,-1 0 0,2 9 0,0 11 0,-2-15 0,3 35 0,-3-39 0,0 1 0,1-1 0,-1 1 0,0-1 0,1 0 0,-1 1 0,1-1 0,0 1 0,-1-1 0,1 0 0,0 1 0,0-1 0,0 0 0,0 0 0,0 0 0,0 0 0,0 0 0,0 0 0,0 0 0,1 0 0,1 1 0,-2-2 0,0 0 0,-1 0 0,1 0 0,-1 0 0,1 0 0,0 0 0,-1 0 0,1 0 0,-1-1 0,1 1 0,-1 0 0,1 0 0,-1-1 0,1 1 0,-1 0 0,1-1 0,-1 1 0,1-1 0,-1 1 0,1-1 0,-1 1 0,0-1 0,1 1 0,-1-1 0,0 1 0,1-1 0,-1 1 0,0-1 0,1 0 0,6-19 0,-7 19 0,15-98 0,-15 98 0,0 1 0,0-1 0,0 1 0,0 0 0,0-1 0,1 1 0,-1-1 0,0 1 0,0 0 0,0-1 0,1 1 0,-1-1 0,0 1 0,0 0 0,1-1 0,-1 1 0,0 0 0,0 0 0,1-1 0,-1 1 0,1 0 0,-1 0 0,0-1 0,1 1 0,-1 0 0,0 0 0,1 0 0,-1 0 0,1-1 0,-1 1 0,0 0 0,1 0 0,0 0 0,14 9 0,14 25 0,-26-30 0,-1-2 0,20 32 0,-21-33 0,0 0 0,0 0 0,-1 0 0,1 1 0,0-1 0,-1 0 0,1 1 0,-1-1 0,0 1 0,1-1 0,-1 1 0,0-1 0,0 0 0,0 1 0,0-1 0,0 1 0,0-1 0,-1 1 0,1-1 0,0 0 0,-1 1 0,1-1 0,-2 3 0,2-4 0,0 0 0,0 1 0,0-1 0,-1 0 0,1 1 0,0-1 0,0 0 0,-1 1 0,1-1 0,0 0 0,0 0 0,-1 1 0,1-1 0,0 0 0,-1 0 0,1 0 0,0 1 0,-1-1 0,1 0 0,-1 0 0,1 0 0,0 0 0,-1 0 0,1 0 0,0 0 0,-1 0 0,1 0 0,-1 0 0,1 0 0,0 0 0,-1 0 0,1 0 0,-1 0 0,1 0 0,-8-13 0,4-19 0,4 29 0,0 0 0,1 0 0,-1 1 0,1-1 0,0 0 0,0 1 0,0-1 0,0 0 0,0 1 0,0 0 0,1-1 0,-1 1 0,1 0 0,0-1 0,2-1 0,1 0 0,-1 1 0,1-1 0,0 1 0,1 0 0,5-2 0,24-15 0,-37 22 0,1 1 0,0-1 0,-1 1 0,1-1 0,0 1 0,1-1 0,-1 1 0,0-1 0,1 1 0,-1 0 0,1-1 0,0 1 0,0 0 0,0-1 0,0 1 0,0 0 0,1-1 0,-1 1 0,2 3 0,-2-4 0,1 0 0,-1 0 0,1 0 0,0 0 0,0 0 0,-1 0 0,1-1 0,0 1 0,0 0 0,1-1 0,-1 1 0,0 0 0,1-1 0,-1 0 0,1 1 0,-1-1 0,1 0 0,-1 0 0,1 1 0,0-1 0,0-1 0,0 1 0,-1 0 0,1 0 0,0-1 0,0 1 0,0-1 0,0 1 0,0-1 0,0 0 0,0 0 0,0 0 0,0 0 0,4-1 0,8-3 0,-5 3 0,-11 17 0,-1-1 0,0 0 0,1 0 0,0 17 0,1-15 0,-1 0 0,-4 17 0,6-32 11,0 0 0,-1-1 0,1 1 0,-1 0 0,0-1 0,0 1 0,1 0 0,-1-1 0,0 1 0,0-1 0,0 1 0,-1-1 0,1 1 0,0-1 0,0 0 0,-1 0 0,1 0 0,-1 0 0,1 0 0,-1 0 0,1 0 1,-1 0-1,0 0 0,1-1 0,-1 1 0,0-1 0,0 1 0,0-1 0,1 0 0,-5 1 0,3-2-125,-1 1 0,1 0 0,-1-1 0,1 0 1,-1 0-1,1 0 0,-1 0 0,1-1 1,0 1-1,0-1 0,0 0 0,0 0 1,0 0-1,-4-4 0,-4-4-6712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8:04.68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46 101 24575,'-1'-1'0,"-1"9"0,-5 23 0,-7 46 0,11-48 0,3-22 0,-1 1 0,1 0 0,-2 0 0,1-1 0,-1 1 0,-5 13 0,2-52 0,5-20 0,3-135 0,-3 183 0,0-1 0,1 0 0,0 0 0,0 1 0,0-1 0,0 1 0,1-1 0,1-3 0,-3 6 0,1 1 0,-1-1 0,0 1 0,1 0 0,-1-1 0,0 1 0,1-1 0,-1 1 0,1 0 0,-1-1 0,1 1 0,-1 0 0,1-1 0,-1 1 0,1 0 0,-1 0 0,1 0 0,-1-1 0,1 1 0,-1 0 0,1 0 0,0 0 0,0 0 0,0 0 0,0 1 0,0-1 0,0 1 0,0-1 0,0 1 0,0-1 0,0 1 0,0-1 0,0 1 0,0 0 0,-1-1 0,1 1 0,0 0 0,-1 0 0,2 1 0,1 3 0,1 1 0,-2-1 0,1 1 0,-1 0 0,1 0 0,-2-1 0,1 1 0,-1 0 0,1 1 0,-2-1 0,1 7 0,0-9 0,-1-1 0,0 0 0,0 0 0,0 1 0,0-1 0,0 0 0,-1 1 0,0-1 0,1 0 0,-1 0 0,0 0 0,-1 0 0,1 0 0,0 0 0,-1 0 0,0 0 0,0 0 0,0-1 0,-2 3 0,6-6 0,1-1 0,-1 1 0,1 0 0,-1 0 0,1 0 0,0 0 0,-1 0 0,1 0 0,0 1 0,0-1 0,0 1 0,-1 0 0,1 0 0,0 0 0,0 0 0,0 1 0,-1-1 0,1 1 0,0-1 0,0 1 0,-1 0 0,1 0 0,-1 0 0,1 1 0,-1-1 0,1 0 0,-1 1 0,0 0 0,0 0 0,1-1 0,-1 1 0,-1 0 0,1 1 0,0-1 0,2 4 0,-2-3 0,0 0 0,0-1 0,-1 1 0,1 0 0,-1 0 0,0 0 0,0 0 0,0 0 0,0 0 0,-1 0 0,1 0 0,-1 1 0,0-1 0,0 0 0,0 0 0,0 0 0,0 0 0,-1 1 0,0-1 0,1 0 0,-1 0 0,0 0 0,0 0 0,-1 0 0,1 0 0,-1-1 0,1 1 0,-1 0 0,0-1 0,0 1 0,0-1 0,-3 3 0,-2 0 0,1 0 0,-1 0 0,-13 6 0,17-10 0,0 1 0,0-1 0,0 0 0,-1 0 0,1 0 0,0 0 0,-1-1 0,1 1 0,-1-1 0,1 0 0,-6 0 0,8 0 8,1 0-1,-1 0 1,1 0 0,-1 0-1,1 0 1,-1 0-1,1-1 1,0 1 0,-1 0-1,1 0 1,-1 0-1,1-1 1,-1 1-1,1 0 1,0 0 0,-1-1-1,1 1 1,-1 0-1,1-1 1,0 1 0,0 0-1,-1-1 1,1 1-1,0-1 1,-1 1-1,1-1 1,0 1 0,0 0-1,0-1 1,0 1-1,0-1 1,-1 1 0,1-1-1,0 1 1,0-1-1,0 1 1,0-1 0,0 1-1,0-1 1,0 1-1,1-1 1,-1 1-1,0-1 1,0 0 0,1-1-198,0 0 0,0 0 1,0 0-1,0 0 0,0 1 1,1-1-1,-1 0 1,3-2-1,8-5-6636</inkml:trace>
  <inkml:trace contextRef="#ctx0" brushRef="#br0" timeOffset="855.07">248 196 24575,'0'-7'0,"0"0"0,-1 1 0,1-1 0,-1 1 0,-3-9 0,4 14 0,0 0 0,-1 0 0,1 0 0,0 0 0,-1 0 0,1 1 0,-1-1 0,0 0 0,1 0 0,-1 0 0,1 1 0,-1-1 0,0 0 0,0 1 0,1-1 0,-1 1 0,0-1 0,-1 0 0,1 1 0,-1 0 0,1 0 0,0 0 0,0 0 0,-1 0 0,1 0 0,0 0 0,0 0 0,-1 0 0,1 1 0,0-1 0,0 1 0,0-1 0,-1 1 0,1-1 0,0 1 0,0-1 0,-1 2 0,-3 2 0,0 0 0,1 1 0,-1-1 0,1 1 0,0-1 0,0 1 0,-4 9 0,6-12 0,1 0 0,0-1 0,0 1 0,0 0 0,0 0 0,0 0 0,0 0 0,1 0 0,-1 0 0,1 0 0,-1 0 0,1 1 0,0-1 0,0 0 0,0 0 0,0 0 0,0 0 0,0 0 0,0 1 0,1-1 0,-1 0 0,1 0 0,0 0 0,1 3 0,-1-4 0,0 0 0,-1 0 0,1 0 0,0 0 0,0 0 0,0-1 0,0 1 0,0 0 0,0-1 0,0 1 0,0 0 0,0-1 0,0 0 0,0 1 0,0-1 0,1 0 0,-1 1 0,0-1 0,0 0 0,0 0 0,0 0 0,1 0 0,-1 0 0,0 0 0,0 0 0,0-1 0,0 1 0,1 0 0,-1-1 0,0 1 0,0 0 0,0-1 0,0 1 0,0-1 0,0 0 0,0 1 0,0-1 0,0 0 0,0 0 0,1-1 0,1-1 0,0-1 0,0 1 0,0-1 0,0 0 0,-1 0 0,1 0 0,-1 0 0,3-8 0,-3 7 0,3-10 0,-3 15 0,0 10 0,-2-6 0,1 1 0,-1-1 0,1 0 0,1 0 0,-1 0 0,0 0 0,1 0 0,0 0 0,4 7 0,-5-10 0,-1 0 0,1-1 0,-1 1 0,1 0 0,0 0 0,-1 0 0,1 0 0,0-1 0,-1 1 0,1 0 0,0-1 0,0 1 0,0 0 0,0-1 0,0 1 0,0-1 0,0 1 0,0-1 0,0 0 0,0 0 0,0 1 0,0-1 0,0 0 0,0 0 0,0 0 0,0 0 0,0 0 0,0 0 0,0 0 0,0 0 0,0-1 0,0 1 0,0 0 0,0-1 0,0 1 0,0 0 0,0-1 0,0 1 0,0-1 0,0 0 0,0 1 0,0-1 0,-1 0 0,2-1 0,0 0 0,-1 0 0,1 0 0,-1-1 0,0 1 0,0 0 0,0-1 0,0 1 0,0-1 0,0 0 0,-1 1 0,1-1 0,-1 0 0,0 1 0,0-1 0,0 0 0,0 1 0,0-1 0,-1-3 0,0 4 0,1-1 0,0 1 0,-1-1 0,1 1 0,0-1 0,0 1 0,1 0 0,-1-1 0,0 1 0,1-1 0,0 1 0,-1 0 0,1-1 0,0 1 0,0 0 0,0 0 0,3-4 0,-3 6 0,0-1 0,0 1 0,0-1 0,0 1 0,0 0 0,0-1 0,0 1 0,0 0 0,0 0 0,0 0 0,0 0 0,0 0 0,0 0 0,0 0 0,0 0 0,0 1 0,1-1 0,-1 0 0,0 1 0,0-1 0,-1 0 0,1 1 0,0-1 0,0 1 0,0 0 0,0-1 0,0 1 0,0 0 0,-1-1 0,1 1 0,0 0 0,0 1 0,25 27 0,0 15 0,-24-41 0,-1 1 0,1-1 0,-1 0 0,0 1 0,-1-1 0,1 0 0,0 1 0,-1-1 0,0 1 0,0-1 0,0 1 0,-1 5 0,1-8 0,0-1 0,0 1 0,0 0 0,0 0 0,0-1 0,-1 1 0,1 0 0,0-1 0,0 1 0,-1 0 0,1-1 0,-1 1 0,1 0 0,0-1 0,-1 1 0,1-1 0,-1 1 0,1-1 0,-1 1 0,0-1 0,1 0 0,-1 1 0,1-1 0,-1 1 0,0-1 0,1 0 0,-1 0 0,0 1 0,1-1 0,-1 0 0,0 0 0,0 0 0,1 0 0,-1 0 0,0 0 0,0 0 0,1 0 0,-1 0 0,0 0 0,1 0 0,-1 0 0,0-1 0,0 1 0,-1-1 0,1 1 0,0-1 0,0 0 0,0 0 0,0 0 0,-1 0 0,1 0 0,0 0 0,0 0 0,1 0 0,-1 0 0,0 0 0,0 0 0,0 0 0,1-1 0,-1 1 0,1 0 0,-1-1 0,1 1 0,-1 0 0,1-1 0,0-1 0,0-1 0,1 0 0,-1 1 0,1-1 0,0 0 0,0 0 0,0 1 0,1-1 0,0 0 0,-1 1 0,1-1 0,0 1 0,1 0 0,2-4 0,0 1 0,-1 0 0,1 1 0,1 0 0,-1 0 0,1 0 0,7-4 0,-12 8 0,-1 1 0,1 0 0,-1 0 0,1 0 0,-1-1 0,1 1 0,-1 0 0,1 0 0,-1 0 0,1 0 0,-1 0 0,1 0 0,-1 0 0,1 0 0,-1 0 0,1 0 0,-1 0 0,1 0 0,-1 0 0,1 1 0,-1-1 0,1 0 0,-1 0 0,1 0 0,-1 1 0,1-1 0,-1 0 0,1 1 0,-1-1 0,0 0 0,1 1 0,-1-1 0,0 1 0,1-1 0,-1 1 0,0-1 0,1 0 0,-1 1 0,0-1 0,0 1 0,0-1 0,1 1 0,-1-1 0,0 1 0,0-1 0,0 1 0,0 0 0,0-1 0,0 1 0,0 0 0,2 34 0,-2-31 0,-1 13 206,2 25-1777,2-32-5255</inkml:trace>
  <inkml:trace contextRef="#ctx0" brushRef="#br0" timeOffset="1010.06">462 82 24575,'0'2'0,"2"3"0,1 3 0,4 0 0,1-2-8191</inkml:trace>
  <inkml:trace contextRef="#ctx0" brushRef="#br0" timeOffset="1306.41">701 202 24575,'0'-3'0,"0"0"0,0 0 0,0 1 0,-1-1 0,1 0 0,-1 0 0,0 0 0,0 1 0,-2-5 0,3 7 0,0-1 0,0 1 0,-1-1 0,1 1 0,0-1 0,-1 1 0,1 0 0,-1-1 0,1 1 0,0 0 0,-1 0 0,1-1 0,-1 1 0,1 0 0,-1 0 0,1-1 0,-1 1 0,1 0 0,-1 0 0,1 0 0,-1 0 0,0 0 0,0 0 0,0 0 0,0 0 0,0 1 0,0-1 0,0 1 0,0-1 0,0 1 0,0-1 0,0 1 0,0 0 0,0-1 0,0 1 0,0 0 0,-1 1 0,-1 1 0,1 0 0,-1 0 0,1 0 0,0 0 0,-1 1 0,2-1 0,-1 1 0,0-1 0,1 1 0,-1-1 0,1 1 0,0 0 0,0 0 0,1 0 0,-1 0 0,1-1 0,0 1 0,0 0 0,0 0 0,0 0 0,1 0 0,1 5 0,-1-7 0,0 1 0,0 0 0,1 0 0,-1 0 0,1-1 0,0 1 0,-1 0 0,1-1 0,1 0 0,-1 1 0,0-1 0,0 0 0,1 0 0,-1-1 0,1 1 0,0 0 0,-1-1 0,1 1 0,0-1 0,0 0 0,0 0 0,0 0 0,0 0 0,0-1 0,0 1 0,0-1 0,0 0 0,5 0 0,-5 0-151,0 0-1,0 0 0,-1-1 0,1 1 1,0-1-1,0 0 0,-1 0 1,5-2-1,6-4-6674</inkml:trace>
  <inkml:trace contextRef="#ctx0" brushRef="#br0" timeOffset="1727.93">1130 101 24575,'0'0'0,"0"-1"0,0 1 0,0 0 0,0-1 0,0 1 0,0 0 0,0 0 0,0-1 0,0 1 0,0 0 0,0-1 0,0 1 0,-1 0 0,1 0 0,0-1 0,0 1 0,0 0 0,0 0 0,-1-1 0,1 1 0,0 0 0,0 0 0,0 0 0,-1-1 0,1 1 0,0 0 0,0 0 0,-1 0 0,1 0 0,0 0 0,0-1 0,-1 1 0,1 0 0,0 0 0,0 0 0,-1 0 0,1 0 0,-1 0 0,-14 4 0,-10 12 0,23-15 0,1 0 0,0 0 0,0 1 0,-1-1 0,1 0 0,0 0 0,0 1 0,0-1 0,0 1 0,1-1 0,-1 1 0,0-1 0,1 1 0,-1 0 0,1-1 0,-1 1 0,1-1 0,0 1 0,-1 0 0,1 0 0,0-1 0,0 1 0,0 0 0,1-1 0,-1 1 0,1 2 0,0-2 0,0 1 0,1-1 0,-1 0 0,1 0 0,0 0 0,-1 0 0,1 0 0,0 0 0,0 0 0,1 0 0,-1-1 0,0 1 0,0-1 0,1 0 0,4 2 0,3 1 0,0 1 0,-1 0 0,1 0 0,15 14 0,-23-19 0,-1 1 0,0 0 0,0 0 0,1 0 0,-1 1 0,0-1 0,0 0 0,0 0 0,-1 0 0,1 1 0,0-1 0,0 1 0,-1-1 0,1 0 0,-1 1 0,1-1 0,-1 1 0,0-1 0,1 1 0,-1-1 0,0 1 0,0 0 0,0-1 0,0 1 0,0-1 0,-1 1 0,1-1 0,0 1 0,-1-1 0,1 1 0,-1-1 0,1 1 0,-1-1 0,0 0 0,0 1 0,1-1 0,-1 0 0,0 0 0,0 1 0,0-1 0,0 0 0,-1 0 0,1 0 0,-3 1 0,-1 2 0,0 0 0,-1-1 0,1 0 0,-1 0 0,0 0 0,0-1 0,-1 1 0,1-2 0,0 1 0,-1-1 0,1 0 0,0 0 0,-1 0 0,0-1 0,1 0 0,-10-2 0,15 2 6,0 0 0,1 0 0,-1 0 0,1 0 0,-1 0 0,0 0-1,1 0 1,-1-1 0,1 1 0,-1 0 0,0 0 0,1 0 0,-1-1 0,1 1 0,-1 0-1,1-1 1,-1 1 0,1-1 0,-1 1 0,1 0 0,0-1 0,-1 1 0,1-1-1,0 1 1,-1-1 0,1 1 0,0-1 0,-1-1 0,2 2 4,-1-1 0,1 0 0,-1 0 0,1 1 0,-1-1 0,1 0 0,0 1 0,-1-1 0,1 1 0,0-1 0,0 1 0,0-1 0,-1 1 0,1 0 0,0-1 1,1 1-1,37-12-1717,-20 9-5119</inkml:trace>
  <inkml:trace contextRef="#ctx0" brushRef="#br0" timeOffset="2273.43">1325 208 24575,'1'-1'0,"0"0"0,0 0 0,0-1 0,0 1 0,0 0 0,-1 0 0,1-1 0,0 1 0,-1-1 0,1 1 0,-1-1 0,1 1 0,-1-1 0,0 1 0,0-1 0,0 1 0,1-1 0,-1 1 0,-1-1 0,1 1 0,0-1 0,0 1 0,-1-1 0,1 1 0,0-1 0,-1 1 0,0 0 0,1-1 0,-1 1 0,0-1 0,0 1 0,1 0 0,-1 0 0,0 0 0,0-1 0,0 1 0,-1 0 0,1 0 0,0 0 0,0 1 0,-1-1 0,1 0 0,0 0 0,-1 1 0,1-1 0,-1 1 0,1-1 0,0 1 0,-1-1 0,1 1 0,-1 0 0,0 0 0,1 0 0,-1 0 0,1 0 0,-1 0 0,1 0 0,-1 1 0,1-1 0,-1 0 0,1 1 0,0-1 0,-1 1 0,1 0 0,-1-1 0,1 1 0,-3 2 0,1 0 0,0 0 0,0 0 0,1 0 0,-1 1 0,1-1 0,-1 1 0,1-1 0,-3 8 0,5-10 0,-1 0 0,1 0 0,0 0 0,0 0 0,-1 0 0,1 0 0,0 0 0,0-1 0,0 1 0,0 0 0,0 0 0,0 0 0,0 0 0,1 0 0,-1 0 0,0 0 0,0 0 0,1 1 0,0-1 0,0 0 0,0-1 0,-1 1 0,1-1 0,0 1 0,0-1 0,0 1 0,0-1 0,0 1 0,-1-1 0,1 0 0,0 1 0,0-1 0,0 0 0,0 0 0,0 0 0,0 0 0,0 0 0,0 0 0,0 0 0,0 0 0,1 0 0,21-8 0,-4 1 0,-18 8 0,0-1 0,0 0 0,0 0 0,0 0 0,-1 0 0,1 1 0,0-1 0,0 0 0,-1 1 0,1-1 0,0 0 0,0 1 0,-1-1 0,1 1 0,-1 0 0,1-1 0,0 1 0,-1-1 0,1 1 0,-1 0 0,1-1 0,-1 1 0,0 0 0,1 1 0,0 0 0,0 0 0,0-1 0,1 1 0,-1 0 0,0 0 0,0-1 0,1 1 0,-1-1 0,1 1 0,0-1 0,-1 0 0,1 0 0,0 0 0,0 0 0,-1 0 0,1 0 0,0 0 0,0 0 0,0-1 0,0 1 0,0-1 0,1 1 0,-1-1 0,0 0 0,0 0 0,0 0 0,0 0 0,0 0 0,0-1 0,3 0 0,-2 0 0,0 0 0,-1 0 0,1 0 0,-1 0 0,1 0 0,-1-1 0,0 0 0,0 1 0,1-1 0,-1 0 0,0 0 0,0 0 0,-1 0 0,1 0 0,0-1 0,-1 1 0,1 0 0,-1-1 0,0 1 0,0-1 0,0 1 0,1-6 0,1-9 0,0-1 0,-2 0 0,0 1 0,-1-1 0,0 0 0,-6-31 0,6 48 0,0 1 0,0 0 0,0 0 0,0 0 0,0-1 0,0 1 0,0 0 0,0 0 0,0-1 0,0 1 0,0 0 0,0 0 0,0 0 0,0-1 0,0 1 0,0 0 0,-1 0 0,1-1 0,0 1 0,0 0 0,0 0 0,0 0 0,0 0 0,0-1 0,-1 1 0,1 0 0,0 0 0,0 0 0,0 0 0,0-1 0,-1 1 0,1 0 0,0 0 0,0 0 0,0 0 0,-1 0 0,1 0 0,0 0 0,0 0 0,0 0 0,-1 0 0,1 0 0,0 0 0,0 0 0,-1 0 0,1 0 0,-6 11 0,-1 20 0,5-22 10,0 14 99,0-1 1,1 40 0,1-57-191,1-1 0,-1 1 0,1-1-1,0 1 1,0-1 0,0 1 0,0-1 0,1 0 0,0 0 0,0 1-1,0-1 1,0 0 0,0-1 0,1 1 0,0 0 0,0-1 0,0 1-1,0-1 1,1 0 0,4 3 0,7 1-6745</inkml:trace>
  <inkml:trace contextRef="#ctx0" brushRef="#br0" timeOffset="2678.37">1602 177 24575,'0'-2'0,"0"1"0,0-1 0,0 1 0,0-1 0,0 1 0,0-1 0,0 1 0,0 0 0,-1-1 0,1 1 0,-1-1 0,1 1 0,-1 0 0,0-1 0,1 1 0,-1 0 0,0 0 0,0 0 0,0-1 0,0 1 0,0 0 0,0 0 0,0 0 0,0 0 0,0 1 0,-1-1 0,1 0 0,0 0 0,-1 1 0,1-1 0,0 1 0,-1-1 0,1 1 0,-1 0 0,1-1 0,0 1 0,-3 0 0,2 0 0,0 0 0,0 1 0,0-1 0,0 1 0,0-1 0,0 1 0,1 0 0,-1-1 0,0 1 0,0 0 0,1 0 0,-1 0 0,1 1 0,-1-1 0,1 0 0,-1 0 0,1 1 0,0-1 0,-1 1 0,1 0 0,0-1 0,0 1 0,0 0 0,0-1 0,1 1 0,-1 0 0,0 0 0,0 2 0,1-2 0,-1 1 0,1 0 0,0-1 0,-1 1 0,1 0 0,1-1 0,-1 1 0,0 0 0,1-1 0,-1 1 0,1 0 0,0-1 0,-1 1 0,4 4 0,-4-6 0,1 0 0,0 0 0,0 0 0,0 0 0,0 0 0,0 0 0,0 0 0,0 0 0,0 0 0,0 0 0,0 0 0,1-1 0,-1 1 0,0-1 0,0 1 0,1-1 0,-1 1 0,1-1 0,-1 0 0,0 1 0,1-1 0,-1 0 0,1 0 0,-1 0 0,0 0 0,1 0 0,-1 0 0,1-1 0,-1 1 0,2-1 0,-2 0 0,1 0 0,0 0 0,0 0 0,-1 0 0,1 0 0,0 0 0,-1-1 0,1 1 0,-1 0 0,0-1 0,0 0 0,1 1 0,-1-1 0,0 0 0,0 1 0,0-1 0,-1 0 0,1 0 0,1-3 0,0-2 0,0 0 0,-1 0 0,2-14 0,-4 28 94,-3 27 120,4-32-313,0 0 1,0-1 0,1 1-1,-1 0 1,0 0-1,1 0 1,-1 0 0,1 0-1,-1 0 1,1-1-1,0 1 1,0 0 0,0 0-1,0-1 1,0 1-1,2 1 1,5 3-6728</inkml:trace>
  <inkml:trace contextRef="#ctx0" brushRef="#br0" timeOffset="3399.05">1709 120 24575,'1'-1'0,"2"4"0,6 14 0,7 21 0,-14-31 0,0 1 0,0-1 0,0 13 0,-2-19 0,1 0 0,-1 0 0,0 0 0,0 0 0,0 0 0,0 0 0,0 0 0,0 0 0,0 0 0,0 0 0,0 0 0,-1 0 0,1 0 0,0 0 0,-1 0 0,1 0 0,-1 0 0,1-1 0,-1 1 0,1 0 0,-1 0 0,1 0 0,-1 0 0,0-1 0,1 1 0,-1 0 0,0-1 0,0 1 0,0-1 0,0 1 0,1-1 0,-1 1 0,0-1 0,0 1 0,0-1 0,0 0 0,-2 1 0,2-1 0,1 0 0,-1 0 0,0 0 0,1 0 0,-1-1 0,0 1 0,1 0 0,-1 0 0,0 0 0,1-1 0,-1 1 0,0 0 0,1-1 0,-1 1 0,1-1 0,-1 1 0,1-1 0,-1 1 0,1-1 0,-1 1 0,1-1 0,-1 1 0,1-1 0,0 1 0,-1-1 0,1 0 0,0 1 0,0-1 0,-1 0 0,1 1 0,0-1 0,0 0 0,0 1 0,0-1 0,0 0 0,0 0 0,0 1 0,0-1 0,0 0 0,0 1 0,0-1 0,1-1 0,-1-1 0,0 1 0,1-1 0,0 0 0,-1 1 0,1-1 0,0 1 0,1-1 0,-1 1 0,3-5 0,0 4 0,0-1 0,0 1 0,0 0 0,1 1 0,-1-1 0,1 1 0,-1-1 0,9-1 0,-9 3 0,0 0 0,-1-1 0,1 1 0,-1-1 0,1 0 0,-1 0 0,1 0 0,-1 0 0,0-1 0,0 1 0,0-1 0,-1 0 0,5-4 0,-8 9 0,0-1 0,1 1 0,-1 0 0,1 0 0,0 0 0,0 0 0,-1-1 0,1 1 0,0 0 0,1 0 0,-1 0 0,0 0 0,0 0 0,1-1 0,-1 1 0,1 0 0,0 0 0,-1 0 0,1-1 0,0 1 0,0-1 0,0 1 0,0 0 0,0-1 0,1 0 0,-1 1 0,0-1 0,1 0 0,-1 1 0,1-1 0,-1 0 0,1 0 0,-1 0 0,1-1 0,0 1 0,0 0 0,-1 0 0,1-1 0,0 1 0,0-1 0,0 0 0,-1 0 0,1 1 0,0-1 0,0 0 0,0-1 0,0 1 0,0 0 0,0 0 0,-1-1 0,1 1 0,0-1 0,0 0 0,-1 1 0,1-1 0,0 0 0,-1 0 0,1 0 0,-1 0 0,1 0 0,-1-1 0,1 1 0,-1 0 0,2-3 0,-1 1 0,1 0 0,-1-1 0,0 1 0,0-1 0,-1 0 0,1 0 0,-1 0 0,0 0 0,0 0 0,0 0 0,0 0 0,-1-6 0,-1 71 0,9 80 0,-1 0 0,-7-133 0,0-1 0,-1 1 0,0 0 0,0-1 0,-4 13 0,5-19 0,-1 1 0,1-1 0,0 0 0,-1 0 0,1 0 0,-1 0 0,1 1 0,-1-1 0,0 0 0,1 0 0,-1 0 0,0 0 0,0 0 0,0 0 0,0-1 0,0 1 0,0 0 0,0 0 0,0-1 0,0 1 0,0 0 0,0-1 0,0 1 0,0-1 0,-1 0 0,1 1 0,0-1 0,0 0 0,0 0 0,-1 0 0,1 1 0,0-1 0,0-1 0,-1 1 0,1 0 0,0 0 0,0 0 0,-1-1 0,1 1 0,0 0 0,0-1 0,-2 0 0,1 0-59,0-1 0,0 1-1,0-1 1,1 0-1,-1 1 1,0-1 0,1 0-1,-1 0 1,1 0 0,-1 0-1,1 0 1,0 0 0,0 0-1,0-1 1,0 1-1,1 0 1,-1-1 0,0 1-1,1-1 1,0 1 0,-1 0-1,1-4 1,0-8-6767</inkml:trace>
  <inkml:trace contextRef="#ctx0" brushRef="#br0" timeOffset="4166.66">2245 258 24575,'0'0'0,"1"-1"0,-1 0 0,0 0 0,1 1 0,-1-1 0,1 0 0,-1 1 0,1-1 0,-1 1 0,1-1 0,-1 0 0,1 1 0,0-1 0,-1 1 0,1 0 0,0-1 0,0 1 0,-1-1 0,1 1 0,0 0 0,0 0 0,0-1 0,22-5 0,-21 6 0,72-21 0,-179 42 0,104-21 0,0 0 0,-1 0 0,1 0 0,0 0 0,0 1 0,0-1 0,0 0 0,-1 1 0,1-1 0,0 1 0,0-1 0,0 1 0,0 0 0,-1 0 0,5 2 0,10-3 0,22-5 0,-24 3 0,0 0 0,0 1 0,0 0 0,0 1 0,18 1 0,-54 7 0,-93 6 0,138-16 171,30-7-1,-31 5-1023,36-3 0,-43 7-5973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8:10.50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81 177 24575,'1'-8'0,"2"15"0,2 16 0,-3-3 0,-2-1 0,-1 1 0,-5 33 0,4-41 0,-1 0 0,0 1 0,-1-1 0,0-1 0,-1 1 0,-11 20 0,15-30 0,0 0 0,0-1 0,-1 1 0,1 0 0,0-1 0,-1 1 0,1-1 0,-1 0 0,1 1 0,-1-1 0,0 0 0,1 0 0,-1 0 0,-3 1 0,4-2 0,1 0 0,-1 0 0,1 0 0,-1 0 0,1 0 0,-1 0 0,1 0 0,-1 0 0,1 0 0,-1 0 0,1 0 0,-1 0 0,1-1 0,-1 1 0,1 0 0,-1 0 0,1-1 0,0 1 0,-1 0 0,1 0 0,-1-1 0,0 0 0,1 0 0,-1 0 0,0-1 0,0 1 0,1-1 0,-1 1 0,0 0 0,1-1 0,0 1 0,-1-1 0,1-3 0,-2-6 0,1-1 0,0 0 0,1 0 0,0 0 0,1 1 0,4-22 0,-1 29 0,2 10 0,4 13 0,-8-16 0,0 2 0,0-1 0,1 0 0,-1 0 0,1-1 0,0 1 0,0-1 0,0 1 0,0-1 0,1 0 0,-1 0 0,1 0 0,0-1 0,0 1 0,0-1 0,0 0 0,7 3 0,-6-4 0,-1-1 0,0 1 0,0-1 0,0 0 0,0 0 0,1 0 0,-1 0 0,0-1 0,0 1 0,0-1 0,0 0 0,0-1 0,0 1 0,0-1 0,0 0 0,-1 1 0,1-2 0,5-3 0,-6 4 0,1-1 0,-1 0 0,1 0 0,-1-1 0,0 1 0,-1 0 0,1-1 0,0 0 0,-1 0 0,0 0 0,0 0 0,0 0 0,-1 0 0,1 0 0,-1-1 0,0 1 0,0-1 0,0 1 0,-1-1 0,0 1 0,0-1 0,0 1 0,0-1 0,0 1 0,-3-7 0,1 0 0,-1 0 0,0 0 0,-1 1 0,0-1 0,-1 1 0,0 0 0,0 0 0,-1 0 0,-8-9 0,13 18 0,0-1 0,0 1 0,-1-1 0,1 1 0,0 0 0,-1-1 0,1 1 0,0 0 0,-1 0 0,0 0 0,1 0 0,-1 0 0,0 1 0,1-1 0,-1 0 0,0 1 0,0-1 0,1 1 0,-1 0 0,-2-1 0,2 2 0,1-1 0,0 1 0,-1-1 0,1 1 0,0-1 0,0 1 0,-1 0 0,1 0 0,0-1 0,0 1 0,0 0 0,0 0 0,0 0 0,0 0 0,0 0 0,0 0 0,1 1 0,-1-1 0,0 0 0,1 0 0,-1 1 0,1-1 0,-1 0 0,1 1 0,-1-1 0,1 0 0,0 2 0,-1 1 0,0 1 0,0-1 0,0 0 0,1 0 0,0 1 0,0-1 0,0 0 0,0 0 0,1 1 0,-1-1 0,1 0 0,0 0 0,0 0 0,1 0 0,-1 0 0,1 0 0,2 4 0,0-4 0,-1 0 0,0 0 0,1 0 0,0 0 0,0-1 0,0 1 0,0-1 0,0 0 0,1 0 0,-1-1 0,1 0 0,0 1 0,8 1 0,10 3-1365,-3-3-5461</inkml:trace>
  <inkml:trace contextRef="#ctx0" brushRef="#br0" timeOffset="370.47">351 246 24575,'0'2'0,"1"1"0,6-5 0,-7 2 0,1 0 0,0 0 0,-1 0 0,1 0 0,0 0 0,-1-1 0,1 1 0,-1 0 0,1 0 0,-1-1 0,1 1 0,-1 0 0,1-1 0,-1 1 0,1-1 0,-1 1 0,1 0 0,-1-1 0,1 1 0,-1-1 0,0 1 0,1-1 0,-1 0 0,0 1 0,0-1 0,1 1 0,-1-1 0,0 1 0,0-1 0,0 0 0,0 1 0,0-1 0,0 0 0,0 1 0,0-1 0,0 1 0,0-1 0,0 0 0,0 1 0,0-1 0,0 1 0,0-1 0,-1 0 0,1 1 0,-1-2 0,1 2 0,-1-1 0,0 0 0,0 0 0,0 0 0,1 1 0,-1-1 0,0 0 0,0 1 0,0-1 0,0 1 0,0-1 0,-1 1 0,1 0 0,0-1 0,0 1 0,0 0 0,0 0 0,0-1 0,0 1 0,-1 0 0,1 0 0,0 1 0,0-1 0,0 0 0,0 0 0,-2 1 0,1 0 0,-1 0 0,0 1 0,0-1 0,1 1 0,-1 0 0,1 0 0,-1 0 0,1 0 0,0 0 0,0 0 0,0 1 0,0-1 0,0 1 0,0-1 0,1 1 0,0 0 0,-1 0 0,1 0 0,0 0 0,-1 3 0,2-4 0,-1 0 0,0 0 0,1 0 0,0 0 0,-1 0 0,1 0 0,0 0 0,0 0 0,0 0 0,0 0 0,1 0 0,-1 0 0,0 0 0,1 0 0,-1 0 0,1-1 0,0 1 0,0 0 0,0 0 0,0 0 0,0-1 0,0 1 0,0 0 0,0-1 0,1 1 0,-1-1 0,1 0 0,-1 1 0,1-1 0,-1 0 0,4 2 0,0-1-65,0-1 0,0 1 0,0-1 0,0 0 0,0 0 0,0-1 0,0 1 0,0-1 0,0-1 0,1 1 0,-1 0 0,0-1 0,0 0 0,0-1 0,0 1 0,0-1 0,-1 0 0,1 0 0,0 0 0,5-4 0,0-3-6761</inkml:trace>
  <inkml:trace contextRef="#ctx0" brushRef="#br0" timeOffset="1176.44">534 227 24575,'-1'-2'0,"0"0"0,-1 1 0,1-1 0,-1 0 0,1 1 0,-1-1 0,1 1 0,-1 0 0,0-1 0,0 1 0,0 0 0,0 0 0,0 0 0,0 0 0,0 1 0,0-1 0,0 1 0,0-1 0,-1 1 0,1-1 0,0 1 0,0 0 0,-1 0 0,1 0 0,0 1 0,0-1 0,0 0 0,0 1 0,-1-1 0,1 1 0,0 0 0,0 0 0,-3 1 0,2 0 0,0-1 0,1 1 0,-1 0 0,0 0 0,1 0 0,-1 0 0,1 1 0,-1-1 0,1 1 0,0-1 0,0 1 0,0 0 0,1 0 0,-1-1 0,1 1 0,-1 0 0,1 1 0,0-1 0,0 0 0,0 0 0,1 0 0,-1 4 0,1-6 0,0 0 0,0 0 0,0 1 0,0-1 0,0 0 0,0 0 0,0 0 0,1 0 0,-1 0 0,0 0 0,1 0 0,-1 0 0,0 0 0,1-1 0,-1 1 0,1 0 0,0 0 0,-1 0 0,1 0 0,0-1 0,0 1 0,-1 0 0,1-1 0,0 1 0,0 0 0,0-1 0,0 1 0,0-1 0,0 1 0,0-1 0,-1 0 0,1 1 0,1-1 0,-1 0 0,0 0 0,0 0 0,0 0 0,0 0 0,1 0 0,1 0 0,0 0 0,0 0 0,-1-1 0,1 0 0,0 1 0,-1-1 0,1 0 0,0 0 0,-1 0 0,1 0 0,-1-1 0,0 1 0,5-4 0,-3 0 0,0 1 0,-1-1 0,1 0 0,-1 0 0,0-1 0,-1 1 0,1 0 0,-1-1 0,0 0 0,0 1 0,-1-1 0,0 0 0,0 0 0,0 0 0,0 0 0,-1-6 0,-1-12 0,-1 0 0,-6-37 0,1 36 0,2 19 0,1 18 0,2 17 0,2 1 0,1 0 0,1-1 0,7 35 0,-8-59 0,-1-1 0,1 0 0,-1 0 0,1 1 0,0-1 0,0 0 0,0 0 0,1 0 0,-1 0 0,1 0 0,0-1 0,0 1 0,0-1 0,3 4 0,-4-6 0,-1-1 0,0 0 0,1 0 0,-1 1 0,1-1 0,-1 0 0,1 0 0,-1 1 0,1-1 0,-1 0 0,1 0 0,-1 0 0,1 0 0,-1 0 0,1 0 0,-1 0 0,1 0 0,-1 0 0,1 0 0,-1 0 0,1 0 0,-1 0 0,1-1 0,-1 1 0,1 0 0,-1 0 0,1 0 0,0-1 0,11-14 0,0-19 0,-11 18 0,0 8 0,1 18 0,-1-6 0,0-1 0,1 1 0,0-1 0,0 1 0,0-1 0,0 0 0,0 0 0,0 0 0,1 0 0,0 0 0,-1-1 0,1 1 0,0-1 0,0 1 0,0-1 0,1 0 0,-1 0 0,1-1 0,4 3 0,-5-3 0,0 0 0,0 0 0,0 0 0,0 0 0,0-1 0,0 1 0,0-1 0,0 0 0,0 0 0,0 0 0,4-1 0,-5 1 0,-1 0 0,1-1 0,-1 1 0,1-1 0,-1 0 0,0 1 0,1-1 0,-1 0 0,0 0 0,1 0 0,-1 0 0,0 0 0,0 0 0,0 0 0,0 0 0,0 0 0,0-1 0,0 1 0,0 0 0,-1-1 0,1 1 0,1-3 0,-2 2 0,1-1 0,0 1 0,-1-1 0,1 0 0,-1 1 0,0-1 0,0 0 0,0 1 0,0-1 0,0 0 0,0 1 0,-1-1 0,0 1 0,1-1 0,-1 1 0,0-1 0,0 1 0,0-1 0,-3-3 0,4 6 0,0 0 0,0-1 0,0 1 0,0 0 0,0 0 0,0 0 0,-1 0 0,1 0 0,0 0 0,0-1 0,0 1 0,0 0 0,0 0 0,0 0 0,0 0 0,-1 0 0,1 0 0,0 0 0,0 0 0,0 0 0,0 0 0,0 0 0,0 0 0,-1 0 0,1 0 0,0 0 0,0 0 0,0 0 0,0 0 0,0 0 0,-1 0 0,1 0 0,0 0 0,0 0 0,0 0 0,0 0 0,0 0 0,-1 0 0,1 0 0,0 0 0,0 0 0,0 0 0,0 0 0,0 0 0,0 1 0,0-1 0,-1 0 0,1 0 0,0 0 0,-2 10 0,4 11 0,-2-18-34,0-1 0,1 0 0,-1 0 0,1 1 0,0-1-1,0 0 1,0 0 0,0 0 0,0 0 0,0 0 0,1 0 0,-1 0 0,1-1-1,-1 1 1,1 0 0,0-1 0,0 1 0,-1-1 0,1 0 0,0 1-1,0-1 1,0 0 0,0 0 0,1 0 0,-1-1 0,0 1 0,0 0 0,1-1-1,-1 0 1,0 1 0,0-1 0,1 0 0,-1 0 0,0 0 0,1 0 0,-1-1-1,0 1 1,0-1 0,5-1 0,9-4-6792</inkml:trace>
  <inkml:trace contextRef="#ctx0" brushRef="#br0" timeOffset="1671.71">868 202 24575,'-6'-6'0,"5"5"0,1 0 0,-1 0 0,1 1 0,-1-1 0,1 0 0,-1 1 0,1-1 0,-1 1 0,0-1 0,1 0 0,-1 1 0,0 0 0,1-1 0,-1 1 0,0-1 0,0 1 0,1 0 0,-1-1 0,0 1 0,-1 0 0,0 0 0,-1 1 0,1-1 0,0 1 0,0 0 0,0 0 0,0 0 0,0 0 0,1 0 0,-1 0 0,0 1 0,0-1 0,1 1 0,-1-1 0,1 1 0,-1 0 0,1-1 0,0 1 0,-1 0 0,1 0 0,0 0 0,0 0 0,0 0 0,1 0 0,-1 0 0,0 0 0,1 0 0,0 0 0,-1 5 0,1-6 0,-1 1 0,1 0 0,0 0 0,0 0 0,0-1 0,0 1 0,0 0 0,0 0 0,0 0 0,0-1 0,1 1 0,-1 0 0,1 0 0,0-1 0,-1 1 0,1-1 0,0 1 0,0 0 0,0-1 0,0 1 0,0-1 0,0 0 0,0 1 0,1-1 0,-1 0 0,0 0 0,1 0 0,-1 0 0,1 0 0,-1 0 0,1 0 0,0 0 0,-1-1 0,1 1 0,0-1 0,0 1 0,1 0 0,0-1 0,1 0 0,-1 1 0,0-1 0,1 0 0,-1-1 0,0 1 0,0 0 0,0-1 0,1 0 0,-1 0 0,0 0 0,0 0 0,0 0 0,0-1 0,0 1 0,-1-1 0,1 0 0,0 0 0,-1 0 0,1 0 0,-1 0 0,3-4 0,-2 2 0,0-1 0,0 1 0,-1-1 0,0 0 0,0 0 0,0 0 0,-1 0 0,1 0 0,-1 0 0,-1 0 0,1-1 0,-1 1 0,0-7 0,0-14 0,-1-1 0,-1 1 0,-2-1 0,-13-48 0,13 121 0,4-17 0,0-9 0,0 1 0,1 0 0,1-1 0,1 1 0,8 27 0,-3-36 342,-7-12-378,-1 0 0,0 0 1,0 0-1,1 0 1,-1 0-1,0 0 1,1 0-1,-1 0 1,0 0-1,0-1 0,0 1 1,1 0-1,-1 0 1,0 0-1,0 0 1,1 0-1,-1-1 1,0 1-1,0 0 1,0 0-1,0 0 0,1-1 1,-1 1-1,0 0 1,0 0-1,0-1 1,0 1-1,0 0 1,0 0-1,0-1 0,0 1 1,0 0-1,0 0 1,1-1-1,-1 1 1,0 0-1,0 0 1,-1-1-1,1 1 0,0 0 1,0 0-1,0-1 1,0 1-1,0 0 1,0 0-1,0-1 1,0 1-1,-1-10-6790</inkml:trace>
  <inkml:trace contextRef="#ctx0" brushRef="#br0" timeOffset="1844.7">874 126 24575,'2'0'0,"4"0"0,1-3 0,3-1 0,2-2 0,0-1 0,1 2 0,-2-1 0,-1 1 0,-2 1-8191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8:40.50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207 1357 24575,'0'9'0,"-1"39"0,2 0 0,3-1 0,12 68 0,-13-110 0,-2-13 0,-2-15 0,-8-56 0,1-110 0,8 191 0,1 0 0,-1-1 0,1 1 0,-1 0 0,1-1 0,0 1 0,0 0 0,-1-1 0,1 1 0,0-1 0,1 1 0,-1-1 0,0 0 0,0 1 0,0-1 0,1 0 0,-1 0 0,1 0 0,-1 0 0,1 0 0,-1 0 0,1-1 0,0 1 0,2 1 0,-2-2 0,-1 0 0,1 1 0,-1-1 0,1 0 0,-1 1 0,1-1 0,-1 0 0,1 0 0,-1 0 0,1 0 0,-1-1 0,1 1 0,-1 0 0,1-1 0,-1 1 0,0-1 0,1 1 0,-1-1 0,1 0 0,-1 1 0,0-1 0,0 0 0,1 0 0,-1 0 0,0 0 0,0 0 0,0 0 0,0 0 0,0-1 0,0 1 0,-1 0 0,1 0 0,0-1 0,0-2 0,2-3 0,-1 0 0,-1 0 0,1 0 0,-1 0 0,-1-1 0,0-13 0,1-2 0,17 75 0,38 153 0,-56-203-151,1 1-1,0-1 0,0 1 0,0-1 1,1 1-1,-1-1 0,1 0 1,1 3-1,4 1-6674</inkml:trace>
  <inkml:trace contextRef="#ctx0" brushRef="#br0" timeOffset="621.43">510 1382 24575,'-11'-12'0,"9"9"0,0 0 0,0 1 0,-1-1 0,1 0 0,-1 1 0,0 0 0,-3-2 0,6 3 0,0 1 0,-1 0 0,1 0 0,0 0 0,-1 0 0,1 0 0,0 0 0,-1 0 0,1 0 0,0 0 0,-1 0 0,1 0 0,0 0 0,-1 0 0,1 0 0,0 0 0,-1 0 0,1 0 0,0 0 0,-1 0 0,1 0 0,0 1 0,-1-1 0,1 0 0,0 0 0,-1 0 0,1 1 0,0-1 0,-1 0 0,-5 19 0,5-14 0,1-1 0,0 1 0,0 0 0,0-1 0,0 1 0,1-1 0,1 6 0,-2-10 0,0 1 0,1 0 0,-1 0 0,0-1 0,1 1 0,-1 0 0,0-1 0,1 1 0,-1 0 0,1-1 0,-1 1 0,1 0 0,-1-1 0,1 1 0,-1-1 0,1 1 0,0-1 0,-1 0 0,1 1 0,0 0 0,0-1 0,0 0 0,0 0 0,0 0 0,0 0 0,0-1 0,0 1 0,0 0 0,0 0 0,0-1 0,0 1 0,0 0 0,0-1 0,0 1 0,0-1 0,0 1 0,-1-1 0,1 1 0,0-1 0,0 0 0,0-1 0,3-2 0,0 0 0,-1 0 0,0-1 0,0 1 0,0-1 0,0 0 0,-1 0 0,0 0 0,0 0 0,0 0 0,1-7 0,-2 6 0,1 0 0,0 0 0,0 0 0,1 0 0,0 0 0,0 1 0,0 0 0,5-7 0,-8 11 0,1 1 0,0-1 0,-1 1 0,1-1 0,-1 1 0,1-1 0,0 1 0,-1-1 0,1 1 0,0-1 0,-1 1 0,1 0 0,0 0 0,0-1 0,-1 1 0,1 0 0,0 0 0,0 0 0,0 0 0,-1 0 0,1 0 0,0 0 0,0 0 0,0 0 0,0 0 0,0 0 0,1 1 0,0 0 0,0 0 0,-1 0 0,1 0 0,0 0 0,-1 1 0,1-1 0,-1 0 0,0 1 0,3 2 0,1 3 0,-1 0 0,1 0 0,-1 1 0,3 7 0,-4-5 0,4 11 0,-4-20 0,-2-12 0,-2-9 0,0 9 0,1 0 0,2-19 0,-2 30 0,0 0 0,0-1 0,0 1 0,0 0 0,0-1 0,0 1 0,0 0 0,0-1 0,0 1 0,0 0 0,1-1 0,-1 1 0,0 0 0,0 0 0,0-1 0,0 1 0,0 0 0,1-1 0,-1 1 0,0 0 0,0 0 0,1 0 0,-1-1 0,0 1 0,0 0 0,1 0 0,-1 0 0,0-1 0,1 1 0,-1 0 0,0 0 0,0 0 0,1 0 0,-1 0 0,0 0 0,1 0 0,-1 0 0,1 0 0,12 9 0,10 20 0,-22-28 0,1 3-105,1-1 0,-1 1 0,0-1 0,0 1 0,0 0 0,0 0 0,0 0 0,-1 0 0,0 0 0,0 0 0,0 0 0,0 7 0</inkml:trace>
  <inkml:trace contextRef="#ctx0" brushRef="#br0" timeOffset="852.3">705 1137 24575,'0'2'0,"2"4"0,1 6 0,4 7 0,1 4 0,1 3 0,-1-2 0,1-2 0,-2-3 0,0-2 0,0-4-8191</inkml:trace>
  <inkml:trace contextRef="#ctx0" brushRef="#br0" timeOffset="1039.07">699 1257 24575,'2'0'0,"3"-3"0,3-2 0,5-2 0,-1-3 0,1-2 0,-2 0 0,0-2 0,-2-1 0,-3 1 0,-3 2-8191</inkml:trace>
  <inkml:trace contextRef="#ctx0" brushRef="#br0" timeOffset="1380.12">774 1086 24575,'0'0'0,"0"0"0,0 0 0,0-1 0,0 1 0,0 0 0,0 0 0,0 0 0,-1 0 0,1 0 0,0 0 0,0-1 0,0 1 0,0 0 0,-1 0 0,1 0 0,0 0 0,0 0 0,0 0 0,0 0 0,-1 0 0,1 0 0,0 0 0,0 0 0,0 0 0,-1 0 0,1 0 0,0 0 0,0 0 0,0 0 0,-1 0 0,1 0 0,0 0 0,0 0 0,0 0 0,0 0 0,-1 0 0,1 0 0,0 0 0,0 0 0,0 0 0,0 1 0,-1-1 0,1 0 0,0 0 0,0 0 0,0 0 0,0 0 0,0 1 0,-3 13 0,3 16 0,2-15 0,0 0 0,0 0 0,2 0 0,0-1 0,0 1 0,1-1 0,8 14 0,-13-28 0,0 1 0,0-1 0,0 0 0,0 1 0,1-1 0,-1 0 0,0 1 0,0-1 0,0 0 0,1 1 0,-1-1 0,0 0 0,0 1 0,0-1 0,1 0 0,-1 0 0,0 1 0,1-1 0,-1 0 0,0 0 0,1 0 0,-1 0 0,0 1 0,1-1 0,-1 0 0,0 0 0,1 0 0,-1 0 0,0 0 0,1 0 0,-1 0 0,0 0 0,1 0 0,-1 0 0,1 0 0,-1 0 0,0 0 0,1 0 0,-1 0 0,0 0 0,1-1 0,-1 1 0,0 0 0,1 0 0,-1 0 0,0-1 0,1 1 0,-1 0 0,0 0 0,0 0 0,1-1 0,-1 1 0,0 0 0,0-1 0,0 1 0,1 0 0,-1-1 0,0 1 0,0-1 0,13-28 0,-7 15 0,-5 13 10,-1 0 0,0 0 0,1 0 0,-1 1 0,1-1 0,0 0 1,-1 0-1,1 0 0,0 1 0,-1-1 0,1 0 0,0 1 0,0-1 0,0 1 0,-1-1 0,1 1 0,0-1 0,0 1 0,0-1 0,0 1 0,0 0 0,0 0 0,0-1 0,0 1 0,0 0 0,0 0 0,0 0 0,0 0 0,0 0 0,0 0 0,0 0 0,0 1 1,2-1-1,-1 2-153,0-1 1,0 1 0,0 0 0,0-1-1,0 1 1,0 0 0,0 0 0,-1 0 0,1 0-1,-1 1 1,3 2 0,1 6-6684</inkml:trace>
  <inkml:trace contextRef="#ctx0" brushRef="#br0" timeOffset="1966.15">944 1004 24575,'1'16'0,"-1"-1"0,5 23 0,-4-33 0,0 0 0,1 0 0,-1 0 0,1 0 0,0-1 0,0 1 0,0 0 0,1-1 0,0 1 0,0-1 0,4 5 0,-7-9 0,1 1 0,-1-1 0,0 0 0,1 1 0,-1-1 0,1 1 0,-1-1 0,1 0 0,-1 1 0,1-1 0,-1 0 0,1 1 0,-1-1 0,1 0 0,0 0 0,-1 0 0,1 1 0,-1-1 0,1 0 0,0 0 0,-1 0 0,1 0 0,-1 0 0,1 0 0,0 0 0,-1 0 0,1-1 0,-1 1 0,1 0 0,0 0 0,-1 0 0,2-1 0,-1 0 0,0-1 0,1 1 0,-1 0 0,0-1 0,0 1 0,0-1 0,0 1 0,0-1 0,0 1 0,-1-1 0,2-2 0,0-4 0,1-1 0,-1 0 0,1-12 0,32 41 0,-34-20 0,0 1 0,0-1 0,0 0 0,0 0 0,0 1 0,0-1 0,0 0 0,0 0 0,0 0 0,0 0 0,0 0 0,1 0 0,-1 0 0,0 0 0,0-1 0,0 1 0,0 0 0,0-1 0,0 1 0,0 0 0,0-1 0,-1 1 0,1-1 0,0 0 0,0 1 0,0-1 0,0 0 0,-1 1 0,1-1 0,0 0 0,-1 0 0,1 0 0,0 0 0,-1 1 0,1-1 0,-1 0 0,0 0 0,1-1 0,0-2 0,0 0 0,0-1 0,0 1 0,0 0 0,-1 0 0,0 0 0,0-1 0,0-3 0,6 31 0,0 1 0,18 39 0,-4-10 0,-10-25 0,25 78 0,-31-89 0,0 0 0,-1 1 0,0-1 0,-1 20 0,-2-35 0,0 1 0,0-1 0,0 0 0,-1 1 0,1-1 0,-1 0 0,0 0 0,1 1 0,-1-1 0,0 0 0,0 0 0,-1 0 0,1 0 0,0 0 0,-4 3 0,5-4 0,-1 0 0,0-1 0,0 1 0,0-1 0,0 0 0,1 1 0,-1-1 0,0 1 0,0-1 0,0 0 0,0 0 0,0 0 0,0 0 0,0 1 0,0-1 0,0 0 0,0-1 0,0 1 0,0 0 0,0 0 0,1 0 0,-1 0 0,0-1 0,0 1 0,0 0 0,0-1 0,0 1 0,0-1 0,1 1 0,-1-1 0,0 1 0,0-1 0,1 0 0,-1 1 0,0-1 0,1 0 0,-1 0 0,1 1 0,-1-1 0,0-1 0,-9-15-1365,2-2-5461</inkml:trace>
  <inkml:trace contextRef="#ctx0" brushRef="#br0" timeOffset="2621.27">1404 840 24575,'8'10'0,"0"-1"0,0 1 0,-1 0 0,-1 1 0,0 0 0,0 0 0,7 21 0,-7-15 0,-1 1 0,-1 0 0,0 0 0,2 28 0,-8-32 0,2-14 0,0 0 0,0 0 0,0 0 0,0 0 0,0 1 0,-1-1 0,1 0 0,0 0 0,0 0 0,0 0 0,0 0 0,0 0 0,0 0 0,-1 0 0,1 0 0,0 0 0,0 0 0,0 0 0,0 0 0,0 1 0,-1-1 0,1 0 0,0 0 0,0 0 0,0 0 0,0 0 0,0-1 0,-1 1 0,1 0 0,0 0 0,0 0 0,0 0 0,0 0 0,0 0 0,-1 0 0,1 0 0,0 0 0,0 0 0,0 0 0,0 0 0,0-1 0,-2 0 0,0-1 0,1 0 0,-1 0 0,1 0 0,-1 0 0,1 0 0,0 0 0,-1-4 0,-6-15 0,1-1 0,1 0 0,-5-34 0,-1-68 0,11 112 0,1 1 0,0-1 0,3-19 0,-2 28 0,-1 0 0,1 1 0,0-1 0,0 1 0,0-1 0,0 1 0,0-1 0,1 1 0,2-4 0,-3 5 0,0 0 0,0 0 0,0 0 0,0 0 0,0 1 0,0-1 0,0 0 0,0 1 0,0-1 0,0 1 0,0-1 0,1 1 0,-1 0 0,0-1 0,0 1 0,0 0 0,1 0 0,-1 0 0,0 0 0,0 0 0,1 0 0,0 0 0,1 1 0,0 0 0,-1 0 0,1 0 0,-1 0 0,1 1 0,-1-1 0,0 1 0,1 0 0,-1-1 0,0 1 0,0 0 0,0 0 0,0 0 0,0 1 0,-1-1 0,1 0 0,-1 1 0,1-1 0,-1 1 0,0-1 0,0 1 0,0-1 0,0 1 0,0 5 0,1-2 0,-1 1 0,0 0 0,0 0 0,0 0 0,-1 0 0,0 0 0,-1 0 0,-2 14 0,3-19 0,-1-1 0,1 1 0,-1-1 0,0 1 0,1-1 0,-1 0 0,0 0 0,0 1 0,0-1 0,0 0 0,0 0 0,0 0 0,-1 0 0,1 0 0,-2 1 0,3-2 0,-1 1 0,0-1 0,1 0 0,-1 1 0,0-1 0,1 0 0,-1 0 0,0 1 0,0-1 0,1 0 0,-1 0 0,0 0 0,1 0 0,-1 0 0,0 0 0,0 0 0,1 0 0,-1 0 0,0-1 0,0 1 0,1 0 0,-1 0 0,0-1 0,1 1 0,-1 0 0,1-1 0,-1 1 0,0-1 0,1 1 0,-1-1 0,1 1 0,-2-2 0,3-1 0,6 5 0,8 6 0,41 59-1365,-46-58-5461</inkml:trace>
  <inkml:trace contextRef="#ctx0" brushRef="#br0" timeOffset="2947.84">1625 859 24575,'3'0'0,"0"0"0,0 0 0,1 0 0,-1-1 0,0 0 0,0 1 0,0-1 0,0 0 0,0-1 0,0 1 0,0 0 0,5-4 0,-7 4 0,1-1 0,-1 1 0,0 0 0,0-1 0,0 1 0,0 0 0,0-1 0,0 1 0,0-1 0,0 0 0,-1 1 0,1-1 0,0 1 0,-1-1 0,0 0 0,1 0 0,-1 1 0,0-1 0,0 0 0,0 0 0,0 1 0,0-1 0,0 0 0,-1-3 0,1 4 0,0 0 0,0 1 0,0-1 0,-1 0 0,1 0 0,0 1 0,0-1 0,-1 0 0,1 0 0,0 1 0,-1-1 0,1 0 0,-1 1 0,1-1 0,-1 0 0,1 1 0,-1-1 0,1 1 0,-1-1 0,1 1 0,-1-1 0,0 1 0,1 0 0,-1-1 0,0 1 0,1 0 0,-1-1 0,0 1 0,0 0 0,1 0 0,-1 0 0,0-1 0,0 1 0,0 0 0,0 0 0,0 1 0,0-1 0,0 0 0,-1 1 0,1-1 0,0 1 0,1-1 0,-1 1 0,0 0 0,0-1 0,0 1 0,0 0 0,0-1 0,1 1 0,-1 0 0,0 0 0,0 0 0,1 0 0,-1 0 0,1 0 0,-1 0 0,1 0 0,-1 0 0,1 0 0,-1 2 0,1-1 12,0 0-1,0 1 0,-1-1 1,2 0-1,-1 1 1,0-1-1,0 0 0,1 1 1,-1-1-1,1 0 0,-1 1 1,1-1-1,0 0 1,0 0-1,0 0 0,1 0 1,-1 0-1,0 0 0,1 0 1,-1 0-1,1 0 1,-1-1-1,1 1 0,0-1 1,0 1-1,0-1 0,0 0 1,0 0-1,4 2 1,-4-2-76,0 1 1,1-1 0,-1 0 0,1 0 0,-1-1-1,1 1 1,-1-1 0,1 1 0,-1-1 0,1 0-1,0 0 1,-1 0 0,1 0 0,0 0-1,-1 0 1,1-1 0,-1 1 0,1-1 0,-1 0-1,1 0 1,-1 0 0,1 0 0,-1 0 0,0-1-1,0 1 1,4-3 0,1-5-6763</inkml:trace>
  <inkml:trace contextRef="#ctx0" brushRef="#br0" timeOffset="3443.84">1757 740 24575,'1'16'0,"0"0"0,1 1 0,1-1 0,6 19 0,26 67 0,-12-37 0,-8-22 0,-7-24 0,-2 0 0,0 0 0,4 25 0,-10-44 0,0 0 0,0 0 0,0 0 0,0 0 0,0 0 0,0 0 0,0 0 0,0 0 0,0 0 0,-1 0 0,1 0 0,0 0 0,0 0 0,0 0 0,0 0 0,0 0 0,0 0 0,0 0 0,0 0 0,0 0 0,0 0 0,-1 0 0,1 0 0,0 0 0,0 0 0,0 0 0,0 0 0,0 0 0,0 0 0,0 0 0,0 0 0,0 1 0,0-1 0,0 0 0,0 0 0,0 0 0,0 0 0,-1 0 0,1 0 0,0 0 0,0 0 0,0 0 0,0 0 0,0 0 0,0 0 0,0 0 0,0 1 0,0-1 0,0 0 0,0 0 0,0 0 0,0 0 0,0 0 0,0 0 0,0 0 0,0 0 0,0 0 0,0 0 0,0 0 0,0 1 0,0-1 0,0 0 0,0 0 0,0 0 0,1 0 0,-1 0 0,0 0 0,-8-8 0,-7-13 0,2-7 0,2 0 0,0 0 0,2-1 0,-6-33 0,-12-122 0,26 173 0,0 0 0,1 0 0,1-1 0,-1 1 0,5-18 0,-5 27 0,0 0 0,1 0 0,-1 1 0,1-1 0,-1 0 0,1 0 0,0 1 0,0-1 0,0 0 0,0 1 0,0-1 0,0 1 0,0-1 0,0 1 0,1 0 0,-1-1 0,0 1 0,1 0 0,-1 0 0,1 0 0,-1 0 0,1 0 0,0 0 0,-1 1 0,1-1 0,0 1 0,0-1 0,-1 1 0,1-1 0,0 1 0,0 0 0,0 0 0,0 0 0,-1 0 0,1 0 0,0 0 0,0 0 0,0 1 0,0-1 0,-1 1 0,1-1 0,2 2 0,-2-1 0,0 0 0,0 0 0,0 0 0,0 0 0,0 0 0,0 1 0,-1-1 0,1 0 0,0 1 0,-1 0 0,1-1 0,-1 1 0,0 0 0,0-1 0,1 1 0,-1 0 0,0 0 0,-1 0 0,1 0 0,0 0 0,0 0 0,-1 0 0,0 1 0,1-1 0,-1 0 0,0 0 0,0 0 0,0 0 0,0 3 0,-1-2 0,1 0 0,0-1 0,-1 1 0,1-1 0,-1 1 0,0-1 0,0 1 0,0-1 0,0 1 0,-1-1 0,1 0 0,0 0 0,-1 0 0,0 0 0,1 0 0,-1 0 0,0 0 0,0 0 0,0-1 0,0 1 0,-1-1 0,1 1 0,-4 1 0,0-3-1365</inkml:trace>
  <inkml:trace contextRef="#ctx0" brushRef="#br0" timeOffset="3782.39">1946 664 24575,'0'0'0,"1"-1"0,-1 1 0,1 0 0,-1-1 0,0 1 0,1 0 0,-1-1 0,0 1 0,1-1 0,-1 1 0,0-1 0,0 1 0,1-1 0,-1 1 0,0-1 0,0 1 0,0-1 0,0 1 0,0-1 0,1 1 0,-1-1 0,0 1 0,0-1 0,0 1 0,-1-1 0,1 1 0,0-2 0,-3 3 0,-2 10 0,5-8 0,-1 0 0,1 0 0,0 0 0,-1 0 0,1 0 0,0 0 0,1 0 0,-1 0 0,1 0 0,-1 0 0,1 0 0,0 0 0,0 0 0,0 0 0,3 5 0,-3-7 0,0 0 0,0 0 0,0 1 0,1-1 0,-1 0 0,0 0 0,0-1 0,1 1 0,-1 0 0,1 0 0,-1-1 0,0 1 0,1 0 0,-1-1 0,1 0 0,0 1 0,-1-1 0,1 0 0,-1 0 0,1 0 0,-1 0 0,1 0 0,0 0 0,-1 0 0,1 0 0,-1-1 0,1 1 0,-1-1 0,1 1 0,-1-1 0,1 0 0,1-1 0,-1 1 12,-1 0-1,1 0 0,-1 0 1,1 0-1,-1-1 1,1 1-1,-1-1 0,0 1 1,0-1-1,0 1 0,0-1 1,0 1-1,0-1 1,0 0-1,-1 0 0,1 0 1,-1 1-1,1-1 0,-1 0 1,1 0-1,-1 0 1,0 0-1,0 0 0,0 0 1,0 0-1,0 1 0,-1-1 1,1 0-1,-1-2 1,1 2-66,-1 0 1,1 1 0,0-1-1,-1 0 1,0 1 0,1-1-1,-1 0 1,0 1 0,1-1-1,-1 1 1,0-1 0,0 1-1,-1 0 1,1-1 0,0 1-1,0 0 1,0 0 0,-1 0-1,1 0 1,-1 0 0,1 0-1,-1 0 1,1 0 0,-1 0-1,0 1 1,1-1 0,-1 1-1,0-1 1,1 1 0,-1 0-1,-2-1 1,-2 3-6773</inkml:trace>
  <inkml:trace contextRef="#ctx0" brushRef="#br0" timeOffset="4203.35">2084 513 24575,'0'0'0,"0"-1"0,0 1 0,0 0 0,0-1 0,1 1 0,-1 0 0,0 0 0,0-1 0,0 1 0,0 0 0,0 0 0,0-1 0,0 1 0,1 0 0,-1-1 0,0 1 0,0 0 0,0 0 0,0 0 0,1-1 0,-1 1 0,0 0 0,0 0 0,1 0 0,-1 0 0,0-1 0,0 1 0,1 0 0,-1 0 0,0 0 0,1 0 0,-1 0 0,0 0 0,0 0 0,1 0 0,15 2 0,12 10 0,-21-8 0,1 0 0,-1 1 0,1 0 0,10 11 0,-15-13 0,0 0 0,0 0 0,-1 0 0,1 0 0,-1 1 0,0-1 0,0 1 0,0-1 0,0 1 0,-1 0 0,0 0 0,2 5 0,-3-8 0,0-1 0,0 1 0,1 0 0,-1-1 0,0 1 0,0-1 0,0 1 0,0 0 0,0-1 0,0 1 0,0-1 0,0 1 0,0 0 0,-1-1 0,1 1 0,0-1 0,0 1 0,-1 0 0,1-1 0,0 1 0,0-1 0,-1 1 0,1-1 0,-1 1 0,1-1 0,0 0 0,-1 1 0,1-1 0,-1 1 0,1-1 0,-1 0 0,1 1 0,-1-1 0,1 0 0,-1 0 0,0 1 0,1-1 0,-1 0 0,1 0 0,-1 0 0,-1 0 0,1 0 0,0 0 0,0 0 0,-1 0 0,1 0 0,0 0 0,0-1 0,0 1 0,-1-1 0,1 1 0,0-1 0,0 1 0,0-1 0,0 1 0,0-1 0,0 0 0,0 0 0,0 0 0,0 1 0,-1-3 0,0 0 0,0 0 0,0 0 0,0-1 0,1 1 0,0 0 0,-1-1 0,1 1 0,0-1 0,1 1 0,-1-1 0,1 0 0,-1 1 0,1-1 0,0 0 0,1 1 0,-1-1 0,2-6 0,-1 4 0,1 1 0,0 0 0,0 0 0,0-1 0,1 1 0,0 1 0,0-1 0,0 0 0,1 1 0,-1 0 0,5-5 0,3-2-1365,-2-1-5461</inkml:trace>
  <inkml:trace contextRef="#ctx0" brushRef="#br0" timeOffset="4450.32">2248 311 24575,'0'4'0,"0"2"0,0 3 0,0 4 0,4 3 0,0 5 0,4 4 0,1 6 0,3 1 0,0-2 0,-1-2 0,-1-3 0,-3-3 0,-3-5-8191</inkml:trace>
  <inkml:trace contextRef="#ctx0" brushRef="#br0" timeOffset="4640.13">2255 488 24575,'-2'0'0,"1"0"0,3-2 0,5-1 0,5-2 0,3 0 0,3-2 0,1 1 0,-3 2-8191</inkml:trace>
  <inkml:trace contextRef="#ctx0" brushRef="#br0" timeOffset="5450.66">182 1748 24575,'-2'0'0,"1"0"0,5 0 0,7-5 0,10-5 0,9-6 0,12-7 0,13-7 0,12-4 0,13-6 0,11 0 0,4-3 0,1 3 0,-5 2 0,-11 5 0,-14 7 0,-16 6 0,-16 6-8191</inkml:trace>
  <inkml:trace contextRef="#ctx0" brushRef="#br0" timeOffset="6280.85">1612 1099 24575,'56'-37'0,"1"1"0,80-34 0,150-53 0,-15 6 0,-263 113-341,0 0 0,0-1-1,15-11 1,-14 6-6485</inkml:trace>
  <inkml:trace contextRef="#ctx0" brushRef="#br0" timeOffset="7069.27">6 1155 24575,'-1'1'0,"1"-1"0,0 0 0,-1 1 0,1-1 0,-1 0 0,1 1 0,0-1 0,0 1 0,-1-1 0,1 0 0,0 1 0,0-1 0,-1 1 0,1-1 0,0 1 0,0-1 0,0 1 0,0-1 0,0 1 0,0-1 0,-1 1 0,1-1 0,0 1 0,1-1 0,-1 1 0,0-1 0,0 1 0,0-1 0,0 1 0,0-1 0,0 1 0,1-1 0,-1 1 0,0-1 0,0 1 0,1 0 0,10 31 0,-6-17 0,59 231 0,-11-34 0,-34-149 0,35 78 0,-50-132 0,-4-7 0,1 1 0,0 0 0,0-1 0,1 1 0,-1 0 0,1-1 0,-1 1 0,1-1 0,0 0 0,0 0 0,0 1 0,0-1 0,4 3 0,-6-5 0,1 0 0,-1 0 0,1 0 0,0 0 0,-1 0 0,1 0 0,-1-1 0,1 1 0,-1 0 0,1 0 0,-1 0 0,1 0 0,-1-1 0,1 1 0,-1 0 0,1-1 0,-1 1 0,1 0 0,-1-1 0,1 1 0,-1 0 0,0-1 0,1 1 0,-1-1 0,0 1 0,1-1 0,-1 1 0,0-1 0,1 1 0,-1-1 0,0 1 0,0-1 0,0 1 0,0-1 0,0 1 0,1-1 0,-1 1 0,0-2 0,4-22 0,-5 4-1365,-1 2-5461</inkml:trace>
  <inkml:trace contextRef="#ctx0" brushRef="#br0" timeOffset="7784.52">6 1162 24575,'8'-2'0,"0"-1"0,0 0 0,0 0 0,8-5 0,6-2 0,960-438 0,-954 433 0,-21 11 0,0 0 0,1 0 0,-1 1 0,1 0 0,13-4 0,-20 7 0,0 0 0,-1 0 0,1 0 0,-1 0 0,1 1 0,0-1 0,-1 0 0,1 0 0,-1 0 0,1 1 0,-1-1 0,1 0 0,-1 1 0,1-1 0,-1 0 0,1 1 0,-1-1 0,1 0 0,-1 1 0,0-1 0,1 1 0,-1-1 0,0 1 0,1-1 0,-1 1 0,0-1 0,1 1 0,-1 0 0,0-1 0,0 1 0,0-1 0,0 1 0,0 1 0,4 26 0,-3-18 0,34 176 0,81 251 0,-115-435 0,0 1 0,0-1 0,0 1 0,-1 0 0,1-1 0,-1 1 0,0 0 0,0-1 0,0 1 0,0 0 0,0-1 0,-1 6 0,0-7 0,0 1 0,0-1 0,0 0 0,0 0 0,0 0 0,0 0 0,-1 0 0,1-1 0,0 1 0,0 0 0,-1-1 0,1 1 0,0 0 0,-1-1 0,1 0 0,-1 1 0,1-1 0,-1 0 0,1 0 0,-1 1 0,1-1 0,0 0 0,-1-1 0,-2 1 0,-10 0 39,0 1 0,0 1 0,0 1-1,0 0 1,-13 4 0,-66 30-4,61-23-851,-47 13-1,61-23-6009</inkml:trace>
  <inkml:trace contextRef="#ctx0" brushRef="#br0" timeOffset="8472.85">1329 551 24575,'-1'0'0,"0"1"0,1-1 0,-1 1 0,1-1 0,-1 1 0,1-1 0,-1 1 0,1 0 0,0-1 0,-1 1 0,1 0 0,0-1 0,-1 1 0,1 0 0,0 0 0,0-1 0,0 1 0,0 0 0,-1-1 0,1 1 0,0 0 0,0 0 0,1 0 0,-1-1 0,0 1 0,0 0 0,0-1 0,0 1 0,1 1 0,5 36 0,-4-24 0,21 136 0,73 258 0,-95-402 0,0-3 0,0-1 0,-1 1 0,1 0 0,0 0 0,0-1 0,0 1 0,1 0 0,-1-1 0,1 1 0,-1-1 0,1 0 0,0 0 0,0 1 0,4 3 0,-5-7 0,-1 1 0,1 0 0,-1 0 0,0 0 0,1 0 0,-1 0 0,1-1 0,-1 1 0,1 0 0,-1 0 0,0-1 0,1 1 0,-1 0 0,0 0 0,1-1 0,-1 1 0,0 0 0,1-1 0,-1 1 0,0-1 0,0 1 0,0 0 0,1-1 0,-1 1 0,0-1 0,0 1 0,0-1 0,0 1 0,0-1 0,0 1 0,1 0 0,-1-1 0,0 1 0,-1-2 0,4-17 0,-3 18 0,0-21-1365,-2-1-5461</inkml:trace>
  <inkml:trace contextRef="#ctx0" brushRef="#br0" timeOffset="9204.27">1322 557 24575,'0'0'0,"0"0"0,0 0 0,0 0 0,0 0 0,-1 0 0,1 0 0,0 0 0,0 0 0,0 0 0,0 0 0,0 0 0,-1 0 0,1 0 0,0 0 0,0 0 0,0 0 0,0 0 0,0 0 0,-1 0 0,1 0 0,0 0 0,0 0 0,0-1 0,0 1 0,0 0 0,0 0 0,0 0 0,-1 0 0,1 0 0,0 0 0,0 0 0,0-1 0,0 1 0,0 0 0,0 0 0,0 0 0,0 0 0,0 0 0,0-1 0,0 1 0,0 0 0,0 0 0,0 0 0,0-1 0,4-7 0,9-7 0,11-6 0,0 1 0,2 2 0,37-22 0,87-37 0,-136 70 0,138-66 0,281-145 0,-398 196 0,-28 17 0,-1 0 0,2 0 0,-1 1 0,1 0 0,15-6 0,-22 10 0,0 0 0,0 0 0,0 0 0,1 0 0,-1 0 0,0 0 0,0 0 0,0 0 0,1 0 0,-1 0 0,0 1 0,0-1 0,0 0 0,0 1 0,0-1 0,0 1 0,1 0 0,-1-1 0,0 1 0,-1 0 0,1-1 0,0 1 0,0 0 0,0 0 0,0 0 0,-1 0 0,1 0 0,0 0 0,-1 0 0,1 0 0,-1 0 0,1 2 0,3 4 0,-2 1 0,1 0 0,2 14 0,-4-14 0,3 9 0,17 76 0,32 92 0,-32-130 0,-2-7 0,-3 1 0,20 97 0,-35-145 0,-1 0 0,1 1 0,-1-1 0,0 0 0,0 1 0,1-1 0,-1 0 0,0 1 0,0-1 0,0 0 0,-1 1 0,1-1 0,0 1 0,0-1 0,-1 0 0,1 0 0,-1 1 0,1-1 0,-1 0 0,0 0 0,1 1 0,-1-1 0,0 0 0,0 0 0,0 0 0,0 0 0,0 0 0,-1 1 0,-2-1 0,0 0 0,1 0 0,-1-1 0,0 1 0,0-1 0,0 0 0,0 0 0,1 0 0,-5-1 0,-2 1 0,1 0 0,0 1 0,0 0 0,0 0 0,-1 1 0,2 1 0,-1-1 0,0 2 0,-9 4 0,-13 7 0,-31 22 0,38-22 0,-107 63 0,-3-4 0,-212 81 0,155-90-1365,168-59-5461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8:56.34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51 426 24575,'0'-2'0,"0"4"0,0 5 0,0 9 0,0 9 0,0 10 0,0 8 0,0 5 0,0 1 0,2-2 0,1-6 0,0-8 0,-1-8 0,2-7 0,-1-5 0,1-6 0,-3-4 0</inkml:trace>
  <inkml:trace contextRef="#ctx0" brushRef="#br0" timeOffset="296.04">0 805 24575,'2'0'0,"-1"2"0,3 1 0,-1 1 0,2 1 0,-1 2 0,1-1 0,3-1 0,1-2 0,1-1 0,0-2 0,-3-1-8191</inkml:trace>
  <inkml:trace contextRef="#ctx0" brushRef="#br0" timeOffset="531.6">101 748 24575,'0'2'0,"0"3"0,-1 3 0,0 2 0,-3 1 0,0 2 0,-1-1 0,-1 2 0,2-1 0,-2-2 0,1-1 0,3-4 0,0-6 0</inkml:trace>
  <inkml:trace contextRef="#ctx0" brushRef="#br0" timeOffset="1237.92">964 11 24575,'0'-2'0,"0"-3"0,0 1 0,0 7 0,0 5 0,0 9 0,0 4 0,0 4 0,0 3 0,1-1 0,1 0 0,-1-3 0,0-3 0,0-5 0,2-4 0,0-3 0,-1-3 0</inkml:trace>
  <inkml:trace contextRef="#ctx0" brushRef="#br0" timeOffset="1522.41">914 219 24575,'-2'0'0,"0"0"0,1 1 0,3 3 0,5 4 0,6 0 0,3-1 0,-1 0 0,0-1 0,-2-1 0,-2-3 0,-3-4 0,-1-2 0,-2 1-8191</inkml:trace>
  <inkml:trace contextRef="#ctx0" brushRef="#br0" timeOffset="1847.98">1059 175 24575,'-2'2'0,"-3"4"0,-1 3 0,-1 2 0,-2 4 0,1 1 0,0-2 0,0-1 0,3-3-8191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06.77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0 136 24575,'2'0'0,"0"-1"0,-1 1 0,1-1 0,-1 0 0,1 1 0,0-1 0,-1 0 0,1 0 0,-1 0 0,0 0 0,1 0 0,-1 0 0,0-1 0,1 1 0,-1 0 0,0-1 0,0 1 0,0-1 0,0 1 0,-1-1 0,1 1 0,0-1 0,0-3 0,2-2 0,0-1 0,-1 1 0,2-16 0,1-20 0,-3 41 0,0 8 0,1 11 0,6 78 0,3 59 0,-12-153 0,0 0 0,0 0 0,0 1 0,0-1 0,0 0 0,0 0 0,0 0 0,-1 0 0,1 0 0,0 0 0,-1 0 0,1 0 0,-1 0 0,1 0 0,-1 0 0,0 0 0,0 1 0,0-1 0,1-1 0,-1 0 0,1 1 0,-1-1 0,1 0 0,-1 0 0,0 1 0,1-1 0,-1 0 0,0 0 0,1 0 0,-1 0 0,1 0 0,-1 0 0,0 0 0,1 0 0,-1 0 0,0 0 0,1 0 0,-1 0 0,-1-1 0,0 1 0,0-1 0,1 0 0,-1 0 0,0 0 0,0 0 0,0-1 0,1 1 0,-1 0 0,1-1 0,-1 1 0,1-1 0,-1 0 0,1 1 0,0-1 0,-2-4 0,3 6 0,-1 0 0,1 0 0,0-1 0,0 1 0,0 0 0,0 0 0,0-1 0,0 1 0,-1 0 0,1 0 0,0-1 0,0 1 0,0 0 0,0-1 0,0 1 0,0 0 0,0-1 0,0 1 0,0 0 0,1 0 0,-1-1 0,0 1 0,0 0 0,0 0 0,0-1 0,0 1 0,0 0 0,0 0 0,1-1 0,-1 1 0,0 0 0,0 0 0,0-1 0,1 1 0,11-1 0,18 8 0,-26-6 0,1 1-136,1-1-1,0 1 1,0-1-1,0 0 1,0-1-1,0 1 1,1-1-1,-1 0 0,7-2 1,-3 0-6690</inkml:trace>
  <inkml:trace contextRef="#ctx0" brushRef="#br0" timeOffset="607.8">473 3 24575,'-4'-3'0,"3"11"0,6 319 0,-5-328 0,0-1 0,0 1 0,0 0 0,0-1 0,0 1 0,1-1 0,-1 1 0,0 0 0,1 0 0,-1-1 0,1 1 0,0 0 0,-1 0 0,1 0 0,0-1 0,0 1 0,0 0 0,-1 0 0,1 0 0,0 0 0,0 0 0,1 1 0,-1-1 0,0 0 0,0 0 0,0 1 0,0-1 0,1 1 0,2-2 0,-1 2 0,1-1 0,-1 1 0,1-1 0,-1 1 0,1 0 0,0 0 0,-1 1 0,1-1 0,-1 1 0,5 1 0,-4-1 0,0 0 0,0 0 0,0 0 0,0-1 0,0 1 0,0-1 0,1 0 0,-1 0 0,0-1 0,0 1 0,0-1 0,0 0 0,5-2 0,-7 2 0,-1 1 0,1-1 0,-1 0 0,1-1 0,-1 1 0,1 0 0,-1 0 0,0-1 0,0 1 0,1-1 0,-1 1 0,0-1 0,0 1 0,-1-1 0,1 0 0,0 1 0,0-1 0,-1 0 0,1 0 0,-1 1 0,0-1 0,1 0 0,-1 0 0,0 0 0,0 0 0,0 1 0,0-1 0,0 0 0,-1 0 0,1 0 0,-2-3 0,2 4 0,0 0 0,0-1 0,-1 1 0,1 0 0,0 0 0,-1 0 0,1-1 0,-1 1 0,1 0 0,-1 0 0,0 0 0,1 0 0,-1 0 0,0 0 0,0 0 0,0 0 0,0 1 0,-1-3 0,1 3 0,0 0 0,0 0 0,1-1 0,-1 1 0,0 0 0,0 0 0,0 0 0,0 0 0,0 0 0,1 0 0,-1 0 0,0 0 0,0 1 0,0-1 0,0 0 0,1 0 0,-1 1 0,0-1 0,0 0 0,-1 1 0,0 1 0,-1 0 0,1 0 0,0 0 0,-1 0 0,1 0 0,0 0 0,0 1 0,0-1 0,1 1 0,-1-1 0,1 1 0,-1-1 0,-1 7 0,3 16 342,5-16-684,-5-9 301,1 0 0,-1 0-1,0 0 1,0 0-1,1 0 1,-1 0 0,0 0-1,1 0 1,-1 0 0,0 0-1,1 0 1,-1 0-1,0 0 1,1 0 0,-1 0-1,0 0 1,0 0 0,1 0-1,-1-1 1,0 1-1,0 0 1,1 0 0,-1 0-1,0-1 1,0 1 0,1 0-1,-1 0 1,0-1-1,0 1 1,0 0 0,0 0-1,1-1 1,3-6-6785</inkml:trace>
  <inkml:trace contextRef="#ctx0" brushRef="#br0" timeOffset="779.47">441 161 24575,'-2'0'0,"1"0"0,5 0 0,5-4 0,5-2 0,2 1 0,2-2 0,-3 1-8191</inkml:trace>
  <inkml:trace contextRef="#ctx0" brushRef="#br0" timeOffset="1290.05">801 117 24575,'1'-2'0,"1"1"0,-1-1 0,1 1 0,-1 0 0,1-1 0,0 1 0,0 0 0,0 0 0,2-1 0,1-1 0,-1 1 0,0 0 0,-1 0 0,1 1 0,0-1 0,0 1 0,0 0 0,0 0 0,0 0 0,1 0 0,-1 1 0,7 0 0,-10 0 0,1 0 0,-1 0 0,0 0 0,1 1 0,-1-1 0,0 0 0,1 1 0,-1-1 0,0 1 0,0-1 0,1 1 0,-1 0 0,0-1 0,0 1 0,0 0 0,0 0 0,0 0 0,0 0 0,0 0 0,0 0 0,0 0 0,-1 0 0,1 1 0,0-1 0,-1 0 0,1 0 0,-1 1 0,1-1 0,-1 0 0,1 0 0,-1 1 0,0-1 0,0 1 0,0-1 0,0 0 0,0 1 0,0-1 0,0 0 0,0 3 0,-1-2 0,1 0 0,-1 0 0,1 0 0,-1 0 0,0 0 0,0 0 0,0 0 0,0 0 0,0-1 0,0 1 0,0 0 0,-1 0 0,1-1 0,-1 1 0,1-1 0,-1 1 0,1-1 0,-1 0 0,-3 2 0,-14 15 0,20-17 0,0-1 0,0 1 0,0-1 0,1 1 0,-1-1 0,0 0 0,0 1 0,1-1 0,-1 0 0,0 0 0,0 0 0,1 0 0,1-1 0,2 2 0,-2-1 0,0 1 0,0 0 0,0 0 0,0 0 0,-1 0 0,1 1 0,-1-1 0,1 1 0,-1-1 0,1 1 0,-1 0 0,0 0 0,0 0 0,1 0 0,-2 1 0,1-1 0,0 0 0,0 1 0,-1-1 0,1 1 0,1 4 0,-3-5 0,1-1 0,0 1 0,-1 0 0,1 0 0,-1 0 0,0 0 0,0-1 0,1 1 0,-1 0 0,0 0 0,-1 0 0,1 0 0,0 0 0,0 0 0,-1-1 0,1 1 0,-1 0 0,0 0 0,0-1 0,1 1 0,-1 0 0,0-1 0,0 1 0,0-1 0,-1 1 0,1-1 0,0 1 0,-1-1 0,1 0 0,0 0 0,-1 0 0,0 0 0,1 0 0,-4 2 0,1-1 0,1-1 0,-1 1 0,0-1 0,0 0 0,0 0 0,-1 0 0,1 0 0,0-1 0,-6 0 0,9 0 0,-1 0 0,1 0 0,0 0 0,-1 0 0,1-1 0,0 1 0,0-1 0,-1 1 0,1-1 0,0 1 0,0-1 0,0 1 0,0-1 0,0 0 0,0 0 0,0 0 0,0 0 0,0 0 0,0 0 0,0 0 0,1 0 0,-1 0 0,0 0 0,1 0 0,-1 0 0,0 0 0,1-1 0,0 1 0,-1 0 0,1 0 0,0-1 0,0 1 0,-1-3 0,1-14-1365,1-1-5461</inkml:trace>
  <inkml:trace contextRef="#ctx0" brushRef="#br0" timeOffset="1524.16">1128 67 24575,'0'3'0,"0"3"0,0 4 0,0 5 0,0 5 0,0 3 0,0 1 0,0 1 0,0-1 0,0-2 0,0-2 0,0-4-8191</inkml:trace>
  <inkml:trace contextRef="#ctx0" brushRef="#br0" timeOffset="2206.65">82 564 24575,'1'-1'0,"-1"1"0,0-1 0,1 0 0,-1 1 0,1-1 0,0 0 0,-1 1 0,1-1 0,-1 1 0,1-1 0,0 1 0,-1-1 0,1 1 0,0-1 0,0 1 0,-1 0 0,1-1 0,0 1 0,0 0 0,0 0 0,1-1 0,18-4 0,15 1 0,0 2 0,62 3 0,-14 0 0,209-9 308,142-2-1981,-407 10-5153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02.40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9 33 24575,'-6'-10'0,"4"5"0,9 6 0,5 2 49,0-1 0,1 0 0,0 0-1,-1-2 1,1 1 0,24-4 0,-9-1-903,53-15 1,-71 17-5973</inkml:trace>
  <inkml:trace contextRef="#ctx0" brushRef="#br0" timeOffset="342.76">109 39 24575,'0'0'0,"0"0"0,0 0 0,0 0 0,0 0 0,0 0 0,0 0 0,0-1 0,-1 1 0,1 0 0,0 0 0,0 0 0,0 0 0,0 0 0,0 0 0,0 0 0,0 0 0,-1 0 0,1 0 0,0 0 0,0 0 0,0 0 0,0 0 0,0-1 0,-1 1 0,1 0 0,0 0 0,0 0 0,0 0 0,0 1 0,-1-1 0,1 0 0,0 0 0,0 0 0,0 0 0,0 0 0,0 0 0,0 0 0,-1 0 0,1 0 0,0 0 0,0 0 0,0 0 0,0 1 0,-3 7 0,3 12 0,4-2 0,1 0 0,1 0 0,15 33 0,-11-27 0,9 28 0,-16-42 0,0 1 0,-1-1 0,-1 1 0,0-1 0,0 1 0,-1 12 0,0-21 0,0 0 0,0 0 0,-1 1 0,1-1 0,0 0 0,-1 0 0,0 1 0,0-1 0,1 0 0,-1 0 0,0 0 0,-1 0 0,1 0 0,0 0 0,-1 0 0,1-1 0,-1 1 0,1 0 0,-1-1 0,0 1 0,0-1 0,1 0 0,-1 1 0,0-1 0,0 0 0,-1 0 0,1 0 0,0-1 0,0 1 0,0 0 0,0-1 0,-1 1 0,1-1 0,-4 0 0,4 0 15,-1-1 0,1 1 0,-1-1 0,1 0-1,-1 1 1,1-1 0,-1 0 0,1-1 0,0 1 0,0 0-1,0-1 1,-1 1 0,1-1 0,1 0 0,-1 1 0,0-1 0,0 0-1,1 0 1,-1 0 0,1-1 0,-1 1 0,0-3 0,-5-7-584,1 0 0,-8-22 0,8 16-6257</inkml:trace>
  <inkml:trace contextRef="#ctx0" brushRef="#br0" timeOffset="1224.29">386 241 24575,'0'-5'0,"0"1"0,-1-1 0,0 1 0,0-1 0,0 1 0,-1 0 0,1-1 0,-1 1 0,0 0 0,0 0 0,-5-6 0,7 9 0,-1 0 0,0 0 0,0 0 0,0 0 0,0-1 0,0 1 0,0 0 0,0 1 0,-1-1 0,1 0 0,0 0 0,0 0 0,-1 1 0,1-1 0,0 1 0,-1-1 0,1 1 0,-1-1 0,1 1 0,0 0 0,-1 0 0,1 0 0,-1 0 0,1 0 0,-1 0 0,1 0 0,-1 0 0,1 0 0,-1 1 0,1-1 0,0 1 0,-1-1 0,1 1 0,0 0 0,-1-1 0,1 1 0,0 0 0,0 0 0,-2 1 0,-1 2 0,0 0 0,1 0 0,-1 1 0,1-1 0,0 1 0,0 0 0,1-1 0,-1 1 0,1 0 0,0 1 0,1-1 0,-1 0 0,0 9 0,1-11 0,0-1 0,1 0 0,0 0 0,0 0 0,-1 0 0,1 1 0,1-1 0,-1 0 0,0 0 0,0 0 0,1 1 0,-1-1 0,1 0 0,0 0 0,0 0 0,0 0 0,0 0 0,0 0 0,0 0 0,0 0 0,0-1 0,1 1 0,-1 0 0,1-1 0,-1 1 0,1-1 0,0 0 0,0 1 0,0-1 0,-1 0 0,1 0 0,0 0 0,0 0 0,1 0 0,-1-1 0,3 2 0,-4-2 0,1 0 0,0 1 0,0-1 0,0 0 0,-1 0 0,1 0 0,0 0 0,0-1 0,0 1 0,-1 0 0,1-1 0,0 1 0,0-1 0,-1 0 0,1 1 0,0-1 0,-1 0 0,1 0 0,-1 0 0,1 0 0,1-3 0,1 0 0,0-1 0,-1 1 0,0-1 0,0 0 0,3-7 0,7-11 0,-6 52 0,-6-26 0,0 1 0,0-1 0,1 0 0,-1 1 0,1-1 0,-1 0 0,1 0 0,0 0 0,1 0 0,-1-1 0,4 5 0,-5-7 0,-1 1 0,1-1 0,0 1 0,0-1 0,-1 1 0,1-1 0,0 1 0,0-1 0,0 0 0,0 1 0,0-1 0,0 0 0,-1 0 0,1 0 0,0 1 0,0-1 0,0 0 0,0 0 0,1-1 0,0 1 0,-1-1 0,0 1 0,0-1 0,0 0 0,0 1 0,0-1 0,0 0 0,0 0 0,0 0 0,0 0 0,0 0 0,0 0 0,0 0 0,-1 0 0,1 0 0,0 0 0,-1 0 0,1-2 0,10-27 0,-10 25 0,1 0 0,-1 0 0,1 0 0,0 0 0,0 1 0,1-1 0,-1 0 0,1 1 0,0 0 0,6-6 0,-9 9 0,1 1 0,0-1 0,0 1 0,0-1 0,0 1 0,0 0 0,0-1 0,-1 1 0,1 0 0,0 0 0,0 0 0,0 0 0,0 0 0,0 0 0,0 0 0,0 0 0,0 0 0,0 0 0,0 0 0,0 1 0,0-1 0,0 0 0,-1 1 0,1-1 0,0 1 0,0-1 0,0 1 0,0-1 0,-1 1 0,1-1 0,0 1 0,-1 0 0,1-1 0,0 1 0,-1 0 0,1 0 0,-1 0 0,1 1 0,3 3 0,-1-1 0,-1 1 0,1 0 0,-1 0 0,3 7 0,2 41 0,-6-41 0,-1-36 0,0 21 0,0-8 0,0 0 0,1-1 0,2-14 0,-3 24 0,1 0 0,-1 0 0,1 0 0,-1-1 0,1 1 0,0 0 0,0 1 0,-1-1 0,1 0 0,1 0 0,-1 0 0,0 0 0,0 1 0,1-1 0,-1 1 0,1-1 0,-1 1 0,1-1 0,0 1 0,0 0 0,-1 0 0,1 0 0,0 0 0,0 0 0,3-1 0,-3 2 0,0 0 0,-1 1 0,1-1 0,0 0 0,0 0 0,-1 1 0,1-1 0,-1 1 0,1-1 0,0 1 0,-1 0 0,1 0 0,-1 0 0,1 0 0,-1 0 0,0 0 0,1 0 0,-1 0 0,0 0 0,0 1 0,0-1 0,0 0 0,0 1 0,0-1 0,0 1 0,0-1 0,0 3 0,3 4 0,0 1 0,-1-1 0,4 17 0,-5-12-341,0 0 0,0 0-1,-2 17 1,0-18-6485</inkml:trace>
  <inkml:trace contextRef="#ctx0" brushRef="#br0" timeOffset="1604.44">2 524 24575,'236'-7'0,"78"2"0,-304 6 342,-14 1-2049,-5 0-5119</inkml:trace>
  <inkml:trace contextRef="#ctx0" brushRef="#br0" timeOffset="1993.4">191 587 24575,'-1'1'0,"0"-1"0,1 1 0,-1-1 0,0 1 0,0 0 0,1-1 0,-1 1 0,0 0 0,1 0 0,-1-1 0,1 1 0,-1 0 0,1 0 0,-1 0 0,1 0 0,0 0 0,-1 1 0,1-1 0,0-1 0,0 1 0,0-1 0,0 0 0,1 1 0,-1-1 0,0 1 0,0-1 0,0 1 0,1-1 0,-1 0 0,0 1 0,1-1 0,-1 1 0,0-1 0,1 0 0,-1 1 0,0-1 0,1 0 0,-1 0 0,1 1 0,-1-1 0,0 0 0,2 0 0,1 2 0,1-1 0,-1 0 0,1 0 0,-1-1 0,1 1 0,0-1 0,6 0 0,390-11 0,-394 11 69,-3 0-273,1 0-1,-1 0 0,1 0 0,-1-1 0,1 1 0,5-2 0,-2-2-6621</inkml:trace>
  <inkml:trace contextRef="#ctx0" brushRef="#br0" timeOffset="2578.95">1010 222 24575,'1'0'0,"4"0"0,3 1 0,4 0 0,4 1 0,2-1 0,1 0 0,0-1 0,-2 1 0,-1-1 0,-1 0 0,-2 0 0,-3-2 0,-4 1-8191</inkml:trace>
  <inkml:trace contextRef="#ctx0" brushRef="#br0" timeOffset="3030.59">1124 172 24575,'0'-1'0,"0"1"0,0-1 0,1 1 0,-1 0 0,0-1 0,0 1 0,1 0 0,-1-1 0,1 1 0,-1 0 0,0-1 0,1 1 0,-1 0 0,0 0 0,1 0 0,-1-1 0,1 1 0,-1 0 0,1 0 0,-1 0 0,1 0 0,-1 0 0,1 0 0,-1 0 0,1 0 0,-1 0 0,0 0 0,1 0 0,-1 0 0,1 0 0,-1 0 0,1 0 0,-1 0 0,1 1 0,-1-1 0,0 0 0,1 0 0,-1 1 0,1-1 0,-1 1 0,21 8 0,-14-4 0,0 0 0,0 1 0,-1 0 0,10 11 0,-13-14 0,-1 1 0,1-1 0,-1 0 0,0 0 0,0 1 0,0 0 0,0-1 0,-1 1 0,1 0 0,-1-1 0,0 1 0,1 7 0,-3-9 17,1-1 0,-1 1 0,1 0 1,-1 0-1,0-1 0,0 1 0,0 0 0,0-1 0,0 1 0,0-1 0,0 1 0,0-1 0,0 0 0,-1 1 0,1-1 0,-1 0 0,1 0 0,-1 0 1,-2 2-1,-2 0-359,0 0 1,0 0 0,0 0-1,-8 1 1,5-2-6485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09.628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14 476 24575,'-10'85'0,"25"230"0,0-49 0,-16-286-1365,1 0-5461</inkml:trace>
  <inkml:trace contextRef="#ctx0" brushRef="#br0" timeOffset="1317.52">7 426 24575,'0'0'0,"0"0"0,0 0 0,0 0 0,-1 0 0,1-1 0,0 1 0,0 0 0,-1 0 0,1 0 0,0 0 0,0 0 0,0 0 0,-1 1 0,1-1 0,0 0 0,0 0 0,-1 0 0,1 0 0,0 0 0,0 0 0,0 0 0,-1 0 0,1 0 0,0 1 0,0-1 0,0 0 0,0 0 0,-1 0 0,1 0 0,0 1 0,0-1 0,0 0 0,0 0 0,0 0 0,0 0 0,0 1 0,-1-1 0,1 0 0,0 0 0,0 1 0,0-1 0,0 0 0,0 0 0,0 0 0,0 1 0,0-1 0,0 0 0,0 0 0,0 1 0,0-1 0,0 0 0,0 0 0,1 1 0,-1-1 0,0 1 0,1 0 0,-1-1 0,1 1 0,-1-1 0,1 1 0,-1-1 0,1 1 0,-1-1 0,1 1 0,-1-1 0,1 1 0,0-1 0,-1 0 0,1 1 0,1-1 0,6 2 0,1 0 0,0-1 0,0 0 0,0 0 0,0-1 0,11-1 0,57-11 0,-35 5 0,425-32 0,1 37 0,-455 2 0,16 0 0,-28 0 0,1 0 0,-1 0 0,0 0 0,0 0 0,1 1 0,-1-1 0,0 0 0,0 1 0,1-1 0,-1 1 0,0-1 0,0 1 0,0 0 0,0-1 0,0 1 0,1 1 0,-1 1 0,-1 0 0,1-1 0,-1 1 0,0-1 0,0 1 0,0 0 0,-1-1 0,1 1 0,0-1 0,-1 1 0,0-1 0,0 1 0,-1 2 0,-2 9 0,0 17 0,2-1 0,1 62 0,16 61 0,-8-95 0,37 306 0,-44-363 0,1 4 0,0-1 0,-1 1 0,0-1 0,0 1 0,0-1 0,0 1 0,-2 4 0,2-8 0,-1 0 0,1 0 0,-1 0 0,1 0 0,-1 0 0,0 0 0,0 0 0,1-1 0,-1 1 0,0 0 0,0 0 0,0-1 0,0 1 0,0 0 0,0-1 0,0 1 0,0-1 0,0 0 0,0 1 0,0-1 0,0 0 0,0 1 0,0-1 0,0 0 0,0 0 0,0 0 0,0 0 0,-1 0 0,1 0 0,0 0 0,0 0 0,-2-1 0,-118-7 0,-184 11 0,36 23 0,64-4 0,142-16 0,31-2 0,-1-1 0,-52-3 0,83-1 0,1 1 0,-1 0 0,1-1 0,-1 1 0,1-1 0,-1 0 0,1 1 0,-1-1 0,1 0 0,-1 0 0,1 0 0,0 0 0,-1 0 0,1 0 0,0 0 0,0 0 0,0-1 0,0 1 0,0 0 0,0-1 0,0 1 0,1-1 0,-1 1 0,0-1 0,1 1 0,-1-1 0,1 0 0,0 1 0,-1-1 0,1-2 0,-1-7 0,0 0 0,1-1 0,2-17 0,-1 11 0,1-128-1365,-2 130-5461</inkml:trace>
  <inkml:trace contextRef="#ctx0" brushRef="#br0" timeOffset="2090.99">234 646 24575,'0'147'0,"-5"-192"0,1 19 0,1-1 0,2 1 0,0 0 0,4-28 0,-3 53 0,0-1 0,1 1 0,-1-1 0,0 1 0,1-1 0,-1 1 0,1-1 0,0 1 0,-1-1 0,1 1 0,0 0 0,1-2 0,-1 2 0,-1 1 0,1-1 0,-1 1 0,1-1 0,0 1 0,-1 0 0,1-1 0,-1 1 0,1 0 0,0 0 0,-1 0 0,1-1 0,0 1 0,-1 0 0,1 0 0,0 0 0,-1 0 0,1 0 0,0 0 0,0 0 0,1 1 0,0 0 0,0-1 0,-1 1 0,1 0 0,-1 0 0,1 0 0,0 0 0,-1 0 0,0 0 0,1 0 0,-1 1 0,0-1 0,1 1 0,-1-1 0,0 1 0,0-1 0,0 1 0,1 2 0,-1-1-44,1 0 0,-1 0 0,0 0 0,0 0 0,0 0 0,0 0 0,-1 0 0,1 0 0,-1 1 0,0-1 0,0 0 0,0 0 0,0 0 0,0 1 0,-1-1 0,0 0 0,1 0 0,-1 0-1,0 0 1,-1 0 0,1 0 0,0 0 0,-1 0 0,0-1 0,1 1 0,-1 0 0,0-1 0,0 1 0,-1-1 0,-4 4 0,1-1-6782</inkml:trace>
  <inkml:trace contextRef="#ctx0" brushRef="#br0" timeOffset="2309.93">341 747 24575,'0'3'0,"0"4"0,0 2 0,0 3 0,0 1 0,0 2 0,0-1 0,0 0 0,2-2 0,1-4-8191</inkml:trace>
  <inkml:trace contextRef="#ctx0" brushRef="#br0" timeOffset="2766.88">492 672 24575,'1'25'0,"0"-12"0,-1 0 0,0 1 0,-1-1 0,0 0 0,-1 0 0,-1 0 0,-5 17 0,5-41 0,3-10 0,10-49 0,-9 65 0,0-1 0,1 1 0,0 0 0,0-1 0,0 1 0,1 0 0,-1 0 0,1 0 0,1 1 0,3-6 0,-6 9 0,-1 1 0,1-1 0,-1 0 0,1 1 0,-1 0 0,1-1 0,0 1 0,-1-1 0,1 1 0,0 0 0,-1-1 0,1 1 0,0 0 0,-1 0 0,1-1 0,0 1 0,-1 0 0,1 0 0,0 0 0,0 0 0,-1 0 0,1 0 0,0 0 0,0 0 0,-1 0 0,1 1 0,0-1 0,0 0 0,1 1 0,-1 0 0,1 1 0,-1-1 0,0 0 0,1 0 0,-1 0 0,0 1 0,0-1 0,0 1 0,0-1 0,1 3 0,2 4 0,-1 0 0,0 0 0,3 14 0,-2-3-341,-1-1 0,-1 1-1,-1 31 1,-2-41-6485</inkml:trace>
  <inkml:trace contextRef="#ctx0" brushRef="#br0" timeOffset="2954.19">511 760 24575,'4'-1'0,"1"-1"0,3 1 0,2-2 0,2-1 0,2 1 0,-1 0-8191</inkml:trace>
  <inkml:trace contextRef="#ctx0" brushRef="#br0" timeOffset="3155.7">688 816 24575,'0'2'0,"-1"3"0,-1 3 0,1 2 0,0 1 0,0 2 0,1-2-8191</inkml:trace>
  <inkml:trace contextRef="#ctx0" brushRef="#br0" timeOffset="3570.64">814 715 24575,'0'1'0,"0"-1"0,0 0 0,0 0 0,0 0 0,1 0 0,-1 0 0,0 0 0,0 0 0,0 0 0,0 0 0,0 0 0,0 0 0,1 0 0,-1 0 0,0 0 0,0 0 0,0 0 0,0 0 0,0 0 0,1 0 0,-1 0 0,0 0 0,0 0 0,0 0 0,0 0 0,0 0 0,1 0 0,-1 0 0,0 0 0,0 0 0,0 0 0,0 0 0,0-1 0,0 1 0,0 0 0,1 0 0,-1 0 0,0 0 0,0 0 0,0 0 0,0 0 0,0-1 0,0 1 0,0 0 0,0 0 0,0 0 0,0 0 0,0 0 0,0-1 0,0 1 0,0 0 0,0 0 0,0 0 0,0 0 0,0 0 0,0-1 0,0 1 0,0 0 0,6 13 0,-6 34 0,-1-39 0,0 0 0,1 0 0,0 0 0,0 0 0,1 0 0,0 0 0,4 13 0,-4-20 0,1 1 0,-1 0 0,0-1 0,1 1 0,-1-1 0,1 1 0,-1-1 0,1 0 0,0 0 0,-1 0 0,1 0 0,0 0 0,0 0 0,0 0 0,0 0 0,0-1 0,0 1 0,0-1 0,0 0 0,0 1 0,0-1 0,0 0 0,0 0 0,0 0 0,0-1 0,0 1 0,3-1 0,6 0 0,1-2 0,-1 1 0,15-6 0,-19 5-1365</inkml:trace>
  <inkml:trace contextRef="#ctx0" brushRef="#br0" timeOffset="4004.76">310 1024 24575,'2'0'0,"4"0"0,6 0 0,8 0 0,7 0 0,7 0 0,9 0 0,8-2 0,5-1 0,-1 0 0,-4 1 0,-5 1 0,-7-2 0,-10-1 0,-11 1 0,-11 1 0,-10 1 0,-4 0-8191</inkml:trace>
  <inkml:trace contextRef="#ctx0" brushRef="#br0" timeOffset="4438.06">354 1081 24575,'-6'0'0,"22"-1"0,54 0 0,62-5 0,-41 3 0,119-18 0,-179 13-1365,-25 6-5461</inkml:trace>
  <inkml:trace contextRef="#ctx0" brushRef="#br0" timeOffset="9282.53">266 539 24575,'0'-1'0,"2"-5"0,1-3 0,-1-1 0,1-4 0,0-3 0,1-6 0,-1-6 0,0-5 0,-2-2 0,0-2 0,0 0 0,-1 3 0,0 4 0,-1 9 0,1 9-8191</inkml:trace>
  <inkml:trace contextRef="#ctx0" brushRef="#br0" timeOffset="11452.68">530 634 24575,'13'-82'0,"-14"-39"0,2-30 0,9 110 0,-33 71 0,5-11 0,11-16 0,10-15 0,-1 7 0,1 0 0,0 0 0,0 0 0,0 0 0,0 1 0,1-1 0,-1 1 0,1 0 0,9-7 0,-13 11 0,1 0 0,0-1 0,0 1 0,-1 0 0,1 0 0,0 0 0,0 1 0,0-1 0,-1 0 0,1 0 0,0 0 0,0 0 0,-1 1 0,1-1 0,0 0 0,-1 1 0,1-1 0,0 1 0,-1-1 0,1 1 0,-1-1 0,1 1 0,0-1 0,-1 1 0,1-1 0,-1 1 0,0 0 0,1-1 0,0 2 0,15 24 0,-14-21 0,9 13-1365,-6-9-5461</inkml:trace>
  <inkml:trace contextRef="#ctx0" brushRef="#br0" timeOffset="12343.61">921 734 24575,'0'-2'0,"1"0"0,-1 0 0,1-1 0,-1 1 0,1 0 0,0 0 0,0 0 0,0 0 0,0 0 0,0 0 0,0 0 0,3-3 0,21-23 0,-9 12 0,11-16 0,3 0 0,0 2 0,2 2 0,1 1 0,1 1 0,1 2 0,59-31 0,-16 27-1365,-72 26-5461</inkml:trace>
  <inkml:trace contextRef="#ctx0" brushRef="#br0" timeOffset="12747.66">1305 338 24575,'2'0'0,"6"0"0,2 0 0,4 0 0,1 0 0,-2 1 0,-3 3 0,-3 4 0,-3 2 0,-4 0 0,0 0 0,-4-2 0,-1-2-8191</inkml:trace>
  <inkml:trace contextRef="#ctx0" brushRef="#br0" timeOffset="13413.69">1501 193 24575,'-3'0'0,"1"-2"0,0-1 0,1 2 0,3 4 0,1 4 0,0 4 0,2 6 0,-1 6 0,0 1 0,3-1 0,3-1 0,1-4 0,3-5 0,1-6 0,-1-4 0,0-6 0,-2-2-8191</inkml:trace>
  <inkml:trace contextRef="#ctx0" brushRef="#br0" timeOffset="14713.7">1607 268 24575,'1'0'0,"0"1"0,-1-1 0,1 0 0,0 0 0,-1 0 0,1 0 0,-1 0 0,1 0 0,0-1 0,-1 1 0,1 0 0,-1 0 0,1 0 0,0-1 0,-1 1 0,1 0 0,-1 0 0,1-1 0,-1 1 0,1 0 0,-1-1 0,1 1 0,0-2 0,16-9 0,0-9 0,-17 20 0,1-1 0,-1 1 0,1-1 0,-1 1 0,1-1 0,-1 0 0,0 1 0,1-1 0,-1 1 0,0-1 0,0 0 0,0 1 0,1-1 0,-1 0 0,0 1 0,0-1 0,0 0 0,0 1 0,0-1 0,0 0 0,0 0 0,0 1 0,0-1 0,-1 0 0,1 1 0,0-1 0,0 1 0,-1-1 0,1 0 0,0 1 0,-1-1 0,1 1 0,0-1 0,-2 0 0,2 1 0,-1 0 0,1 0 0,-1 0 0,1 0 0,-1 0 0,1 0 0,-1 0 0,1 0 0,-1 0 0,1 0 0,-1 1 0,1-1 0,-1 0 0,1 0 0,-1 1 0,1-1 0,0 0 0,-1 1 0,1-1 0,-1 0 0,1 1 0,0-1 0,-1 1 0,1-1 0,0 0 0,0 1 0,-1-1 0,1 1 0,0-1 0,0 1 0,0-1 0,-1 1 0,1-1 0,0 1 0,0-1 0,0 2 0,-5 19 0,5-19 0,0-1 0,0 1 0,0-1 0,0 1 0,0-1 0,1 1 0,-1-1 0,0 0 0,1 1 0,0-1 0,-1 1 0,1-1 0,0 0 0,-1 0 0,1 1 0,0-1 0,0 0 0,0 0 0,0 0 0,0 0 0,1 0 0,-1 0 0,0 0 0,0 0 0,1 0 0,-1-1 0,0 1 0,1-1 0,-1 1 0,0-1 0,1 1 0,-1-1 0,1 0 0,-1 1 0,1-1 0,-1 0 0,1 0 0,-1 0 0,1 0 0,2-1 0,2 1 0,-1-1 0,1 0 0,-1 0 0,1 0 0,-1-1 0,1 0 0,-1 0 0,0 0 0,9-5 0,-11 4 0,1 0 0,0-1 0,-1 1 0,1-1 0,-1 0 0,0 0 0,-1 0 0,1 0 0,-1 0 0,1-1 0,-1 1 0,-1-1 0,1 0 0,-1 0 0,1 1 0,-1-1 0,-1 0 0,1 0 0,-1 0 0,0 0 0,0 0 0,0 0 0,-1 0 0,0-6 0,1 11 0,0-1 0,0 1 0,0-1 0,0 1 0,-1-1 0,1 1 0,0-1 0,0 1 0,0 0 0,0-1 0,0 1 0,-1-1 0,1 1 0,0-1 0,0 1 0,-1 0 0,1-1 0,0 1 0,0-1 0,-1 1 0,1 0 0,-1-1 0,1 1 0,-1-1 0,-7 7 0,-3 19 0,11-23 0,0-1 0,0 0 0,0 1 0,0-1 0,0 1 0,0-1 0,0 0 0,0 1 0,0-1 0,1 0 0,-1 1 0,0-1 0,1 1 0,-1-1 0,1 0 0,0 0 0,-1 1 0,1-1 0,0 0 0,0 0 0,0 0 0,0 0 0,0 0 0,0 0 0,0 0 0,0 0 0,1 0 0,-1 0 0,0-1 0,-1 0 0,1 0 0,0 0 0,-1 1 0,1-1 0,-1 0 0,1 0 0,0 0 0,-1 0 0,1 0 0,0 0 0,-1 0 0,1 0 0,0 0 0,-1-1 0,1 1 0,-1 0 0,1 0 0,0-1 0,-1 1 0,2-1 0,-1 1 0,0-1 0,-1 0 0,1 0 0,0 0 0,0 0 0,0-1 0,-1 1 0,1 0 0,0 0 0,-1 0 0,1 0 0,-1-1 0,1 1 0,-1 0 0,1-2 0,0-12 0,0 11 0,7 9 0,-7-4 0,0 1 0,1-1 0,-1 0 0,0 0 0,0 0 0,1 0 0,-1-1 0,0 1 0,1 0 0,-1 0 0,1-1 0,-1 1 0,1-1 0,-1 1 0,1-1 0,0 0 0,-1 0 0,1 0 0,-1 0 0,1 0 0,0 0 0,-1 0 0,1 0 0,-1 0 0,1-1 0,-1 1 0,1-1 0,-1 1 0,1-1 0,-1 0 0,1 1 0,-1-1 0,0 0 0,3-2 0,-2 0 0,1 0 0,-1 0 0,0 0 0,0 0 0,-1 0 0,1 0 0,-1-1 0,1 1 0,-1-1 0,0 1 0,0-1 0,-1 1 0,1-1 0,-1-5 0,-1-12 0,1 15 0,2 17 0,-1-9 0,0 0 0,-1 0 0,1 0 0,0 0 0,0-1 0,0 1 0,0 0 0,0 0 0,0-1 0,0 1 0,0-1 0,1 1 0,-1-1 0,1 0 0,-1 1 0,1-1 0,0 0 0,-1 0 0,1 0 0,0 0 0,0 0 0,0-1 0,0 1 0,-1 0 0,1-1 0,0 1 0,0-1 0,0 0 0,0 0 0,0 0 0,0 0 0,0 0 0,0 0 0,0 0 0,0-1 0,0 1 0,0-1 0,0 0 0,0 1 0,0-1 0,0 0 0,-1 0 0,1 0 0,0 0 0,-1 0 0,1-1 0,-1 1 0,1 0 0,-1-1 0,1 1 0,-1-1 0,0 1 0,0-1 0,0 0 0,1-2 0,-1 1 0,0 1 0,0 0 0,0 0 0,1-1 0,-1 1 0,0 0 0,1 0 0,0 0 0,1-2 0,-1 4 0,-1-1 0,1 0 0,0 1 0,0-1 0,-1 1 0,1 0 0,0-1 0,0 1 0,0 0 0,-1 0 0,1 0 0,0 0 0,2 1 0,-1-1 0,-1 1 0,0-1 0,0 0 0,0 0 0,1 0 0,-1-1 0,0 1 0,0 0 0,0-1 0,0 0 0,1 1 0,-1-1 0,0 0 0,0 0 0,0 0 0,-1 0 0,1-1 0,0 1 0,0 0 0,-1-1 0,1 1 0,0-1 0,-1 0 0,0 0 0,1 1 0,-1-1 0,0 0 0,0 0 0,0 0 0,0 0 0,0 0 0,-1 0 0,1 0 0,0-1 0,-1 1 0,0 0 0,0 0 0,1 0 0,-1-1 0,0 1 0,-1 0 0,1 0 0,0 0 0,-1-1 0,0-2 0,1 4 0,0 0 0,-1 1 0,1-1 0,0 0 0,0 1 0,0-1 0,0 1 0,-1-1 0,1 0 0,0 1 0,-1-1 0,1 1 0,0-1 0,-1 1 0,1-1 0,-1 1 0,1-1 0,0 1 0,-2-2 0,2 2 0,-1 0 0,1 0 0,-1 0 0,1 0 0,0 0 0,-1 0 0,1 0 0,-1 0 0,1 1 0,0-1 0,-1 0 0,1 0 0,0 0 0,-1 0 0,1 0 0,0 1 0,-1-1 0,1 0 0,0 0 0,-1 1 0,1-1 0,0 0 0,-1 1 0,-1 1 0,1-1 0,0 1 0,-1 0 0,1 0 0,0 0 0,0 0 0,0 1 0,0-1 0,0 0 0,0 3 0,0-3-28,1 0 1,-1 0-1,1 0 0,0 0 0,0 0 0,0 0 0,0 0 0,0 0 0,0 0 1,0 0-1,1 0 0,-1 1 0,1-1 0,0 0 0,-1-1 0,1 1 1,0 0-1,0 0 0,0 0 0,0 0 0,1-1 0,-1 1 0,0 0 1,1-1-1,-1 0 0,1 1 0,0-1 0,-1 0 0,1 1 0,0-1 1,0 0-1,0 0 0,-1-1 0,1 1 0,0 0 0,0-1 0,0 1 0,1-1 1,-1 1-1,0-1 0,0 0 0,0 0 0,0 0 0,0 0 0,0 0 1,0-1-1,0 1 0,4-2 0,5-1-6798</inkml:trace>
  <inkml:trace contextRef="#ctx0" brushRef="#br0" timeOffset="15739.09">795 1138 24575,'0'11'0,"-1"-6"0,1 0 0,0 0 0,0-1 0,1 1 0,-1 0 0,1-1 0,0 1 0,3 8 0,-4-13 0,0 0 0,1 1 0,-1-1 0,0 0 0,0 0 0,1 0 0,-1 1 0,0-1 0,0 0 0,1 0 0,-1 0 0,0 0 0,0 0 0,1 0 0,-1 0 0,0 0 0,1 1 0,-1-1 0,0 0 0,0 0 0,1 0 0,-1 0 0,0-1 0,1 1 0,-1 0 0,0 0 0,0 0 0,1 0 0,-1 0 0,0 0 0,1 0 0,-1 0 0,0-1 0,0 1 0,1 0 0,-1 0 0,0 0 0,0 0 0,0-1 0,1 1 0,-1 0 0,0 0 0,0-1 0,0 1 0,0 0 0,1-1 0,14-17 0,-7 8 0,-6 8 0,1 1 0,-1 0 0,0 0 0,1 1 0,-1-1 0,1 0 0,-1 1 0,1-1 0,-1 1 0,1 0 0,-1 0 0,1 0 0,-1 0 0,1 0 0,2 1 0,-2 0 0,0-1 0,-1 0 0,1 0 0,0 0 0,0 0 0,0 0 0,0-1 0,3 0 0,-5 0 0,0 1 0,-1-1 0,1 0 0,0 1 0,0-1 0,0 0 0,0 0 0,0 1 0,-1-1 0,1 0 0,0 0 0,-1 0 0,1 0 0,-1 0 0,1 0 0,-1 0 0,0 0 0,1 0 0,-1 0 0,0 0 0,1-1 0,-1 1 0,0 0 0,0 0 0,0-2 0,0-18-1365,0 13-5461</inkml:trace>
  <inkml:trace contextRef="#ctx0" brushRef="#br0" timeOffset="15911.84">978 1106 24575,'0'-1'0</inkml:trace>
  <inkml:trace contextRef="#ctx0" brushRef="#br0" timeOffset="16300.59">1047 1068 24575,'-1'-3'0,"-1"0"0,-1 0 0,-1 6 0,1 2 0,2 1 0,4 0 0,5-3 0,4-5 0,0-4 0,-2-3 0,-3-4 0,-5-1 0,-4 1 0,-4 4 0,0 3 0,1 5 0</inkml:trace>
  <inkml:trace contextRef="#ctx0" brushRef="#br0" timeOffset="16776.5">1148 1030 24575,'-2'0'0,"-1"-1"0,1 0 0,4-4 0,3-2 0,8-1 0,4-3 0,3-1 0,2 0 0,0 1 0,0 2 0,1 3 0,3-1 0,-1 0 0,-2 3 0,-2-2 0,-4 1-8191</inkml:trace>
  <inkml:trace contextRef="#ctx0" brushRef="#br0" timeOffset="17088.8">1387 873 24575,'-3'0'0,"0"0"0,2 0 0,4 0 0,4 0 0,2 0 0,3 0 0,0 2 0,-1 4 0,-1 2 0,-3 2 0,-3 1 0,-3 1 0,-1 1 0,-3 1 0,-4 2 0,-2-3 0,1-2-8191</inkml:trace>
  <inkml:trace contextRef="#ctx0" brushRef="#br0" timeOffset="17651.77">1690 760 24575,'-1'0'0,"1"0"0,-1 0 0,1 1 0,-1-1 0,1 0 0,0 0 0,-1 0 0,1 0 0,-1 0 0,1 0 0,-1 0 0,1 0 0,-1 0 0,1 0 0,0 0 0,-1 0 0,1 0 0,-1 0 0,1 0 0,-1-1 0,1 1 0,0 0 0,-1 0 0,1 0 0,-1-1 0,1 1 0,0 0 0,-1 0 0,1-1 0,0 1 0,-1 0 0,1-1 0,0 1 0,0 0 0,-1-1 0,1 1 0,0-1 0,0 1 0,-1 0 0,1-1 0,0 1 0,0-1 0,0 1 0,0-1 0,0 1 0,0-1 0,0 1 0,0-1 0,0 1 0,0 0 0,0-1 0,0 1 0,0-1 0,0 1 0,0-1 0,1 1 0,-1 0 0,0-1 0,0 1 0,0-1 0,1 1 0,-1 0 0,0-1 0,0 1 0,1 0 0,-1-1 0,0 1 0,1 0 0,0-1 0,-4 1 0,-1 1 0,1 0 0,0-1 0,0 1 0,0 1 0,-1-1 0,1 0 0,0 1 0,-2 1 0,3-2 0,1 0 0,0 0 0,0 0 0,0 0 0,0 0 0,0 1 0,0-1 0,0 0 0,0 0 0,1 1 0,-1-1 0,0 0 0,1 1 0,-1-1 0,1 2 0,0-3 0,0 1 0,0 0 0,0-1 0,0 1 0,0-1 0,0 1 0,1-1 0,-1 1 0,0-1 0,0 1 0,1-1 0,-1 1 0,0-1 0,1 0 0,-1 1 0,0-1 0,1 1 0,-1-1 0,1 0 0,-1 1 0,1-1 0,-1 0 0,1 0 0,-1 1 0,1-1 0,0 0 0,6 2 0,0 0 0,0-1 0,1 0 0,13 1 0,0 0 0,-19-2 0,1 1 0,-1-1 0,0 1 0,1 0 0,-1 0 0,0 0 0,0 0 0,0 0 0,1 0 0,-1 1 0,0-1 0,-1 1 0,1 0 0,0-1 0,3 5 0,-5-5 0,1 0 0,-1 0 0,0 0 0,1 1 0,-1-1 0,0 0 0,0 0 0,0 0 0,0 0 0,0 1 0,0-1 0,0 0 0,0 0 0,0 0 0,0 1 0,-1-1 0,1 0 0,-1 0 0,1 0 0,-1 0 0,1 0 0,-1 0 0,1 0 0,-1 0 0,0 0 0,0 0 0,1 0 0,-1 0 0,0-1 0,0 1 0,0 0 0,0 0 0,0-1 0,-2 2 0,-4 2 0,0 0 0,0 0 0,0 0 0,0-1 0,-13 4 0,15-6 0,0 0 0,0 0 0,1 0 0,-1 0 0,0-1 0,0 1 0,0-1 0,0-1 0,0 1 0,-7-2 0,11 2-28,1-1-1,-1 1 1,1 0-1,-1 0 1,1-1 0,-1 1-1,1 0 1,-1-1-1,1 1 1,-1 0-1,1-1 1,0 1-1,-1-1 1,1 1 0,-1-1-1,1 1 1,0-1-1,0 1 1,-1-1-1,1 1 1,0-1-1,0 1 1,0-1 0,0 1-1,-1-1 1,1 1-1,0-1 1,0 0-1,0 1 1,0-1-1,0 1 1,1-1 0,-1 1-1,0-1 1,0 1-1,0-1 1,0 0-1,0 1 1,1-1-1,-1 1 1,0-1 0,1 1-1,-1-1 1,0 1-1,1 0 1,-1-1-1,1 0 1,6-7-6798</inkml:trace>
  <inkml:trace contextRef="#ctx0" brushRef="#br0" timeOffset="17988.05">1752 766 24575,'0'-1'0,"0"2"0,3 3 0,3 2 0,3 0 0,2-2 0,2-1 0,-2-2 0,-3-4 0,-2-5 0,-4-1 0,-2-3 0,-3 1 0,-1 0 0,2 2 0,2 3-8191</inkml:trace>
  <inkml:trace contextRef="#ctx0" brushRef="#br0" timeOffset="18455.36">1866 690 24575,'1'0'0,"0"0"0,0 1 0,0-1 0,0 0 0,0 0 0,0 0 0,0 1 0,0-1 0,0 0 0,0 1 0,0-1 0,0 1 0,0-1 0,-1 1 0,1-1 0,0 1 0,0 0 0,0-1 0,-1 1 0,1 0 0,0 0 0,-1 0 0,1-1 0,-1 1 0,1 0 0,-1 0 0,1 0 0,0 1 0,15-31 0,-15 26 0,1 0 0,0 1 0,-1-1 0,1 1 0,0 0 0,0-1 0,0 1 0,1 0 0,-1 0 0,4-2 0,-5 4 0,-1-1 0,1 1 0,-1 0 0,1 0 0,-1 0 0,1 0 0,-1-1 0,1 1 0,-1 0 0,1 0 0,-1 0 0,1 0 0,-1 0 0,1 0 0,0 0 0,-1 1 0,1-1 0,-1 0 0,1 0 0,-1 0 0,1 0 0,-1 1 0,1-1 0,0 1 0,0 0 0,0 0 0,0 0 0,0 0 0,-1 1 0,1-1 0,0 0 0,-1 0 0,1 0 0,-1 1 0,1-1 0,-1 0 0,1 3 0,0-1 22,11 37 291,0-26-710,-12-14 352,1 0 0,-1 0 0,1 0 0,-1 1 0,1-1 0,-1 0 0,1 0 0,-1 0 0,1 0 1,-1 0-1,1 0 0,-1 0 0,1 0 0,-1 0 0,1 0 0,-1-1 0,1 1 0,-1 0 0,1 0 0,-1 0 0,1-1 0,-1 1 1,1 0-1,-1 0 0,1-1 0,-1 1 0,0 0 0,1-2 0,5-4-6781</inkml:trace>
  <inkml:trace contextRef="#ctx0" brushRef="#br0" timeOffset="18905.77">2030 659 24575,'1'-4'0,"1"1"0,0-1 0,-1 0 0,0 0 0,0 0 0,0 1 0,0-1 0,-1-5 0,1 8 0,-1-1 0,0 0 0,0 1 0,0-1 0,0 0 0,0 0 0,0 1 0,0-1 0,0 0 0,-1 1 0,1-1 0,-1 0 0,1 1 0,-1-1 0,0 1 0,0-1 0,0 1 0,0-1 0,0 1 0,-1-2 0,1 2 0,1 1 0,-1 0 0,1-1 0,-1 1 0,1 0 0,-1 0 0,1 0 0,-1-1 0,1 1 0,-1 0 0,1 0 0,-1 0 0,1 0 0,-1 0 0,1 0 0,-1 0 0,1 0 0,-1 0 0,0 0 0,1 1 0,-1-1 0,1 0 0,-1 0 0,1 0 0,-1 1 0,1-1 0,-1 0 0,0 1 0,-10 15 0,11-14 0,-1 0 0,0 0 0,1 0 0,-1 0 0,1-1 0,-1 1 0,1 0 0,0 0 0,0 0 0,0 0 0,0 0 0,0 0 0,0 0 0,1 0 0,-1 0 0,1 0 0,-1 0 0,2 2 0,-1-3 0,0 0 0,-1 0 0,1 0 0,0 0 0,0 0 0,0 0 0,0-1 0,0 1 0,0 0 0,0-1 0,0 1 0,0 0 0,0-1 0,0 1 0,0-1 0,0 0 0,0 1 0,0-1 0,1 0 0,-1 0 0,0 0 0,0 0 0,0 0 0,1 0 0,-1 0 0,0 0 0,0 0 0,0 0 0,1-1 0,-1 1 0,0-1 0,0 1 0,0-1 0,0 1 0,0-1 0,0 1 0,1-2 0,0 1 0,-1-1 0,1 0 0,-1 1 0,0-1 0,1 0 0,-1 0 0,0 0 0,0 0 0,0 0 0,0 0 0,-1 0 0,1 0 0,-1 0 0,1 0 0,-1-1 0,0 1 0,1 0 0,-1 0 0,0 0 0,-1-3 0,-2-14 0,-1 1 0,0-1 0,-2 1 0,-8-21 0,14 38 0,0 1 0,0 0 0,0 0 0,0-1 0,0 1 0,0 0 0,0 0 0,0-1 0,0 1 0,0 0 0,-1 0 0,1-1 0,0 1 0,0 0 0,0 0 0,0-1 0,0 1 0,0 0 0,0 0 0,-1-1 0,1 1 0,0 0 0,0 0 0,0 0 0,-1 0 0,1-1 0,0 1 0,0 0 0,0 0 0,-1 0 0,1 0 0,0 0 0,0 0 0,-1 0 0,1-1 0,0 1 0,0 0 0,-1 0 0,1 0 0,0 0 0,-1 0 0,1 0 0,0 0 0,-3 14 0,5 22 0,11 19 342,-13-52-456,2 0 0,-1 1 0,0-1 0,1 0 1,-1 0-1,1 0 0,0 0 0,0-1 1,0 1-1,0 0 0,1-1 0,-1 0 1,1 1-1,3 1 0,2 0-6712</inkml:trace>
  <inkml:trace contextRef="#ctx0" brushRef="#br0" timeOffset="19725.7">2156 577 24575,'0'-15'0,"0"-23"0,0 36 0,-1 1 0,1-1 0,0 0 0,-1 0 0,1 0 0,-1 0 0,0 0 0,0 0 0,1 0 0,-1 1 0,0-1 0,-1 0 0,1 1 0,-2-4 0,2 5 0,0 0 0,1-1 0,-1 1 0,0 0 0,0-1 0,1 1 0,-1 0 0,0 0 0,0 0 0,1-1 0,-1 1 0,0 0 0,0 0 0,0 0 0,1 0 0,-1 0 0,0 1 0,0-1 0,1 0 0,-1 0 0,0 0 0,0 1 0,1-1 0,-1 0 0,0 1 0,1-1 0,-1 1 0,0-1 0,1 1 0,-1-1 0,1 1 0,-1-1 0,1 1 0,-1-1 0,1 1 0,-1 0 0,1-1 0,-1 1 0,1 0 0,0 0 0,-1 0 0,-1 3 0,0 0 0,0 0 0,0 0 0,0 0 0,-2 8 0,4-9 0,0 0 0,0-1 0,0 1 0,0-1 0,1 1 0,-1-1 0,1 1 0,-1 0 0,1-1 0,1 3 0,-2-4 0,1 0 0,-1-1 0,0 1 0,0 0 0,1-1 0,-1 1 0,0 0 0,1-1 0,-1 1 0,1-1 0,-1 1 0,1-1 0,-1 1 0,1-1 0,-1 1 0,1-1 0,-1 1 0,1-1 0,0 0 0,-1 1 0,1-1 0,0 0 0,-1 0 0,1 1 0,0-1 0,-1 0 0,1 0 0,0 0 0,-1 0 0,1 0 0,0 0 0,0 0 0,-1 0 0,1 0 0,0 0 0,-1 0 0,1 0 0,0-1 0,-1 1 0,1 0 0,0-1 0,1-1 0,0 0 0,-1-1 0,0 1 0,1 0 0,-1-1 0,0 1 0,0-1 0,0 1 0,-1-1 0,1 1 0,-1-1 0,1 0 0,-1 1 0,0-1 0,0-4 0,0 5 0,0 3 0,1 0 0,-1 0 0,0 0 0,0 0 0,1 0 0,-1 0 0,0 0 0,1 0 0,-1 0 0,1 0 0,-1-1 0,1 1 0,0 0 0,-1 0 0,1-1 0,0 1 0,-1 0 0,1-1 0,0 1 0,0 0 0,0-1 0,0 1 0,-1-1 0,1 0 0,0 1 0,0-1 0,0 0 0,0 1 0,0-1 0,0 0 0,0 0 0,0 0 0,0 0 0,0 0 0,0 0 0,0 0 0,0 0 0,0 0 0,0-1 0,0 1 0,0 0 0,0-1 0,0 1 0,0 0 0,0-1 0,-1 1 0,1-1 0,0 0 0,0 1 0,0-1 0,-1 0 0,1 1 0,0-1 0,-1 0 0,1 0 0,-1 1 0,1-1 0,-1 0 0,1 0 0,-1 0 0,1 0 0,-1-2 0,9-38 0,-8 41 0,1-1 0,0 1 0,0 0 0,0 0 0,0 0 0,-1-1 0,1 2 0,0-1 0,0 0 0,0 0 0,0 1 0,-1-1 0,1 1 0,3 0 0,2 1 0,-6-2 0,1 1 0,-1-1 0,1 0 0,-1 0 0,1 0 0,-1 0 0,1 0 0,-1 0 0,1 0 0,-1 0 0,1-1 0,-1 1 0,1-1 0,-1 1 0,1-1 0,-1 1 0,0-1 0,1 0 0,-1 0 0,0 1 0,1-1 0,0-1 0,-1 0 0,0-1 0,1 1 0,-1 0 0,-1 0 0,1-1 0,0 1 0,0 0 0,-1-1 0,0 1 0,1-1 0,-1 1 0,0-1 0,0-3 0,-1-9 0,1 18 0,-1 27 0,3-5 0,7 34 0,-4-35 0,2 38 0,-7-61-49,1 0 1,-1 0-1,0 0 0,0 1 0,0-1 1,0 0-1,0 0 0,-1 0 0,1 1 1,0-1-1,-1 0 0,1 0 0,0 0 1,-1 0-1,0 0 0,1 1 0,-1-1 1,0 0-1,1 0 0,-1 0 0,0-1 1,0 1-1,0 0 0,0 0 0,1 0 0,-1-1 1,-3 2-1,-6 2-6777</inkml:trace>
  <inkml:trace contextRef="#ctx0" brushRef="#br0" timeOffset="20028.09">1841 873 24575,'-3'0'0,"2"-1"0,3-1 0,5-4 0,6-5 0,5-1 0,5-3 0,2 2 0,1-1 0,0 3 0,-3 0 0,-1 3 0,-4 2 0,-4 1 0,-3 0 0,-3 3 0,-2 1-8191</inkml:trace>
  <inkml:trace contextRef="#ctx0" brushRef="#br0" timeOffset="20306.97">1897 885 24575,'-2'0'0,"2"0"0,2-1 0,4 0 0,6-3 0,4-5 0,4-2 0,3-2 0,1-1 0,0 3 0,-3-2 0,-1 1 0,-6 1 0,-4 3-8191</inkml:trace>
  <inkml:trace contextRef="#ctx0" brushRef="#br0" timeOffset="22969.05">921 747 24575,'0'-6'0,"1"1"0,0-1 0,0 1 0,1 0 0,-1-1 0,1 1 0,0 0 0,1 0 0,-1 0 0,4-5 0,2-1 0,0 0 0,17-19 0,6 1 0,40-30 0,-26 23 0,-14 13 0,0 2 0,43-22 0,-34 20 0,-31 14 0,-12 2 0,-23-5 0,8 4 0,18 8 0,0 0 0,0 0 0,0 0 0,0 0 0,0 0 0,0 0 0,0-1 0,0 1 0,0 0 0,0 0 0,0 0 0,0 0 0,0 0 0,0 0 0,0 0 0,0 0 0,0 0 0,0 0 0,0-1 0,0 1 0,0 0 0,0 0 0,0 0 0,0 0 0,0 0 0,0 0 0,0 0 0,0 0 0,0 0 0,0 0 0,0-1 0,0 1 0,0 0 0,0 0 0,1 0 0,-1 0 0,0 0 0,0 0 0,0 0 0,0 0 0,0 0 0,0 0 0,0 0 0,0 0 0,0 0 0,0 0 0,0 0 0,1 0 0,-1 0 0,0 0 0,0 0 0,0 0 0,0 0 0,0 0 0,0 0 0,0 0 0,0 0 0,0 0 0,0 0 0,1 0 0,-1 0 0,0 0 0,0 0 0,0 0 0,13-2 0,12 1 0,-23 0 0,0 1 0,1 0 0,-1 0 0,0 0 0,0 1 0,0-1 0,1 0 0,-1 1 0,0 0 0,0-1 0,0 1 0,0 0 0,0 0 0,0 0 0,0 0 0,0 1 0,0-1 0,-1 0 0,3 2 0,-2 1 0,0-1 0,-1 1 0,1-1 0,-1 1 0,1 0 0,-1 0 0,0-1 0,0 1 0,-1 0 0,1 5 0,-1-8 2,1 3-154,0 0 0,-1 0 0,0 0 0,0 1 1,0-1-1,0 0 0,0 0 0,-3 8 0,0-6-6674</inkml:trace>
  <inkml:trace contextRef="#ctx0" brushRef="#br0" timeOffset="26983.62">959 697 24575,'-29'-21'0,"19"13"0,-1 0 0,0 1 0,-1 1 0,-18-9 0,26 13 0,0 1 0,0 0 0,0 0 0,0 1 0,0-1 0,0 1 0,-1 0 0,1 0 0,0 0 0,0 0 0,0 1 0,0 0 0,0-1 0,0 2 0,0-1 0,0 0 0,0 1 0,1 0 0,-5 2 0,3 0 0,0-1 0,0 1 0,1 0 0,0 0 0,0 0 0,0 1 0,0-1 0,1 1 0,0 0 0,0 0 0,0 0 0,0 1 0,1-1 0,0 1 0,0-1 0,0 1 0,1 0 0,0-1 0,0 1 0,1 0 0,-1 0 0,1 0 0,0 0 0,1 0 0,-1-1 0,1 1 0,3 8 0,-3-8 0,1 0 0,-1 0 0,1 0 0,1-1 0,-1 1 0,1 0 0,0-1 0,0 0 0,1 0 0,-1 0 0,1 0 0,0 0 0,1-1 0,-1 0 0,1 0 0,0 0 0,0 0 0,0-1 0,0 0 0,1 0 0,-1 0 0,1-1 0,0 0 0,-1 0 0,1 0 0,8 1 0,-8-3 0,0 0 0,0-1 0,0 1 0,0-1 0,-1 0 0,1-1 0,0 0 0,-1 0 0,1 0 0,-1 0 0,1-1 0,-1 0 0,0 0 0,0 0 0,-1-1 0,6-4 0,-6 5 0,-1 0 0,1 0 0,-1-1 0,0 1 0,0-1 0,-1 1 0,1-1 0,-1 0 0,1 0 0,-1 0 0,-1-1 0,1 1 0,0 0 0,-1-1 0,0 1 0,0-1 0,-1 1 0,1-1 0,-1 1 0,0-1 0,0-5 0,-3-5 0,-1 1 0,-1-1 0,0 1 0,-11-22 0,12 28 0,0 0 0,-1 0 0,0 1 0,-1 0 0,1 0 0,-1 0 0,-1 0 0,-13-10 0,19 16 13,-1-1 0,0 1-1,1 0 1,-1 1-1,0-1 1,0 0 0,0 0-1,1 1 1,-1-1 0,0 1-1,0 0 1,0-1 0,0 1-1,0 0 1,0 0 0,0 0-1,0 1 1,0-1-1,0 0 1,0 1 0,1-1-1,-1 1 1,0-1 0,0 1-1,0 0 1,-2 1 0,1 0-145,1 1 1,-1-1 0,0 1-1,0 0 1,1-1 0,0 1 0,-1 0-1,1 0 1,0 1 0,1-1 0,-1 0-1,-2 7 1,-1 5-6695</inkml:trace>
  <inkml:trace contextRef="#ctx0" brushRef="#br0" timeOffset="27788.6">833 1232 24575,'2'2'0,"-1"-1"0,1 0 0,0 0 0,0 0 0,0 0 0,0 0 0,1 0 0,-1-1 0,0 1 0,0-1 0,0 1 0,1-1 0,-1 0 0,0 0 0,0 0 0,1 0 0,-1 0 0,0 0 0,0-1 0,0 1 0,4-2 0,2 0 0,-1-1 0,1 0 0,-1 0 0,12-7 0,189-116-1365,-200 121-5461</inkml:trace>
  <inkml:trace contextRef="#ctx0" brushRef="#br0" timeOffset="28192.42">890 1270 24575,'-3'0'0,"2"0"0,1 0 0,6-2 0,4-3 0,5-3 0,3-3 0,3-2 0,0-1 0,0 0 0,0 3 0,-2-2 0,-3 1 0,-3 2 0,-1 1 0,-2 1 0,0 1 0,-2 3-8191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7E52A-67C1-4A02-8B3C-659B25E04525}" name="Janreport" displayName="Janreport" ref="AR8:BF28" totalsRowShown="0" headerRowDxfId="274" dataDxfId="272" headerRowBorderDxfId="273" tableBorderDxfId="271">
  <autoFilter ref="AR8:BF28" xr:uid="{2D97E52A-67C1-4A02-8B3C-659B25E045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2284E66-A7B7-406D-8B33-C39448C668C0}" name="S NO" dataDxfId="270"/>
    <tableColumn id="2" xr3:uid="{EFDF052F-2D25-4505-A4CD-E37673A50AB3}" name="Employee ID" dataDxfId="269"/>
    <tableColumn id="15" xr3:uid="{25F86ED5-1517-42FC-86BE-B5FF7B1160C5}" name="Month" dataDxfId="268">
      <calculatedColumnFormula>$J$5</calculatedColumnFormula>
    </tableColumn>
    <tableColumn id="3" xr3:uid="{C318EC73-94AD-4DEB-9A24-EFDF0C8D86BD}" name="Employee Name" dataDxfId="267"/>
    <tableColumn id="4" xr3:uid="{24330FF8-1B8C-4BE9-BAEE-228A391C5E4E}" name="Present" dataDxfId="266">
      <calculatedColumnFormula>COUNTIF($K9:$AO9,"*P*")</calculatedColumnFormula>
    </tableColumn>
    <tableColumn id="5" xr3:uid="{0A6F86FC-3E6E-4405-B65E-B3E1CF5E5F58}" name="Absent" dataDxfId="265">
      <calculatedColumnFormula>COUNTIF($K9:$AO9,"*A*")</calculatedColumnFormula>
    </tableColumn>
    <tableColumn id="6" xr3:uid="{6AA8A216-C8A6-4AC9-B891-ACB3ED01D6A6}" name="Leave" dataDxfId="264">
      <calculatedColumnFormula>COUNTIF($K9:$AO9,"L")</calculatedColumnFormula>
    </tableColumn>
    <tableColumn id="7" xr3:uid="{24209542-ACE7-4D6B-ADF8-6D0DEB3CE65A}" name="Weekoff" dataDxfId="263">
      <calculatedColumnFormula>$J$9</calculatedColumnFormula>
    </tableColumn>
    <tableColumn id="8" xr3:uid="{4BCB8790-50F1-4D07-BF02-EB84E15DC266}" name="Days" dataDxfId="262">
      <calculatedColumnFormula>$I$5</calculatedColumnFormula>
    </tableColumn>
    <tableColumn id="9" xr3:uid="{F630971B-B22D-4106-A884-FA5F44CB2C3F}" name="Paid Days" dataDxfId="261">
      <calculatedColumnFormula>Janreport[[#This Row],[Days]]-Janreport[[#This Row],[Absent]]</calculatedColumnFormula>
    </tableColumn>
    <tableColumn id="10" xr3:uid="{8BCA8032-C89A-4966-B59E-5355B4BAF1E6}" name="Salary" dataDxfId="260"/>
    <tableColumn id="11" xr3:uid="{F6C431A4-C38D-4DC8-BB82-E84364F867F4}" name="Per Day Salary" dataDxfId="259">
      <calculatedColumnFormula>Janreport[[#This Row],[Salary]]/Janreport[[#This Row],[Days]]</calculatedColumnFormula>
    </tableColumn>
    <tableColumn id="12" xr3:uid="{C764C61D-7D49-4868-B587-75D0EAD02094}" name="Deduction" dataDxfId="258">
      <calculatedColumnFormula>Janreport[[#This Row],[Per Day Salary]]*Janreport[[#This Row],[Absent]]</calculatedColumnFormula>
    </tableColumn>
    <tableColumn id="13" xr3:uid="{9973FEDA-44E0-48A2-B38B-45E105E50361}" name="Total Salary" dataDxfId="257">
      <calculatedColumnFormula>Janreport[[#This Row],[Salary]]-Janreport[[#This Row],[Deduction]]</calculatedColumnFormula>
    </tableColumn>
    <tableColumn id="14" xr3:uid="{660AF0F5-2E73-4F67-A1CA-B2AFA9DB9C87}" name="Sparkline" dataDxfId="256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7A90AE-C85F-4301-8729-C761E53096A1}" name="Janreport11" displayName="Janreport11" ref="AR8:BF28" totalsRowShown="0" headerRowDxfId="104" dataDxfId="102" headerRowBorderDxfId="103" tableBorderDxfId="101">
  <autoFilter ref="AR8:BF28" xr:uid="{FF7A90AE-C85F-4301-8729-C761E53096A1}"/>
  <tableColumns count="15">
    <tableColumn id="1" xr3:uid="{13A36778-7EC1-44B3-9898-CBBCD93C67BD}" name="S NO" dataDxfId="100"/>
    <tableColumn id="2" xr3:uid="{D61F495C-7FF5-4B00-B201-402C0DE65E19}" name="Employee ID" dataDxfId="99"/>
    <tableColumn id="15" xr3:uid="{86A28387-B4AD-4B12-A583-166B90F662B7}" name="Month" dataDxfId="98">
      <calculatedColumnFormula>$J$5</calculatedColumnFormula>
    </tableColumn>
    <tableColumn id="3" xr3:uid="{6C43262B-8A6D-48AD-87F6-76C1AEFE05E0}" name="Employee Name" dataDxfId="97"/>
    <tableColumn id="4" xr3:uid="{88AE6C1A-B0F8-4DBD-A96E-ADF188D333B8}" name="Present" dataDxfId="96">
      <calculatedColumnFormula>COUNTIF($K9:$AO9,"*P*")</calculatedColumnFormula>
    </tableColumn>
    <tableColumn id="5" xr3:uid="{CE0C5381-71B6-4B4F-A461-620F257E65D9}" name="Absent" dataDxfId="95">
      <calculatedColumnFormula>COUNTIF($K9:$AO9,"*A*")</calculatedColumnFormula>
    </tableColumn>
    <tableColumn id="6" xr3:uid="{B5BB8FB4-B4B8-4296-97DB-1CA3EE5EFD88}" name="Leave" dataDxfId="94">
      <calculatedColumnFormula>COUNTIF($K9:$AO9,"L")</calculatedColumnFormula>
    </tableColumn>
    <tableColumn id="7" xr3:uid="{052F1C8C-95B3-4891-9BFB-D5030F302B4C}" name="Weekoff" dataDxfId="93">
      <calculatedColumnFormula>$J$9</calculatedColumnFormula>
    </tableColumn>
    <tableColumn id="8" xr3:uid="{0116BE87-151F-43CB-9C56-A177DC6B269F}" name="Days" dataDxfId="92">
      <calculatedColumnFormula>$I$5</calculatedColumnFormula>
    </tableColumn>
    <tableColumn id="9" xr3:uid="{FBF1C334-D3B0-4FDC-BD88-30CF721F06C1}" name="Paid Days" dataDxfId="91">
      <calculatedColumnFormula>Janreport11[[#This Row],[Days]]-Janreport11[[#This Row],[Absent]]</calculatedColumnFormula>
    </tableColumn>
    <tableColumn id="10" xr3:uid="{1AB1DCD2-81C6-4A07-A864-26E104E9A90E}" name="Salary" dataDxfId="90"/>
    <tableColumn id="11" xr3:uid="{5A199D30-C59D-47CF-B47D-5C37596BCA34}" name="Per Day Salary" dataDxfId="89">
      <calculatedColumnFormula>Janreport11[[#This Row],[Salary]]/Janreport11[[#This Row],[Days]]</calculatedColumnFormula>
    </tableColumn>
    <tableColumn id="12" xr3:uid="{C3D22B4E-2E5C-45F4-BCE9-FE3FA266562F}" name="Deduction" dataDxfId="88">
      <calculatedColumnFormula>Janreport11[[#This Row],[Per Day Salary]]*Janreport11[[#This Row],[Absent]]</calculatedColumnFormula>
    </tableColumn>
    <tableColumn id="13" xr3:uid="{FD5F08EF-A998-4E4B-834C-A52172186D8F}" name="Total Salary" dataDxfId="87">
      <calculatedColumnFormula>Janreport11[[#This Row],[Salary]]-Janreport11[[#This Row],[Deduction]]</calculatedColumnFormula>
    </tableColumn>
    <tableColumn id="14" xr3:uid="{250CE525-962B-493B-A186-033BA198CABD}" name="Sparkline" dataDxfId="86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16ECCAF-079D-4C34-AF6D-E7D31DE7D84B}" name="Janreport12" displayName="Janreport12" ref="AR8:BF28" totalsRowShown="0" headerRowDxfId="85" dataDxfId="83" headerRowBorderDxfId="84" tableBorderDxfId="82">
  <autoFilter ref="AR8:BF28" xr:uid="{216ECCAF-079D-4C34-AF6D-E7D31DE7D84B}"/>
  <tableColumns count="15">
    <tableColumn id="1" xr3:uid="{D9A3F64A-19F0-4A2D-BFEB-2C26B5AA0BC2}" name="S NO" dataDxfId="81"/>
    <tableColumn id="2" xr3:uid="{ABDD9445-32A4-4203-B00C-3D7003A568B4}" name="Employee ID" dataDxfId="80"/>
    <tableColumn id="15" xr3:uid="{0D5D0890-0EFD-4ADE-BC42-851E941FEEE9}" name="Month" dataDxfId="79">
      <calculatedColumnFormula>$J$5</calculatedColumnFormula>
    </tableColumn>
    <tableColumn id="3" xr3:uid="{A33B1DB0-AF51-487C-8E56-CF4DC43C6E6D}" name="Employee Name" dataDxfId="78"/>
    <tableColumn id="4" xr3:uid="{A0FCDE1E-0003-46A7-B96A-1DB10867F935}" name="Present" dataDxfId="77">
      <calculatedColumnFormula>COUNTIF($K9:$AO9,"*P*")</calculatedColumnFormula>
    </tableColumn>
    <tableColumn id="5" xr3:uid="{A25B77F8-3E91-4AA8-9803-BFD21E6BE0F2}" name="Absent" dataDxfId="76">
      <calculatedColumnFormula>COUNTIF($K9:$AO9,"*A*")</calculatedColumnFormula>
    </tableColumn>
    <tableColumn id="6" xr3:uid="{9B8A4097-9473-4B45-A7EC-1E2116D18859}" name="Leave" dataDxfId="75">
      <calculatedColumnFormula>COUNTIF($K9:$AO9,"L")</calculatedColumnFormula>
    </tableColumn>
    <tableColumn id="7" xr3:uid="{1D9AA7C3-AE39-4BA7-89C6-7C7EBD15539E}" name="Weekoff" dataDxfId="74">
      <calculatedColumnFormula>$J$9</calculatedColumnFormula>
    </tableColumn>
    <tableColumn id="8" xr3:uid="{7B29616C-12E9-4D3E-8BDA-D3944969FCF3}" name="Days" dataDxfId="73">
      <calculatedColumnFormula>$I$5</calculatedColumnFormula>
    </tableColumn>
    <tableColumn id="9" xr3:uid="{82BC5989-B9AF-45CE-AD89-5C3845EE0BF4}" name="Paid Days" dataDxfId="72">
      <calculatedColumnFormula>Janreport12[[#This Row],[Days]]-Janreport12[[#This Row],[Absent]]</calculatedColumnFormula>
    </tableColumn>
    <tableColumn id="10" xr3:uid="{563F44BD-6464-41FD-B425-DEC3D3BA5663}" name="Salary" dataDxfId="71"/>
    <tableColumn id="11" xr3:uid="{D5FF7DD9-3A46-480B-830C-27D984A64755}" name="Per Day Salary" dataDxfId="70">
      <calculatedColumnFormula>Janreport12[[#This Row],[Salary]]/Janreport12[[#This Row],[Days]]</calculatedColumnFormula>
    </tableColumn>
    <tableColumn id="12" xr3:uid="{39296626-118C-4767-950E-661423A4F1FF}" name="Deduction" dataDxfId="69">
      <calculatedColumnFormula>Janreport12[[#This Row],[Per Day Salary]]*Janreport12[[#This Row],[Absent]]</calculatedColumnFormula>
    </tableColumn>
    <tableColumn id="13" xr3:uid="{CF9128B4-7B11-47E6-B876-DD778E1AD756}" name="Total Salary" dataDxfId="68">
      <calculatedColumnFormula>Janreport12[[#This Row],[Salary]]-Janreport12[[#This Row],[Deduction]]</calculatedColumnFormula>
    </tableColumn>
    <tableColumn id="14" xr3:uid="{18E7ED26-4E2A-490C-A81B-A13590907326}" name="Sparkline" dataDxfId="67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91F167-7E63-496C-B23C-E09BC79E2BC6}" name="Janreport13" displayName="Janreport13" ref="AR8:BF28" totalsRowShown="0" headerRowDxfId="66" dataDxfId="64" headerRowBorderDxfId="65" tableBorderDxfId="63">
  <autoFilter ref="AR8:BF28" xr:uid="{BB91F167-7E63-496C-B23C-E09BC79E2BC6}"/>
  <tableColumns count="15">
    <tableColumn id="1" xr3:uid="{AF5489FB-4A4D-4C0E-8306-6052E251BE4F}" name="S NO" dataDxfId="62"/>
    <tableColumn id="2" xr3:uid="{D66B8C45-A85D-4940-8C0E-879E040D0FC9}" name="Employee ID" dataDxfId="61"/>
    <tableColumn id="15" xr3:uid="{F6DEAAA9-C63D-473A-89F9-E3AB04DABE05}" name="Month" dataDxfId="60">
      <calculatedColumnFormula>$J$5</calculatedColumnFormula>
    </tableColumn>
    <tableColumn id="3" xr3:uid="{2D9CCDC8-4D02-4739-84EA-95A71ECC6F3F}" name="Employee Name" dataDxfId="59"/>
    <tableColumn id="4" xr3:uid="{FC224088-043D-4E5C-B18C-5D4F5542D71E}" name="Present" dataDxfId="58">
      <calculatedColumnFormula>COUNTIF($K9:$AO9,"*P*")</calculatedColumnFormula>
    </tableColumn>
    <tableColumn id="5" xr3:uid="{BC2E0F65-7571-48AA-B43B-0480426BBBF0}" name="Absent" dataDxfId="57">
      <calculatedColumnFormula>COUNTIF($K9:$AO9,"*A*")</calculatedColumnFormula>
    </tableColumn>
    <tableColumn id="6" xr3:uid="{375B66B5-57DA-449A-A3A9-1AE273217D7C}" name="Leave" dataDxfId="56">
      <calculatedColumnFormula>COUNTIF($K9:$AO9,"L")</calculatedColumnFormula>
    </tableColumn>
    <tableColumn id="7" xr3:uid="{4EFEB234-751A-4F32-9E69-3C79194D0DB3}" name="Weekoff" dataDxfId="55">
      <calculatedColumnFormula>$J$9</calculatedColumnFormula>
    </tableColumn>
    <tableColumn id="8" xr3:uid="{B5D8C3D8-9B54-4D77-9EB7-96745D83AC27}" name="Days" dataDxfId="54">
      <calculatedColumnFormula>$I$5</calculatedColumnFormula>
    </tableColumn>
    <tableColumn id="9" xr3:uid="{C80189A4-0543-42AB-AFF6-B775804889F1}" name="Paid Days" dataDxfId="53">
      <calculatedColumnFormula>Janreport13[[#This Row],[Days]]-Janreport13[[#This Row],[Absent]]</calculatedColumnFormula>
    </tableColumn>
    <tableColumn id="10" xr3:uid="{D6013D4A-2150-4645-A13A-8A80214465C4}" name="Salary" dataDxfId="52"/>
    <tableColumn id="11" xr3:uid="{CE44051D-DAE9-468D-953E-9D8A35DB20EA}" name="Per Day Salary" dataDxfId="51">
      <calculatedColumnFormula>Janreport13[[#This Row],[Salary]]/Janreport13[[#This Row],[Days]]</calculatedColumnFormula>
    </tableColumn>
    <tableColumn id="12" xr3:uid="{1C1F1A2B-AE53-4A99-A882-5395124FE738}" name="Deduction" dataDxfId="50">
      <calculatedColumnFormula>Janreport13[[#This Row],[Per Day Salary]]*Janreport13[[#This Row],[Absent]]</calculatedColumnFormula>
    </tableColumn>
    <tableColumn id="13" xr3:uid="{4CAAD762-CCC9-47FC-8168-05A32E18D650}" name="Total Salary" dataDxfId="49">
      <calculatedColumnFormula>Janreport13[[#This Row],[Salary]]-Janreport13[[#This Row],[Deduction]]</calculatedColumnFormula>
    </tableColumn>
    <tableColumn id="14" xr3:uid="{CA41299A-531F-4878-9660-F7946F508EA7}" name="Sparkline" dataDxfId="48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827442-B9F8-4E99-8C11-39593F5C3336}" name="Janreport2" displayName="Janreport2" ref="AR8:BF28" totalsRowShown="0" headerRowDxfId="255" dataDxfId="253" headerRowBorderDxfId="254">
  <autoFilter ref="AR8:BF28" xr:uid="{0A827442-B9F8-4E99-8C11-39593F5C3336}"/>
  <tableColumns count="15">
    <tableColumn id="1" xr3:uid="{C0FD30FE-8AA0-4C31-AD1C-437EB0F60A35}" name="S NO" dataDxfId="252"/>
    <tableColumn id="2" xr3:uid="{BE2F5BE3-7B82-45FB-B380-40D1BA9B9D72}" name="Employee ID" dataDxfId="251"/>
    <tableColumn id="15" xr3:uid="{BEF3CDAD-228F-4D79-AE3B-9EEAE7F22F13}" name="Month" dataDxfId="250">
      <calculatedColumnFormula>$J$5</calculatedColumnFormula>
    </tableColumn>
    <tableColumn id="3" xr3:uid="{DECB1435-D15F-4343-B2CD-C50BD6B65281}" name="Employee Name" dataDxfId="249"/>
    <tableColumn id="4" xr3:uid="{195B0996-04B5-4C59-90BA-0CC9F6E2FDD4}" name="Present" dataDxfId="248">
      <calculatedColumnFormula>COUNTIF($K9:$AO9,"*P*")</calculatedColumnFormula>
    </tableColumn>
    <tableColumn id="5" xr3:uid="{75AC7863-B559-497C-B06F-050419853E4E}" name="Absent" dataDxfId="247">
      <calculatedColumnFormula>COUNTIF($K9:$AO9,"*A*")</calculatedColumnFormula>
    </tableColumn>
    <tableColumn id="6" xr3:uid="{24033FE0-A1A4-40B3-B318-B9804EE8A177}" name="Leave" dataDxfId="246">
      <calculatedColumnFormula>COUNTIF($K9:$AO9,"L")</calculatedColumnFormula>
    </tableColumn>
    <tableColumn id="7" xr3:uid="{48688108-ECEE-47C7-9AC7-529F0F2C04A7}" name="Weekoff" dataDxfId="245">
      <calculatedColumnFormula>$J$9</calculatedColumnFormula>
    </tableColumn>
    <tableColumn id="8" xr3:uid="{55A540DA-4B6E-4387-9524-B93FF5D76D79}" name="Days" dataDxfId="244">
      <calculatedColumnFormula>$I$5</calculatedColumnFormula>
    </tableColumn>
    <tableColumn id="9" xr3:uid="{AB6B6CB2-43FC-42A4-A63B-9303F84D3226}" name="Paid Days" dataDxfId="243">
      <calculatedColumnFormula>Janreport2[[#This Row],[Days]]-Janreport2[[#This Row],[Absent]]</calculatedColumnFormula>
    </tableColumn>
    <tableColumn id="10" xr3:uid="{54E0A4E5-4F42-47B0-A5D7-AE83977347D1}" name="Salary" dataDxfId="242"/>
    <tableColumn id="11" xr3:uid="{C86DAEA8-3A48-4A28-89C3-F357C0057A0F}" name="Per Day Salary" dataDxfId="241">
      <calculatedColumnFormula>Janreport2[[#This Row],[Salary]]/Janreport2[[#This Row],[Days]]</calculatedColumnFormula>
    </tableColumn>
    <tableColumn id="12" xr3:uid="{0B54D7C7-58BE-472B-9418-1708CFB4ABC3}" name="Deduction" dataDxfId="240">
      <calculatedColumnFormula>Janreport2[[#This Row],[Per Day Salary]]*Janreport2[[#This Row],[Absent]]</calculatedColumnFormula>
    </tableColumn>
    <tableColumn id="13" xr3:uid="{3D3D5584-F3A4-463E-B456-4BCD2D20D286}" name="Total Salary" dataDxfId="239">
      <calculatedColumnFormula>Janreport2[[#This Row],[Salary]]-Janreport2[[#This Row],[Deduction]]</calculatedColumnFormula>
    </tableColumn>
    <tableColumn id="14" xr3:uid="{5A179576-E1BC-4CFB-BEF6-93990DB361DF}" name="Sparkline" dataDxfId="23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D89235-7024-46F3-8D14-C13F25B90807}" name="Janreport4" displayName="Janreport4" ref="AR8:BF28" totalsRowShown="0" headerRowDxfId="237" dataDxfId="235" headerRowBorderDxfId="236" tableBorderDxfId="234">
  <autoFilter ref="AR8:BF28" xr:uid="{8FD89235-7024-46F3-8D14-C13F25B90807}"/>
  <tableColumns count="15">
    <tableColumn id="1" xr3:uid="{FDD5E8D2-F4E5-45BD-9800-B9E75C53ADBC}" name="S NO" dataDxfId="233"/>
    <tableColumn id="2" xr3:uid="{116BBD4E-72E2-41CA-B123-192F39F12933}" name="Employee ID" dataDxfId="232"/>
    <tableColumn id="15" xr3:uid="{9D2F1C17-EF2D-4499-84E9-AEF016CF204F}" name="Month" dataDxfId="231">
      <calculatedColumnFormula>$J$5</calculatedColumnFormula>
    </tableColumn>
    <tableColumn id="3" xr3:uid="{F5FCB141-F585-4665-9AA1-67C19508AFD6}" name="Employee Name" dataDxfId="230"/>
    <tableColumn id="4" xr3:uid="{374091E1-30A6-479C-937C-B0816073775C}" name="Present" dataDxfId="229">
      <calculatedColumnFormula>COUNTIF($K9:$AO9,"*P*")</calculatedColumnFormula>
    </tableColumn>
    <tableColumn id="5" xr3:uid="{9D45BA4C-C5E8-4214-BDD9-717152D1C0BF}" name="Absent" dataDxfId="228">
      <calculatedColumnFormula>COUNTIF($K9:$AO9,"*A*")</calculatedColumnFormula>
    </tableColumn>
    <tableColumn id="6" xr3:uid="{59286988-7D21-40DB-AC18-82BBABE640D2}" name="Leave" dataDxfId="227">
      <calculatedColumnFormula>COUNTIF($K9:$AO9,"L")</calculatedColumnFormula>
    </tableColumn>
    <tableColumn id="7" xr3:uid="{8F08EB73-77CA-40C7-BC95-FBFFE4CF1A81}" name="Weekoff" dataDxfId="226">
      <calculatedColumnFormula>$J$9</calculatedColumnFormula>
    </tableColumn>
    <tableColumn id="8" xr3:uid="{17B28DD3-8822-4063-B365-00DB01991A15}" name="Days" dataDxfId="225">
      <calculatedColumnFormula>$I$5</calculatedColumnFormula>
    </tableColumn>
    <tableColumn id="9" xr3:uid="{3D3ADCB6-4E1B-461F-86EE-5B3E931B0019}" name="Paid Days" dataDxfId="224">
      <calculatedColumnFormula>Janreport4[[#This Row],[Days]]-Janreport4[[#This Row],[Absent]]</calculatedColumnFormula>
    </tableColumn>
    <tableColumn id="10" xr3:uid="{A6CD67E1-2E02-4972-B929-E9E8A3D5B64F}" name="Salary" dataDxfId="223"/>
    <tableColumn id="11" xr3:uid="{F491A4A2-3587-48FE-9B08-DDC6D0AB4E61}" name="Per Day Salary" dataDxfId="222">
      <calculatedColumnFormula>Janreport4[[#This Row],[Salary]]/Janreport4[[#This Row],[Days]]</calculatedColumnFormula>
    </tableColumn>
    <tableColumn id="12" xr3:uid="{F2931381-36FF-4B5D-A232-3B30F53072DA}" name="Deduction" dataDxfId="221">
      <calculatedColumnFormula>Janreport4[[#This Row],[Per Day Salary]]*Janreport4[[#This Row],[Absent]]</calculatedColumnFormula>
    </tableColumn>
    <tableColumn id="13" xr3:uid="{456A516D-9C7C-4C64-A494-EEB29114F169}" name="Total Salary" dataDxfId="220">
      <calculatedColumnFormula>Janreport4[[#This Row],[Salary]]-Janreport4[[#This Row],[Deduction]]</calculatedColumnFormula>
    </tableColumn>
    <tableColumn id="14" xr3:uid="{93E4A24F-179C-478D-985C-32CCB2CF922C}" name="Sparkline" dataDxfId="219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B2F7A4-D287-4AFC-9EBB-D4A7F59A1F52}" name="Janreport5" displayName="Janreport5" ref="AR8:BF28" totalsRowShown="0" headerRowDxfId="218" dataDxfId="216" headerRowBorderDxfId="217" tableBorderDxfId="215">
  <autoFilter ref="AR8:BF28" xr:uid="{7CB2F7A4-D287-4AFC-9EBB-D4A7F59A1F52}"/>
  <tableColumns count="15">
    <tableColumn id="1" xr3:uid="{205F1E70-02DC-4B33-9CAD-40DB6230B6C0}" name="S NO" dataDxfId="214"/>
    <tableColumn id="2" xr3:uid="{C1880560-5092-4473-87A2-14019F6E7863}" name="Employee ID" dataDxfId="213"/>
    <tableColumn id="15" xr3:uid="{6E27B0D5-2954-4F5B-87D8-BC1CD2DE7F47}" name="Month" dataDxfId="212">
      <calculatedColumnFormula>$J$5</calculatedColumnFormula>
    </tableColumn>
    <tableColumn id="3" xr3:uid="{45E5B003-CC58-4206-BC7E-E9F894BED176}" name="Employee Name" dataDxfId="211"/>
    <tableColumn id="4" xr3:uid="{9C55BED2-4618-4960-890F-A4EC2B71EBAE}" name="Present" dataDxfId="210">
      <calculatedColumnFormula>COUNTIF($K9:$AO9,"*P*")</calculatedColumnFormula>
    </tableColumn>
    <tableColumn id="5" xr3:uid="{F7F49992-271A-4C66-9B1D-CE7780400068}" name="Absent" dataDxfId="209">
      <calculatedColumnFormula>COUNTIF($K9:$AO9,"*A*")</calculatedColumnFormula>
    </tableColumn>
    <tableColumn id="6" xr3:uid="{F8F3FB3F-9C5D-4DF0-ADA7-27FB2829CE16}" name="Leave" dataDxfId="208">
      <calculatedColumnFormula>COUNTIF($K9:$AO9,"L")</calculatedColumnFormula>
    </tableColumn>
    <tableColumn id="7" xr3:uid="{4386E750-8134-4B37-BABD-A8D9130F525D}" name="Weekoff" dataDxfId="207">
      <calculatedColumnFormula>$J$9</calculatedColumnFormula>
    </tableColumn>
    <tableColumn id="8" xr3:uid="{47E4B2CA-8BAE-4265-A047-D5A2ECA2DAAA}" name="Days" dataDxfId="206">
      <calculatedColumnFormula>$I$5</calculatedColumnFormula>
    </tableColumn>
    <tableColumn id="9" xr3:uid="{27CF64F2-A511-4773-8689-E5D571000B8F}" name="Paid Days" dataDxfId="205">
      <calculatedColumnFormula>Janreport5[[#This Row],[Days]]-Janreport5[[#This Row],[Absent]]</calculatedColumnFormula>
    </tableColumn>
    <tableColumn id="10" xr3:uid="{3C153370-98F3-42AB-AAB3-2D170DF83963}" name="Salary" dataDxfId="204"/>
    <tableColumn id="11" xr3:uid="{BC102770-017B-46A7-B26B-439DFADE1F62}" name="Per Day Salary" dataDxfId="203">
      <calculatedColumnFormula>Janreport5[[#This Row],[Salary]]/Janreport5[[#This Row],[Days]]</calculatedColumnFormula>
    </tableColumn>
    <tableColumn id="12" xr3:uid="{BA74CB93-C63D-43E7-9BAF-015C6AE3169F}" name="Deduction" dataDxfId="202">
      <calculatedColumnFormula>Janreport5[[#This Row],[Per Day Salary]]*Janreport5[[#This Row],[Absent]]</calculatedColumnFormula>
    </tableColumn>
    <tableColumn id="13" xr3:uid="{80CC7F4E-98BA-4D67-A193-B1EAD933F08A}" name="Total Salary" dataDxfId="201">
      <calculatedColumnFormula>Janreport5[[#This Row],[Salary]]-Janreport5[[#This Row],[Deduction]]</calculatedColumnFormula>
    </tableColumn>
    <tableColumn id="14" xr3:uid="{C0C32D8C-75E0-4BED-9633-68C3413CC056}" name="Sparkline" dataDxfId="200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075CFE-3086-4E6C-8B93-9C750EAB559F}" name="Janreport6" displayName="Janreport6" ref="AR8:BF28" totalsRowShown="0" headerRowDxfId="199" dataDxfId="197" headerRowBorderDxfId="198" tableBorderDxfId="196">
  <autoFilter ref="AR8:BF28" xr:uid="{49075CFE-3086-4E6C-8B93-9C750EAB559F}"/>
  <tableColumns count="15">
    <tableColumn id="1" xr3:uid="{197A4136-C0C0-4CB6-8FAA-966176B03403}" name="S NO" dataDxfId="195"/>
    <tableColumn id="2" xr3:uid="{0D2779C7-2EFF-4016-BA48-F83F4D413E63}" name="Employee ID" dataDxfId="194"/>
    <tableColumn id="15" xr3:uid="{484286D3-BEE1-4CC3-953A-A889CD1732AD}" name="Month" dataDxfId="193">
      <calculatedColumnFormula>$J$5</calculatedColumnFormula>
    </tableColumn>
    <tableColumn id="3" xr3:uid="{2B363E66-D7A8-48B6-A66C-F26DF13EE8B0}" name="Employee Name" dataDxfId="192"/>
    <tableColumn id="4" xr3:uid="{17C9C68C-4E92-4ABE-A38C-39ADD22214D0}" name="Present" dataDxfId="191">
      <calculatedColumnFormula>COUNTIF($K9:$AO9,"*P*")</calculatedColumnFormula>
    </tableColumn>
    <tableColumn id="5" xr3:uid="{4C0F9139-7558-49DA-86BE-250D9C68ECF8}" name="Absent" dataDxfId="190">
      <calculatedColumnFormula>COUNTIF($K9:$AO9,"*A*")</calculatedColumnFormula>
    </tableColumn>
    <tableColumn id="6" xr3:uid="{B7FB0490-9698-4B05-9212-F4EAABAD6572}" name="Leave" dataDxfId="189">
      <calculatedColumnFormula>COUNTIF($K9:$AO9,"L")</calculatedColumnFormula>
    </tableColumn>
    <tableColumn id="7" xr3:uid="{3A7C6FDA-8407-4457-974F-00AD0C5B4821}" name="Weekoff" dataDxfId="188">
      <calculatedColumnFormula>$J$9</calculatedColumnFormula>
    </tableColumn>
    <tableColumn id="8" xr3:uid="{F35E2ED5-DB6F-49D6-8472-298486023A00}" name="Days" dataDxfId="187">
      <calculatedColumnFormula>$I$5</calculatedColumnFormula>
    </tableColumn>
    <tableColumn id="9" xr3:uid="{5588558A-85EC-4875-BA80-B7528B93DDDA}" name="Paid Days" dataDxfId="186">
      <calculatedColumnFormula>Janreport6[[#This Row],[Days]]-Janreport6[[#This Row],[Absent]]</calculatedColumnFormula>
    </tableColumn>
    <tableColumn id="10" xr3:uid="{0AE7899F-F23A-48B7-8A32-A57EE71D5FA6}" name="Salary" dataDxfId="185"/>
    <tableColumn id="11" xr3:uid="{B841006A-4973-4320-929B-101BCD8E438D}" name="Per Day Salary" dataDxfId="184">
      <calculatedColumnFormula>Janreport6[[#This Row],[Salary]]/Janreport6[[#This Row],[Days]]</calculatedColumnFormula>
    </tableColumn>
    <tableColumn id="12" xr3:uid="{E2A2E2A8-DBAD-465C-8D77-F078B62A3E47}" name="Deduction" dataDxfId="183">
      <calculatedColumnFormula>Janreport6[[#This Row],[Per Day Salary]]*Janreport6[[#This Row],[Absent]]</calculatedColumnFormula>
    </tableColumn>
    <tableColumn id="13" xr3:uid="{40E50962-F459-4029-864C-274504A180B3}" name="Total Salary" dataDxfId="182">
      <calculatedColumnFormula>Janreport6[[#This Row],[Salary]]-Janreport6[[#This Row],[Deduction]]</calculatedColumnFormula>
    </tableColumn>
    <tableColumn id="14" xr3:uid="{92E4B9AD-D6DC-4802-9EAA-ADA8A0160237}" name="Sparkline" dataDxfId="181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E7C5FD-C92A-4012-AA5A-3CFFDEE4176F}" name="Janreport7" displayName="Janreport7" ref="AR8:BF28" totalsRowShown="0" headerRowDxfId="180" dataDxfId="178" headerRowBorderDxfId="179" tableBorderDxfId="177">
  <autoFilter ref="AR8:BF28" xr:uid="{09E7C5FD-C92A-4012-AA5A-3CFFDEE4176F}"/>
  <tableColumns count="15">
    <tableColumn id="1" xr3:uid="{94742A4C-11C3-4D10-803A-B9260BA42343}" name="S NO" dataDxfId="176"/>
    <tableColumn id="2" xr3:uid="{F819630B-89D2-4CAF-B1DA-99B2810EF804}" name="Employee ID" dataDxfId="175"/>
    <tableColumn id="15" xr3:uid="{37AEAF32-8C29-4D84-B291-CE217AF47897}" name="Month" dataDxfId="174">
      <calculatedColumnFormula>$J$5</calculatedColumnFormula>
    </tableColumn>
    <tableColumn id="3" xr3:uid="{E46EDA2C-F8E3-4AAA-A936-91FDC782695E}" name="Employee Name" dataDxfId="173"/>
    <tableColumn id="4" xr3:uid="{BF92B3CE-5C02-4499-B85F-D03E015B42BA}" name="Present" dataDxfId="172">
      <calculatedColumnFormula>COUNTIF($K9:$AO9,"*P*")</calculatedColumnFormula>
    </tableColumn>
    <tableColumn id="5" xr3:uid="{59637F9E-750D-407E-8BE0-60BFF4AA2C66}" name="Absent" dataDxfId="171">
      <calculatedColumnFormula>COUNTIF($K9:$AO9,"*A*")</calculatedColumnFormula>
    </tableColumn>
    <tableColumn id="6" xr3:uid="{BD432565-F109-405B-9DA7-F1DA521D0A37}" name="Leave" dataDxfId="170">
      <calculatedColumnFormula>COUNTIF($K9:$AO9,"L")</calculatedColumnFormula>
    </tableColumn>
    <tableColumn id="7" xr3:uid="{266EF03B-1919-463F-B5CA-C057E1F2CDC0}" name="Weekoff" dataDxfId="169">
      <calculatedColumnFormula>$J$9</calculatedColumnFormula>
    </tableColumn>
    <tableColumn id="8" xr3:uid="{751AD709-1E0A-4B56-942F-554DDD482E43}" name="Days" dataDxfId="168">
      <calculatedColumnFormula>$I$5</calculatedColumnFormula>
    </tableColumn>
    <tableColumn id="9" xr3:uid="{283119DD-AB05-4578-BB77-60BCF44A9740}" name="Paid Days" dataDxfId="167">
      <calculatedColumnFormula>Janreport7[[#This Row],[Days]]-Janreport7[[#This Row],[Absent]]</calculatedColumnFormula>
    </tableColumn>
    <tableColumn id="10" xr3:uid="{1AE191A2-4ED6-4AA2-A57A-87C3FEA25C98}" name="Salary" dataDxfId="166"/>
    <tableColumn id="11" xr3:uid="{C22D3A49-F117-4BDA-802C-9E6DE6357729}" name="Per Day Salary" dataDxfId="165">
      <calculatedColumnFormula>Janreport7[[#This Row],[Salary]]/Janreport7[[#This Row],[Days]]</calculatedColumnFormula>
    </tableColumn>
    <tableColumn id="12" xr3:uid="{D98B2C69-FC5C-478B-B62A-29A2CCD350C3}" name="Deduction" dataDxfId="164">
      <calculatedColumnFormula>Janreport7[[#This Row],[Per Day Salary]]*Janreport7[[#This Row],[Absent]]</calculatedColumnFormula>
    </tableColumn>
    <tableColumn id="13" xr3:uid="{78C7D65A-8704-47AF-923A-F07A0F562EE0}" name="Total Salary" dataDxfId="163">
      <calculatedColumnFormula>Janreport7[[#This Row],[Salary]]-Janreport7[[#This Row],[Deduction]]</calculatedColumnFormula>
    </tableColumn>
    <tableColumn id="14" xr3:uid="{38D0670C-E017-4B6E-B0AE-D0B69901B8F4}" name="Sparkline" dataDxfId="162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455B9F-555A-44D9-B194-96C0B2160EAA}" name="Janreport8" displayName="Janreport8" ref="AR8:BF28" totalsRowShown="0" headerRowDxfId="161" dataDxfId="159" headerRowBorderDxfId="160" tableBorderDxfId="158">
  <autoFilter ref="AR8:BF28" xr:uid="{CA455B9F-555A-44D9-B194-96C0B2160EAA}"/>
  <tableColumns count="15">
    <tableColumn id="1" xr3:uid="{33D16639-5867-4C1B-944D-69B4514057DF}" name="S NO" dataDxfId="157"/>
    <tableColumn id="2" xr3:uid="{581FC4E3-A243-422A-8211-FA6B9DBE9078}" name="Employee ID" dataDxfId="156"/>
    <tableColumn id="15" xr3:uid="{07AF21B9-AA98-416C-A7FA-627B8DB4AAEC}" name="Month" dataDxfId="155">
      <calculatedColumnFormula>$J$5</calculatedColumnFormula>
    </tableColumn>
    <tableColumn id="3" xr3:uid="{97B2A697-72DB-4282-A15E-B5F6B151525A}" name="Employee Name" dataDxfId="154"/>
    <tableColumn id="4" xr3:uid="{C344F0D5-AD4B-474B-94AE-7979A689577E}" name="Present" dataDxfId="153">
      <calculatedColumnFormula>COUNTIF($K9:$AO9,"*P*")</calculatedColumnFormula>
    </tableColumn>
    <tableColumn id="5" xr3:uid="{CA67689F-A274-4FD7-8FDB-DE6337B972CF}" name="Absent" dataDxfId="152">
      <calculatedColumnFormula>COUNTIF($K9:$AO9,"*A*")</calculatedColumnFormula>
    </tableColumn>
    <tableColumn id="6" xr3:uid="{1F7DB30D-6065-4B0F-BE77-FD5857A98EFC}" name="Leave" dataDxfId="151">
      <calculatedColumnFormula>COUNTIF($K9:$AO9,"L")</calculatedColumnFormula>
    </tableColumn>
    <tableColumn id="7" xr3:uid="{CFA861A6-6531-4F98-992B-9F73C118603B}" name="Weekoff" dataDxfId="150">
      <calculatedColumnFormula>$J$9</calculatedColumnFormula>
    </tableColumn>
    <tableColumn id="8" xr3:uid="{A983DC1B-586C-4B33-998F-02B88C0258CB}" name="Days" dataDxfId="149">
      <calculatedColumnFormula>$I$5</calculatedColumnFormula>
    </tableColumn>
    <tableColumn id="9" xr3:uid="{A4DBB8D6-2596-4501-AB86-BA1493E98C77}" name="Paid Days" dataDxfId="148">
      <calculatedColumnFormula>Janreport8[[#This Row],[Days]]-Janreport8[[#This Row],[Absent]]</calculatedColumnFormula>
    </tableColumn>
    <tableColumn id="10" xr3:uid="{30905C33-1663-494E-9AA7-24558DF7D3FF}" name="Salary" dataDxfId="147"/>
    <tableColumn id="11" xr3:uid="{FC0A1752-D1D6-4E38-BE5F-E0A89F23B30E}" name="Per Day Salary" dataDxfId="146">
      <calculatedColumnFormula>Janreport8[[#This Row],[Salary]]/Janreport8[[#This Row],[Days]]</calculatedColumnFormula>
    </tableColumn>
    <tableColumn id="12" xr3:uid="{2210794C-1B69-4567-9EEC-A24FB01597AE}" name="Deduction" dataDxfId="145">
      <calculatedColumnFormula>Janreport8[[#This Row],[Per Day Salary]]*Janreport8[[#This Row],[Absent]]</calculatedColumnFormula>
    </tableColumn>
    <tableColumn id="13" xr3:uid="{3902A59F-1A64-458A-BC4E-5DEF665170F9}" name="Total Salary" dataDxfId="144">
      <calculatedColumnFormula>Janreport8[[#This Row],[Salary]]-Janreport8[[#This Row],[Deduction]]</calculatedColumnFormula>
    </tableColumn>
    <tableColumn id="14" xr3:uid="{A96D39EB-08E9-4CC0-BC99-FAE1F9DC4725}" name="Sparkline" dataDxfId="143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82570E-FB60-481C-AEC3-DFE894FF3F91}" name="Janreport9" displayName="Janreport9" ref="AR8:BF28" totalsRowShown="0" headerRowDxfId="142" dataDxfId="140" headerRowBorderDxfId="141" tableBorderDxfId="139">
  <autoFilter ref="AR8:BF28" xr:uid="{B382570E-FB60-481C-AEC3-DFE894FF3F91}"/>
  <tableColumns count="15">
    <tableColumn id="1" xr3:uid="{8BF7FCAC-E3C1-476C-A12D-A79E2C42B1D2}" name="S NO" dataDxfId="138"/>
    <tableColumn id="2" xr3:uid="{B5A49448-8F08-499E-B358-423D8F2BDE5F}" name="Employee ID" dataDxfId="137"/>
    <tableColumn id="15" xr3:uid="{8CEFE67A-582E-4111-BB1F-E0357FFAA1F1}" name="Month" dataDxfId="136">
      <calculatedColumnFormula>$J$5</calculatedColumnFormula>
    </tableColumn>
    <tableColumn id="3" xr3:uid="{F922B8DE-F377-4425-88C7-924D1D747A6D}" name="Employee Name" dataDxfId="135"/>
    <tableColumn id="4" xr3:uid="{FEC59011-8F35-4099-865A-3DC23D343518}" name="Present" dataDxfId="134">
      <calculatedColumnFormula>COUNTIF($K9:$AO9,"*P*")</calculatedColumnFormula>
    </tableColumn>
    <tableColumn id="5" xr3:uid="{A1852FF3-1EF3-4AFA-A161-02180C70947F}" name="Absent" dataDxfId="133">
      <calculatedColumnFormula>COUNTIF($K9:$AO9,"*A*")</calculatedColumnFormula>
    </tableColumn>
    <tableColumn id="6" xr3:uid="{E9B61B85-D418-47AA-97B5-90BBAA638CD6}" name="Leave" dataDxfId="132">
      <calculatedColumnFormula>COUNTIF($K9:$AO9,"L")</calculatedColumnFormula>
    </tableColumn>
    <tableColumn id="7" xr3:uid="{0182B470-DB4E-406F-A074-6AF52ED55EB4}" name="Weekoff" dataDxfId="131">
      <calculatedColumnFormula>$J$9</calculatedColumnFormula>
    </tableColumn>
    <tableColumn id="8" xr3:uid="{8E93DCA4-8DA6-4C83-9B26-469B467C0A8E}" name="Days" dataDxfId="130">
      <calculatedColumnFormula>$I$5</calculatedColumnFormula>
    </tableColumn>
    <tableColumn id="9" xr3:uid="{C69AFC80-7985-4270-8367-8FC4A0C556AE}" name="Paid Days" dataDxfId="129">
      <calculatedColumnFormula>Janreport9[[#This Row],[Days]]-Janreport9[[#This Row],[Absent]]</calculatedColumnFormula>
    </tableColumn>
    <tableColumn id="10" xr3:uid="{D6F3CB5F-39C7-481B-9319-8D5ABF1DEC50}" name="Salary" dataDxfId="128"/>
    <tableColumn id="11" xr3:uid="{DB0733CE-8ADC-4615-A465-45290894391A}" name="Per Day Salary" dataDxfId="127">
      <calculatedColumnFormula>Janreport9[[#This Row],[Salary]]/Janreport9[[#This Row],[Days]]</calculatedColumnFormula>
    </tableColumn>
    <tableColumn id="12" xr3:uid="{4CFBA170-70FB-4415-A6FD-9EC53E62C354}" name="Deduction" dataDxfId="126">
      <calculatedColumnFormula>Janreport9[[#This Row],[Per Day Salary]]*Janreport9[[#This Row],[Absent]]</calculatedColumnFormula>
    </tableColumn>
    <tableColumn id="13" xr3:uid="{2F78EF6B-E835-4BFE-8CED-8612BADF544D}" name="Total Salary" dataDxfId="125">
      <calculatedColumnFormula>Janreport9[[#This Row],[Salary]]-Janreport9[[#This Row],[Deduction]]</calculatedColumnFormula>
    </tableColumn>
    <tableColumn id="14" xr3:uid="{6C095B67-3DE8-4AD3-8BE4-07A54CF797C8}" name="Sparkline" dataDxfId="124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EBDEAC-5165-4BB2-938C-7F391E265EF5}" name="Janreport10" displayName="Janreport10" ref="AR8:BF28" totalsRowShown="0" headerRowDxfId="123" dataDxfId="121" headerRowBorderDxfId="122" tableBorderDxfId="120">
  <autoFilter ref="AR8:BF28" xr:uid="{5FEBDEAC-5165-4BB2-938C-7F391E265EF5}"/>
  <tableColumns count="15">
    <tableColumn id="1" xr3:uid="{B94B6AC0-3CE2-465A-A22D-C11EB41071E7}" name="S NO" dataDxfId="119"/>
    <tableColumn id="2" xr3:uid="{837D1656-79C3-43B4-8199-C3873E4BA126}" name="Employee ID" dataDxfId="118"/>
    <tableColumn id="15" xr3:uid="{116937E7-223C-41BE-A5D7-2ED5E671C148}" name="Month" dataDxfId="117">
      <calculatedColumnFormula>$J$5</calculatedColumnFormula>
    </tableColumn>
    <tableColumn id="3" xr3:uid="{B74B31ED-218D-4038-9695-A3690DB771BF}" name="Employee Name" dataDxfId="116"/>
    <tableColumn id="4" xr3:uid="{77B4192F-3615-4553-9B16-9D4409B16FBD}" name="Present" dataDxfId="115">
      <calculatedColumnFormula>COUNTIF($K9:$AO9,"*P*")</calculatedColumnFormula>
    </tableColumn>
    <tableColumn id="5" xr3:uid="{38C41C8B-4A67-49E2-875C-4ACBFD69E384}" name="Absent" dataDxfId="114">
      <calculatedColumnFormula>COUNTIF($K9:$AO9,"*A*")</calculatedColumnFormula>
    </tableColumn>
    <tableColumn id="6" xr3:uid="{97F5F621-FCAA-4B27-9D04-BE9726187B3F}" name="Leave" dataDxfId="113">
      <calculatedColumnFormula>COUNTIF($K9:$AO9,"L")</calculatedColumnFormula>
    </tableColumn>
    <tableColumn id="7" xr3:uid="{DF75D77F-0F3D-4F83-B6C2-1F38950DBDA1}" name="Weekoff" dataDxfId="112">
      <calculatedColumnFormula>$J$9</calculatedColumnFormula>
    </tableColumn>
    <tableColumn id="8" xr3:uid="{6732210D-6173-4F19-87E6-CE2A324F6F70}" name="Days" dataDxfId="111">
      <calculatedColumnFormula>$I$5</calculatedColumnFormula>
    </tableColumn>
    <tableColumn id="9" xr3:uid="{A6CC03F3-5042-4B4D-8255-ABCBA9029965}" name="Paid Days" dataDxfId="110">
      <calculatedColumnFormula>Janreport10[[#This Row],[Days]]-Janreport10[[#This Row],[Absent]]</calculatedColumnFormula>
    </tableColumn>
    <tableColumn id="10" xr3:uid="{889D2A71-0BBE-4A24-8E0B-3B85A74D3F3C}" name="Salary" dataDxfId="109"/>
    <tableColumn id="11" xr3:uid="{E9C97D89-4C83-4E64-860F-26B2AEDC78B8}" name="Per Day Salary" dataDxfId="108">
      <calculatedColumnFormula>Janreport10[[#This Row],[Salary]]/Janreport10[[#This Row],[Days]]</calculatedColumnFormula>
    </tableColumn>
    <tableColumn id="12" xr3:uid="{6A51916E-3D9D-4FB1-9664-D230706FF012}" name="Deduction" dataDxfId="107">
      <calculatedColumnFormula>Janreport10[[#This Row],[Per Day Salary]]*Janreport10[[#This Row],[Absent]]</calculatedColumnFormula>
    </tableColumn>
    <tableColumn id="13" xr3:uid="{9409DF17-CFB7-4096-B4C4-EBD4E9B5CA75}" name="Total Salary" dataDxfId="106">
      <calculatedColumnFormula>Janreport10[[#This Row],[Salary]]-Janreport10[[#This Row],[Deduction]]</calculatedColumnFormula>
    </tableColumn>
    <tableColumn id="14" xr3:uid="{4D7271FB-9AA4-4FE5-9FFB-CAAD5726214E}" name="Sparkline" dataDxfId="105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CB3B-4B7F-4BFB-9F69-ACBCF05F46A0}">
  <dimension ref="A1:C23"/>
  <sheetViews>
    <sheetView zoomScale="145" zoomScaleNormal="145" workbookViewId="0">
      <selection activeCell="B3" sqref="B3:B22"/>
    </sheetView>
  </sheetViews>
  <sheetFormatPr defaultRowHeight="14.5" x14ac:dyDescent="0.35"/>
  <cols>
    <col min="1" max="1" width="4.54296875" bestFit="1" customWidth="1"/>
    <col min="2" max="2" width="15.7265625" bestFit="1" customWidth="1"/>
    <col min="3" max="3" width="11.08984375" bestFit="1" customWidth="1"/>
  </cols>
  <sheetData>
    <row r="1" spans="1:3" ht="15" thickTop="1" x14ac:dyDescent="0.35">
      <c r="A1" s="36" t="s">
        <v>0</v>
      </c>
      <c r="B1" s="38" t="s">
        <v>1</v>
      </c>
      <c r="C1" s="40" t="s">
        <v>2</v>
      </c>
    </row>
    <row r="2" spans="1:3" x14ac:dyDescent="0.35">
      <c r="A2" s="37"/>
      <c r="B2" s="39"/>
      <c r="C2" s="41"/>
    </row>
    <row r="3" spans="1:3" x14ac:dyDescent="0.35">
      <c r="A3" s="1">
        <v>1</v>
      </c>
      <c r="B3" s="2" t="s">
        <v>3</v>
      </c>
      <c r="C3" s="3">
        <v>1001</v>
      </c>
    </row>
    <row r="4" spans="1:3" x14ac:dyDescent="0.35">
      <c r="A4" s="1">
        <v>2</v>
      </c>
      <c r="B4" s="2" t="s">
        <v>4</v>
      </c>
      <c r="C4" s="3">
        <v>1002</v>
      </c>
    </row>
    <row r="5" spans="1:3" x14ac:dyDescent="0.35">
      <c r="A5" s="1">
        <v>3</v>
      </c>
      <c r="B5" s="2" t="s">
        <v>5</v>
      </c>
      <c r="C5" s="3">
        <v>1003</v>
      </c>
    </row>
    <row r="6" spans="1:3" x14ac:dyDescent="0.35">
      <c r="A6" s="1">
        <v>4</v>
      </c>
      <c r="B6" s="2" t="s">
        <v>6</v>
      </c>
      <c r="C6" s="3">
        <v>1004</v>
      </c>
    </row>
    <row r="7" spans="1:3" x14ac:dyDescent="0.35">
      <c r="A7" s="1">
        <v>5</v>
      </c>
      <c r="B7" s="2" t="s">
        <v>7</v>
      </c>
      <c r="C7" s="3">
        <v>1005</v>
      </c>
    </row>
    <row r="8" spans="1:3" x14ac:dyDescent="0.35">
      <c r="A8" s="1">
        <v>6</v>
      </c>
      <c r="B8" s="2" t="s">
        <v>8</v>
      </c>
      <c r="C8" s="3">
        <v>1006</v>
      </c>
    </row>
    <row r="9" spans="1:3" x14ac:dyDescent="0.35">
      <c r="A9" s="1">
        <v>7</v>
      </c>
      <c r="B9" s="2" t="s">
        <v>9</v>
      </c>
      <c r="C9" s="3">
        <v>1007</v>
      </c>
    </row>
    <row r="10" spans="1:3" x14ac:dyDescent="0.35">
      <c r="A10" s="1">
        <v>8</v>
      </c>
      <c r="B10" s="2" t="s">
        <v>10</v>
      </c>
      <c r="C10" s="3">
        <v>1008</v>
      </c>
    </row>
    <row r="11" spans="1:3" x14ac:dyDescent="0.35">
      <c r="A11" s="1">
        <v>9</v>
      </c>
      <c r="B11" s="2" t="s">
        <v>11</v>
      </c>
      <c r="C11" s="3">
        <v>1009</v>
      </c>
    </row>
    <row r="12" spans="1:3" x14ac:dyDescent="0.35">
      <c r="A12" s="1">
        <v>10</v>
      </c>
      <c r="B12" s="2" t="s">
        <v>12</v>
      </c>
      <c r="C12" s="3">
        <v>1010</v>
      </c>
    </row>
    <row r="13" spans="1:3" x14ac:dyDescent="0.35">
      <c r="A13" s="1">
        <v>11</v>
      </c>
      <c r="B13" s="2" t="s">
        <v>13</v>
      </c>
      <c r="C13" s="3">
        <v>1011</v>
      </c>
    </row>
    <row r="14" spans="1:3" x14ac:dyDescent="0.35">
      <c r="A14" s="1">
        <v>12</v>
      </c>
      <c r="B14" s="2" t="s">
        <v>14</v>
      </c>
      <c r="C14" s="3">
        <v>1012</v>
      </c>
    </row>
    <row r="15" spans="1:3" x14ac:dyDescent="0.35">
      <c r="A15" s="1">
        <v>13</v>
      </c>
      <c r="B15" s="2" t="s">
        <v>15</v>
      </c>
      <c r="C15" s="3">
        <v>1013</v>
      </c>
    </row>
    <row r="16" spans="1:3" x14ac:dyDescent="0.35">
      <c r="A16" s="1">
        <v>14</v>
      </c>
      <c r="B16" s="2" t="s">
        <v>16</v>
      </c>
      <c r="C16" s="3">
        <v>1014</v>
      </c>
    </row>
    <row r="17" spans="1:3" x14ac:dyDescent="0.35">
      <c r="A17" s="1">
        <v>15</v>
      </c>
      <c r="B17" s="2" t="s">
        <v>17</v>
      </c>
      <c r="C17" s="3">
        <v>1015</v>
      </c>
    </row>
    <row r="18" spans="1:3" x14ac:dyDescent="0.35">
      <c r="A18" s="1">
        <v>16</v>
      </c>
      <c r="B18" s="2" t="s">
        <v>18</v>
      </c>
      <c r="C18" s="3">
        <v>1016</v>
      </c>
    </row>
    <row r="19" spans="1:3" x14ac:dyDescent="0.35">
      <c r="A19" s="1">
        <v>17</v>
      </c>
      <c r="B19" s="2" t="s">
        <v>19</v>
      </c>
      <c r="C19" s="3">
        <v>1017</v>
      </c>
    </row>
    <row r="20" spans="1:3" x14ac:dyDescent="0.35">
      <c r="A20" s="1">
        <v>18</v>
      </c>
      <c r="B20" s="2" t="s">
        <v>20</v>
      </c>
      <c r="C20" s="3">
        <v>1018</v>
      </c>
    </row>
    <row r="21" spans="1:3" x14ac:dyDescent="0.35">
      <c r="A21" s="1">
        <v>19</v>
      </c>
      <c r="B21" s="2" t="s">
        <v>21</v>
      </c>
      <c r="C21" s="3">
        <v>1019</v>
      </c>
    </row>
    <row r="22" spans="1:3" ht="15" thickBot="1" x14ac:dyDescent="0.4">
      <c r="A22" s="4">
        <v>20</v>
      </c>
      <c r="B22" s="5" t="s">
        <v>22</v>
      </c>
      <c r="C22" s="6">
        <v>1020</v>
      </c>
    </row>
    <row r="23" spans="1:3" ht="15" thickTop="1" x14ac:dyDescent="0.35"/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701-799B-4F83-AE0E-9DA027D8D22A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45901</v>
      </c>
      <c r="I5" s="34">
        <f>(DATEDIF($H$5,$L$5,"D"))+1</f>
        <v>30</v>
      </c>
      <c r="J5" s="34" t="str">
        <f>TEXT(H5,"MMMM")</f>
        <v>September</v>
      </c>
      <c r="K5" s="34" t="s">
        <v>28</v>
      </c>
      <c r="L5" s="35">
        <f>EOMONTH(H5,0)</f>
        <v>45930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Mon</v>
      </c>
      <c r="L7" s="21" t="str">
        <f t="shared" ref="L7:AO7" si="0">TEXT(L8,"DDD")</f>
        <v>Tue</v>
      </c>
      <c r="M7" s="21" t="str">
        <f t="shared" si="0"/>
        <v>Wed</v>
      </c>
      <c r="N7" s="21" t="str">
        <f t="shared" si="0"/>
        <v>Thu</v>
      </c>
      <c r="O7" s="21" t="str">
        <f t="shared" si="0"/>
        <v>Fri</v>
      </c>
      <c r="P7" s="21" t="str">
        <f t="shared" si="0"/>
        <v>Sat</v>
      </c>
      <c r="Q7" s="21" t="str">
        <f t="shared" si="0"/>
        <v>Sun</v>
      </c>
      <c r="R7" s="21" t="str">
        <f t="shared" si="0"/>
        <v>Mon</v>
      </c>
      <c r="S7" s="21" t="str">
        <f t="shared" si="0"/>
        <v>Tue</v>
      </c>
      <c r="T7" s="21" t="str">
        <f t="shared" si="0"/>
        <v>Wed</v>
      </c>
      <c r="U7" s="21" t="str">
        <f t="shared" si="0"/>
        <v>Thu</v>
      </c>
      <c r="V7" s="21" t="str">
        <f t="shared" si="0"/>
        <v>Fri</v>
      </c>
      <c r="W7" s="21" t="str">
        <f t="shared" si="0"/>
        <v>Sat</v>
      </c>
      <c r="X7" s="21" t="str">
        <f t="shared" si="0"/>
        <v>Sun</v>
      </c>
      <c r="Y7" s="21" t="str">
        <f t="shared" si="0"/>
        <v>Mon</v>
      </c>
      <c r="Z7" s="21" t="str">
        <f t="shared" si="0"/>
        <v>Tue</v>
      </c>
      <c r="AA7" s="21" t="str">
        <f t="shared" si="0"/>
        <v>Wed</v>
      </c>
      <c r="AB7" s="21" t="str">
        <f t="shared" si="0"/>
        <v>Thu</v>
      </c>
      <c r="AC7" s="21" t="str">
        <f t="shared" si="0"/>
        <v>Fri</v>
      </c>
      <c r="AD7" s="21" t="str">
        <f t="shared" si="0"/>
        <v>Sat</v>
      </c>
      <c r="AE7" s="21" t="str">
        <f t="shared" si="0"/>
        <v>Sun</v>
      </c>
      <c r="AF7" s="21" t="str">
        <f t="shared" si="0"/>
        <v>Mon</v>
      </c>
      <c r="AG7" s="21" t="str">
        <f t="shared" si="0"/>
        <v>Tue</v>
      </c>
      <c r="AH7" s="21" t="str">
        <f t="shared" si="0"/>
        <v>Wed</v>
      </c>
      <c r="AI7" s="21" t="str">
        <f t="shared" si="0"/>
        <v>Thu</v>
      </c>
      <c r="AJ7" s="21" t="str">
        <f t="shared" si="0"/>
        <v>Fri</v>
      </c>
      <c r="AK7" s="21" t="str">
        <f t="shared" si="0"/>
        <v>Sat</v>
      </c>
      <c r="AL7" s="21" t="str">
        <f t="shared" si="0"/>
        <v>Sun</v>
      </c>
      <c r="AM7" s="21" t="str">
        <f t="shared" si="0"/>
        <v>Mon</v>
      </c>
      <c r="AN7" s="21" t="str">
        <f t="shared" si="0"/>
        <v>Tue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45901</v>
      </c>
      <c r="L8" s="18">
        <f>IF(K8&lt;$L$5,K8+1,"")</f>
        <v>45902</v>
      </c>
      <c r="M8" s="18">
        <f t="shared" ref="M8:AO8" si="1">IF(L8&lt;$L$5,L8+1,"")</f>
        <v>45903</v>
      </c>
      <c r="N8" s="18">
        <f t="shared" si="1"/>
        <v>45904</v>
      </c>
      <c r="O8" s="18">
        <f t="shared" si="1"/>
        <v>45905</v>
      </c>
      <c r="P8" s="18">
        <f t="shared" si="1"/>
        <v>45906</v>
      </c>
      <c r="Q8" s="18">
        <f t="shared" si="1"/>
        <v>45907</v>
      </c>
      <c r="R8" s="18">
        <f t="shared" si="1"/>
        <v>45908</v>
      </c>
      <c r="S8" s="18">
        <f t="shared" si="1"/>
        <v>45909</v>
      </c>
      <c r="T8" s="18">
        <f t="shared" si="1"/>
        <v>45910</v>
      </c>
      <c r="U8" s="18">
        <f t="shared" si="1"/>
        <v>45911</v>
      </c>
      <c r="V8" s="18">
        <f t="shared" si="1"/>
        <v>45912</v>
      </c>
      <c r="W8" s="18">
        <f t="shared" si="1"/>
        <v>45913</v>
      </c>
      <c r="X8" s="18">
        <f t="shared" si="1"/>
        <v>45914</v>
      </c>
      <c r="Y8" s="18">
        <f t="shared" si="1"/>
        <v>45915</v>
      </c>
      <c r="Z8" s="18">
        <f t="shared" si="1"/>
        <v>45916</v>
      </c>
      <c r="AA8" s="18">
        <f t="shared" si="1"/>
        <v>45917</v>
      </c>
      <c r="AB8" s="18">
        <f t="shared" si="1"/>
        <v>45918</v>
      </c>
      <c r="AC8" s="18">
        <f t="shared" si="1"/>
        <v>45919</v>
      </c>
      <c r="AD8" s="18">
        <f t="shared" si="1"/>
        <v>45920</v>
      </c>
      <c r="AE8" s="18">
        <f t="shared" si="1"/>
        <v>45921</v>
      </c>
      <c r="AF8" s="18">
        <f t="shared" si="1"/>
        <v>45922</v>
      </c>
      <c r="AG8" s="18">
        <f t="shared" si="1"/>
        <v>45923</v>
      </c>
      <c r="AH8" s="18">
        <f t="shared" si="1"/>
        <v>45924</v>
      </c>
      <c r="AI8" s="18">
        <f t="shared" si="1"/>
        <v>45925</v>
      </c>
      <c r="AJ8" s="18">
        <f t="shared" si="1"/>
        <v>45926</v>
      </c>
      <c r="AK8" s="18">
        <f t="shared" si="1"/>
        <v>45927</v>
      </c>
      <c r="AL8" s="18">
        <f t="shared" si="1"/>
        <v>45928</v>
      </c>
      <c r="AM8" s="18">
        <f t="shared" si="1"/>
        <v>45929</v>
      </c>
      <c r="AN8" s="18">
        <f t="shared" si="1"/>
        <v>45930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40</v>
      </c>
      <c r="P9" s="12" t="s">
        <v>43</v>
      </c>
      <c r="Q9" s="12" t="str">
        <f t="shared" ref="Q9:AO17" si="2">IF(Q$7="Sun","WO","")</f>
        <v>WO</v>
      </c>
      <c r="R9" s="12" t="s">
        <v>43</v>
      </c>
      <c r="S9" s="12" t="s">
        <v>43</v>
      </c>
      <c r="T9" s="12" t="s">
        <v>40</v>
      </c>
      <c r="U9" s="12" t="s">
        <v>43</v>
      </c>
      <c r="V9" s="12" t="s">
        <v>43</v>
      </c>
      <c r="W9" s="12" t="s">
        <v>43</v>
      </c>
      <c r="X9" s="12" t="str">
        <f t="shared" si="2"/>
        <v>WO</v>
      </c>
      <c r="Y9" s="12" t="s">
        <v>43</v>
      </c>
      <c r="Z9" s="12" t="s">
        <v>43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tr">
        <f t="shared" si="2"/>
        <v>WO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tr">
        <f t="shared" si="2"/>
        <v>WO</v>
      </c>
      <c r="AM9" s="12" t="s">
        <v>43</v>
      </c>
      <c r="AN9" s="12" t="s">
        <v>43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September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30</v>
      </c>
      <c r="BA9" s="12">
        <f>Janreport10[[#This Row],[Days]]-Janreport10[[#This Row],[Absent]]</f>
        <v>30</v>
      </c>
      <c r="BB9" s="27">
        <v>10000</v>
      </c>
      <c r="BC9" s="27">
        <f>Janreport10[[#This Row],[Salary]]/Janreport10[[#This Row],[Days]]</f>
        <v>333.33333333333331</v>
      </c>
      <c r="BD9" s="27">
        <f>Janreport10[[#This Row],[Per Day Salary]]*Janreport10[[#This Row],[Absent]]</f>
        <v>0</v>
      </c>
      <c r="BE9" s="27">
        <f>Janreport10[[#This Row],[Salary]]-Janreport10[[#This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tr">
        <f t="shared" si="2"/>
        <v>WO</v>
      </c>
      <c r="R10" s="12" t="s">
        <v>43</v>
      </c>
      <c r="S10" s="12" t="s">
        <v>43</v>
      </c>
      <c r="T10" s="12" t="s">
        <v>40</v>
      </c>
      <c r="U10" s="12" t="s">
        <v>43</v>
      </c>
      <c r="V10" s="12" t="s">
        <v>43</v>
      </c>
      <c r="W10" s="12" t="s">
        <v>43</v>
      </c>
      <c r="X10" s="12" t="str">
        <f t="shared" si="2"/>
        <v>WO</v>
      </c>
      <c r="Y10" s="12" t="s">
        <v>43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tr">
        <f t="shared" si="2"/>
        <v>WO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tr">
        <f t="shared" si="2"/>
        <v>WO</v>
      </c>
      <c r="AM10" s="12" t="s">
        <v>43</v>
      </c>
      <c r="AN10" s="12" t="s">
        <v>43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September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30</v>
      </c>
      <c r="BA10" s="12">
        <f>Janreport10[[#This Row],[Days]]-Janreport10[[#This Row],[Absent]]</f>
        <v>30</v>
      </c>
      <c r="BB10" s="27">
        <v>20000</v>
      </c>
      <c r="BC10" s="27">
        <f>Janreport10[[#This Row],[Salary]]/Janreport10[[#This Row],[Days]]</f>
        <v>666.66666666666663</v>
      </c>
      <c r="BD10" s="27">
        <f>Janreport10[[#This Row],[Per Day Salary]]*Janreport10[[#This Row],[Absent]]</f>
        <v>0</v>
      </c>
      <c r="BE10" s="27">
        <f>Janreport10[[#This Row],[Salary]]-Janreport10[[#This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tr">
        <f t="shared" si="2"/>
        <v>WO</v>
      </c>
      <c r="R11" s="12" t="s">
        <v>43</v>
      </c>
      <c r="S11" s="12" t="s">
        <v>43</v>
      </c>
      <c r="T11" s="12" t="s">
        <v>40</v>
      </c>
      <c r="U11" s="12" t="s">
        <v>43</v>
      </c>
      <c r="V11" s="12" t="s">
        <v>43</v>
      </c>
      <c r="W11" s="12" t="s">
        <v>43</v>
      </c>
      <c r="X11" s="12" t="str">
        <f t="shared" si="2"/>
        <v>WO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43</v>
      </c>
      <c r="AE11" s="12" t="str">
        <f t="shared" si="2"/>
        <v>WO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43</v>
      </c>
      <c r="AK11" s="12" t="s">
        <v>43</v>
      </c>
      <c r="AL11" s="12" t="str">
        <f t="shared" si="2"/>
        <v>WO</v>
      </c>
      <c r="AM11" s="12" t="s">
        <v>43</v>
      </c>
      <c r="AN11" s="12" t="s">
        <v>43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September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2</v>
      </c>
      <c r="AY11" s="12">
        <f t="shared" si="7"/>
        <v>4</v>
      </c>
      <c r="AZ11" s="12">
        <f t="shared" si="8"/>
        <v>30</v>
      </c>
      <c r="BA11" s="12">
        <f>Janreport10[[#This Row],[Days]]-Janreport10[[#This Row],[Absent]]</f>
        <v>30</v>
      </c>
      <c r="BB11" s="27">
        <v>25000</v>
      </c>
      <c r="BC11" s="27">
        <f>Janreport10[[#This Row],[Salary]]/Janreport10[[#This Row],[Days]]</f>
        <v>833.33333333333337</v>
      </c>
      <c r="BD11" s="27">
        <f>Janreport10[[#This Row],[Per Day Salary]]*Janreport10[[#This Row],[Absent]]</f>
        <v>0</v>
      </c>
      <c r="BE11" s="27">
        <f>Janreport10[[#This Row],[Salary]]-Janreport10[[#This Row],[Deduction]]</f>
        <v>25000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tr">
        <f t="shared" si="2"/>
        <v>WO</v>
      </c>
      <c r="R12" s="12" t="s">
        <v>43</v>
      </c>
      <c r="S12" s="12" t="s">
        <v>43</v>
      </c>
      <c r="T12" s="12" t="s">
        <v>40</v>
      </c>
      <c r="U12" s="12" t="s">
        <v>43</v>
      </c>
      <c r="V12" s="12" t="s">
        <v>43</v>
      </c>
      <c r="W12" s="12" t="s">
        <v>43</v>
      </c>
      <c r="X12" s="12" t="str">
        <f t="shared" si="2"/>
        <v>WO</v>
      </c>
      <c r="Y12" s="12" t="s">
        <v>43</v>
      </c>
      <c r="Z12" s="12" t="s">
        <v>43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tr">
        <f t="shared" si="2"/>
        <v>WO</v>
      </c>
      <c r="AF12" s="12" t="s">
        <v>43</v>
      </c>
      <c r="AG12" s="12" t="s">
        <v>43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tr">
        <f t="shared" si="2"/>
        <v>WO</v>
      </c>
      <c r="AM12" s="12" t="s">
        <v>43</v>
      </c>
      <c r="AN12" s="12" t="s">
        <v>43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September</v>
      </c>
      <c r="AU12" s="12" t="s">
        <v>6</v>
      </c>
      <c r="AV12" s="11">
        <f t="shared" si="4"/>
        <v>24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30</v>
      </c>
      <c r="BA12" s="12">
        <f>Janreport10[[#This Row],[Days]]-Janreport10[[#This Row],[Absent]]</f>
        <v>30</v>
      </c>
      <c r="BB12" s="27">
        <v>30000</v>
      </c>
      <c r="BC12" s="27">
        <f>Janreport10[[#This Row],[Salary]]/Janreport10[[#This Row],[Days]]</f>
        <v>1000</v>
      </c>
      <c r="BD12" s="27">
        <f>Janreport10[[#This Row],[Per Day Salary]]*Janreport10[[#This Row],[Absent]]</f>
        <v>0</v>
      </c>
      <c r="BE12" s="27">
        <f>Janreport10[[#This Row],[Salary]]-Janreport10[[#This Row],[Deduction]]</f>
        <v>30000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tr">
        <f t="shared" si="2"/>
        <v>WO</v>
      </c>
      <c r="R13" s="12" t="s">
        <v>43</v>
      </c>
      <c r="S13" s="12" t="s">
        <v>43</v>
      </c>
      <c r="T13" s="12" t="s">
        <v>40</v>
      </c>
      <c r="U13" s="12" t="s">
        <v>43</v>
      </c>
      <c r="V13" s="12" t="s">
        <v>43</v>
      </c>
      <c r="W13" s="12" t="s">
        <v>43</v>
      </c>
      <c r="X13" s="12" t="str">
        <f t="shared" si="2"/>
        <v>WO</v>
      </c>
      <c r="Y13" s="12" t="s">
        <v>43</v>
      </c>
      <c r="Z13" s="12" t="s">
        <v>43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tr">
        <f t="shared" si="2"/>
        <v>WO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tr">
        <f t="shared" si="2"/>
        <v>WO</v>
      </c>
      <c r="AM13" s="12" t="s">
        <v>43</v>
      </c>
      <c r="AN13" s="12" t="s">
        <v>43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September</v>
      </c>
      <c r="AU13" s="12" t="s">
        <v>7</v>
      </c>
      <c r="AV13" s="11">
        <f t="shared" si="4"/>
        <v>24</v>
      </c>
      <c r="AW13" s="12">
        <f t="shared" si="5"/>
        <v>0</v>
      </c>
      <c r="AX13" s="12">
        <f t="shared" si="6"/>
        <v>2</v>
      </c>
      <c r="AY13" s="12">
        <f t="shared" si="7"/>
        <v>4</v>
      </c>
      <c r="AZ13" s="12">
        <f t="shared" si="8"/>
        <v>30</v>
      </c>
      <c r="BA13" s="12">
        <f>Janreport10[[#This Row],[Days]]-Janreport10[[#This Row],[Absent]]</f>
        <v>30</v>
      </c>
      <c r="BB13" s="27">
        <v>45000</v>
      </c>
      <c r="BC13" s="27">
        <f>Janreport10[[#This Row],[Salary]]/Janreport10[[#This Row],[Days]]</f>
        <v>1500</v>
      </c>
      <c r="BD13" s="27">
        <f>Janreport10[[#This Row],[Per Day Salary]]*Janreport10[[#This Row],[Absent]]</f>
        <v>0</v>
      </c>
      <c r="BE13" s="27">
        <f>Janreport10[[#This Row],[Salary]]-Janreport10[[#This Row],[Deduction]]</f>
        <v>45000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tr">
        <f t="shared" si="2"/>
        <v>WO</v>
      </c>
      <c r="R14" s="12" t="s">
        <v>43</v>
      </c>
      <c r="S14" s="12" t="s">
        <v>43</v>
      </c>
      <c r="T14" s="12" t="s">
        <v>40</v>
      </c>
      <c r="U14" s="12" t="s">
        <v>43</v>
      </c>
      <c r="V14" s="12" t="s">
        <v>43</v>
      </c>
      <c r="W14" s="12" t="s">
        <v>43</v>
      </c>
      <c r="X14" s="12" t="str">
        <f t="shared" si="2"/>
        <v>WO</v>
      </c>
      <c r="Y14" s="12" t="s">
        <v>43</v>
      </c>
      <c r="Z14" s="12" t="s">
        <v>43</v>
      </c>
      <c r="AA14" s="12" t="s">
        <v>44</v>
      </c>
      <c r="AB14" s="12" t="s">
        <v>43</v>
      </c>
      <c r="AC14" s="12" t="s">
        <v>43</v>
      </c>
      <c r="AD14" s="12" t="s">
        <v>43</v>
      </c>
      <c r="AE14" s="12" t="str">
        <f t="shared" si="2"/>
        <v>WO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44</v>
      </c>
      <c r="AK14" s="12" t="s">
        <v>43</v>
      </c>
      <c r="AL14" s="12" t="str">
        <f t="shared" si="2"/>
        <v>WO</v>
      </c>
      <c r="AM14" s="12" t="s">
        <v>43</v>
      </c>
      <c r="AN14" s="12" t="s">
        <v>43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September</v>
      </c>
      <c r="AU14" s="12" t="s">
        <v>8</v>
      </c>
      <c r="AV14" s="11">
        <f t="shared" si="4"/>
        <v>22</v>
      </c>
      <c r="AW14" s="12">
        <f t="shared" si="5"/>
        <v>2</v>
      </c>
      <c r="AX14" s="12">
        <f t="shared" si="6"/>
        <v>2</v>
      </c>
      <c r="AY14" s="12">
        <f t="shared" si="7"/>
        <v>4</v>
      </c>
      <c r="AZ14" s="12">
        <f t="shared" si="8"/>
        <v>30</v>
      </c>
      <c r="BA14" s="12">
        <f>Janreport10[[#This Row],[Days]]-Janreport10[[#This Row],[Absent]]</f>
        <v>28</v>
      </c>
      <c r="BB14" s="27">
        <v>15000</v>
      </c>
      <c r="BC14" s="27">
        <f>Janreport10[[#This Row],[Salary]]/Janreport10[[#This Row],[Days]]</f>
        <v>500</v>
      </c>
      <c r="BD14" s="27">
        <f>Janreport10[[#This Row],[Per Day Salary]]*Janreport10[[#This Row],[Absent]]</f>
        <v>1000</v>
      </c>
      <c r="BE14" s="27">
        <f>Janreport10[[#This Row],[Salary]]-Janreport10[[#This Row],[Deduction]]</f>
        <v>14000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tr">
        <f t="shared" si="2"/>
        <v>WO</v>
      </c>
      <c r="R15" s="12" t="s">
        <v>43</v>
      </c>
      <c r="S15" s="12" t="s">
        <v>43</v>
      </c>
      <c r="T15" s="12" t="s">
        <v>40</v>
      </c>
      <c r="U15" s="12" t="s">
        <v>43</v>
      </c>
      <c r="V15" s="12" t="s">
        <v>43</v>
      </c>
      <c r="W15" s="12" t="s">
        <v>43</v>
      </c>
      <c r="X15" s="12" t="str">
        <f t="shared" si="2"/>
        <v>WO</v>
      </c>
      <c r="Y15" s="12" t="s">
        <v>43</v>
      </c>
      <c r="Z15" s="12" t="s">
        <v>43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tr">
        <f t="shared" si="2"/>
        <v>WO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tr">
        <f t="shared" si="2"/>
        <v>WO</v>
      </c>
      <c r="AM15" s="12" t="s">
        <v>43</v>
      </c>
      <c r="AN15" s="12" t="s">
        <v>43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September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30</v>
      </c>
      <c r="BA15" s="12">
        <f>Janreport10[[#This Row],[Days]]-Janreport10[[#This Row],[Absent]]</f>
        <v>30</v>
      </c>
      <c r="BB15" s="27">
        <v>62000</v>
      </c>
      <c r="BC15" s="27">
        <f>Janreport10[[#This Row],[Salary]]/Janreport10[[#This Row],[Days]]</f>
        <v>2066.6666666666665</v>
      </c>
      <c r="BD15" s="27">
        <f>Janreport10[[#This Row],[Per Day Salary]]*Janreport10[[#This Row],[Absent]]</f>
        <v>0</v>
      </c>
      <c r="BE15" s="27">
        <f>Janreport10[[#This Row],[Salary]]-Janreport10[[#This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tr">
        <f t="shared" si="2"/>
        <v>WO</v>
      </c>
      <c r="R16" s="12" t="s">
        <v>43</v>
      </c>
      <c r="S16" s="12" t="s">
        <v>43</v>
      </c>
      <c r="T16" s="12" t="s">
        <v>40</v>
      </c>
      <c r="U16" s="12" t="s">
        <v>43</v>
      </c>
      <c r="V16" s="12" t="s">
        <v>43</v>
      </c>
      <c r="W16" s="12" t="s">
        <v>43</v>
      </c>
      <c r="X16" s="12" t="str">
        <f t="shared" si="2"/>
        <v>WO</v>
      </c>
      <c r="Y16" s="12" t="s">
        <v>43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tr">
        <f t="shared" si="2"/>
        <v>WO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43</v>
      </c>
      <c r="AK16" s="12" t="s">
        <v>43</v>
      </c>
      <c r="AL16" s="12" t="str">
        <f t="shared" si="2"/>
        <v>WO</v>
      </c>
      <c r="AM16" s="12" t="s">
        <v>43</v>
      </c>
      <c r="AN16" s="12" t="s">
        <v>43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September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2</v>
      </c>
      <c r="AY16" s="12">
        <f t="shared" si="7"/>
        <v>4</v>
      </c>
      <c r="AZ16" s="12">
        <f t="shared" si="8"/>
        <v>30</v>
      </c>
      <c r="BA16" s="12">
        <f>Janreport10[[#This Row],[Days]]-Janreport10[[#This Row],[Absent]]</f>
        <v>30</v>
      </c>
      <c r="BB16" s="27">
        <v>50000</v>
      </c>
      <c r="BC16" s="27">
        <f>Janreport10[[#This Row],[Salary]]/Janreport10[[#This Row],[Days]]</f>
        <v>1666.6666666666667</v>
      </c>
      <c r="BD16" s="27">
        <f>Janreport10[[#This Row],[Per Day Salary]]*Janreport10[[#This Row],[Absent]]</f>
        <v>0</v>
      </c>
      <c r="BE16" s="27">
        <f>Janreport10[[#This Row],[Salary]]-Janreport10[[#This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tr">
        <f t="shared" si="2"/>
        <v>WO</v>
      </c>
      <c r="R17" s="12" t="s">
        <v>43</v>
      </c>
      <c r="S17" s="12" t="s">
        <v>43</v>
      </c>
      <c r="T17" s="12" t="s">
        <v>40</v>
      </c>
      <c r="U17" s="12" t="s">
        <v>43</v>
      </c>
      <c r="V17" s="12" t="s">
        <v>43</v>
      </c>
      <c r="W17" s="12" t="s">
        <v>43</v>
      </c>
      <c r="X17" s="12" t="str">
        <f t="shared" si="2"/>
        <v>WO</v>
      </c>
      <c r="Y17" s="12" t="s">
        <v>43</v>
      </c>
      <c r="Z17" s="12" t="s">
        <v>43</v>
      </c>
      <c r="AA17" s="12" t="s">
        <v>43</v>
      </c>
      <c r="AB17" s="12" t="s">
        <v>43</v>
      </c>
      <c r="AC17" s="12" t="s">
        <v>43</v>
      </c>
      <c r="AD17" s="12" t="s">
        <v>43</v>
      </c>
      <c r="AE17" s="12" t="str">
        <f t="shared" ref="AE17:AO28" si="10">IF(AE$7="Sun","WO","")</f>
        <v>WO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tr">
        <f t="shared" si="10"/>
        <v>WO</v>
      </c>
      <c r="AM17" s="12" t="s">
        <v>43</v>
      </c>
      <c r="AN17" s="12" t="s">
        <v>43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September</v>
      </c>
      <c r="AU17" s="12" t="s">
        <v>11</v>
      </c>
      <c r="AV17" s="11">
        <f t="shared" si="4"/>
        <v>24</v>
      </c>
      <c r="AW17" s="12">
        <f t="shared" si="5"/>
        <v>0</v>
      </c>
      <c r="AX17" s="12">
        <f t="shared" si="6"/>
        <v>2</v>
      </c>
      <c r="AY17" s="12">
        <f t="shared" si="7"/>
        <v>4</v>
      </c>
      <c r="AZ17" s="12">
        <f t="shared" si="8"/>
        <v>30</v>
      </c>
      <c r="BA17" s="12">
        <f>Janreport10[[#This Row],[Days]]-Janreport10[[#This Row],[Absent]]</f>
        <v>30</v>
      </c>
      <c r="BB17" s="27">
        <v>25000</v>
      </c>
      <c r="BC17" s="27">
        <f>Janreport10[[#This Row],[Salary]]/Janreport10[[#This Row],[Days]]</f>
        <v>833.33333333333337</v>
      </c>
      <c r="BD17" s="27">
        <f>Janreport10[[#This Row],[Per Day Salary]]*Janreport10[[#This Row],[Absent]]</f>
        <v>0</v>
      </c>
      <c r="BE17" s="27">
        <f>Janreport10[[#This Row],[Salary]]-Janreport10[[#This Row],[Deduction]]</f>
        <v>25000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44</v>
      </c>
      <c r="M18" s="12" t="s">
        <v>43</v>
      </c>
      <c r="N18" s="12" t="s">
        <v>43</v>
      </c>
      <c r="O18" s="12" t="s">
        <v>40</v>
      </c>
      <c r="P18" s="12" t="s">
        <v>43</v>
      </c>
      <c r="Q18" s="12" t="str">
        <f t="shared" ref="Q18:X28" si="11">IF(Q$7="Sun","WO","")</f>
        <v>WO</v>
      </c>
      <c r="R18" s="12" t="s">
        <v>43</v>
      </c>
      <c r="S18" s="12" t="s">
        <v>43</v>
      </c>
      <c r="T18" s="12" t="s">
        <v>40</v>
      </c>
      <c r="U18" s="12" t="s">
        <v>43</v>
      </c>
      <c r="V18" s="12" t="s">
        <v>43</v>
      </c>
      <c r="W18" s="12" t="s">
        <v>43</v>
      </c>
      <c r="X18" s="12" t="str">
        <f t="shared" si="11"/>
        <v>WO</v>
      </c>
      <c r="Y18" s="12" t="s">
        <v>43</v>
      </c>
      <c r="Z18" s="12" t="s">
        <v>43</v>
      </c>
      <c r="AA18" s="12" t="s">
        <v>43</v>
      </c>
      <c r="AB18" s="12" t="s">
        <v>43</v>
      </c>
      <c r="AC18" s="12" t="s">
        <v>43</v>
      </c>
      <c r="AD18" s="12" t="s">
        <v>43</v>
      </c>
      <c r="AE18" s="12" t="str">
        <f t="shared" si="10"/>
        <v>WO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44</v>
      </c>
      <c r="AK18" s="12" t="s">
        <v>43</v>
      </c>
      <c r="AL18" s="12" t="str">
        <f t="shared" si="10"/>
        <v>WO</v>
      </c>
      <c r="AM18" s="12" t="s">
        <v>43</v>
      </c>
      <c r="AN18" s="12" t="s">
        <v>43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September</v>
      </c>
      <c r="AU18" s="12" t="s">
        <v>12</v>
      </c>
      <c r="AV18" s="11">
        <f t="shared" si="4"/>
        <v>22</v>
      </c>
      <c r="AW18" s="12">
        <f t="shared" si="5"/>
        <v>2</v>
      </c>
      <c r="AX18" s="12">
        <f t="shared" si="6"/>
        <v>2</v>
      </c>
      <c r="AY18" s="12">
        <f t="shared" si="7"/>
        <v>4</v>
      </c>
      <c r="AZ18" s="12">
        <f t="shared" si="8"/>
        <v>30</v>
      </c>
      <c r="BA18" s="12">
        <f>Janreport10[[#This Row],[Days]]-Janreport10[[#This Row],[Absent]]</f>
        <v>28</v>
      </c>
      <c r="BB18" s="27">
        <v>45000</v>
      </c>
      <c r="BC18" s="27">
        <f>Janreport10[[#This Row],[Salary]]/Janreport10[[#This Row],[Days]]</f>
        <v>1500</v>
      </c>
      <c r="BD18" s="27">
        <f>Janreport10[[#This Row],[Per Day Salary]]*Janreport10[[#This Row],[Absent]]</f>
        <v>3000</v>
      </c>
      <c r="BE18" s="27">
        <f>Janreport10[[#This Row],[Salary]]-Janreport10[[#This Row],[Deduction]]</f>
        <v>42000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43</v>
      </c>
      <c r="O19" s="12" t="s">
        <v>40</v>
      </c>
      <c r="P19" s="12" t="s">
        <v>43</v>
      </c>
      <c r="Q19" s="12" t="str">
        <f t="shared" si="11"/>
        <v>WO</v>
      </c>
      <c r="R19" s="12" t="s">
        <v>43</v>
      </c>
      <c r="S19" s="12" t="s">
        <v>43</v>
      </c>
      <c r="T19" s="12" t="s">
        <v>40</v>
      </c>
      <c r="U19" s="12" t="s">
        <v>43</v>
      </c>
      <c r="V19" s="12" t="s">
        <v>43</v>
      </c>
      <c r="W19" s="12" t="s">
        <v>43</v>
      </c>
      <c r="X19" s="12" t="str">
        <f t="shared" si="11"/>
        <v>WO</v>
      </c>
      <c r="Y19" s="12" t="s">
        <v>43</v>
      </c>
      <c r="Z19" s="12" t="s">
        <v>43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tr">
        <f t="shared" si="10"/>
        <v>WO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">
        <v>44</v>
      </c>
      <c r="AK19" s="12" t="s">
        <v>43</v>
      </c>
      <c r="AL19" s="12" t="str">
        <f t="shared" si="10"/>
        <v>WO</v>
      </c>
      <c r="AM19" s="12" t="s">
        <v>43</v>
      </c>
      <c r="AN19" s="12" t="s">
        <v>43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September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30</v>
      </c>
      <c r="BA19" s="12">
        <f>Janreport10[[#This Row],[Days]]-Janreport10[[#This Row],[Absent]]</f>
        <v>29</v>
      </c>
      <c r="BB19" s="27">
        <v>48000</v>
      </c>
      <c r="BC19" s="27">
        <f>Janreport10[[#This Row],[Salary]]/Janreport10[[#This Row],[Days]]</f>
        <v>1600</v>
      </c>
      <c r="BD19" s="27">
        <f>Janreport10[[#This Row],[Per Day Salary]]*Janreport10[[#This Row],[Absent]]</f>
        <v>1600</v>
      </c>
      <c r="BE19" s="27">
        <f>Janreport10[[#This Row],[Salary]]-Janreport10[[#This Row],[Deduction]]</f>
        <v>46400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tr">
        <f t="shared" si="11"/>
        <v>WO</v>
      </c>
      <c r="R20" s="12" t="s">
        <v>43</v>
      </c>
      <c r="S20" s="12" t="s">
        <v>43</v>
      </c>
      <c r="T20" s="12" t="s">
        <v>40</v>
      </c>
      <c r="U20" s="12" t="s">
        <v>43</v>
      </c>
      <c r="V20" s="12" t="s">
        <v>43</v>
      </c>
      <c r="W20" s="12" t="s">
        <v>43</v>
      </c>
      <c r="X20" s="12" t="str">
        <f t="shared" si="11"/>
        <v>WO</v>
      </c>
      <c r="Y20" s="12" t="s">
        <v>43</v>
      </c>
      <c r="Z20" s="12" t="s">
        <v>43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tr">
        <f t="shared" si="10"/>
        <v>WO</v>
      </c>
      <c r="AF20" s="12" t="s">
        <v>43</v>
      </c>
      <c r="AG20" s="12" t="s">
        <v>43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tr">
        <f t="shared" si="10"/>
        <v>WO</v>
      </c>
      <c r="AM20" s="12" t="s">
        <v>43</v>
      </c>
      <c r="AN20" s="12" t="s">
        <v>43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September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30</v>
      </c>
      <c r="BA20" s="12">
        <f>Janreport10[[#This Row],[Days]]-Janreport10[[#This Row],[Absent]]</f>
        <v>30</v>
      </c>
      <c r="BB20" s="27">
        <v>52000</v>
      </c>
      <c r="BC20" s="27">
        <f>Janreport10[[#This Row],[Salary]]/Janreport10[[#This Row],[Days]]</f>
        <v>1733.3333333333333</v>
      </c>
      <c r="BD20" s="27">
        <f>Janreport10[[#This Row],[Per Day Salary]]*Janreport10[[#This Row],[Absent]]</f>
        <v>0</v>
      </c>
      <c r="BE20" s="27">
        <f>Janreport10[[#This Row],[Salary]]-Janreport10[[#This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tr">
        <f t="shared" si="11"/>
        <v>WO</v>
      </c>
      <c r="R21" s="12" t="s">
        <v>43</v>
      </c>
      <c r="S21" s="12" t="s">
        <v>43</v>
      </c>
      <c r="T21" s="12" t="s">
        <v>40</v>
      </c>
      <c r="U21" s="12" t="s">
        <v>43</v>
      </c>
      <c r="V21" s="12" t="s">
        <v>43</v>
      </c>
      <c r="W21" s="12" t="s">
        <v>43</v>
      </c>
      <c r="X21" s="12" t="str">
        <f t="shared" si="11"/>
        <v>WO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44</v>
      </c>
      <c r="AD21" s="12" t="s">
        <v>43</v>
      </c>
      <c r="AE21" s="12" t="str">
        <f t="shared" si="10"/>
        <v>WO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tr">
        <f t="shared" si="10"/>
        <v>WO</v>
      </c>
      <c r="AM21" s="12" t="s">
        <v>43</v>
      </c>
      <c r="AN21" s="12" t="s">
        <v>43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September</v>
      </c>
      <c r="AU21" s="12" t="s">
        <v>15</v>
      </c>
      <c r="AV21" s="11">
        <f t="shared" si="4"/>
        <v>23</v>
      </c>
      <c r="AW21" s="12">
        <f t="shared" si="5"/>
        <v>1</v>
      </c>
      <c r="AX21" s="12">
        <f t="shared" si="6"/>
        <v>2</v>
      </c>
      <c r="AY21" s="12">
        <f t="shared" si="7"/>
        <v>4</v>
      </c>
      <c r="AZ21" s="12">
        <f t="shared" si="8"/>
        <v>30</v>
      </c>
      <c r="BA21" s="12">
        <f>Janreport10[[#This Row],[Days]]-Janreport10[[#This Row],[Absent]]</f>
        <v>29</v>
      </c>
      <c r="BB21" s="27">
        <v>42000</v>
      </c>
      <c r="BC21" s="27">
        <f>Janreport10[[#This Row],[Salary]]/Janreport10[[#This Row],[Days]]</f>
        <v>1400</v>
      </c>
      <c r="BD21" s="27">
        <f>Janreport10[[#This Row],[Per Day Salary]]*Janreport10[[#This Row],[Absent]]</f>
        <v>1400</v>
      </c>
      <c r="BE21" s="27">
        <f>Janreport10[[#This Row],[Salary]]-Janreport10[[#This Row],[Deduction]]</f>
        <v>40600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44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tr">
        <f t="shared" si="11"/>
        <v>WO</v>
      </c>
      <c r="R22" s="12" t="s">
        <v>43</v>
      </c>
      <c r="S22" s="12" t="s">
        <v>43</v>
      </c>
      <c r="T22" s="12" t="s">
        <v>40</v>
      </c>
      <c r="U22" s="12" t="s">
        <v>43</v>
      </c>
      <c r="V22" s="12" t="s">
        <v>43</v>
      </c>
      <c r="W22" s="12" t="s">
        <v>43</v>
      </c>
      <c r="X22" s="12" t="str">
        <f t="shared" si="11"/>
        <v>WO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tr">
        <f t="shared" si="10"/>
        <v>WO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43</v>
      </c>
      <c r="AK22" s="12" t="s">
        <v>43</v>
      </c>
      <c r="AL22" s="12" t="str">
        <f t="shared" si="10"/>
        <v>WO</v>
      </c>
      <c r="AM22" s="12" t="s">
        <v>43</v>
      </c>
      <c r="AN22" s="12" t="s">
        <v>43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September</v>
      </c>
      <c r="AU22" s="12" t="s">
        <v>16</v>
      </c>
      <c r="AV22" s="11">
        <f t="shared" si="4"/>
        <v>23</v>
      </c>
      <c r="AW22" s="12">
        <f t="shared" si="5"/>
        <v>1</v>
      </c>
      <c r="AX22" s="12">
        <f t="shared" si="6"/>
        <v>2</v>
      </c>
      <c r="AY22" s="12">
        <f t="shared" si="7"/>
        <v>4</v>
      </c>
      <c r="AZ22" s="12">
        <f t="shared" si="8"/>
        <v>30</v>
      </c>
      <c r="BA22" s="12">
        <f>Janreport10[[#This Row],[Days]]-Janreport10[[#This Row],[Absent]]</f>
        <v>29</v>
      </c>
      <c r="BB22" s="27">
        <v>15000</v>
      </c>
      <c r="BC22" s="27">
        <f>Janreport10[[#This Row],[Salary]]/Janreport10[[#This Row],[Days]]</f>
        <v>500</v>
      </c>
      <c r="BD22" s="27">
        <f>Janreport10[[#This Row],[Per Day Salary]]*Janreport10[[#This Row],[Absent]]</f>
        <v>500</v>
      </c>
      <c r="BE22" s="27">
        <f>Janreport10[[#This Row],[Salary]]-Janreport10[[#This Row],[Deduction]]</f>
        <v>14500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43</v>
      </c>
      <c r="N23" s="12" t="s">
        <v>43</v>
      </c>
      <c r="O23" s="12" t="s">
        <v>40</v>
      </c>
      <c r="P23" s="12" t="s">
        <v>43</v>
      </c>
      <c r="Q23" s="12" t="str">
        <f t="shared" si="11"/>
        <v>WO</v>
      </c>
      <c r="R23" s="12" t="s">
        <v>43</v>
      </c>
      <c r="S23" s="12" t="s">
        <v>43</v>
      </c>
      <c r="T23" s="12" t="s">
        <v>40</v>
      </c>
      <c r="U23" s="12" t="s">
        <v>43</v>
      </c>
      <c r="V23" s="12" t="s">
        <v>43</v>
      </c>
      <c r="W23" s="12" t="s">
        <v>43</v>
      </c>
      <c r="X23" s="12" t="str">
        <f t="shared" si="11"/>
        <v>WO</v>
      </c>
      <c r="Y23" s="12" t="s">
        <v>43</v>
      </c>
      <c r="Z23" s="12" t="s">
        <v>43</v>
      </c>
      <c r="AA23" s="12" t="s">
        <v>43</v>
      </c>
      <c r="AB23" s="12" t="s">
        <v>44</v>
      </c>
      <c r="AC23" s="12" t="s">
        <v>43</v>
      </c>
      <c r="AD23" s="12" t="s">
        <v>43</v>
      </c>
      <c r="AE23" s="12" t="str">
        <f t="shared" si="10"/>
        <v>WO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tr">
        <f t="shared" si="10"/>
        <v>WO</v>
      </c>
      <c r="AM23" s="12" t="s">
        <v>43</v>
      </c>
      <c r="AN23" s="12" t="s">
        <v>43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September</v>
      </c>
      <c r="AU23" s="12" t="s">
        <v>17</v>
      </c>
      <c r="AV23" s="11">
        <f t="shared" si="4"/>
        <v>22</v>
      </c>
      <c r="AW23" s="12">
        <f t="shared" si="5"/>
        <v>2</v>
      </c>
      <c r="AX23" s="12">
        <f t="shared" si="6"/>
        <v>2</v>
      </c>
      <c r="AY23" s="12">
        <f t="shared" si="7"/>
        <v>4</v>
      </c>
      <c r="AZ23" s="12">
        <f t="shared" si="8"/>
        <v>30</v>
      </c>
      <c r="BA23" s="12">
        <f>Janreport10[[#This Row],[Days]]-Janreport10[[#This Row],[Absent]]</f>
        <v>28</v>
      </c>
      <c r="BB23" s="27">
        <v>46000</v>
      </c>
      <c r="BC23" s="27">
        <f>Janreport10[[#This Row],[Salary]]/Janreport10[[#This Row],[Days]]</f>
        <v>1533.3333333333333</v>
      </c>
      <c r="BD23" s="27">
        <f>Janreport10[[#This Row],[Per Day Salary]]*Janreport10[[#This Row],[Absent]]</f>
        <v>3066.6666666666665</v>
      </c>
      <c r="BE23" s="27">
        <f>Janreport10[[#This Row],[Salary]]-Janreport10[[#This Row],[Deduction]]</f>
        <v>42933.333333333336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tr">
        <f t="shared" si="11"/>
        <v>WO</v>
      </c>
      <c r="R24" s="12" t="s">
        <v>43</v>
      </c>
      <c r="S24" s="12" t="s">
        <v>43</v>
      </c>
      <c r="T24" s="12" t="s">
        <v>40</v>
      </c>
      <c r="U24" s="12" t="s">
        <v>43</v>
      </c>
      <c r="V24" s="12" t="s">
        <v>43</v>
      </c>
      <c r="W24" s="12" t="s">
        <v>43</v>
      </c>
      <c r="X24" s="12" t="str">
        <f t="shared" si="11"/>
        <v>WO</v>
      </c>
      <c r="Y24" s="12" t="s">
        <v>43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2" t="s">
        <v>43</v>
      </c>
      <c r="AE24" s="12" t="str">
        <f t="shared" si="10"/>
        <v>WO</v>
      </c>
      <c r="AF24" s="12" t="s">
        <v>43</v>
      </c>
      <c r="AG24" s="12" t="s">
        <v>43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tr">
        <f t="shared" si="10"/>
        <v>WO</v>
      </c>
      <c r="AM24" s="12" t="s">
        <v>43</v>
      </c>
      <c r="AN24" s="12" t="s">
        <v>43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September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2</v>
      </c>
      <c r="AY24" s="12">
        <f t="shared" si="7"/>
        <v>4</v>
      </c>
      <c r="AZ24" s="12">
        <f t="shared" si="8"/>
        <v>30</v>
      </c>
      <c r="BA24" s="12">
        <f>Janreport10[[#This Row],[Days]]-Janreport10[[#This Row],[Absent]]</f>
        <v>30</v>
      </c>
      <c r="BB24" s="27">
        <v>52000</v>
      </c>
      <c r="BC24" s="27">
        <f>Janreport10[[#This Row],[Salary]]/Janreport10[[#This Row],[Days]]</f>
        <v>1733.3333333333333</v>
      </c>
      <c r="BD24" s="27">
        <f>Janreport10[[#This Row],[Per Day Salary]]*Janreport10[[#This Row],[Absent]]</f>
        <v>0</v>
      </c>
      <c r="BE24" s="27">
        <f>Janreport10[[#This Row],[Salary]]-Janreport10[[#This Row],[Deduction]]</f>
        <v>52000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tr">
        <f t="shared" si="11"/>
        <v>WO</v>
      </c>
      <c r="R25" s="12" t="s">
        <v>43</v>
      </c>
      <c r="S25" s="12" t="s">
        <v>43</v>
      </c>
      <c r="T25" s="12" t="s">
        <v>40</v>
      </c>
      <c r="U25" s="12" t="s">
        <v>43</v>
      </c>
      <c r="V25" s="12" t="s">
        <v>43</v>
      </c>
      <c r="W25" s="12" t="s">
        <v>43</v>
      </c>
      <c r="X25" s="12" t="str">
        <f t="shared" si="11"/>
        <v>WO</v>
      </c>
      <c r="Y25" s="12" t="s">
        <v>43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2" t="s">
        <v>43</v>
      </c>
      <c r="AE25" s="12" t="str">
        <f t="shared" si="10"/>
        <v>WO</v>
      </c>
      <c r="AF25" s="12" t="s">
        <v>43</v>
      </c>
      <c r="AG25" s="12" t="s">
        <v>43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tr">
        <f t="shared" si="10"/>
        <v>WO</v>
      </c>
      <c r="AM25" s="12" t="s">
        <v>43</v>
      </c>
      <c r="AN25" s="12" t="s">
        <v>43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September</v>
      </c>
      <c r="AU25" s="12" t="s">
        <v>19</v>
      </c>
      <c r="AV25" s="11">
        <f t="shared" si="4"/>
        <v>24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30</v>
      </c>
      <c r="BA25" s="12">
        <f>Janreport10[[#This Row],[Days]]-Janreport10[[#This Row],[Absent]]</f>
        <v>30</v>
      </c>
      <c r="BB25" s="27">
        <v>42000</v>
      </c>
      <c r="BC25" s="27">
        <f>Janreport10[[#This Row],[Salary]]/Janreport10[[#This Row],[Days]]</f>
        <v>1400</v>
      </c>
      <c r="BD25" s="27">
        <f>Janreport10[[#This Row],[Per Day Salary]]*Janreport10[[#This Row],[Absent]]</f>
        <v>0</v>
      </c>
      <c r="BE25" s="27">
        <f>Janreport10[[#This Row],[Salary]]-Janreport10[[#This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tr">
        <f t="shared" si="11"/>
        <v>WO</v>
      </c>
      <c r="R26" s="12" t="s">
        <v>43</v>
      </c>
      <c r="S26" s="12" t="s">
        <v>43</v>
      </c>
      <c r="T26" s="12" t="s">
        <v>40</v>
      </c>
      <c r="U26" s="12" t="s">
        <v>43</v>
      </c>
      <c r="V26" s="12" t="s">
        <v>43</v>
      </c>
      <c r="W26" s="12" t="s">
        <v>43</v>
      </c>
      <c r="X26" s="12" t="str">
        <f t="shared" si="11"/>
        <v>WO</v>
      </c>
      <c r="Y26" s="12" t="s">
        <v>43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tr">
        <f t="shared" si="10"/>
        <v>WO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tr">
        <f t="shared" si="10"/>
        <v>WO</v>
      </c>
      <c r="AM26" s="12" t="s">
        <v>43</v>
      </c>
      <c r="AN26" s="12" t="s">
        <v>43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September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30</v>
      </c>
      <c r="BA26" s="12">
        <f>Janreport10[[#This Row],[Days]]-Janreport10[[#This Row],[Absent]]</f>
        <v>30</v>
      </c>
      <c r="BB26" s="27">
        <v>62000</v>
      </c>
      <c r="BC26" s="27">
        <f>Janreport10[[#This Row],[Salary]]/Janreport10[[#This Row],[Days]]</f>
        <v>2066.6666666666665</v>
      </c>
      <c r="BD26" s="27">
        <f>Janreport10[[#This Row],[Per Day Salary]]*Janreport10[[#This Row],[Absent]]</f>
        <v>0</v>
      </c>
      <c r="BE26" s="27">
        <f>Janreport10[[#This Row],[Salary]]-Janreport10[[#This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tr">
        <f t="shared" si="11"/>
        <v>WO</v>
      </c>
      <c r="R27" s="12" t="s">
        <v>43</v>
      </c>
      <c r="S27" s="12" t="s">
        <v>43</v>
      </c>
      <c r="T27" s="12" t="s">
        <v>40</v>
      </c>
      <c r="U27" s="12" t="s">
        <v>43</v>
      </c>
      <c r="V27" s="12" t="s">
        <v>43</v>
      </c>
      <c r="W27" s="12" t="s">
        <v>43</v>
      </c>
      <c r="X27" s="12" t="str">
        <f t="shared" si="11"/>
        <v>WO</v>
      </c>
      <c r="Y27" s="12" t="s">
        <v>43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tr">
        <f t="shared" si="10"/>
        <v>WO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tr">
        <f t="shared" si="10"/>
        <v>WO</v>
      </c>
      <c r="AM27" s="12" t="s">
        <v>43</v>
      </c>
      <c r="AN27" s="12" t="s">
        <v>43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September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30</v>
      </c>
      <c r="BA27" s="12">
        <f>Janreport10[[#This Row],[Days]]-Janreport10[[#This Row],[Absent]]</f>
        <v>30</v>
      </c>
      <c r="BB27" s="27">
        <v>41000</v>
      </c>
      <c r="BC27" s="27">
        <f>Janreport10[[#This Row],[Salary]]/Janreport10[[#This Row],[Days]]</f>
        <v>1366.6666666666667</v>
      </c>
      <c r="BD27" s="27">
        <f>Janreport10[[#This Row],[Per Day Salary]]*Janreport10[[#This Row],[Absent]]</f>
        <v>0</v>
      </c>
      <c r="BE27" s="27">
        <f>Janreport10[[#This Row],[Salary]]-Janreport10[[#This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tr">
        <f t="shared" si="11"/>
        <v>WO</v>
      </c>
      <c r="R28" s="15" t="s">
        <v>43</v>
      </c>
      <c r="S28" s="15" t="s">
        <v>43</v>
      </c>
      <c r="T28" s="15" t="s">
        <v>40</v>
      </c>
      <c r="U28" s="15" t="s">
        <v>43</v>
      </c>
      <c r="V28" s="15" t="s">
        <v>43</v>
      </c>
      <c r="W28" s="15" t="s">
        <v>43</v>
      </c>
      <c r="X28" s="15" t="str">
        <f t="shared" si="11"/>
        <v>WO</v>
      </c>
      <c r="Y28" s="15" t="s">
        <v>43</v>
      </c>
      <c r="Z28" s="15" t="s">
        <v>43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tr">
        <f t="shared" si="10"/>
        <v>WO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tr">
        <f t="shared" si="10"/>
        <v>WO</v>
      </c>
      <c r="AM28" s="15" t="s">
        <v>43</v>
      </c>
      <c r="AN28" s="15" t="s">
        <v>43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September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30</v>
      </c>
      <c r="BA28" s="15">
        <f>Janreport10[[#This Row],[Days]]-Janreport10[[#This Row],[Absent]]</f>
        <v>30</v>
      </c>
      <c r="BB28" s="29">
        <v>30000</v>
      </c>
      <c r="BC28" s="29">
        <f>Janreport10[[#This Row],[Salary]]/Janreport10[[#This Row],[Days]]</f>
        <v>1000</v>
      </c>
      <c r="BD28" s="29">
        <f>Janreport10[[#This Row],[Per Day Salary]]*Janreport10[[#This Row],[Absent]]</f>
        <v>0</v>
      </c>
      <c r="BE28" s="29">
        <f>Janreport10[[#This Row],[Salary]]-Janreport10[[#This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15" priority="1" operator="containsText" text="L">
      <formula>NOT(ISERROR(SEARCH("L",K9)))</formula>
    </cfRule>
    <cfRule type="containsText" dxfId="14" priority="2" operator="containsText" text="A">
      <formula>NOT(ISERROR(SEARCH("A",K9)))</formula>
    </cfRule>
    <cfRule type="containsText" dxfId="13" priority="3" operator="containsText" text="P">
      <formula>NOT(ISERROR(SEARCH("P",K9)))</formula>
    </cfRule>
    <cfRule type="containsText" dxfId="12" priority="4" operator="containsText" text="WO">
      <formula>NOT(ISERROR(SEARCH("WO",K9)))</formula>
    </cfRule>
  </conditionalFormatting>
  <dataValidations count="1">
    <dataValidation type="list" allowBlank="1" showInputMessage="1" showErrorMessage="1" sqref="K9:P28 R9:W28 Y9:AD28 AF9:AK28 AM9:AN28" xr:uid="{61C5B025-BFE2-44B5-92A7-8ECA4B3800E7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4009E1-9E04-4632-B8C8-57DEEE2AF9BB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CC97235-DCA0-49C4-9F85-AD2F2F871D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Sep!AV9:AY9</xm:f>
              <xm:sqref>BF9</xm:sqref>
            </x14:sparkline>
            <x14:sparkline>
              <xm:f>Sep!AV10:AY10</xm:f>
              <xm:sqref>BF10</xm:sqref>
            </x14:sparkline>
            <x14:sparkline>
              <xm:f>Sep!AV11:AY11</xm:f>
              <xm:sqref>BF11</xm:sqref>
            </x14:sparkline>
            <x14:sparkline>
              <xm:f>Sep!AV12:AY12</xm:f>
              <xm:sqref>BF12</xm:sqref>
            </x14:sparkline>
            <x14:sparkline>
              <xm:f>Sep!AV13:AY13</xm:f>
              <xm:sqref>BF13</xm:sqref>
            </x14:sparkline>
            <x14:sparkline>
              <xm:f>Sep!AV14:AY14</xm:f>
              <xm:sqref>BF14</xm:sqref>
            </x14:sparkline>
            <x14:sparkline>
              <xm:f>Sep!AV15:AY15</xm:f>
              <xm:sqref>BF15</xm:sqref>
            </x14:sparkline>
            <x14:sparkline>
              <xm:f>Sep!AV16:AY16</xm:f>
              <xm:sqref>BF16</xm:sqref>
            </x14:sparkline>
            <x14:sparkline>
              <xm:f>Sep!AV17:AY17</xm:f>
              <xm:sqref>BF17</xm:sqref>
            </x14:sparkline>
            <x14:sparkline>
              <xm:f>Sep!AV18:AY18</xm:f>
              <xm:sqref>BF18</xm:sqref>
            </x14:sparkline>
            <x14:sparkline>
              <xm:f>Sep!AV19:AY19</xm:f>
              <xm:sqref>BF19</xm:sqref>
            </x14:sparkline>
            <x14:sparkline>
              <xm:f>Sep!AV20:AY20</xm:f>
              <xm:sqref>BF20</xm:sqref>
            </x14:sparkline>
            <x14:sparkline>
              <xm:f>Sep!AV21:AY21</xm:f>
              <xm:sqref>BF21</xm:sqref>
            </x14:sparkline>
            <x14:sparkline>
              <xm:f>Sep!AV22:AY22</xm:f>
              <xm:sqref>BF22</xm:sqref>
            </x14:sparkline>
            <x14:sparkline>
              <xm:f>Sep!AV23:AY23</xm:f>
              <xm:sqref>BF23</xm:sqref>
            </x14:sparkline>
            <x14:sparkline>
              <xm:f>Sep!AV24:AY24</xm:f>
              <xm:sqref>BF24</xm:sqref>
            </x14:sparkline>
            <x14:sparkline>
              <xm:f>Sep!AV25:AY25</xm:f>
              <xm:sqref>BF25</xm:sqref>
            </x14:sparkline>
            <x14:sparkline>
              <xm:f>Sep!AV26:AY26</xm:f>
              <xm:sqref>BF26</xm:sqref>
            </x14:sparkline>
            <x14:sparkline>
              <xm:f>Sep!AV27:AY27</xm:f>
              <xm:sqref>BF27</xm:sqref>
            </x14:sparkline>
            <x14:sparkline>
              <xm:f>Sep!AV28:AY28</xm:f>
              <xm:sqref>BF28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01FC-083D-4642-A40D-700F6B9A07BB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7.08984375" style="3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45931</v>
      </c>
      <c r="I5" s="34">
        <f>(DATEDIF($H$5,$L$5,"D"))+1</f>
        <v>31</v>
      </c>
      <c r="J5" s="34" t="str">
        <f>TEXT(H5,"MMMM")</f>
        <v>October</v>
      </c>
      <c r="K5" s="34" t="s">
        <v>28</v>
      </c>
      <c r="L5" s="35">
        <f>EOMONTH(H5,0)</f>
        <v>45961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Wed</v>
      </c>
      <c r="L7" s="21" t="str">
        <f t="shared" ref="L7:AO7" si="0">TEXT(L8,"DDD")</f>
        <v>Thu</v>
      </c>
      <c r="M7" s="21" t="str">
        <f t="shared" si="0"/>
        <v>Fri</v>
      </c>
      <c r="N7" s="21" t="str">
        <f t="shared" si="0"/>
        <v>Sat</v>
      </c>
      <c r="O7" s="21" t="str">
        <f t="shared" si="0"/>
        <v>Sun</v>
      </c>
      <c r="P7" s="21" t="str">
        <f t="shared" si="0"/>
        <v>Mon</v>
      </c>
      <c r="Q7" s="21" t="str">
        <f t="shared" si="0"/>
        <v>Tue</v>
      </c>
      <c r="R7" s="21" t="str">
        <f t="shared" si="0"/>
        <v>Wed</v>
      </c>
      <c r="S7" s="21" t="str">
        <f t="shared" si="0"/>
        <v>Thu</v>
      </c>
      <c r="T7" s="21" t="str">
        <f t="shared" si="0"/>
        <v>Fri</v>
      </c>
      <c r="U7" s="21" t="str">
        <f t="shared" si="0"/>
        <v>Sat</v>
      </c>
      <c r="V7" s="21" t="str">
        <f t="shared" si="0"/>
        <v>Sun</v>
      </c>
      <c r="W7" s="21" t="str">
        <f t="shared" si="0"/>
        <v>Mon</v>
      </c>
      <c r="X7" s="21" t="str">
        <f t="shared" si="0"/>
        <v>Tue</v>
      </c>
      <c r="Y7" s="21" t="str">
        <f t="shared" si="0"/>
        <v>Wed</v>
      </c>
      <c r="Z7" s="21" t="str">
        <f t="shared" si="0"/>
        <v>Thu</v>
      </c>
      <c r="AA7" s="21" t="str">
        <f t="shared" si="0"/>
        <v>Fri</v>
      </c>
      <c r="AB7" s="21" t="str">
        <f t="shared" si="0"/>
        <v>Sat</v>
      </c>
      <c r="AC7" s="21" t="str">
        <f t="shared" si="0"/>
        <v>Sun</v>
      </c>
      <c r="AD7" s="21" t="str">
        <f t="shared" si="0"/>
        <v>Mon</v>
      </c>
      <c r="AE7" s="21" t="str">
        <f t="shared" si="0"/>
        <v>Tue</v>
      </c>
      <c r="AF7" s="21" t="str">
        <f t="shared" si="0"/>
        <v>Wed</v>
      </c>
      <c r="AG7" s="21" t="str">
        <f t="shared" si="0"/>
        <v>Thu</v>
      </c>
      <c r="AH7" s="21" t="str">
        <f t="shared" si="0"/>
        <v>Fri</v>
      </c>
      <c r="AI7" s="21" t="str">
        <f t="shared" si="0"/>
        <v>Sat</v>
      </c>
      <c r="AJ7" s="21" t="str">
        <f t="shared" si="0"/>
        <v>Sun</v>
      </c>
      <c r="AK7" s="21" t="str">
        <f t="shared" si="0"/>
        <v>Mon</v>
      </c>
      <c r="AL7" s="21" t="str">
        <f t="shared" si="0"/>
        <v>Tue</v>
      </c>
      <c r="AM7" s="21" t="str">
        <f t="shared" si="0"/>
        <v>Wed</v>
      </c>
      <c r="AN7" s="21" t="str">
        <f t="shared" si="0"/>
        <v>Thu</v>
      </c>
      <c r="AO7" s="22" t="str">
        <f t="shared" si="0"/>
        <v>Fri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45931</v>
      </c>
      <c r="L8" s="18">
        <f>IF(K8&lt;$L$5,K8+1,"")</f>
        <v>45932</v>
      </c>
      <c r="M8" s="18">
        <f t="shared" ref="M8:AO8" si="1">IF(L8&lt;$L$5,L8+1,"")</f>
        <v>45933</v>
      </c>
      <c r="N8" s="18">
        <f t="shared" si="1"/>
        <v>45934</v>
      </c>
      <c r="O8" s="18">
        <f t="shared" si="1"/>
        <v>45935</v>
      </c>
      <c r="P8" s="18">
        <f t="shared" si="1"/>
        <v>45936</v>
      </c>
      <c r="Q8" s="18">
        <f t="shared" si="1"/>
        <v>45937</v>
      </c>
      <c r="R8" s="18">
        <f t="shared" si="1"/>
        <v>45938</v>
      </c>
      <c r="S8" s="18">
        <f t="shared" si="1"/>
        <v>45939</v>
      </c>
      <c r="T8" s="18">
        <f t="shared" si="1"/>
        <v>45940</v>
      </c>
      <c r="U8" s="18">
        <f t="shared" si="1"/>
        <v>45941</v>
      </c>
      <c r="V8" s="18">
        <f t="shared" si="1"/>
        <v>45942</v>
      </c>
      <c r="W8" s="18">
        <f t="shared" si="1"/>
        <v>45943</v>
      </c>
      <c r="X8" s="18">
        <f t="shared" si="1"/>
        <v>45944</v>
      </c>
      <c r="Y8" s="18">
        <f t="shared" si="1"/>
        <v>45945</v>
      </c>
      <c r="Z8" s="18">
        <f t="shared" si="1"/>
        <v>45946</v>
      </c>
      <c r="AA8" s="18">
        <f t="shared" si="1"/>
        <v>45947</v>
      </c>
      <c r="AB8" s="18">
        <f t="shared" si="1"/>
        <v>45948</v>
      </c>
      <c r="AC8" s="18">
        <f t="shared" si="1"/>
        <v>45949</v>
      </c>
      <c r="AD8" s="18">
        <f t="shared" si="1"/>
        <v>45950</v>
      </c>
      <c r="AE8" s="18">
        <f t="shared" si="1"/>
        <v>45951</v>
      </c>
      <c r="AF8" s="18">
        <f t="shared" si="1"/>
        <v>45952</v>
      </c>
      <c r="AG8" s="18">
        <f t="shared" si="1"/>
        <v>45953</v>
      </c>
      <c r="AH8" s="18">
        <f t="shared" si="1"/>
        <v>45954</v>
      </c>
      <c r="AI8" s="18">
        <f t="shared" si="1"/>
        <v>45955</v>
      </c>
      <c r="AJ8" s="18">
        <f t="shared" si="1"/>
        <v>45956</v>
      </c>
      <c r="AK8" s="18">
        <f t="shared" si="1"/>
        <v>45957</v>
      </c>
      <c r="AL8" s="18">
        <f t="shared" si="1"/>
        <v>45958</v>
      </c>
      <c r="AM8" s="18">
        <f t="shared" si="1"/>
        <v>45959</v>
      </c>
      <c r="AN8" s="18">
        <f t="shared" si="1"/>
        <v>45960</v>
      </c>
      <c r="AO8" s="19">
        <f t="shared" si="1"/>
        <v>45961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45</v>
      </c>
      <c r="L9" s="12" t="s">
        <v>40</v>
      </c>
      <c r="M9" s="12" t="s">
        <v>45</v>
      </c>
      <c r="N9" s="12" t="s">
        <v>45</v>
      </c>
      <c r="O9" s="12" t="str">
        <f t="shared" ref="O9:AJ17" si="2">IF(O$7="Sun","WO","")</f>
        <v>WO</v>
      </c>
      <c r="P9" s="12" t="s">
        <v>45</v>
      </c>
      <c r="Q9" s="12" t="s">
        <v>45</v>
      </c>
      <c r="R9" s="12" t="s">
        <v>45</v>
      </c>
      <c r="S9" s="12" t="s">
        <v>45</v>
      </c>
      <c r="T9" s="12" t="s">
        <v>40</v>
      </c>
      <c r="U9" s="12" t="s">
        <v>45</v>
      </c>
      <c r="V9" s="12" t="str">
        <f t="shared" si="2"/>
        <v>WO</v>
      </c>
      <c r="W9" s="12" t="s">
        <v>45</v>
      </c>
      <c r="X9" s="12" t="s">
        <v>45</v>
      </c>
      <c r="Y9" s="12" t="s">
        <v>45</v>
      </c>
      <c r="Z9" s="12" t="s">
        <v>45</v>
      </c>
      <c r="AA9" s="12" t="s">
        <v>45</v>
      </c>
      <c r="AB9" s="12" t="s">
        <v>45</v>
      </c>
      <c r="AC9" s="12" t="str">
        <f t="shared" si="2"/>
        <v>WO</v>
      </c>
      <c r="AD9" s="12" t="s">
        <v>45</v>
      </c>
      <c r="AE9" s="12" t="s">
        <v>45</v>
      </c>
      <c r="AF9" s="12" t="s">
        <v>45</v>
      </c>
      <c r="AG9" s="12" t="s">
        <v>40</v>
      </c>
      <c r="AH9" s="12" t="s">
        <v>45</v>
      </c>
      <c r="AI9" s="12" t="s">
        <v>45</v>
      </c>
      <c r="AJ9" s="12" t="str">
        <f t="shared" si="2"/>
        <v>WO</v>
      </c>
      <c r="AK9" s="12" t="s">
        <v>45</v>
      </c>
      <c r="AL9" s="12" t="s">
        <v>45</v>
      </c>
      <c r="AM9" s="12" t="s">
        <v>45</v>
      </c>
      <c r="AN9" s="12" t="s">
        <v>45</v>
      </c>
      <c r="AO9" s="13" t="s">
        <v>45</v>
      </c>
      <c r="AP9" s="32"/>
      <c r="AQ9" s="33"/>
      <c r="AR9" s="12">
        <v>1</v>
      </c>
      <c r="AS9" s="12">
        <v>1001</v>
      </c>
      <c r="AT9" s="12" t="str">
        <f t="shared" ref="AT9:AT28" si="3">$J$5</f>
        <v>October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Janreport11[[#This Row],[Days]]-Janreport11[[#This Row],[Absent]]</f>
        <v>31</v>
      </c>
      <c r="BB9" s="27">
        <v>10000</v>
      </c>
      <c r="BC9" s="27">
        <f>Janreport11[[#This Row],[Salary]]/Janreport11[[#This Row],[Days]]</f>
        <v>322.58064516129031</v>
      </c>
      <c r="BD9" s="27">
        <f>Janreport11[[#This Row],[Per Day Salary]]*Janreport11[[#This Row],[Absent]]</f>
        <v>0</v>
      </c>
      <c r="BE9" s="27">
        <f>Janreport11[[#This Row],[Salary]]-Janreport11[[#This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45</v>
      </c>
      <c r="L10" s="12" t="s">
        <v>40</v>
      </c>
      <c r="M10" s="12" t="s">
        <v>45</v>
      </c>
      <c r="N10" s="12" t="s">
        <v>45</v>
      </c>
      <c r="O10" s="12" t="str">
        <f t="shared" si="2"/>
        <v>WO</v>
      </c>
      <c r="P10" s="12" t="s">
        <v>45</v>
      </c>
      <c r="Q10" s="12" t="s">
        <v>45</v>
      </c>
      <c r="R10" s="12" t="s">
        <v>45</v>
      </c>
      <c r="S10" s="12" t="s">
        <v>45</v>
      </c>
      <c r="T10" s="12" t="s">
        <v>40</v>
      </c>
      <c r="U10" s="12" t="s">
        <v>45</v>
      </c>
      <c r="V10" s="12" t="str">
        <f t="shared" si="2"/>
        <v>WO</v>
      </c>
      <c r="W10" s="12" t="s">
        <v>45</v>
      </c>
      <c r="X10" s="12" t="s">
        <v>45</v>
      </c>
      <c r="Y10" s="12" t="s">
        <v>45</v>
      </c>
      <c r="Z10" s="12" t="s">
        <v>45</v>
      </c>
      <c r="AA10" s="12" t="s">
        <v>45</v>
      </c>
      <c r="AB10" s="12" t="s">
        <v>45</v>
      </c>
      <c r="AC10" s="12" t="str">
        <f t="shared" si="2"/>
        <v>WO</v>
      </c>
      <c r="AD10" s="12" t="s">
        <v>45</v>
      </c>
      <c r="AE10" s="12" t="s">
        <v>45</v>
      </c>
      <c r="AF10" s="12" t="s">
        <v>45</v>
      </c>
      <c r="AG10" s="12" t="s">
        <v>40</v>
      </c>
      <c r="AH10" s="12" t="s">
        <v>45</v>
      </c>
      <c r="AI10" s="12" t="s">
        <v>45</v>
      </c>
      <c r="AJ10" s="12" t="str">
        <f t="shared" si="2"/>
        <v>WO</v>
      </c>
      <c r="AK10" s="12" t="s">
        <v>45</v>
      </c>
      <c r="AL10" s="12" t="s">
        <v>45</v>
      </c>
      <c r="AM10" s="12" t="s">
        <v>45</v>
      </c>
      <c r="AN10" s="12" t="s">
        <v>45</v>
      </c>
      <c r="AO10" s="13" t="s">
        <v>45</v>
      </c>
      <c r="AP10" s="32"/>
      <c r="AQ10" s="33"/>
      <c r="AR10" s="12">
        <v>2</v>
      </c>
      <c r="AS10" s="12">
        <v>1002</v>
      </c>
      <c r="AT10" s="12" t="str">
        <f t="shared" si="3"/>
        <v>October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Janreport11[[#This Row],[Days]]-Janreport11[[#This Row],[Absent]]</f>
        <v>31</v>
      </c>
      <c r="BB10" s="27">
        <v>20000</v>
      </c>
      <c r="BC10" s="27">
        <f>Janreport11[[#This Row],[Salary]]/Janreport11[[#This Row],[Days]]</f>
        <v>645.16129032258061</v>
      </c>
      <c r="BD10" s="27">
        <f>Janreport11[[#This Row],[Per Day Salary]]*Janreport11[[#This Row],[Absent]]</f>
        <v>0</v>
      </c>
      <c r="BE10" s="27">
        <f>Janreport11[[#This Row],[Salary]]-Janreport11[[#This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45</v>
      </c>
      <c r="L11" s="12" t="s">
        <v>40</v>
      </c>
      <c r="M11" s="12" t="s">
        <v>45</v>
      </c>
      <c r="N11" s="12" t="s">
        <v>45</v>
      </c>
      <c r="O11" s="12" t="str">
        <f t="shared" si="2"/>
        <v>WO</v>
      </c>
      <c r="P11" s="12" t="s">
        <v>45</v>
      </c>
      <c r="Q11" s="12" t="s">
        <v>45</v>
      </c>
      <c r="R11" s="12" t="s">
        <v>45</v>
      </c>
      <c r="S11" s="12" t="s">
        <v>45</v>
      </c>
      <c r="T11" s="12" t="s">
        <v>40</v>
      </c>
      <c r="U11" s="12" t="s">
        <v>45</v>
      </c>
      <c r="V11" s="12" t="str">
        <f t="shared" si="2"/>
        <v>WO</v>
      </c>
      <c r="W11" s="12" t="s">
        <v>45</v>
      </c>
      <c r="X11" s="12" t="s">
        <v>45</v>
      </c>
      <c r="Y11" s="12" t="s">
        <v>45</v>
      </c>
      <c r="Z11" s="12" t="s">
        <v>45</v>
      </c>
      <c r="AA11" s="12" t="s">
        <v>45</v>
      </c>
      <c r="AB11" s="12" t="s">
        <v>45</v>
      </c>
      <c r="AC11" s="12" t="str">
        <f t="shared" si="2"/>
        <v>WO</v>
      </c>
      <c r="AD11" s="12" t="s">
        <v>45</v>
      </c>
      <c r="AE11" s="12" t="s">
        <v>45</v>
      </c>
      <c r="AF11" s="12" t="s">
        <v>45</v>
      </c>
      <c r="AG11" s="12" t="s">
        <v>40</v>
      </c>
      <c r="AH11" s="12" t="s">
        <v>45</v>
      </c>
      <c r="AI11" s="12" t="s">
        <v>45</v>
      </c>
      <c r="AJ11" s="12" t="str">
        <f t="shared" si="2"/>
        <v>WO</v>
      </c>
      <c r="AK11" s="12" t="s">
        <v>45</v>
      </c>
      <c r="AL11" s="12" t="s">
        <v>45</v>
      </c>
      <c r="AM11" s="12" t="s">
        <v>45</v>
      </c>
      <c r="AN11" s="12" t="s">
        <v>45</v>
      </c>
      <c r="AO11" s="13" t="s">
        <v>45</v>
      </c>
      <c r="AP11" s="32"/>
      <c r="AQ11" s="33"/>
      <c r="AR11" s="12">
        <v>3</v>
      </c>
      <c r="AS11" s="12">
        <v>1003</v>
      </c>
      <c r="AT11" s="12" t="str">
        <f t="shared" si="3"/>
        <v>October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Janreport11[[#This Row],[Days]]-Janreport11[[#This Row],[Absent]]</f>
        <v>31</v>
      </c>
      <c r="BB11" s="27">
        <v>25000</v>
      </c>
      <c r="BC11" s="27">
        <f>Janreport11[[#This Row],[Salary]]/Janreport11[[#This Row],[Days]]</f>
        <v>806.45161290322585</v>
      </c>
      <c r="BD11" s="27">
        <f>Janreport11[[#This Row],[Per Day Salary]]*Janreport11[[#This Row],[Absent]]</f>
        <v>0</v>
      </c>
      <c r="BE11" s="27">
        <f>Janreport11[[#This Row],[Salary]]-Janreport11[[#This Row],[Deduction]]</f>
        <v>25000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45</v>
      </c>
      <c r="L12" s="12" t="s">
        <v>40</v>
      </c>
      <c r="M12" s="12" t="s">
        <v>45</v>
      </c>
      <c r="N12" s="12" t="s">
        <v>45</v>
      </c>
      <c r="O12" s="12" t="str">
        <f t="shared" si="2"/>
        <v>WO</v>
      </c>
      <c r="P12" s="12" t="s">
        <v>45</v>
      </c>
      <c r="Q12" s="12" t="s">
        <v>45</v>
      </c>
      <c r="R12" s="12" t="s">
        <v>45</v>
      </c>
      <c r="S12" s="12" t="s">
        <v>45</v>
      </c>
      <c r="T12" s="12" t="s">
        <v>40</v>
      </c>
      <c r="U12" s="12" t="s">
        <v>45</v>
      </c>
      <c r="V12" s="12" t="str">
        <f t="shared" si="2"/>
        <v>WO</v>
      </c>
      <c r="W12" s="12" t="s">
        <v>45</v>
      </c>
      <c r="X12" s="12" t="s">
        <v>45</v>
      </c>
      <c r="Y12" s="12" t="s">
        <v>45</v>
      </c>
      <c r="Z12" s="12" t="s">
        <v>45</v>
      </c>
      <c r="AA12" s="12" t="s">
        <v>45</v>
      </c>
      <c r="AB12" s="12" t="s">
        <v>45</v>
      </c>
      <c r="AC12" s="12" t="str">
        <f t="shared" si="2"/>
        <v>WO</v>
      </c>
      <c r="AD12" s="12" t="s">
        <v>45</v>
      </c>
      <c r="AE12" s="12" t="s">
        <v>45</v>
      </c>
      <c r="AF12" s="12" t="s">
        <v>45</v>
      </c>
      <c r="AG12" s="12" t="s">
        <v>40</v>
      </c>
      <c r="AH12" s="12" t="s">
        <v>45</v>
      </c>
      <c r="AI12" s="12" t="s">
        <v>45</v>
      </c>
      <c r="AJ12" s="12" t="str">
        <f t="shared" si="2"/>
        <v>WO</v>
      </c>
      <c r="AK12" s="12" t="s">
        <v>45</v>
      </c>
      <c r="AL12" s="12" t="s">
        <v>45</v>
      </c>
      <c r="AM12" s="12" t="s">
        <v>45</v>
      </c>
      <c r="AN12" s="12" t="s">
        <v>45</v>
      </c>
      <c r="AO12" s="13" t="s">
        <v>45</v>
      </c>
      <c r="AP12" s="32"/>
      <c r="AQ12" s="33"/>
      <c r="AR12" s="12">
        <v>4</v>
      </c>
      <c r="AS12" s="12">
        <v>1004</v>
      </c>
      <c r="AT12" s="12" t="str">
        <f t="shared" si="3"/>
        <v>October</v>
      </c>
      <c r="AU12" s="12" t="s">
        <v>6</v>
      </c>
      <c r="AV12" s="11">
        <f t="shared" si="4"/>
        <v>24</v>
      </c>
      <c r="AW12" s="12">
        <f t="shared" si="5"/>
        <v>0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Janreport11[[#This Row],[Days]]-Janreport11[[#This Row],[Absent]]</f>
        <v>31</v>
      </c>
      <c r="BB12" s="27">
        <v>30000</v>
      </c>
      <c r="BC12" s="27">
        <f>Janreport11[[#This Row],[Salary]]/Janreport11[[#This Row],[Days]]</f>
        <v>967.74193548387098</v>
      </c>
      <c r="BD12" s="27">
        <f>Janreport11[[#This Row],[Per Day Salary]]*Janreport11[[#This Row],[Absent]]</f>
        <v>0</v>
      </c>
      <c r="BE12" s="27">
        <f>Janreport11[[#This Row],[Salary]]-Janreport11[[#This Row],[Deduction]]</f>
        <v>30000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45</v>
      </c>
      <c r="L13" s="12" t="s">
        <v>40</v>
      </c>
      <c r="M13" s="12" t="s">
        <v>45</v>
      </c>
      <c r="N13" s="12" t="s">
        <v>45</v>
      </c>
      <c r="O13" s="12" t="str">
        <f t="shared" si="2"/>
        <v>WO</v>
      </c>
      <c r="P13" s="12" t="s">
        <v>45</v>
      </c>
      <c r="Q13" s="12" t="s">
        <v>45</v>
      </c>
      <c r="R13" s="12" t="s">
        <v>45</v>
      </c>
      <c r="S13" s="12" t="s">
        <v>45</v>
      </c>
      <c r="T13" s="12" t="s">
        <v>40</v>
      </c>
      <c r="U13" s="12" t="s">
        <v>45</v>
      </c>
      <c r="V13" s="12" t="str">
        <f t="shared" si="2"/>
        <v>WO</v>
      </c>
      <c r="W13" s="12" t="s">
        <v>45</v>
      </c>
      <c r="X13" s="12" t="s">
        <v>45</v>
      </c>
      <c r="Y13" s="12" t="s">
        <v>46</v>
      </c>
      <c r="Z13" s="12" t="s">
        <v>45</v>
      </c>
      <c r="AA13" s="12" t="s">
        <v>45</v>
      </c>
      <c r="AB13" s="12" t="s">
        <v>45</v>
      </c>
      <c r="AC13" s="12" t="str">
        <f t="shared" si="2"/>
        <v>WO</v>
      </c>
      <c r="AD13" s="12" t="s">
        <v>45</v>
      </c>
      <c r="AE13" s="12" t="s">
        <v>45</v>
      </c>
      <c r="AF13" s="12" t="s">
        <v>45</v>
      </c>
      <c r="AG13" s="12" t="s">
        <v>40</v>
      </c>
      <c r="AH13" s="12" t="s">
        <v>45</v>
      </c>
      <c r="AI13" s="12" t="s">
        <v>45</v>
      </c>
      <c r="AJ13" s="12" t="str">
        <f t="shared" si="2"/>
        <v>WO</v>
      </c>
      <c r="AK13" s="12" t="s">
        <v>45</v>
      </c>
      <c r="AL13" s="12" t="s">
        <v>45</v>
      </c>
      <c r="AM13" s="12" t="s">
        <v>46</v>
      </c>
      <c r="AN13" s="12" t="s">
        <v>45</v>
      </c>
      <c r="AO13" s="13" t="s">
        <v>45</v>
      </c>
      <c r="AP13" s="32"/>
      <c r="AQ13" s="33"/>
      <c r="AR13" s="12">
        <v>5</v>
      </c>
      <c r="AS13" s="12">
        <v>1005</v>
      </c>
      <c r="AT13" s="12" t="str">
        <f t="shared" si="3"/>
        <v>October</v>
      </c>
      <c r="AU13" s="12" t="s">
        <v>7</v>
      </c>
      <c r="AV13" s="11">
        <f t="shared" si="4"/>
        <v>22</v>
      </c>
      <c r="AW13" s="12">
        <f t="shared" si="5"/>
        <v>2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Janreport11[[#This Row],[Days]]-Janreport11[[#This Row],[Absent]]</f>
        <v>29</v>
      </c>
      <c r="BB13" s="27">
        <v>45000</v>
      </c>
      <c r="BC13" s="27">
        <f>Janreport11[[#This Row],[Salary]]/Janreport11[[#This Row],[Days]]</f>
        <v>1451.6129032258063</v>
      </c>
      <c r="BD13" s="27">
        <f>Janreport11[[#This Row],[Per Day Salary]]*Janreport11[[#This Row],[Absent]]</f>
        <v>2903.2258064516127</v>
      </c>
      <c r="BE13" s="27">
        <f>Janreport11[[#This Row],[Salary]]-Janreport11[[#This Row],[Deduction]]</f>
        <v>42096.774193548386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45</v>
      </c>
      <c r="L14" s="12" t="s">
        <v>40</v>
      </c>
      <c r="M14" s="12" t="s">
        <v>45</v>
      </c>
      <c r="N14" s="12" t="s">
        <v>45</v>
      </c>
      <c r="O14" s="12" t="str">
        <f t="shared" si="2"/>
        <v>WO</v>
      </c>
      <c r="P14" s="12" t="s">
        <v>45</v>
      </c>
      <c r="Q14" s="12" t="s">
        <v>45</v>
      </c>
      <c r="R14" s="12" t="s">
        <v>45</v>
      </c>
      <c r="S14" s="12" t="s">
        <v>45</v>
      </c>
      <c r="T14" s="12" t="s">
        <v>40</v>
      </c>
      <c r="U14" s="12" t="s">
        <v>45</v>
      </c>
      <c r="V14" s="12" t="str">
        <f t="shared" si="2"/>
        <v>WO</v>
      </c>
      <c r="W14" s="12" t="s">
        <v>45</v>
      </c>
      <c r="X14" s="12" t="s">
        <v>45</v>
      </c>
      <c r="Y14" s="12" t="s">
        <v>45</v>
      </c>
      <c r="Z14" s="12" t="s">
        <v>45</v>
      </c>
      <c r="AA14" s="12" t="s">
        <v>45</v>
      </c>
      <c r="AB14" s="12" t="s">
        <v>45</v>
      </c>
      <c r="AC14" s="12" t="str">
        <f t="shared" si="2"/>
        <v>WO</v>
      </c>
      <c r="AD14" s="12" t="s">
        <v>45</v>
      </c>
      <c r="AE14" s="12" t="s">
        <v>45</v>
      </c>
      <c r="AF14" s="12" t="s">
        <v>45</v>
      </c>
      <c r="AG14" s="12" t="s">
        <v>40</v>
      </c>
      <c r="AH14" s="12" t="s">
        <v>45</v>
      </c>
      <c r="AI14" s="12" t="s">
        <v>45</v>
      </c>
      <c r="AJ14" s="12" t="str">
        <f t="shared" si="2"/>
        <v>WO</v>
      </c>
      <c r="AK14" s="12" t="s">
        <v>45</v>
      </c>
      <c r="AL14" s="12" t="s">
        <v>45</v>
      </c>
      <c r="AM14" s="12" t="s">
        <v>45</v>
      </c>
      <c r="AN14" s="12" t="s">
        <v>45</v>
      </c>
      <c r="AO14" s="13" t="s">
        <v>45</v>
      </c>
      <c r="AP14" s="32"/>
      <c r="AQ14" s="33"/>
      <c r="AR14" s="12">
        <v>6</v>
      </c>
      <c r="AS14" s="12">
        <v>1006</v>
      </c>
      <c r="AT14" s="12" t="str">
        <f t="shared" si="3"/>
        <v>October</v>
      </c>
      <c r="AU14" s="12" t="s">
        <v>8</v>
      </c>
      <c r="AV14" s="11">
        <f t="shared" si="4"/>
        <v>24</v>
      </c>
      <c r="AW14" s="12">
        <f t="shared" si="5"/>
        <v>0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Janreport11[[#This Row],[Days]]-Janreport11[[#This Row],[Absent]]</f>
        <v>31</v>
      </c>
      <c r="BB14" s="27">
        <v>15000</v>
      </c>
      <c r="BC14" s="27">
        <f>Janreport11[[#This Row],[Salary]]/Janreport11[[#This Row],[Days]]</f>
        <v>483.87096774193549</v>
      </c>
      <c r="BD14" s="27">
        <f>Janreport11[[#This Row],[Per Day Salary]]*Janreport11[[#This Row],[Absent]]</f>
        <v>0</v>
      </c>
      <c r="BE14" s="27">
        <f>Janreport11[[#This Row],[Salary]]-Janreport11[[#This Row],[Deduction]]</f>
        <v>15000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45</v>
      </c>
      <c r="L15" s="12" t="s">
        <v>40</v>
      </c>
      <c r="M15" s="12" t="s">
        <v>45</v>
      </c>
      <c r="N15" s="12" t="s">
        <v>45</v>
      </c>
      <c r="O15" s="12" t="str">
        <f t="shared" si="2"/>
        <v>WO</v>
      </c>
      <c r="P15" s="12" t="s">
        <v>46</v>
      </c>
      <c r="Q15" s="12" t="s">
        <v>45</v>
      </c>
      <c r="R15" s="12" t="s">
        <v>45</v>
      </c>
      <c r="S15" s="12" t="s">
        <v>45</v>
      </c>
      <c r="T15" s="12" t="s">
        <v>40</v>
      </c>
      <c r="U15" s="12" t="s">
        <v>45</v>
      </c>
      <c r="V15" s="12" t="str">
        <f t="shared" si="2"/>
        <v>WO</v>
      </c>
      <c r="W15" s="12" t="s">
        <v>45</v>
      </c>
      <c r="X15" s="12" t="s">
        <v>45</v>
      </c>
      <c r="Y15" s="12" t="s">
        <v>45</v>
      </c>
      <c r="Z15" s="12" t="s">
        <v>45</v>
      </c>
      <c r="AA15" s="12" t="s">
        <v>45</v>
      </c>
      <c r="AB15" s="12" t="s">
        <v>45</v>
      </c>
      <c r="AC15" s="12" t="str">
        <f t="shared" si="2"/>
        <v>WO</v>
      </c>
      <c r="AD15" s="12" t="s">
        <v>45</v>
      </c>
      <c r="AE15" s="12" t="s">
        <v>45</v>
      </c>
      <c r="AF15" s="12" t="s">
        <v>45</v>
      </c>
      <c r="AG15" s="12" t="s">
        <v>40</v>
      </c>
      <c r="AH15" s="12" t="s">
        <v>45</v>
      </c>
      <c r="AI15" s="12" t="s">
        <v>45</v>
      </c>
      <c r="AJ15" s="12" t="str">
        <f t="shared" si="2"/>
        <v>WO</v>
      </c>
      <c r="AK15" s="12" t="s">
        <v>45</v>
      </c>
      <c r="AL15" s="12" t="s">
        <v>45</v>
      </c>
      <c r="AM15" s="12" t="s">
        <v>45</v>
      </c>
      <c r="AN15" s="12" t="s">
        <v>45</v>
      </c>
      <c r="AO15" s="13" t="s">
        <v>45</v>
      </c>
      <c r="AP15" s="32"/>
      <c r="AQ15" s="33"/>
      <c r="AR15" s="12">
        <v>7</v>
      </c>
      <c r="AS15" s="12">
        <v>1007</v>
      </c>
      <c r="AT15" s="12" t="str">
        <f t="shared" si="3"/>
        <v>October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Janreport11[[#This Row],[Days]]-Janreport11[[#This Row],[Absent]]</f>
        <v>30</v>
      </c>
      <c r="BB15" s="27">
        <v>62000</v>
      </c>
      <c r="BC15" s="27">
        <f>Janreport11[[#This Row],[Salary]]/Janreport11[[#This Row],[Days]]</f>
        <v>2000</v>
      </c>
      <c r="BD15" s="27">
        <f>Janreport11[[#This Row],[Per Day Salary]]*Janreport11[[#This Row],[Absent]]</f>
        <v>2000</v>
      </c>
      <c r="BE15" s="27">
        <f>Janreport11[[#This Row],[Salary]]-Janreport11[[#This Row],[Deduction]]</f>
        <v>60000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45</v>
      </c>
      <c r="L16" s="12" t="s">
        <v>40</v>
      </c>
      <c r="M16" s="12" t="s">
        <v>45</v>
      </c>
      <c r="N16" s="12" t="s">
        <v>45</v>
      </c>
      <c r="O16" s="12" t="str">
        <f t="shared" si="2"/>
        <v>WO</v>
      </c>
      <c r="P16" s="12" t="s">
        <v>45</v>
      </c>
      <c r="Q16" s="12" t="s">
        <v>45</v>
      </c>
      <c r="R16" s="12" t="s">
        <v>45</v>
      </c>
      <c r="S16" s="12" t="s">
        <v>45</v>
      </c>
      <c r="T16" s="12" t="s">
        <v>40</v>
      </c>
      <c r="U16" s="12" t="s">
        <v>45</v>
      </c>
      <c r="V16" s="12" t="str">
        <f t="shared" si="2"/>
        <v>WO</v>
      </c>
      <c r="W16" s="12" t="s">
        <v>45</v>
      </c>
      <c r="X16" s="12" t="s">
        <v>45</v>
      </c>
      <c r="Y16" s="12" t="s">
        <v>45</v>
      </c>
      <c r="Z16" s="12" t="s">
        <v>45</v>
      </c>
      <c r="AA16" s="12" t="s">
        <v>45</v>
      </c>
      <c r="AB16" s="12" t="s">
        <v>45</v>
      </c>
      <c r="AC16" s="12" t="str">
        <f t="shared" si="2"/>
        <v>WO</v>
      </c>
      <c r="AD16" s="12" t="s">
        <v>45</v>
      </c>
      <c r="AE16" s="12" t="s">
        <v>45</v>
      </c>
      <c r="AF16" s="12" t="s">
        <v>45</v>
      </c>
      <c r="AG16" s="12" t="s">
        <v>40</v>
      </c>
      <c r="AH16" s="12" t="s">
        <v>45</v>
      </c>
      <c r="AI16" s="12" t="s">
        <v>45</v>
      </c>
      <c r="AJ16" s="12" t="str">
        <f t="shared" si="2"/>
        <v>WO</v>
      </c>
      <c r="AK16" s="12" t="s">
        <v>45</v>
      </c>
      <c r="AL16" s="12" t="s">
        <v>45</v>
      </c>
      <c r="AM16" s="12" t="s">
        <v>45</v>
      </c>
      <c r="AN16" s="12" t="s">
        <v>45</v>
      </c>
      <c r="AO16" s="13" t="s">
        <v>45</v>
      </c>
      <c r="AP16" s="32"/>
      <c r="AQ16" s="33"/>
      <c r="AR16" s="12">
        <v>8</v>
      </c>
      <c r="AS16" s="12">
        <v>1008</v>
      </c>
      <c r="AT16" s="12" t="str">
        <f t="shared" si="3"/>
        <v>October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Janreport11[[#This Row],[Days]]-Janreport11[[#This Row],[Absent]]</f>
        <v>31</v>
      </c>
      <c r="BB16" s="27">
        <v>50000</v>
      </c>
      <c r="BC16" s="27">
        <f>Janreport11[[#This Row],[Salary]]/Janreport11[[#This Row],[Days]]</f>
        <v>1612.9032258064517</v>
      </c>
      <c r="BD16" s="27">
        <f>Janreport11[[#This Row],[Per Day Salary]]*Janreport11[[#This Row],[Absent]]</f>
        <v>0</v>
      </c>
      <c r="BE16" s="27">
        <f>Janreport11[[#This Row],[Salary]]-Janreport11[[#This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45</v>
      </c>
      <c r="L17" s="12" t="s">
        <v>40</v>
      </c>
      <c r="M17" s="12" t="s">
        <v>45</v>
      </c>
      <c r="N17" s="12" t="s">
        <v>45</v>
      </c>
      <c r="O17" s="12" t="str">
        <f t="shared" si="2"/>
        <v>WO</v>
      </c>
      <c r="P17" s="12" t="s">
        <v>45</v>
      </c>
      <c r="Q17" s="12" t="s">
        <v>45</v>
      </c>
      <c r="R17" s="12" t="s">
        <v>45</v>
      </c>
      <c r="S17" s="12" t="s">
        <v>45</v>
      </c>
      <c r="T17" s="12" t="s">
        <v>40</v>
      </c>
      <c r="U17" s="12" t="s">
        <v>45</v>
      </c>
      <c r="V17" s="12" t="str">
        <f t="shared" si="2"/>
        <v>WO</v>
      </c>
      <c r="W17" s="12" t="s">
        <v>45</v>
      </c>
      <c r="X17" s="12" t="s">
        <v>45</v>
      </c>
      <c r="Y17" s="12" t="s">
        <v>46</v>
      </c>
      <c r="Z17" s="12" t="s">
        <v>45</v>
      </c>
      <c r="AA17" s="12" t="s">
        <v>45</v>
      </c>
      <c r="AB17" s="12" t="s">
        <v>45</v>
      </c>
      <c r="AC17" s="12" t="str">
        <f t="shared" ref="AC17:AJ28" si="10">IF(AC$7="Sun","WO","")</f>
        <v>WO</v>
      </c>
      <c r="AD17" s="12" t="s">
        <v>45</v>
      </c>
      <c r="AE17" s="12" t="s">
        <v>45</v>
      </c>
      <c r="AF17" s="12" t="s">
        <v>45</v>
      </c>
      <c r="AG17" s="12" t="s">
        <v>40</v>
      </c>
      <c r="AH17" s="12" t="s">
        <v>45</v>
      </c>
      <c r="AI17" s="12" t="s">
        <v>45</v>
      </c>
      <c r="AJ17" s="12" t="str">
        <f t="shared" si="10"/>
        <v>WO</v>
      </c>
      <c r="AK17" s="12" t="s">
        <v>45</v>
      </c>
      <c r="AL17" s="12" t="s">
        <v>45</v>
      </c>
      <c r="AM17" s="12" t="s">
        <v>45</v>
      </c>
      <c r="AN17" s="12" t="s">
        <v>45</v>
      </c>
      <c r="AO17" s="13" t="s">
        <v>45</v>
      </c>
      <c r="AP17" s="32"/>
      <c r="AQ17" s="33"/>
      <c r="AR17" s="12">
        <v>9</v>
      </c>
      <c r="AS17" s="12">
        <v>1009</v>
      </c>
      <c r="AT17" s="12" t="str">
        <f t="shared" si="3"/>
        <v>October</v>
      </c>
      <c r="AU17" s="12" t="s">
        <v>11</v>
      </c>
      <c r="AV17" s="11">
        <f t="shared" si="4"/>
        <v>23</v>
      </c>
      <c r="AW17" s="12">
        <f t="shared" si="5"/>
        <v>1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Janreport11[[#This Row],[Days]]-Janreport11[[#This Row],[Absent]]</f>
        <v>30</v>
      </c>
      <c r="BB17" s="27">
        <v>25000</v>
      </c>
      <c r="BC17" s="27">
        <f>Janreport11[[#This Row],[Salary]]/Janreport11[[#This Row],[Days]]</f>
        <v>806.45161290322585</v>
      </c>
      <c r="BD17" s="27">
        <f>Janreport11[[#This Row],[Per Day Salary]]*Janreport11[[#This Row],[Absent]]</f>
        <v>806.45161290322585</v>
      </c>
      <c r="BE17" s="27">
        <f>Janreport11[[#This Row],[Salary]]-Janreport11[[#This Row],[Deduction]]</f>
        <v>24193.548387096773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45</v>
      </c>
      <c r="L18" s="12" t="s">
        <v>40</v>
      </c>
      <c r="M18" s="12" t="s">
        <v>45</v>
      </c>
      <c r="N18" s="12" t="s">
        <v>45</v>
      </c>
      <c r="O18" s="12" t="str">
        <f t="shared" ref="O18:V28" si="11">IF(O$7="Sun","WO","")</f>
        <v>WO</v>
      </c>
      <c r="P18" s="12" t="s">
        <v>45</v>
      </c>
      <c r="Q18" s="12" t="s">
        <v>45</v>
      </c>
      <c r="R18" s="12" t="s">
        <v>45</v>
      </c>
      <c r="S18" s="12" t="s">
        <v>45</v>
      </c>
      <c r="T18" s="12" t="s">
        <v>40</v>
      </c>
      <c r="U18" s="12" t="s">
        <v>45</v>
      </c>
      <c r="V18" s="12" t="str">
        <f t="shared" si="11"/>
        <v>WO</v>
      </c>
      <c r="W18" s="12" t="s">
        <v>45</v>
      </c>
      <c r="X18" s="12" t="s">
        <v>45</v>
      </c>
      <c r="Y18" s="12" t="s">
        <v>46</v>
      </c>
      <c r="Z18" s="12" t="s">
        <v>45</v>
      </c>
      <c r="AA18" s="12" t="s">
        <v>45</v>
      </c>
      <c r="AB18" s="12" t="s">
        <v>45</v>
      </c>
      <c r="AC18" s="12" t="str">
        <f t="shared" si="10"/>
        <v>WO</v>
      </c>
      <c r="AD18" s="12" t="s">
        <v>45</v>
      </c>
      <c r="AE18" s="12" t="s">
        <v>45</v>
      </c>
      <c r="AF18" s="12" t="s">
        <v>45</v>
      </c>
      <c r="AG18" s="12" t="s">
        <v>40</v>
      </c>
      <c r="AH18" s="12" t="s">
        <v>45</v>
      </c>
      <c r="AI18" s="12" t="s">
        <v>45</v>
      </c>
      <c r="AJ18" s="12" t="str">
        <f t="shared" si="10"/>
        <v>WO</v>
      </c>
      <c r="AK18" s="12" t="s">
        <v>45</v>
      </c>
      <c r="AL18" s="12" t="s">
        <v>45</v>
      </c>
      <c r="AM18" s="12" t="s">
        <v>45</v>
      </c>
      <c r="AN18" s="12" t="s">
        <v>45</v>
      </c>
      <c r="AO18" s="13" t="s">
        <v>45</v>
      </c>
      <c r="AP18" s="32"/>
      <c r="AQ18" s="33"/>
      <c r="AR18" s="12">
        <v>10</v>
      </c>
      <c r="AS18" s="12">
        <v>1010</v>
      </c>
      <c r="AT18" s="12" t="str">
        <f t="shared" si="3"/>
        <v>October</v>
      </c>
      <c r="AU18" s="12" t="s">
        <v>12</v>
      </c>
      <c r="AV18" s="11">
        <f t="shared" si="4"/>
        <v>23</v>
      </c>
      <c r="AW18" s="12">
        <f t="shared" si="5"/>
        <v>1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Janreport11[[#This Row],[Days]]-Janreport11[[#This Row],[Absent]]</f>
        <v>30</v>
      </c>
      <c r="BB18" s="27">
        <v>45000</v>
      </c>
      <c r="BC18" s="27">
        <f>Janreport11[[#This Row],[Salary]]/Janreport11[[#This Row],[Days]]</f>
        <v>1451.6129032258063</v>
      </c>
      <c r="BD18" s="27">
        <f>Janreport11[[#This Row],[Per Day Salary]]*Janreport11[[#This Row],[Absent]]</f>
        <v>1451.6129032258063</v>
      </c>
      <c r="BE18" s="27">
        <f>Janreport11[[#This Row],[Salary]]-Janreport11[[#This Row],[Deduction]]</f>
        <v>43548.387096774197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45</v>
      </c>
      <c r="L19" s="12" t="s">
        <v>40</v>
      </c>
      <c r="M19" s="12" t="s">
        <v>45</v>
      </c>
      <c r="N19" s="12" t="s">
        <v>45</v>
      </c>
      <c r="O19" s="12" t="str">
        <f t="shared" si="11"/>
        <v>WO</v>
      </c>
      <c r="P19" s="12" t="s">
        <v>45</v>
      </c>
      <c r="Q19" s="12" t="s">
        <v>45</v>
      </c>
      <c r="R19" s="12" t="s">
        <v>45</v>
      </c>
      <c r="S19" s="12" t="s">
        <v>45</v>
      </c>
      <c r="T19" s="12" t="s">
        <v>40</v>
      </c>
      <c r="U19" s="12" t="s">
        <v>45</v>
      </c>
      <c r="V19" s="12" t="str">
        <f t="shared" si="11"/>
        <v>WO</v>
      </c>
      <c r="W19" s="12" t="s">
        <v>45</v>
      </c>
      <c r="X19" s="12" t="s">
        <v>45</v>
      </c>
      <c r="Y19" s="12" t="s">
        <v>45</v>
      </c>
      <c r="Z19" s="12" t="s">
        <v>45</v>
      </c>
      <c r="AA19" s="12" t="s">
        <v>45</v>
      </c>
      <c r="AB19" s="12" t="s">
        <v>45</v>
      </c>
      <c r="AC19" s="12" t="str">
        <f t="shared" si="10"/>
        <v>WO</v>
      </c>
      <c r="AD19" s="12" t="s">
        <v>45</v>
      </c>
      <c r="AE19" s="12" t="s">
        <v>45</v>
      </c>
      <c r="AF19" s="12" t="s">
        <v>45</v>
      </c>
      <c r="AG19" s="12" t="s">
        <v>40</v>
      </c>
      <c r="AH19" s="12" t="s">
        <v>45</v>
      </c>
      <c r="AI19" s="12" t="s">
        <v>45</v>
      </c>
      <c r="AJ19" s="12" t="str">
        <f t="shared" si="10"/>
        <v>WO</v>
      </c>
      <c r="AK19" s="12" t="s">
        <v>45</v>
      </c>
      <c r="AL19" s="12" t="s">
        <v>45</v>
      </c>
      <c r="AM19" s="12" t="s">
        <v>46</v>
      </c>
      <c r="AN19" s="12" t="s">
        <v>45</v>
      </c>
      <c r="AO19" s="13" t="s">
        <v>45</v>
      </c>
      <c r="AP19" s="32"/>
      <c r="AQ19" s="33"/>
      <c r="AR19" s="12">
        <v>11</v>
      </c>
      <c r="AS19" s="12">
        <v>1011</v>
      </c>
      <c r="AT19" s="12" t="str">
        <f t="shared" si="3"/>
        <v>October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Janreport11[[#This Row],[Days]]-Janreport11[[#This Row],[Absent]]</f>
        <v>30</v>
      </c>
      <c r="BB19" s="27">
        <v>48000</v>
      </c>
      <c r="BC19" s="27">
        <f>Janreport11[[#This Row],[Salary]]/Janreport11[[#This Row],[Days]]</f>
        <v>1548.3870967741937</v>
      </c>
      <c r="BD19" s="27">
        <f>Janreport11[[#This Row],[Per Day Salary]]*Janreport11[[#This Row],[Absent]]</f>
        <v>1548.3870967741937</v>
      </c>
      <c r="BE19" s="27">
        <f>Janreport11[[#This Row],[Salary]]-Janreport11[[#This Row],[Deduction]]</f>
        <v>46451.612903225803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45</v>
      </c>
      <c r="L20" s="12" t="s">
        <v>40</v>
      </c>
      <c r="M20" s="12" t="s">
        <v>45</v>
      </c>
      <c r="N20" s="12" t="s">
        <v>45</v>
      </c>
      <c r="O20" s="12" t="str">
        <f t="shared" si="11"/>
        <v>WO</v>
      </c>
      <c r="P20" s="12" t="s">
        <v>45</v>
      </c>
      <c r="Q20" s="12" t="s">
        <v>45</v>
      </c>
      <c r="R20" s="12" t="s">
        <v>45</v>
      </c>
      <c r="S20" s="12" t="s">
        <v>45</v>
      </c>
      <c r="T20" s="12" t="s">
        <v>40</v>
      </c>
      <c r="U20" s="12" t="s">
        <v>45</v>
      </c>
      <c r="V20" s="12" t="str">
        <f t="shared" si="11"/>
        <v>WO</v>
      </c>
      <c r="W20" s="12" t="s">
        <v>45</v>
      </c>
      <c r="X20" s="12" t="s">
        <v>45</v>
      </c>
      <c r="Y20" s="12" t="s">
        <v>45</v>
      </c>
      <c r="Z20" s="12" t="s">
        <v>45</v>
      </c>
      <c r="AA20" s="12" t="s">
        <v>45</v>
      </c>
      <c r="AB20" s="12" t="s">
        <v>45</v>
      </c>
      <c r="AC20" s="12" t="str">
        <f t="shared" si="10"/>
        <v>WO</v>
      </c>
      <c r="AD20" s="12" t="s">
        <v>45</v>
      </c>
      <c r="AE20" s="12" t="s">
        <v>45</v>
      </c>
      <c r="AF20" s="12" t="s">
        <v>45</v>
      </c>
      <c r="AG20" s="12" t="s">
        <v>40</v>
      </c>
      <c r="AH20" s="12" t="s">
        <v>45</v>
      </c>
      <c r="AI20" s="12" t="s">
        <v>45</v>
      </c>
      <c r="AJ20" s="12" t="str">
        <f t="shared" si="10"/>
        <v>WO</v>
      </c>
      <c r="AK20" s="12" t="s">
        <v>45</v>
      </c>
      <c r="AL20" s="12" t="s">
        <v>45</v>
      </c>
      <c r="AM20" s="12" t="s">
        <v>45</v>
      </c>
      <c r="AN20" s="12" t="s">
        <v>45</v>
      </c>
      <c r="AO20" s="13" t="s">
        <v>45</v>
      </c>
      <c r="AP20" s="32"/>
      <c r="AQ20" s="33"/>
      <c r="AR20" s="12">
        <v>12</v>
      </c>
      <c r="AS20" s="12">
        <v>1012</v>
      </c>
      <c r="AT20" s="12" t="str">
        <f t="shared" si="3"/>
        <v>October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Janreport11[[#This Row],[Days]]-Janreport11[[#This Row],[Absent]]</f>
        <v>31</v>
      </c>
      <c r="BB20" s="27">
        <v>52000</v>
      </c>
      <c r="BC20" s="27">
        <f>Janreport11[[#This Row],[Salary]]/Janreport11[[#This Row],[Days]]</f>
        <v>1677.4193548387098</v>
      </c>
      <c r="BD20" s="27">
        <f>Janreport11[[#This Row],[Per Day Salary]]*Janreport11[[#This Row],[Absent]]</f>
        <v>0</v>
      </c>
      <c r="BE20" s="27">
        <f>Janreport11[[#This Row],[Salary]]-Janreport11[[#This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45</v>
      </c>
      <c r="L21" s="12" t="s">
        <v>40</v>
      </c>
      <c r="M21" s="12" t="s">
        <v>45</v>
      </c>
      <c r="N21" s="12" t="s">
        <v>45</v>
      </c>
      <c r="O21" s="12" t="str">
        <f t="shared" si="11"/>
        <v>WO</v>
      </c>
      <c r="P21" s="12" t="s">
        <v>45</v>
      </c>
      <c r="Q21" s="12" t="s">
        <v>45</v>
      </c>
      <c r="R21" s="12" t="s">
        <v>46</v>
      </c>
      <c r="S21" s="12" t="s">
        <v>45</v>
      </c>
      <c r="T21" s="12" t="s">
        <v>40</v>
      </c>
      <c r="U21" s="12" t="s">
        <v>45</v>
      </c>
      <c r="V21" s="12" t="str">
        <f t="shared" si="11"/>
        <v>WO</v>
      </c>
      <c r="W21" s="12" t="s">
        <v>45</v>
      </c>
      <c r="X21" s="12" t="s">
        <v>45</v>
      </c>
      <c r="Y21" s="12" t="s">
        <v>46</v>
      </c>
      <c r="Z21" s="12" t="s">
        <v>45</v>
      </c>
      <c r="AA21" s="12" t="s">
        <v>45</v>
      </c>
      <c r="AB21" s="12" t="s">
        <v>45</v>
      </c>
      <c r="AC21" s="12" t="str">
        <f t="shared" si="10"/>
        <v>WO</v>
      </c>
      <c r="AD21" s="12" t="s">
        <v>45</v>
      </c>
      <c r="AE21" s="12" t="s">
        <v>45</v>
      </c>
      <c r="AF21" s="12" t="s">
        <v>45</v>
      </c>
      <c r="AG21" s="12" t="s">
        <v>40</v>
      </c>
      <c r="AH21" s="12" t="s">
        <v>45</v>
      </c>
      <c r="AI21" s="12" t="s">
        <v>45</v>
      </c>
      <c r="AJ21" s="12" t="str">
        <f t="shared" si="10"/>
        <v>WO</v>
      </c>
      <c r="AK21" s="12" t="s">
        <v>45</v>
      </c>
      <c r="AL21" s="12" t="s">
        <v>46</v>
      </c>
      <c r="AM21" s="12" t="s">
        <v>45</v>
      </c>
      <c r="AN21" s="12" t="s">
        <v>45</v>
      </c>
      <c r="AO21" s="13" t="s">
        <v>45</v>
      </c>
      <c r="AP21" s="32"/>
      <c r="AQ21" s="33"/>
      <c r="AR21" s="12">
        <v>13</v>
      </c>
      <c r="AS21" s="12">
        <v>1013</v>
      </c>
      <c r="AT21" s="12" t="str">
        <f t="shared" si="3"/>
        <v>October</v>
      </c>
      <c r="AU21" s="12" t="s">
        <v>15</v>
      </c>
      <c r="AV21" s="11">
        <f t="shared" si="4"/>
        <v>21</v>
      </c>
      <c r="AW21" s="12">
        <f t="shared" si="5"/>
        <v>3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Janreport11[[#This Row],[Days]]-Janreport11[[#This Row],[Absent]]</f>
        <v>28</v>
      </c>
      <c r="BB21" s="27">
        <v>42000</v>
      </c>
      <c r="BC21" s="27">
        <f>Janreport11[[#This Row],[Salary]]/Janreport11[[#This Row],[Days]]</f>
        <v>1354.8387096774193</v>
      </c>
      <c r="BD21" s="27">
        <f>Janreport11[[#This Row],[Per Day Salary]]*Janreport11[[#This Row],[Absent]]</f>
        <v>4064.5161290322576</v>
      </c>
      <c r="BE21" s="27">
        <f>Janreport11[[#This Row],[Salary]]-Janreport11[[#This Row],[Deduction]]</f>
        <v>37935.483870967742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45</v>
      </c>
      <c r="L22" s="12" t="s">
        <v>40</v>
      </c>
      <c r="M22" s="12" t="s">
        <v>45</v>
      </c>
      <c r="N22" s="12" t="s">
        <v>45</v>
      </c>
      <c r="O22" s="12" t="str">
        <f t="shared" si="11"/>
        <v>WO</v>
      </c>
      <c r="P22" s="12" t="s">
        <v>45</v>
      </c>
      <c r="Q22" s="12" t="s">
        <v>45</v>
      </c>
      <c r="R22" s="12" t="s">
        <v>45</v>
      </c>
      <c r="S22" s="12" t="s">
        <v>45</v>
      </c>
      <c r="T22" s="12" t="s">
        <v>40</v>
      </c>
      <c r="U22" s="12" t="s">
        <v>45</v>
      </c>
      <c r="V22" s="12" t="str">
        <f t="shared" si="11"/>
        <v>WO</v>
      </c>
      <c r="W22" s="12" t="s">
        <v>45</v>
      </c>
      <c r="X22" s="12" t="s">
        <v>45</v>
      </c>
      <c r="Y22" s="12" t="s">
        <v>46</v>
      </c>
      <c r="Z22" s="12" t="s">
        <v>45</v>
      </c>
      <c r="AA22" s="12" t="s">
        <v>45</v>
      </c>
      <c r="AB22" s="12" t="s">
        <v>45</v>
      </c>
      <c r="AC22" s="12" t="str">
        <f t="shared" si="10"/>
        <v>WO</v>
      </c>
      <c r="AD22" s="12" t="s">
        <v>45</v>
      </c>
      <c r="AE22" s="12" t="s">
        <v>45</v>
      </c>
      <c r="AF22" s="12" t="s">
        <v>45</v>
      </c>
      <c r="AG22" s="12" t="s">
        <v>40</v>
      </c>
      <c r="AH22" s="12" t="s">
        <v>45</v>
      </c>
      <c r="AI22" s="12" t="s">
        <v>45</v>
      </c>
      <c r="AJ22" s="12" t="str">
        <f t="shared" si="10"/>
        <v>WO</v>
      </c>
      <c r="AK22" s="12" t="s">
        <v>45</v>
      </c>
      <c r="AL22" s="12" t="s">
        <v>45</v>
      </c>
      <c r="AM22" s="12" t="s">
        <v>45</v>
      </c>
      <c r="AN22" s="12" t="s">
        <v>46</v>
      </c>
      <c r="AO22" s="13" t="s">
        <v>45</v>
      </c>
      <c r="AP22" s="32"/>
      <c r="AQ22" s="33"/>
      <c r="AR22" s="12">
        <v>14</v>
      </c>
      <c r="AS22" s="12">
        <v>1014</v>
      </c>
      <c r="AT22" s="12" t="str">
        <f t="shared" si="3"/>
        <v>October</v>
      </c>
      <c r="AU22" s="12" t="s">
        <v>16</v>
      </c>
      <c r="AV22" s="11">
        <f t="shared" si="4"/>
        <v>22</v>
      </c>
      <c r="AW22" s="12">
        <f t="shared" si="5"/>
        <v>2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Janreport11[[#This Row],[Days]]-Janreport11[[#This Row],[Absent]]</f>
        <v>29</v>
      </c>
      <c r="BB22" s="27">
        <v>15000</v>
      </c>
      <c r="BC22" s="27">
        <f>Janreport11[[#This Row],[Salary]]/Janreport11[[#This Row],[Days]]</f>
        <v>483.87096774193549</v>
      </c>
      <c r="BD22" s="27">
        <f>Janreport11[[#This Row],[Per Day Salary]]*Janreport11[[#This Row],[Absent]]</f>
        <v>967.74193548387098</v>
      </c>
      <c r="BE22" s="27">
        <f>Janreport11[[#This Row],[Salary]]-Janreport11[[#This Row],[Deduction]]</f>
        <v>14032.258064516129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45</v>
      </c>
      <c r="L23" s="12" t="s">
        <v>40</v>
      </c>
      <c r="M23" s="12" t="s">
        <v>45</v>
      </c>
      <c r="N23" s="12" t="s">
        <v>45</v>
      </c>
      <c r="O23" s="12" t="str">
        <f t="shared" si="11"/>
        <v>WO</v>
      </c>
      <c r="P23" s="12" t="s">
        <v>45</v>
      </c>
      <c r="Q23" s="12" t="s">
        <v>45</v>
      </c>
      <c r="R23" s="12" t="s">
        <v>45</v>
      </c>
      <c r="S23" s="12" t="s">
        <v>45</v>
      </c>
      <c r="T23" s="12" t="s">
        <v>40</v>
      </c>
      <c r="U23" s="12" t="s">
        <v>45</v>
      </c>
      <c r="V23" s="12" t="str">
        <f t="shared" si="11"/>
        <v>WO</v>
      </c>
      <c r="W23" s="12" t="s">
        <v>45</v>
      </c>
      <c r="X23" s="12" t="s">
        <v>45</v>
      </c>
      <c r="Y23" s="12" t="s">
        <v>45</v>
      </c>
      <c r="Z23" s="12" t="s">
        <v>45</v>
      </c>
      <c r="AA23" s="12" t="s">
        <v>45</v>
      </c>
      <c r="AB23" s="12" t="s">
        <v>45</v>
      </c>
      <c r="AC23" s="12" t="str">
        <f t="shared" si="10"/>
        <v>WO</v>
      </c>
      <c r="AD23" s="12" t="s">
        <v>45</v>
      </c>
      <c r="AE23" s="12" t="s">
        <v>45</v>
      </c>
      <c r="AF23" s="12" t="s">
        <v>45</v>
      </c>
      <c r="AG23" s="12" t="s">
        <v>40</v>
      </c>
      <c r="AH23" s="12" t="s">
        <v>45</v>
      </c>
      <c r="AI23" s="12" t="s">
        <v>45</v>
      </c>
      <c r="AJ23" s="12" t="str">
        <f t="shared" si="10"/>
        <v>WO</v>
      </c>
      <c r="AK23" s="12" t="s">
        <v>45</v>
      </c>
      <c r="AL23" s="12" t="s">
        <v>45</v>
      </c>
      <c r="AM23" s="12" t="s">
        <v>45</v>
      </c>
      <c r="AN23" s="12" t="s">
        <v>45</v>
      </c>
      <c r="AO23" s="13" t="s">
        <v>45</v>
      </c>
      <c r="AP23" s="32"/>
      <c r="AQ23" s="33"/>
      <c r="AR23" s="12">
        <v>15</v>
      </c>
      <c r="AS23" s="12">
        <v>1015</v>
      </c>
      <c r="AT23" s="12" t="str">
        <f t="shared" si="3"/>
        <v>October</v>
      </c>
      <c r="AU23" s="12" t="s">
        <v>17</v>
      </c>
      <c r="AV23" s="11">
        <f t="shared" si="4"/>
        <v>24</v>
      </c>
      <c r="AW23" s="12">
        <f t="shared" si="5"/>
        <v>0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Janreport11[[#This Row],[Days]]-Janreport11[[#This Row],[Absent]]</f>
        <v>31</v>
      </c>
      <c r="BB23" s="27">
        <v>46000</v>
      </c>
      <c r="BC23" s="27">
        <f>Janreport11[[#This Row],[Salary]]/Janreport11[[#This Row],[Days]]</f>
        <v>1483.8709677419354</v>
      </c>
      <c r="BD23" s="27">
        <f>Janreport11[[#This Row],[Per Day Salary]]*Janreport11[[#This Row],[Absent]]</f>
        <v>0</v>
      </c>
      <c r="BE23" s="27">
        <f>Janreport11[[#This Row],[Salary]]-Janreport11[[#This Row],[Deduction]]</f>
        <v>46000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45</v>
      </c>
      <c r="L24" s="12" t="s">
        <v>40</v>
      </c>
      <c r="M24" s="12" t="s">
        <v>45</v>
      </c>
      <c r="N24" s="12" t="s">
        <v>45</v>
      </c>
      <c r="O24" s="12" t="str">
        <f t="shared" si="11"/>
        <v>WO</v>
      </c>
      <c r="P24" s="12" t="s">
        <v>45</v>
      </c>
      <c r="Q24" s="12" t="s">
        <v>45</v>
      </c>
      <c r="R24" s="12" t="s">
        <v>45</v>
      </c>
      <c r="S24" s="12" t="s">
        <v>45</v>
      </c>
      <c r="T24" s="12" t="s">
        <v>40</v>
      </c>
      <c r="U24" s="12" t="s">
        <v>45</v>
      </c>
      <c r="V24" s="12" t="str">
        <f t="shared" si="11"/>
        <v>WO</v>
      </c>
      <c r="W24" s="12" t="s">
        <v>45</v>
      </c>
      <c r="X24" s="12" t="s">
        <v>45</v>
      </c>
      <c r="Y24" s="12" t="s">
        <v>45</v>
      </c>
      <c r="Z24" s="12" t="s">
        <v>45</v>
      </c>
      <c r="AA24" s="12" t="s">
        <v>45</v>
      </c>
      <c r="AB24" s="12" t="s">
        <v>45</v>
      </c>
      <c r="AC24" s="12" t="str">
        <f t="shared" si="10"/>
        <v>WO</v>
      </c>
      <c r="AD24" s="12" t="s">
        <v>45</v>
      </c>
      <c r="AE24" s="12" t="s">
        <v>45</v>
      </c>
      <c r="AF24" s="12" t="s">
        <v>45</v>
      </c>
      <c r="AG24" s="12" t="s">
        <v>40</v>
      </c>
      <c r="AH24" s="12" t="s">
        <v>45</v>
      </c>
      <c r="AI24" s="12" t="s">
        <v>45</v>
      </c>
      <c r="AJ24" s="12" t="str">
        <f t="shared" si="10"/>
        <v>WO</v>
      </c>
      <c r="AK24" s="12" t="s">
        <v>45</v>
      </c>
      <c r="AL24" s="12" t="s">
        <v>45</v>
      </c>
      <c r="AM24" s="12" t="s">
        <v>45</v>
      </c>
      <c r="AN24" s="12" t="s">
        <v>45</v>
      </c>
      <c r="AO24" s="13" t="s">
        <v>45</v>
      </c>
      <c r="AP24" s="32"/>
      <c r="AQ24" s="33"/>
      <c r="AR24" s="12">
        <v>16</v>
      </c>
      <c r="AS24" s="12">
        <v>1016</v>
      </c>
      <c r="AT24" s="12" t="str">
        <f t="shared" si="3"/>
        <v>October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Janreport11[[#This Row],[Days]]-Janreport11[[#This Row],[Absent]]</f>
        <v>31</v>
      </c>
      <c r="BB24" s="27">
        <v>52000</v>
      </c>
      <c r="BC24" s="27">
        <f>Janreport11[[#This Row],[Salary]]/Janreport11[[#This Row],[Days]]</f>
        <v>1677.4193548387098</v>
      </c>
      <c r="BD24" s="27">
        <f>Janreport11[[#This Row],[Per Day Salary]]*Janreport11[[#This Row],[Absent]]</f>
        <v>0</v>
      </c>
      <c r="BE24" s="27">
        <f>Janreport11[[#This Row],[Salary]]-Janreport11[[#This Row],[Deduction]]</f>
        <v>52000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45</v>
      </c>
      <c r="L25" s="12" t="s">
        <v>40</v>
      </c>
      <c r="M25" s="12" t="s">
        <v>45</v>
      </c>
      <c r="N25" s="12" t="s">
        <v>45</v>
      </c>
      <c r="O25" s="12" t="str">
        <f t="shared" si="11"/>
        <v>WO</v>
      </c>
      <c r="P25" s="12" t="s">
        <v>45</v>
      </c>
      <c r="Q25" s="12" t="s">
        <v>45</v>
      </c>
      <c r="R25" s="12" t="s">
        <v>45</v>
      </c>
      <c r="S25" s="12" t="s">
        <v>45</v>
      </c>
      <c r="T25" s="12" t="s">
        <v>40</v>
      </c>
      <c r="U25" s="12" t="s">
        <v>45</v>
      </c>
      <c r="V25" s="12" t="str">
        <f t="shared" si="11"/>
        <v>WO</v>
      </c>
      <c r="W25" s="12" t="s">
        <v>45</v>
      </c>
      <c r="X25" s="12" t="s">
        <v>45</v>
      </c>
      <c r="Y25" s="12" t="s">
        <v>45</v>
      </c>
      <c r="Z25" s="12" t="s">
        <v>45</v>
      </c>
      <c r="AA25" s="12" t="s">
        <v>45</v>
      </c>
      <c r="AB25" s="12" t="s">
        <v>45</v>
      </c>
      <c r="AC25" s="12" t="str">
        <f t="shared" si="10"/>
        <v>WO</v>
      </c>
      <c r="AD25" s="12" t="s">
        <v>45</v>
      </c>
      <c r="AE25" s="12" t="s">
        <v>45</v>
      </c>
      <c r="AF25" s="12" t="s">
        <v>45</v>
      </c>
      <c r="AG25" s="12" t="s">
        <v>40</v>
      </c>
      <c r="AH25" s="12" t="s">
        <v>45</v>
      </c>
      <c r="AI25" s="12" t="s">
        <v>45</v>
      </c>
      <c r="AJ25" s="12" t="str">
        <f t="shared" si="10"/>
        <v>WO</v>
      </c>
      <c r="AK25" s="12" t="s">
        <v>45</v>
      </c>
      <c r="AL25" s="12" t="s">
        <v>45</v>
      </c>
      <c r="AM25" s="12" t="s">
        <v>45</v>
      </c>
      <c r="AN25" s="12" t="s">
        <v>45</v>
      </c>
      <c r="AO25" s="13" t="s">
        <v>45</v>
      </c>
      <c r="AP25" s="32"/>
      <c r="AQ25" s="33"/>
      <c r="AR25" s="12">
        <v>17</v>
      </c>
      <c r="AS25" s="12">
        <v>1017</v>
      </c>
      <c r="AT25" s="12" t="str">
        <f t="shared" si="3"/>
        <v>October</v>
      </c>
      <c r="AU25" s="12" t="s">
        <v>19</v>
      </c>
      <c r="AV25" s="11">
        <f t="shared" si="4"/>
        <v>24</v>
      </c>
      <c r="AW25" s="12">
        <f t="shared" si="5"/>
        <v>0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Janreport11[[#This Row],[Days]]-Janreport11[[#This Row],[Absent]]</f>
        <v>31</v>
      </c>
      <c r="BB25" s="27">
        <v>42000</v>
      </c>
      <c r="BC25" s="27">
        <f>Janreport11[[#This Row],[Salary]]/Janreport11[[#This Row],[Days]]</f>
        <v>1354.8387096774193</v>
      </c>
      <c r="BD25" s="27">
        <f>Janreport11[[#This Row],[Per Day Salary]]*Janreport11[[#This Row],[Absent]]</f>
        <v>0</v>
      </c>
      <c r="BE25" s="27">
        <f>Janreport11[[#This Row],[Salary]]-Janreport11[[#This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45</v>
      </c>
      <c r="L26" s="12" t="s">
        <v>40</v>
      </c>
      <c r="M26" s="12" t="s">
        <v>45</v>
      </c>
      <c r="N26" s="12" t="s">
        <v>45</v>
      </c>
      <c r="O26" s="12" t="str">
        <f t="shared" si="11"/>
        <v>WO</v>
      </c>
      <c r="P26" s="12" t="s">
        <v>45</v>
      </c>
      <c r="Q26" s="12" t="s">
        <v>45</v>
      </c>
      <c r="R26" s="12" t="s">
        <v>45</v>
      </c>
      <c r="S26" s="12" t="s">
        <v>45</v>
      </c>
      <c r="T26" s="12" t="s">
        <v>40</v>
      </c>
      <c r="U26" s="12" t="s">
        <v>45</v>
      </c>
      <c r="V26" s="12" t="str">
        <f t="shared" si="11"/>
        <v>WO</v>
      </c>
      <c r="W26" s="12" t="s">
        <v>45</v>
      </c>
      <c r="X26" s="12" t="s">
        <v>45</v>
      </c>
      <c r="Y26" s="12" t="s">
        <v>45</v>
      </c>
      <c r="Z26" s="12" t="s">
        <v>45</v>
      </c>
      <c r="AA26" s="12" t="s">
        <v>45</v>
      </c>
      <c r="AB26" s="12" t="s">
        <v>45</v>
      </c>
      <c r="AC26" s="12" t="str">
        <f t="shared" si="10"/>
        <v>WO</v>
      </c>
      <c r="AD26" s="12" t="s">
        <v>45</v>
      </c>
      <c r="AE26" s="12" t="s">
        <v>45</v>
      </c>
      <c r="AF26" s="12" t="s">
        <v>45</v>
      </c>
      <c r="AG26" s="12" t="s">
        <v>40</v>
      </c>
      <c r="AH26" s="12" t="s">
        <v>45</v>
      </c>
      <c r="AI26" s="12" t="s">
        <v>45</v>
      </c>
      <c r="AJ26" s="12" t="str">
        <f t="shared" si="10"/>
        <v>WO</v>
      </c>
      <c r="AK26" s="12" t="s">
        <v>45</v>
      </c>
      <c r="AL26" s="12" t="s">
        <v>45</v>
      </c>
      <c r="AM26" s="12" t="s">
        <v>45</v>
      </c>
      <c r="AN26" s="12" t="s">
        <v>45</v>
      </c>
      <c r="AO26" s="13" t="s">
        <v>45</v>
      </c>
      <c r="AP26" s="32"/>
      <c r="AQ26" s="33"/>
      <c r="AR26" s="12">
        <v>18</v>
      </c>
      <c r="AS26" s="12">
        <v>1018</v>
      </c>
      <c r="AT26" s="12" t="str">
        <f t="shared" si="3"/>
        <v>October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Janreport11[[#This Row],[Days]]-Janreport11[[#This Row],[Absent]]</f>
        <v>31</v>
      </c>
      <c r="BB26" s="27">
        <v>62000</v>
      </c>
      <c r="BC26" s="27">
        <f>Janreport11[[#This Row],[Salary]]/Janreport11[[#This Row],[Days]]</f>
        <v>2000</v>
      </c>
      <c r="BD26" s="27">
        <f>Janreport11[[#This Row],[Per Day Salary]]*Janreport11[[#This Row],[Absent]]</f>
        <v>0</v>
      </c>
      <c r="BE26" s="27">
        <f>Janreport11[[#This Row],[Salary]]-Janreport11[[#This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45</v>
      </c>
      <c r="L27" s="12" t="s">
        <v>40</v>
      </c>
      <c r="M27" s="12" t="s">
        <v>45</v>
      </c>
      <c r="N27" s="12" t="s">
        <v>45</v>
      </c>
      <c r="O27" s="12" t="str">
        <f t="shared" si="11"/>
        <v>WO</v>
      </c>
      <c r="P27" s="12" t="s">
        <v>45</v>
      </c>
      <c r="Q27" s="12" t="s">
        <v>45</v>
      </c>
      <c r="R27" s="12" t="s">
        <v>45</v>
      </c>
      <c r="S27" s="12" t="s">
        <v>45</v>
      </c>
      <c r="T27" s="12" t="s">
        <v>40</v>
      </c>
      <c r="U27" s="12" t="s">
        <v>45</v>
      </c>
      <c r="V27" s="12" t="str">
        <f t="shared" si="11"/>
        <v>WO</v>
      </c>
      <c r="W27" s="12" t="s">
        <v>45</v>
      </c>
      <c r="X27" s="12" t="s">
        <v>45</v>
      </c>
      <c r="Y27" s="12" t="s">
        <v>45</v>
      </c>
      <c r="Z27" s="12" t="s">
        <v>45</v>
      </c>
      <c r="AA27" s="12" t="s">
        <v>45</v>
      </c>
      <c r="AB27" s="12" t="s">
        <v>45</v>
      </c>
      <c r="AC27" s="12" t="str">
        <f t="shared" si="10"/>
        <v>WO</v>
      </c>
      <c r="AD27" s="12" t="s">
        <v>45</v>
      </c>
      <c r="AE27" s="12" t="s">
        <v>45</v>
      </c>
      <c r="AF27" s="12" t="s">
        <v>45</v>
      </c>
      <c r="AG27" s="12" t="s">
        <v>40</v>
      </c>
      <c r="AH27" s="12" t="s">
        <v>45</v>
      </c>
      <c r="AI27" s="12" t="s">
        <v>45</v>
      </c>
      <c r="AJ27" s="12" t="str">
        <f t="shared" si="10"/>
        <v>WO</v>
      </c>
      <c r="AK27" s="12" t="s">
        <v>45</v>
      </c>
      <c r="AL27" s="12" t="s">
        <v>45</v>
      </c>
      <c r="AM27" s="12" t="s">
        <v>45</v>
      </c>
      <c r="AN27" s="12" t="s">
        <v>45</v>
      </c>
      <c r="AO27" s="13" t="s">
        <v>45</v>
      </c>
      <c r="AP27" s="32"/>
      <c r="AQ27" s="33"/>
      <c r="AR27" s="12">
        <v>19</v>
      </c>
      <c r="AS27" s="12">
        <v>1019</v>
      </c>
      <c r="AT27" s="12" t="str">
        <f t="shared" si="3"/>
        <v>October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Janreport11[[#This Row],[Days]]-Janreport11[[#This Row],[Absent]]</f>
        <v>31</v>
      </c>
      <c r="BB27" s="27">
        <v>41000</v>
      </c>
      <c r="BC27" s="27">
        <f>Janreport11[[#This Row],[Salary]]/Janreport11[[#This Row],[Days]]</f>
        <v>1322.5806451612902</v>
      </c>
      <c r="BD27" s="27">
        <f>Janreport11[[#This Row],[Per Day Salary]]*Janreport11[[#This Row],[Absent]]</f>
        <v>0</v>
      </c>
      <c r="BE27" s="27">
        <f>Janreport11[[#This Row],[Salary]]-Janreport11[[#This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45</v>
      </c>
      <c r="L28" s="15" t="s">
        <v>40</v>
      </c>
      <c r="M28" s="15" t="s">
        <v>45</v>
      </c>
      <c r="N28" s="15" t="s">
        <v>45</v>
      </c>
      <c r="O28" s="15" t="str">
        <f t="shared" si="11"/>
        <v>WO</v>
      </c>
      <c r="P28" s="15" t="s">
        <v>45</v>
      </c>
      <c r="Q28" s="15" t="s">
        <v>45</v>
      </c>
      <c r="R28" s="15" t="s">
        <v>45</v>
      </c>
      <c r="S28" s="15" t="s">
        <v>45</v>
      </c>
      <c r="T28" s="15" t="s">
        <v>40</v>
      </c>
      <c r="U28" s="15" t="s">
        <v>45</v>
      </c>
      <c r="V28" s="15" t="str">
        <f t="shared" si="11"/>
        <v>WO</v>
      </c>
      <c r="W28" s="15" t="s">
        <v>45</v>
      </c>
      <c r="X28" s="15" t="s">
        <v>45</v>
      </c>
      <c r="Y28" s="15" t="s">
        <v>45</v>
      </c>
      <c r="Z28" s="15" t="s">
        <v>45</v>
      </c>
      <c r="AA28" s="15" t="s">
        <v>45</v>
      </c>
      <c r="AB28" s="15" t="s">
        <v>45</v>
      </c>
      <c r="AC28" s="15" t="str">
        <f t="shared" si="10"/>
        <v>WO</v>
      </c>
      <c r="AD28" s="15" t="s">
        <v>45</v>
      </c>
      <c r="AE28" s="15" t="s">
        <v>45</v>
      </c>
      <c r="AF28" s="15" t="s">
        <v>45</v>
      </c>
      <c r="AG28" s="15" t="s">
        <v>40</v>
      </c>
      <c r="AH28" s="15" t="s">
        <v>45</v>
      </c>
      <c r="AI28" s="15" t="s">
        <v>45</v>
      </c>
      <c r="AJ28" s="15" t="str">
        <f t="shared" si="10"/>
        <v>WO</v>
      </c>
      <c r="AK28" s="15" t="s">
        <v>45</v>
      </c>
      <c r="AL28" s="15" t="s">
        <v>45</v>
      </c>
      <c r="AM28" s="15" t="s">
        <v>45</v>
      </c>
      <c r="AN28" s="15" t="s">
        <v>45</v>
      </c>
      <c r="AO28" s="16" t="s">
        <v>45</v>
      </c>
      <c r="AP28" s="32"/>
      <c r="AQ28" s="33"/>
      <c r="AR28" s="15">
        <v>20</v>
      </c>
      <c r="AS28" s="15">
        <v>1020</v>
      </c>
      <c r="AT28" s="15" t="str">
        <f t="shared" si="3"/>
        <v>October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Janreport11[[#This Row],[Days]]-Janreport11[[#This Row],[Absent]]</f>
        <v>31</v>
      </c>
      <c r="BB28" s="29">
        <v>30000</v>
      </c>
      <c r="BC28" s="29">
        <f>Janreport11[[#This Row],[Salary]]/Janreport11[[#This Row],[Days]]</f>
        <v>967.74193548387098</v>
      </c>
      <c r="BD28" s="29">
        <f>Janreport11[[#This Row],[Per Day Salary]]*Janreport11[[#This Row],[Absent]]</f>
        <v>0</v>
      </c>
      <c r="BE28" s="29">
        <f>Janreport11[[#This Row],[Salary]]-Janreport11[[#This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11" priority="1" operator="containsText" text="L">
      <formula>NOT(ISERROR(SEARCH("L",K9)))</formula>
    </cfRule>
    <cfRule type="containsText" dxfId="10" priority="2" operator="containsText" text="A">
      <formula>NOT(ISERROR(SEARCH("A",K9)))</formula>
    </cfRule>
    <cfRule type="containsText" dxfId="9" priority="3" operator="containsText" text="P">
      <formula>NOT(ISERROR(SEARCH("P",K9)))</formula>
    </cfRule>
    <cfRule type="containsText" dxfId="8" priority="4" operator="containsText" text="WO">
      <formula>NOT(ISERROR(SEARCH("WO",K9)))</formula>
    </cfRule>
  </conditionalFormatting>
  <dataValidations count="1">
    <dataValidation type="list" allowBlank="1" showInputMessage="1" showErrorMessage="1" sqref="K9:N28 P9:U28 W9:AB28 AD9:AI27 AD28:AI28 AK9:AO28" xr:uid="{E10ED6AA-A750-405A-B92F-7C6B830E3292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2666C9-8630-46E4-8636-066A0B4BB54C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CC5B6D4-B82B-40AD-8D36-213C133A2A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Oct!AV9:AY9</xm:f>
              <xm:sqref>BF9</xm:sqref>
            </x14:sparkline>
            <x14:sparkline>
              <xm:f>Oct!AV10:AY10</xm:f>
              <xm:sqref>BF10</xm:sqref>
            </x14:sparkline>
            <x14:sparkline>
              <xm:f>Oct!AV11:AY11</xm:f>
              <xm:sqref>BF11</xm:sqref>
            </x14:sparkline>
            <x14:sparkline>
              <xm:f>Oct!AV12:AY12</xm:f>
              <xm:sqref>BF12</xm:sqref>
            </x14:sparkline>
            <x14:sparkline>
              <xm:f>Oct!AV13:AY13</xm:f>
              <xm:sqref>BF13</xm:sqref>
            </x14:sparkline>
            <x14:sparkline>
              <xm:f>Oct!AV14:AY14</xm:f>
              <xm:sqref>BF14</xm:sqref>
            </x14:sparkline>
            <x14:sparkline>
              <xm:f>Oct!AV15:AY15</xm:f>
              <xm:sqref>BF15</xm:sqref>
            </x14:sparkline>
            <x14:sparkline>
              <xm:f>Oct!AV16:AY16</xm:f>
              <xm:sqref>BF16</xm:sqref>
            </x14:sparkline>
            <x14:sparkline>
              <xm:f>Oct!AV17:AY17</xm:f>
              <xm:sqref>BF17</xm:sqref>
            </x14:sparkline>
            <x14:sparkline>
              <xm:f>Oct!AV18:AY18</xm:f>
              <xm:sqref>BF18</xm:sqref>
            </x14:sparkline>
            <x14:sparkline>
              <xm:f>Oct!AV19:AY19</xm:f>
              <xm:sqref>BF19</xm:sqref>
            </x14:sparkline>
            <x14:sparkline>
              <xm:f>Oct!AV20:AY20</xm:f>
              <xm:sqref>BF20</xm:sqref>
            </x14:sparkline>
            <x14:sparkline>
              <xm:f>Oct!AV21:AY21</xm:f>
              <xm:sqref>BF21</xm:sqref>
            </x14:sparkline>
            <x14:sparkline>
              <xm:f>Oct!AV22:AY22</xm:f>
              <xm:sqref>BF22</xm:sqref>
            </x14:sparkline>
            <x14:sparkline>
              <xm:f>Oct!AV23:AY23</xm:f>
              <xm:sqref>BF23</xm:sqref>
            </x14:sparkline>
            <x14:sparkline>
              <xm:f>Oct!AV24:AY24</xm:f>
              <xm:sqref>BF24</xm:sqref>
            </x14:sparkline>
            <x14:sparkline>
              <xm:f>Oct!AV25:AY25</xm:f>
              <xm:sqref>BF25</xm:sqref>
            </x14:sparkline>
            <x14:sparkline>
              <xm:f>Oct!AV26:AY26</xm:f>
              <xm:sqref>BF26</xm:sqref>
            </x14:sparkline>
            <x14:sparkline>
              <xm:f>Oct!AV27:AY27</xm:f>
              <xm:sqref>BF27</xm:sqref>
            </x14:sparkline>
            <x14:sparkline>
              <xm:f>Oct!AV28:AY28</xm:f>
              <xm:sqref>BF28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7C9-B2FA-4F44-8AEF-8AB9DFB40B7D}">
  <dimension ref="A1:BG37"/>
  <sheetViews>
    <sheetView topLeftCell="T1" workbookViewId="0">
      <selection activeCell="AW10" sqref="AW10"/>
    </sheetView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45962</v>
      </c>
      <c r="I5" s="34">
        <f>(DATEDIF($H$5,$L$5,"D"))+1</f>
        <v>30</v>
      </c>
      <c r="J5" s="34" t="str">
        <f>TEXT(H5,"MMMM")</f>
        <v>November</v>
      </c>
      <c r="K5" s="34" t="s">
        <v>28</v>
      </c>
      <c r="L5" s="35">
        <f>EOMONTH(H5,0)</f>
        <v>45991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>Sat</v>
      </c>
      <c r="AN7" s="21" t="str">
        <f t="shared" si="0"/>
        <v>Sun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45962</v>
      </c>
      <c r="L8" s="18">
        <f>IF(K8&lt;$L$5,K8+1,"")</f>
        <v>45963</v>
      </c>
      <c r="M8" s="18">
        <f t="shared" ref="M8:AO8" si="1">IF(L8&lt;$L$5,L8+1,"")</f>
        <v>45964</v>
      </c>
      <c r="N8" s="18">
        <f t="shared" si="1"/>
        <v>45965</v>
      </c>
      <c r="O8" s="18">
        <f t="shared" si="1"/>
        <v>45966</v>
      </c>
      <c r="P8" s="18">
        <f t="shared" si="1"/>
        <v>45967</v>
      </c>
      <c r="Q8" s="18">
        <f t="shared" si="1"/>
        <v>45968</v>
      </c>
      <c r="R8" s="18">
        <f t="shared" si="1"/>
        <v>45969</v>
      </c>
      <c r="S8" s="18">
        <f t="shared" si="1"/>
        <v>45970</v>
      </c>
      <c r="T8" s="18">
        <f t="shared" si="1"/>
        <v>45971</v>
      </c>
      <c r="U8" s="18">
        <f t="shared" si="1"/>
        <v>45972</v>
      </c>
      <c r="V8" s="18">
        <f t="shared" si="1"/>
        <v>45973</v>
      </c>
      <c r="W8" s="18">
        <f t="shared" si="1"/>
        <v>45974</v>
      </c>
      <c r="X8" s="18">
        <f t="shared" si="1"/>
        <v>45975</v>
      </c>
      <c r="Y8" s="18">
        <f t="shared" si="1"/>
        <v>45976</v>
      </c>
      <c r="Z8" s="18">
        <f t="shared" si="1"/>
        <v>45977</v>
      </c>
      <c r="AA8" s="18">
        <f t="shared" si="1"/>
        <v>45978</v>
      </c>
      <c r="AB8" s="18">
        <f t="shared" si="1"/>
        <v>45979</v>
      </c>
      <c r="AC8" s="18">
        <f t="shared" si="1"/>
        <v>45980</v>
      </c>
      <c r="AD8" s="18">
        <f t="shared" si="1"/>
        <v>45981</v>
      </c>
      <c r="AE8" s="18">
        <f t="shared" si="1"/>
        <v>45982</v>
      </c>
      <c r="AF8" s="18">
        <f t="shared" si="1"/>
        <v>45983</v>
      </c>
      <c r="AG8" s="18">
        <f t="shared" si="1"/>
        <v>45984</v>
      </c>
      <c r="AH8" s="18">
        <f t="shared" si="1"/>
        <v>45985</v>
      </c>
      <c r="AI8" s="18">
        <f t="shared" si="1"/>
        <v>45986</v>
      </c>
      <c r="AJ8" s="18">
        <f t="shared" si="1"/>
        <v>45987</v>
      </c>
      <c r="AK8" s="18">
        <f t="shared" si="1"/>
        <v>45988</v>
      </c>
      <c r="AL8" s="18">
        <f t="shared" si="1"/>
        <v>45989</v>
      </c>
      <c r="AM8" s="18">
        <f t="shared" si="1"/>
        <v>45990</v>
      </c>
      <c r="AN8" s="18">
        <f t="shared" si="1"/>
        <v>45991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tr">
        <f t="shared" ref="L9:AO17" si="2">IF(L$7="Sun","WO","")</f>
        <v>WO</v>
      </c>
      <c r="M9" s="12" t="s">
        <v>43</v>
      </c>
      <c r="N9" s="12" t="s">
        <v>43</v>
      </c>
      <c r="O9" s="12" t="s">
        <v>40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43</v>
      </c>
      <c r="W9" s="12" t="s">
        <v>43</v>
      </c>
      <c r="X9" s="12" t="s">
        <v>40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">
        <v>43</v>
      </c>
      <c r="AM9" s="12" t="s">
        <v>43</v>
      </c>
      <c r="AN9" s="12" t="str">
        <f t="shared" si="2"/>
        <v>WO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November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5</v>
      </c>
      <c r="AZ9" s="12">
        <f t="shared" ref="AZ9:AZ28" si="8">$I$5</f>
        <v>30</v>
      </c>
      <c r="BA9" s="12">
        <f>Janreport12[[#This Row],[Days]]-Janreport12[[#This Row],[Absent]]</f>
        <v>30</v>
      </c>
      <c r="BB9" s="27">
        <v>10000</v>
      </c>
      <c r="BC9" s="27">
        <f>Janreport12[[#This Row],[Salary]]/Janreport12[[#This Row],[Days]]</f>
        <v>333.33333333333331</v>
      </c>
      <c r="BD9" s="27">
        <f>Janreport12[[#This Row],[Per Day Salary]]*Janreport12[[#This Row],[Absent]]</f>
        <v>0</v>
      </c>
      <c r="BE9" s="27">
        <f>Janreport12[[#This Row],[Salary]]-Janreport12[[#This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43</v>
      </c>
      <c r="W10" s="12" t="s">
        <v>43</v>
      </c>
      <c r="X10" s="12" t="s">
        <v>40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 t="s">
        <v>43</v>
      </c>
      <c r="AN10" s="12" t="str">
        <f t="shared" si="2"/>
        <v>WO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November</v>
      </c>
      <c r="AU10" s="12" t="s">
        <v>4</v>
      </c>
      <c r="AV10" s="11">
        <f t="shared" si="4"/>
        <v>23</v>
      </c>
      <c r="AW10" s="12">
        <f t="shared" si="5"/>
        <v>0</v>
      </c>
      <c r="AX10" s="12">
        <f t="shared" si="6"/>
        <v>2</v>
      </c>
      <c r="AY10" s="12">
        <f t="shared" si="7"/>
        <v>5</v>
      </c>
      <c r="AZ10" s="12">
        <f t="shared" si="8"/>
        <v>30</v>
      </c>
      <c r="BA10" s="12">
        <f>Janreport12[[#This Row],[Days]]-Janreport12[[#This Row],[Absent]]</f>
        <v>30</v>
      </c>
      <c r="BB10" s="27">
        <v>20000</v>
      </c>
      <c r="BC10" s="27">
        <f>Janreport12[[#This Row],[Salary]]/Janreport12[[#This Row],[Days]]</f>
        <v>666.66666666666663</v>
      </c>
      <c r="BD10" s="27">
        <f>Janreport12[[#This Row],[Per Day Salary]]*Janreport12[[#This Row],[Absent]]</f>
        <v>0</v>
      </c>
      <c r="BE10" s="27">
        <f>Janreport12[[#This Row],[Salary]]-Janreport12[[#This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">
        <v>43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43</v>
      </c>
      <c r="W11" s="12" t="s">
        <v>43</v>
      </c>
      <c r="X11" s="12" t="s">
        <v>40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43</v>
      </c>
      <c r="AD11" s="12" t="s">
        <v>44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43</v>
      </c>
      <c r="AJ11" s="12" t="s">
        <v>43</v>
      </c>
      <c r="AK11" s="12" t="s">
        <v>43</v>
      </c>
      <c r="AL11" s="12" t="s">
        <v>43</v>
      </c>
      <c r="AM11" s="12" t="s">
        <v>43</v>
      </c>
      <c r="AN11" s="12" t="str">
        <f t="shared" si="2"/>
        <v>WO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November</v>
      </c>
      <c r="AU11" s="12" t="s">
        <v>5</v>
      </c>
      <c r="AV11" s="11">
        <f t="shared" si="4"/>
        <v>22</v>
      </c>
      <c r="AW11" s="12">
        <f t="shared" si="5"/>
        <v>1</v>
      </c>
      <c r="AX11" s="12">
        <f t="shared" si="6"/>
        <v>2</v>
      </c>
      <c r="AY11" s="12">
        <f t="shared" si="7"/>
        <v>5</v>
      </c>
      <c r="AZ11" s="12">
        <f t="shared" si="8"/>
        <v>30</v>
      </c>
      <c r="BA11" s="12">
        <f>Janreport12[[#This Row],[Days]]-Janreport12[[#This Row],[Absent]]</f>
        <v>29</v>
      </c>
      <c r="BB11" s="27">
        <v>25000</v>
      </c>
      <c r="BC11" s="27">
        <f>Janreport12[[#This Row],[Salary]]/Janreport12[[#This Row],[Days]]</f>
        <v>833.33333333333337</v>
      </c>
      <c r="BD11" s="27">
        <f>Janreport12[[#This Row],[Per Day Salary]]*Janreport12[[#This Row],[Absent]]</f>
        <v>833.33333333333337</v>
      </c>
      <c r="BE11" s="27">
        <f>Janreport12[[#This Row],[Salary]]-Janreport12[[#This Row],[Deduction]]</f>
        <v>24166.666666666668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43</v>
      </c>
      <c r="L12" s="12" t="str">
        <f t="shared" si="2"/>
        <v>WO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43</v>
      </c>
      <c r="W12" s="12" t="s">
        <v>43</v>
      </c>
      <c r="X12" s="12" t="s">
        <v>40</v>
      </c>
      <c r="Y12" s="12" t="s">
        <v>43</v>
      </c>
      <c r="Z12" s="12" t="str">
        <f t="shared" si="2"/>
        <v>WO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">
        <v>43</v>
      </c>
      <c r="AF12" s="12" t="s">
        <v>43</v>
      </c>
      <c r="AG12" s="12" t="str">
        <f t="shared" si="2"/>
        <v>WO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 t="s">
        <v>43</v>
      </c>
      <c r="AN12" s="12" t="str">
        <f t="shared" si="2"/>
        <v>WO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November</v>
      </c>
      <c r="AU12" s="12" t="s">
        <v>6</v>
      </c>
      <c r="AV12" s="11">
        <f t="shared" si="4"/>
        <v>23</v>
      </c>
      <c r="AW12" s="12">
        <f t="shared" si="5"/>
        <v>0</v>
      </c>
      <c r="AX12" s="12">
        <f t="shared" si="6"/>
        <v>2</v>
      </c>
      <c r="AY12" s="12">
        <f t="shared" si="7"/>
        <v>5</v>
      </c>
      <c r="AZ12" s="12">
        <f t="shared" si="8"/>
        <v>30</v>
      </c>
      <c r="BA12" s="12">
        <f>Janreport12[[#This Row],[Days]]-Janreport12[[#This Row],[Absent]]</f>
        <v>30</v>
      </c>
      <c r="BB12" s="27">
        <v>30000</v>
      </c>
      <c r="BC12" s="27">
        <f>Janreport12[[#This Row],[Salary]]/Janreport12[[#This Row],[Days]]</f>
        <v>1000</v>
      </c>
      <c r="BD12" s="27">
        <f>Janreport12[[#This Row],[Per Day Salary]]*Janreport12[[#This Row],[Absent]]</f>
        <v>0</v>
      </c>
      <c r="BE12" s="27">
        <f>Janreport12[[#This Row],[Salary]]-Janreport12[[#This Row],[Deduction]]</f>
        <v>30000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">
        <v>44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43</v>
      </c>
      <c r="W13" s="12" t="s">
        <v>43</v>
      </c>
      <c r="X13" s="12" t="s">
        <v>40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">
        <v>44</v>
      </c>
      <c r="AM13" s="12" t="s">
        <v>43</v>
      </c>
      <c r="AN13" s="12" t="str">
        <f t="shared" si="2"/>
        <v>WO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November</v>
      </c>
      <c r="AU13" s="12" t="s">
        <v>7</v>
      </c>
      <c r="AV13" s="11">
        <f t="shared" si="4"/>
        <v>21</v>
      </c>
      <c r="AW13" s="12">
        <f t="shared" si="5"/>
        <v>2</v>
      </c>
      <c r="AX13" s="12">
        <f t="shared" si="6"/>
        <v>2</v>
      </c>
      <c r="AY13" s="12">
        <f t="shared" si="7"/>
        <v>5</v>
      </c>
      <c r="AZ13" s="12">
        <f t="shared" si="8"/>
        <v>30</v>
      </c>
      <c r="BA13" s="12">
        <f>Janreport12[[#This Row],[Days]]-Janreport12[[#This Row],[Absent]]</f>
        <v>28</v>
      </c>
      <c r="BB13" s="27">
        <v>45000</v>
      </c>
      <c r="BC13" s="27">
        <f>Janreport12[[#This Row],[Salary]]/Janreport12[[#This Row],[Days]]</f>
        <v>1500</v>
      </c>
      <c r="BD13" s="27">
        <f>Janreport12[[#This Row],[Per Day Salary]]*Janreport12[[#This Row],[Absent]]</f>
        <v>3000</v>
      </c>
      <c r="BE13" s="27">
        <f>Janreport12[[#This Row],[Salary]]-Janreport12[[#This Row],[Deduction]]</f>
        <v>42000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">
        <v>44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43</v>
      </c>
      <c r="W14" s="12" t="s">
        <v>43</v>
      </c>
      <c r="X14" s="12" t="s">
        <v>40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 t="s">
        <v>43</v>
      </c>
      <c r="AN14" s="12" t="str">
        <f t="shared" si="2"/>
        <v>WO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November</v>
      </c>
      <c r="AU14" s="12" t="s">
        <v>8</v>
      </c>
      <c r="AV14" s="11">
        <f t="shared" si="4"/>
        <v>22</v>
      </c>
      <c r="AW14" s="12">
        <f t="shared" si="5"/>
        <v>1</v>
      </c>
      <c r="AX14" s="12">
        <f t="shared" si="6"/>
        <v>2</v>
      </c>
      <c r="AY14" s="12">
        <f t="shared" si="7"/>
        <v>5</v>
      </c>
      <c r="AZ14" s="12">
        <f t="shared" si="8"/>
        <v>30</v>
      </c>
      <c r="BA14" s="12">
        <f>Janreport12[[#This Row],[Days]]-Janreport12[[#This Row],[Absent]]</f>
        <v>29</v>
      </c>
      <c r="BB14" s="27">
        <v>15000</v>
      </c>
      <c r="BC14" s="27">
        <f>Janreport12[[#This Row],[Salary]]/Janreport12[[#This Row],[Days]]</f>
        <v>500</v>
      </c>
      <c r="BD14" s="27">
        <f>Janreport12[[#This Row],[Per Day Salary]]*Janreport12[[#This Row],[Absent]]</f>
        <v>500</v>
      </c>
      <c r="BE14" s="27">
        <f>Janreport12[[#This Row],[Salary]]-Janreport12[[#This Row],[Deduction]]</f>
        <v>14500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43</v>
      </c>
      <c r="W15" s="12" t="s">
        <v>43</v>
      </c>
      <c r="X15" s="12" t="s">
        <v>40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 t="s">
        <v>43</v>
      </c>
      <c r="AN15" s="12" t="str">
        <f t="shared" si="2"/>
        <v>WO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November</v>
      </c>
      <c r="AU15" s="12" t="s">
        <v>9</v>
      </c>
      <c r="AV15" s="11">
        <f t="shared" si="4"/>
        <v>23</v>
      </c>
      <c r="AW15" s="12">
        <f t="shared" si="5"/>
        <v>0</v>
      </c>
      <c r="AX15" s="12">
        <f t="shared" si="6"/>
        <v>2</v>
      </c>
      <c r="AY15" s="12">
        <f t="shared" si="7"/>
        <v>5</v>
      </c>
      <c r="AZ15" s="12">
        <f t="shared" si="8"/>
        <v>30</v>
      </c>
      <c r="BA15" s="12">
        <f>Janreport12[[#This Row],[Days]]-Janreport12[[#This Row],[Absent]]</f>
        <v>30</v>
      </c>
      <c r="BB15" s="27">
        <v>62000</v>
      </c>
      <c r="BC15" s="27">
        <f>Janreport12[[#This Row],[Salary]]/Janreport12[[#This Row],[Days]]</f>
        <v>2066.6666666666665</v>
      </c>
      <c r="BD15" s="27">
        <f>Janreport12[[#This Row],[Per Day Salary]]*Janreport12[[#This Row],[Absent]]</f>
        <v>0</v>
      </c>
      <c r="BE15" s="27">
        <f>Janreport12[[#This Row],[Salary]]-Janreport12[[#This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43</v>
      </c>
      <c r="W16" s="12" t="s">
        <v>43</v>
      </c>
      <c r="X16" s="12" t="s">
        <v>40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43</v>
      </c>
      <c r="AK16" s="12" t="s">
        <v>43</v>
      </c>
      <c r="AL16" s="12" t="s">
        <v>43</v>
      </c>
      <c r="AM16" s="12" t="s">
        <v>43</v>
      </c>
      <c r="AN16" s="12" t="str">
        <f t="shared" si="2"/>
        <v>WO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November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2</v>
      </c>
      <c r="AY16" s="12">
        <f t="shared" si="7"/>
        <v>5</v>
      </c>
      <c r="AZ16" s="12">
        <f t="shared" si="8"/>
        <v>30</v>
      </c>
      <c r="BA16" s="12">
        <f>Janreport12[[#This Row],[Days]]-Janreport12[[#This Row],[Absent]]</f>
        <v>30</v>
      </c>
      <c r="BB16" s="27">
        <v>50000</v>
      </c>
      <c r="BC16" s="27">
        <f>Janreport12[[#This Row],[Salary]]/Janreport12[[#This Row],[Days]]</f>
        <v>1666.6666666666667</v>
      </c>
      <c r="BD16" s="27">
        <f>Janreport12[[#This Row],[Per Day Salary]]*Janreport12[[#This Row],[Absent]]</f>
        <v>0</v>
      </c>
      <c r="BE16" s="27">
        <f>Janreport12[[#This Row],[Salary]]-Janreport12[[#This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43</v>
      </c>
      <c r="W17" s="12" t="s">
        <v>43</v>
      </c>
      <c r="X17" s="12" t="s">
        <v>40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43</v>
      </c>
      <c r="AD17" s="12" t="s">
        <v>43</v>
      </c>
      <c r="AE17" s="12" t="s">
        <v>43</v>
      </c>
      <c r="AF17" s="12" t="s">
        <v>43</v>
      </c>
      <c r="AG17" s="12" t="str">
        <f t="shared" ref="AG17:AO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 t="s">
        <v>43</v>
      </c>
      <c r="AN17" s="12" t="str">
        <f t="shared" si="10"/>
        <v>WO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November</v>
      </c>
      <c r="AU17" s="12" t="s">
        <v>11</v>
      </c>
      <c r="AV17" s="11">
        <f t="shared" si="4"/>
        <v>23</v>
      </c>
      <c r="AW17" s="12">
        <f t="shared" si="5"/>
        <v>0</v>
      </c>
      <c r="AX17" s="12">
        <f t="shared" si="6"/>
        <v>2</v>
      </c>
      <c r="AY17" s="12">
        <f t="shared" si="7"/>
        <v>5</v>
      </c>
      <c r="AZ17" s="12">
        <f t="shared" si="8"/>
        <v>30</v>
      </c>
      <c r="BA17" s="12">
        <f>Janreport12[[#This Row],[Days]]-Janreport12[[#This Row],[Absent]]</f>
        <v>30</v>
      </c>
      <c r="BB17" s="27">
        <v>25000</v>
      </c>
      <c r="BC17" s="27">
        <f>Janreport12[[#This Row],[Salary]]/Janreport12[[#This Row],[Days]]</f>
        <v>833.33333333333337</v>
      </c>
      <c r="BD17" s="27">
        <f>Janreport12[[#This Row],[Per Day Salary]]*Janreport12[[#This Row],[Absent]]</f>
        <v>0</v>
      </c>
      <c r="BE17" s="27">
        <f>Janreport12[[#This Row],[Salary]]-Janreport12[[#This Row],[Deduction]]</f>
        <v>25000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40</v>
      </c>
      <c r="P18" s="12" t="s">
        <v>44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43</v>
      </c>
      <c r="W18" s="12" t="s">
        <v>43</v>
      </c>
      <c r="X18" s="12" t="s">
        <v>40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44</v>
      </c>
      <c r="AD18" s="12" t="s">
        <v>43</v>
      </c>
      <c r="AE18" s="12" t="s">
        <v>43</v>
      </c>
      <c r="AF18" s="12" t="s">
        <v>43</v>
      </c>
      <c r="AG18" s="12" t="str">
        <f t="shared" si="10"/>
        <v>WO</v>
      </c>
      <c r="AH18" s="12" t="s">
        <v>43</v>
      </c>
      <c r="AI18" s="12" t="s">
        <v>43</v>
      </c>
      <c r="AJ18" s="12" t="s">
        <v>43</v>
      </c>
      <c r="AK18" s="12" t="s">
        <v>43</v>
      </c>
      <c r="AL18" s="12" t="s">
        <v>43</v>
      </c>
      <c r="AM18" s="12" t="s">
        <v>43</v>
      </c>
      <c r="AN18" s="12" t="str">
        <f t="shared" si="10"/>
        <v>WO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November</v>
      </c>
      <c r="AU18" s="12" t="s">
        <v>12</v>
      </c>
      <c r="AV18" s="11">
        <f t="shared" si="4"/>
        <v>21</v>
      </c>
      <c r="AW18" s="12">
        <f t="shared" si="5"/>
        <v>2</v>
      </c>
      <c r="AX18" s="12">
        <f t="shared" si="6"/>
        <v>2</v>
      </c>
      <c r="AY18" s="12">
        <f t="shared" si="7"/>
        <v>5</v>
      </c>
      <c r="AZ18" s="12">
        <f t="shared" si="8"/>
        <v>30</v>
      </c>
      <c r="BA18" s="12">
        <f>Janreport12[[#This Row],[Days]]-Janreport12[[#This Row],[Absent]]</f>
        <v>28</v>
      </c>
      <c r="BB18" s="27">
        <v>45000</v>
      </c>
      <c r="BC18" s="27">
        <f>Janreport12[[#This Row],[Salary]]/Janreport12[[#This Row],[Days]]</f>
        <v>1500</v>
      </c>
      <c r="BD18" s="27">
        <f>Janreport12[[#This Row],[Per Day Salary]]*Janreport12[[#This Row],[Absent]]</f>
        <v>3000</v>
      </c>
      <c r="BE18" s="27">
        <f>Janreport12[[#This Row],[Salary]]-Janreport12[[#This Row],[Deduction]]</f>
        <v>42000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43</v>
      </c>
      <c r="L19" s="12" t="str">
        <f t="shared" si="11"/>
        <v>WO</v>
      </c>
      <c r="M19" s="12" t="s">
        <v>43</v>
      </c>
      <c r="N19" s="12" t="s">
        <v>43</v>
      </c>
      <c r="O19" s="12" t="s">
        <v>40</v>
      </c>
      <c r="P19" s="12" t="s">
        <v>44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43</v>
      </c>
      <c r="W19" s="12" t="s">
        <v>43</v>
      </c>
      <c r="X19" s="12" t="s">
        <v>40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44</v>
      </c>
      <c r="AL19" s="12" t="s">
        <v>43</v>
      </c>
      <c r="AM19" s="12" t="s">
        <v>43</v>
      </c>
      <c r="AN19" s="12" t="str">
        <f t="shared" si="10"/>
        <v>WO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November</v>
      </c>
      <c r="AU19" s="12" t="s">
        <v>13</v>
      </c>
      <c r="AV19" s="11">
        <f t="shared" si="4"/>
        <v>21</v>
      </c>
      <c r="AW19" s="12">
        <f t="shared" si="5"/>
        <v>2</v>
      </c>
      <c r="AX19" s="12">
        <f t="shared" si="6"/>
        <v>2</v>
      </c>
      <c r="AY19" s="12">
        <f t="shared" si="7"/>
        <v>5</v>
      </c>
      <c r="AZ19" s="12">
        <f t="shared" si="8"/>
        <v>30</v>
      </c>
      <c r="BA19" s="12">
        <f>Janreport12[[#This Row],[Days]]-Janreport12[[#This Row],[Absent]]</f>
        <v>28</v>
      </c>
      <c r="BB19" s="27">
        <v>48000</v>
      </c>
      <c r="BC19" s="27">
        <f>Janreport12[[#This Row],[Salary]]/Janreport12[[#This Row],[Days]]</f>
        <v>1600</v>
      </c>
      <c r="BD19" s="27">
        <f>Janreport12[[#This Row],[Per Day Salary]]*Janreport12[[#This Row],[Absent]]</f>
        <v>3200</v>
      </c>
      <c r="BE19" s="27">
        <f>Janreport12[[#This Row],[Salary]]-Janreport12[[#This Row],[Deduction]]</f>
        <v>44800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43</v>
      </c>
      <c r="L20" s="12" t="str">
        <f t="shared" si="11"/>
        <v>WO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43</v>
      </c>
      <c r="W20" s="12" t="s">
        <v>43</v>
      </c>
      <c r="X20" s="12" t="s">
        <v>40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 t="s">
        <v>43</v>
      </c>
      <c r="AN20" s="12" t="str">
        <f t="shared" si="10"/>
        <v>WO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November</v>
      </c>
      <c r="AU20" s="12" t="s">
        <v>14</v>
      </c>
      <c r="AV20" s="11">
        <f t="shared" si="4"/>
        <v>23</v>
      </c>
      <c r="AW20" s="12">
        <f t="shared" si="5"/>
        <v>0</v>
      </c>
      <c r="AX20" s="12">
        <f t="shared" si="6"/>
        <v>2</v>
      </c>
      <c r="AY20" s="12">
        <f t="shared" si="7"/>
        <v>5</v>
      </c>
      <c r="AZ20" s="12">
        <f t="shared" si="8"/>
        <v>30</v>
      </c>
      <c r="BA20" s="12">
        <f>Janreport12[[#This Row],[Days]]-Janreport12[[#This Row],[Absent]]</f>
        <v>30</v>
      </c>
      <c r="BB20" s="27">
        <v>52000</v>
      </c>
      <c r="BC20" s="27">
        <f>Janreport12[[#This Row],[Salary]]/Janreport12[[#This Row],[Days]]</f>
        <v>1733.3333333333333</v>
      </c>
      <c r="BD20" s="27">
        <f>Janreport12[[#This Row],[Per Day Salary]]*Janreport12[[#This Row],[Absent]]</f>
        <v>0</v>
      </c>
      <c r="BE20" s="27">
        <f>Janreport12[[#This Row],[Salary]]-Janreport12[[#This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43</v>
      </c>
      <c r="W21" s="12" t="s">
        <v>43</v>
      </c>
      <c r="X21" s="12" t="s">
        <v>40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44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 t="s">
        <v>43</v>
      </c>
      <c r="AN21" s="12" t="str">
        <f t="shared" si="10"/>
        <v>WO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November</v>
      </c>
      <c r="AU21" s="12" t="s">
        <v>15</v>
      </c>
      <c r="AV21" s="11">
        <f t="shared" si="4"/>
        <v>22</v>
      </c>
      <c r="AW21" s="12">
        <f t="shared" si="5"/>
        <v>1</v>
      </c>
      <c r="AX21" s="12">
        <f t="shared" si="6"/>
        <v>2</v>
      </c>
      <c r="AY21" s="12">
        <f t="shared" si="7"/>
        <v>5</v>
      </c>
      <c r="AZ21" s="12">
        <f t="shared" si="8"/>
        <v>30</v>
      </c>
      <c r="BA21" s="12">
        <f>Janreport12[[#This Row],[Days]]-Janreport12[[#This Row],[Absent]]</f>
        <v>29</v>
      </c>
      <c r="BB21" s="27">
        <v>42000</v>
      </c>
      <c r="BC21" s="27">
        <f>Janreport12[[#This Row],[Salary]]/Janreport12[[#This Row],[Days]]</f>
        <v>1400</v>
      </c>
      <c r="BD21" s="27">
        <f>Janreport12[[#This Row],[Per Day Salary]]*Janreport12[[#This Row],[Absent]]</f>
        <v>1400</v>
      </c>
      <c r="BE21" s="27">
        <f>Janreport12[[#This Row],[Salary]]-Janreport12[[#This Row],[Deduction]]</f>
        <v>40600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43</v>
      </c>
      <c r="W22" s="12" t="s">
        <v>43</v>
      </c>
      <c r="X22" s="12" t="s">
        <v>40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44</v>
      </c>
      <c r="AD22" s="12" t="s">
        <v>44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44</v>
      </c>
      <c r="AL22" s="12" t="s">
        <v>43</v>
      </c>
      <c r="AM22" s="12" t="s">
        <v>43</v>
      </c>
      <c r="AN22" s="12" t="str">
        <f t="shared" si="10"/>
        <v>WO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November</v>
      </c>
      <c r="AU22" s="12" t="s">
        <v>16</v>
      </c>
      <c r="AV22" s="11">
        <f t="shared" si="4"/>
        <v>20</v>
      </c>
      <c r="AW22" s="12">
        <f t="shared" si="5"/>
        <v>3</v>
      </c>
      <c r="AX22" s="12">
        <f t="shared" si="6"/>
        <v>2</v>
      </c>
      <c r="AY22" s="12">
        <f t="shared" si="7"/>
        <v>5</v>
      </c>
      <c r="AZ22" s="12">
        <f t="shared" si="8"/>
        <v>30</v>
      </c>
      <c r="BA22" s="12">
        <f>Janreport12[[#This Row],[Days]]-Janreport12[[#This Row],[Absent]]</f>
        <v>27</v>
      </c>
      <c r="BB22" s="27">
        <v>15000</v>
      </c>
      <c r="BC22" s="27">
        <f>Janreport12[[#This Row],[Salary]]/Janreport12[[#This Row],[Days]]</f>
        <v>500</v>
      </c>
      <c r="BD22" s="27">
        <f>Janreport12[[#This Row],[Per Day Salary]]*Janreport12[[#This Row],[Absent]]</f>
        <v>1500</v>
      </c>
      <c r="BE22" s="27">
        <f>Janreport12[[#This Row],[Salary]]-Janreport12[[#This Row],[Deduction]]</f>
        <v>13500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tr">
        <f t="shared" si="11"/>
        <v>WO</v>
      </c>
      <c r="M23" s="12" t="s">
        <v>43</v>
      </c>
      <c r="N23" s="12" t="s">
        <v>43</v>
      </c>
      <c r="O23" s="12" t="s">
        <v>40</v>
      </c>
      <c r="P23" s="12" t="s">
        <v>43</v>
      </c>
      <c r="Q23" s="12" t="s">
        <v>44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43</v>
      </c>
      <c r="W23" s="12" t="s">
        <v>43</v>
      </c>
      <c r="X23" s="12" t="s">
        <v>40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 t="s">
        <v>43</v>
      </c>
      <c r="AN23" s="12" t="str">
        <f t="shared" si="10"/>
        <v>WO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November</v>
      </c>
      <c r="AU23" s="12" t="s">
        <v>17</v>
      </c>
      <c r="AV23" s="11">
        <f t="shared" si="4"/>
        <v>22</v>
      </c>
      <c r="AW23" s="12">
        <f t="shared" si="5"/>
        <v>1</v>
      </c>
      <c r="AX23" s="12">
        <f t="shared" si="6"/>
        <v>2</v>
      </c>
      <c r="AY23" s="12">
        <f t="shared" si="7"/>
        <v>5</v>
      </c>
      <c r="AZ23" s="12">
        <f t="shared" si="8"/>
        <v>30</v>
      </c>
      <c r="BA23" s="12">
        <f>Janreport12[[#This Row],[Days]]-Janreport12[[#This Row],[Absent]]</f>
        <v>29</v>
      </c>
      <c r="BB23" s="27">
        <v>46000</v>
      </c>
      <c r="BC23" s="27">
        <f>Janreport12[[#This Row],[Salary]]/Janreport12[[#This Row],[Days]]</f>
        <v>1533.3333333333333</v>
      </c>
      <c r="BD23" s="27">
        <f>Janreport12[[#This Row],[Per Day Salary]]*Janreport12[[#This Row],[Absent]]</f>
        <v>1533.3333333333333</v>
      </c>
      <c r="BE23" s="27">
        <f>Janreport12[[#This Row],[Salary]]-Janreport12[[#This Row],[Deduction]]</f>
        <v>44466.666666666664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43</v>
      </c>
      <c r="W24" s="12" t="s">
        <v>43</v>
      </c>
      <c r="X24" s="12" t="s">
        <v>40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43</v>
      </c>
      <c r="AD24" s="12" t="s">
        <v>43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 t="s">
        <v>43</v>
      </c>
      <c r="AN24" s="12" t="str">
        <f t="shared" si="10"/>
        <v>WO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November</v>
      </c>
      <c r="AU24" s="12" t="s">
        <v>18</v>
      </c>
      <c r="AV24" s="11">
        <f t="shared" si="4"/>
        <v>23</v>
      </c>
      <c r="AW24" s="12">
        <f t="shared" si="5"/>
        <v>0</v>
      </c>
      <c r="AX24" s="12">
        <f t="shared" si="6"/>
        <v>2</v>
      </c>
      <c r="AY24" s="12">
        <f t="shared" si="7"/>
        <v>5</v>
      </c>
      <c r="AZ24" s="12">
        <f t="shared" si="8"/>
        <v>30</v>
      </c>
      <c r="BA24" s="12">
        <f>Janreport12[[#This Row],[Days]]-Janreport12[[#This Row],[Absent]]</f>
        <v>30</v>
      </c>
      <c r="BB24" s="27">
        <v>52000</v>
      </c>
      <c r="BC24" s="27">
        <f>Janreport12[[#This Row],[Salary]]/Janreport12[[#This Row],[Days]]</f>
        <v>1733.3333333333333</v>
      </c>
      <c r="BD24" s="27">
        <f>Janreport12[[#This Row],[Per Day Salary]]*Janreport12[[#This Row],[Absent]]</f>
        <v>0</v>
      </c>
      <c r="BE24" s="27">
        <f>Janreport12[[#This Row],[Salary]]-Janreport12[[#This Row],[Deduction]]</f>
        <v>52000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43</v>
      </c>
      <c r="W25" s="12" t="s">
        <v>43</v>
      </c>
      <c r="X25" s="12" t="s">
        <v>40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43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 t="s">
        <v>43</v>
      </c>
      <c r="AN25" s="12" t="str">
        <f t="shared" si="10"/>
        <v>WO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November</v>
      </c>
      <c r="AU25" s="12" t="s">
        <v>19</v>
      </c>
      <c r="AV25" s="11">
        <f t="shared" si="4"/>
        <v>23</v>
      </c>
      <c r="AW25" s="12">
        <f t="shared" si="5"/>
        <v>0</v>
      </c>
      <c r="AX25" s="12">
        <f t="shared" si="6"/>
        <v>2</v>
      </c>
      <c r="AY25" s="12">
        <f t="shared" si="7"/>
        <v>5</v>
      </c>
      <c r="AZ25" s="12">
        <f t="shared" si="8"/>
        <v>30</v>
      </c>
      <c r="BA25" s="12">
        <f>Janreport12[[#This Row],[Days]]-Janreport12[[#This Row],[Absent]]</f>
        <v>30</v>
      </c>
      <c r="BB25" s="27">
        <v>42000</v>
      </c>
      <c r="BC25" s="27">
        <f>Janreport12[[#This Row],[Salary]]/Janreport12[[#This Row],[Days]]</f>
        <v>1400</v>
      </c>
      <c r="BD25" s="27">
        <f>Janreport12[[#This Row],[Per Day Salary]]*Janreport12[[#This Row],[Absent]]</f>
        <v>0</v>
      </c>
      <c r="BE25" s="27">
        <f>Janreport12[[#This Row],[Salary]]-Janreport12[[#This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43</v>
      </c>
      <c r="W26" s="12" t="s">
        <v>43</v>
      </c>
      <c r="X26" s="12" t="s">
        <v>40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 t="s">
        <v>43</v>
      </c>
      <c r="AN26" s="12" t="str">
        <f t="shared" si="10"/>
        <v>WO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November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2</v>
      </c>
      <c r="AY26" s="12">
        <f t="shared" si="7"/>
        <v>5</v>
      </c>
      <c r="AZ26" s="12">
        <f t="shared" si="8"/>
        <v>30</v>
      </c>
      <c r="BA26" s="12">
        <f>Janreport12[[#This Row],[Days]]-Janreport12[[#This Row],[Absent]]</f>
        <v>30</v>
      </c>
      <c r="BB26" s="27">
        <v>62000</v>
      </c>
      <c r="BC26" s="27">
        <f>Janreport12[[#This Row],[Salary]]/Janreport12[[#This Row],[Days]]</f>
        <v>2066.6666666666665</v>
      </c>
      <c r="BD26" s="27">
        <f>Janreport12[[#This Row],[Per Day Salary]]*Janreport12[[#This Row],[Absent]]</f>
        <v>0</v>
      </c>
      <c r="BE26" s="27">
        <f>Janreport12[[#This Row],[Salary]]-Janreport12[[#This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43</v>
      </c>
      <c r="W27" s="12" t="s">
        <v>43</v>
      </c>
      <c r="X27" s="12" t="s">
        <v>40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 t="s">
        <v>43</v>
      </c>
      <c r="AN27" s="12" t="str">
        <f t="shared" si="10"/>
        <v>WO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November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2</v>
      </c>
      <c r="AY27" s="12">
        <f t="shared" si="7"/>
        <v>5</v>
      </c>
      <c r="AZ27" s="12">
        <f t="shared" si="8"/>
        <v>30</v>
      </c>
      <c r="BA27" s="12">
        <f>Janreport12[[#This Row],[Days]]-Janreport12[[#This Row],[Absent]]</f>
        <v>30</v>
      </c>
      <c r="BB27" s="27">
        <v>41000</v>
      </c>
      <c r="BC27" s="27">
        <f>Janreport12[[#This Row],[Salary]]/Janreport12[[#This Row],[Days]]</f>
        <v>1366.6666666666667</v>
      </c>
      <c r="BD27" s="27">
        <f>Janreport12[[#This Row],[Per Day Salary]]*Janreport12[[#This Row],[Absent]]</f>
        <v>0</v>
      </c>
      <c r="BE27" s="27">
        <f>Janreport12[[#This Row],[Salary]]-Janreport12[[#This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43</v>
      </c>
      <c r="W28" s="15" t="s">
        <v>43</v>
      </c>
      <c r="X28" s="15" t="s">
        <v>40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 t="s">
        <v>43</v>
      </c>
      <c r="AN28" s="15" t="str">
        <f t="shared" si="10"/>
        <v>WO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November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2</v>
      </c>
      <c r="AY28" s="15">
        <f t="shared" si="7"/>
        <v>5</v>
      </c>
      <c r="AZ28" s="15">
        <f t="shared" si="8"/>
        <v>30</v>
      </c>
      <c r="BA28" s="15">
        <f>Janreport12[[#This Row],[Days]]-Janreport12[[#This Row],[Absent]]</f>
        <v>30</v>
      </c>
      <c r="BB28" s="29">
        <v>30000</v>
      </c>
      <c r="BC28" s="29">
        <f>Janreport12[[#This Row],[Salary]]/Janreport12[[#This Row],[Days]]</f>
        <v>1000</v>
      </c>
      <c r="BD28" s="29">
        <f>Janreport12[[#This Row],[Per Day Salary]]*Janreport12[[#This Row],[Absent]]</f>
        <v>0</v>
      </c>
      <c r="BE28" s="29">
        <f>Janreport12[[#This Row],[Salary]]-Janreport12[[#This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7" priority="1" operator="containsText" text="L">
      <formula>NOT(ISERROR(SEARCH("L",K9)))</formula>
    </cfRule>
    <cfRule type="containsText" dxfId="6" priority="2" operator="containsText" text="A">
      <formula>NOT(ISERROR(SEARCH("A",K9)))</formula>
    </cfRule>
    <cfRule type="containsText" dxfId="5" priority="3" operator="containsText" text="P">
      <formula>NOT(ISERROR(SEARCH("P",K9)))</formula>
    </cfRule>
    <cfRule type="containsText" dxfId="4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M28" xr:uid="{B91AD950-84E1-419F-B474-C7136F4A00B0}">
      <formula1>"P , 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E66468-6A21-45EA-9ECA-76F17221FB01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6562F90-F049-4027-862A-6BE96EA24F2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Nov!AV9:AY9</xm:f>
              <xm:sqref>BF9</xm:sqref>
            </x14:sparkline>
            <x14:sparkline>
              <xm:f>Nov!AV10:AY10</xm:f>
              <xm:sqref>BF10</xm:sqref>
            </x14:sparkline>
            <x14:sparkline>
              <xm:f>Nov!AV11:AY11</xm:f>
              <xm:sqref>BF11</xm:sqref>
            </x14:sparkline>
            <x14:sparkline>
              <xm:f>Nov!AV12:AY12</xm:f>
              <xm:sqref>BF12</xm:sqref>
            </x14:sparkline>
            <x14:sparkline>
              <xm:f>Nov!AV13:AY13</xm:f>
              <xm:sqref>BF13</xm:sqref>
            </x14:sparkline>
            <x14:sparkline>
              <xm:f>Nov!AV14:AY14</xm:f>
              <xm:sqref>BF14</xm:sqref>
            </x14:sparkline>
            <x14:sparkline>
              <xm:f>Nov!AV15:AY15</xm:f>
              <xm:sqref>BF15</xm:sqref>
            </x14:sparkline>
            <x14:sparkline>
              <xm:f>Nov!AV16:AY16</xm:f>
              <xm:sqref>BF16</xm:sqref>
            </x14:sparkline>
            <x14:sparkline>
              <xm:f>Nov!AV17:AY17</xm:f>
              <xm:sqref>BF17</xm:sqref>
            </x14:sparkline>
            <x14:sparkline>
              <xm:f>Nov!AV18:AY18</xm:f>
              <xm:sqref>BF18</xm:sqref>
            </x14:sparkline>
            <x14:sparkline>
              <xm:f>Nov!AV19:AY19</xm:f>
              <xm:sqref>BF19</xm:sqref>
            </x14:sparkline>
            <x14:sparkline>
              <xm:f>Nov!AV20:AY20</xm:f>
              <xm:sqref>BF20</xm:sqref>
            </x14:sparkline>
            <x14:sparkline>
              <xm:f>Nov!AV21:AY21</xm:f>
              <xm:sqref>BF21</xm:sqref>
            </x14:sparkline>
            <x14:sparkline>
              <xm:f>Nov!AV22:AY22</xm:f>
              <xm:sqref>BF22</xm:sqref>
            </x14:sparkline>
            <x14:sparkline>
              <xm:f>Nov!AV23:AY23</xm:f>
              <xm:sqref>BF23</xm:sqref>
            </x14:sparkline>
            <x14:sparkline>
              <xm:f>Nov!AV24:AY24</xm:f>
              <xm:sqref>BF24</xm:sqref>
            </x14:sparkline>
            <x14:sparkline>
              <xm:f>Nov!AV25:AY25</xm:f>
              <xm:sqref>BF25</xm:sqref>
            </x14:sparkline>
            <x14:sparkline>
              <xm:f>Nov!AV26:AY26</xm:f>
              <xm:sqref>BF26</xm:sqref>
            </x14:sparkline>
            <x14:sparkline>
              <xm:f>Nov!AV27:AY27</xm:f>
              <xm:sqref>BF27</xm:sqref>
            </x14:sparkline>
            <x14:sparkline>
              <xm:f>Nov!AV28:AY28</xm:f>
              <xm:sqref>BF28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D29D-5651-4572-8955-29D000B72C27}">
  <dimension ref="A1:BG37"/>
  <sheetViews>
    <sheetView workbookViewId="0">
      <selection activeCell="AC34" sqref="AC34"/>
    </sheetView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5.1796875" style="3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5.6328125" style="31" customWidth="1"/>
    <col min="39" max="39" width="4.54296875" style="31" bestFit="1" customWidth="1"/>
    <col min="40" max="40" width="5.36328125" style="31" customWidth="1"/>
    <col min="41" max="41" width="4.36328125" style="3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45992</v>
      </c>
      <c r="I5" s="34">
        <f>(DATEDIF($H$5,$L$5,"D"))+1</f>
        <v>31</v>
      </c>
      <c r="J5" s="34" t="str">
        <f>TEXT(H5,"MMMM")</f>
        <v>December</v>
      </c>
      <c r="K5" s="34" t="s">
        <v>28</v>
      </c>
      <c r="L5" s="35">
        <f>EOMONTH(H5,0)</f>
        <v>46022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Mon</v>
      </c>
      <c r="L7" s="21" t="str">
        <f t="shared" ref="L7:AO7" si="0">TEXT(L8,"DDD")</f>
        <v>Tue</v>
      </c>
      <c r="M7" s="21" t="str">
        <f t="shared" si="0"/>
        <v>Wed</v>
      </c>
      <c r="N7" s="21" t="str">
        <f t="shared" si="0"/>
        <v>Thu</v>
      </c>
      <c r="O7" s="21" t="str">
        <f t="shared" si="0"/>
        <v>Fri</v>
      </c>
      <c r="P7" s="21" t="str">
        <f t="shared" si="0"/>
        <v>Sat</v>
      </c>
      <c r="Q7" s="21" t="str">
        <f t="shared" si="0"/>
        <v>Sun</v>
      </c>
      <c r="R7" s="21" t="str">
        <f t="shared" si="0"/>
        <v>Mon</v>
      </c>
      <c r="S7" s="21" t="str">
        <f t="shared" si="0"/>
        <v>Tue</v>
      </c>
      <c r="T7" s="21" t="str">
        <f t="shared" si="0"/>
        <v>Wed</v>
      </c>
      <c r="U7" s="21" t="str">
        <f t="shared" si="0"/>
        <v>Thu</v>
      </c>
      <c r="V7" s="21" t="str">
        <f t="shared" si="0"/>
        <v>Fri</v>
      </c>
      <c r="W7" s="21" t="str">
        <f t="shared" si="0"/>
        <v>Sat</v>
      </c>
      <c r="X7" s="21" t="str">
        <f t="shared" si="0"/>
        <v>Sun</v>
      </c>
      <c r="Y7" s="21" t="str">
        <f t="shared" si="0"/>
        <v>Mon</v>
      </c>
      <c r="Z7" s="21" t="str">
        <f t="shared" si="0"/>
        <v>Tue</v>
      </c>
      <c r="AA7" s="21" t="str">
        <f t="shared" si="0"/>
        <v>Wed</v>
      </c>
      <c r="AB7" s="21" t="str">
        <f t="shared" si="0"/>
        <v>Thu</v>
      </c>
      <c r="AC7" s="21" t="str">
        <f t="shared" si="0"/>
        <v>Fri</v>
      </c>
      <c r="AD7" s="21" t="str">
        <f t="shared" si="0"/>
        <v>Sat</v>
      </c>
      <c r="AE7" s="21" t="str">
        <f t="shared" si="0"/>
        <v>Sun</v>
      </c>
      <c r="AF7" s="21" t="str">
        <f t="shared" si="0"/>
        <v>Mon</v>
      </c>
      <c r="AG7" s="21" t="str">
        <f t="shared" si="0"/>
        <v>Tue</v>
      </c>
      <c r="AH7" s="21" t="str">
        <f t="shared" si="0"/>
        <v>Wed</v>
      </c>
      <c r="AI7" s="21" t="str">
        <f t="shared" si="0"/>
        <v>Thu</v>
      </c>
      <c r="AJ7" s="21" t="str">
        <f t="shared" si="0"/>
        <v>Fri</v>
      </c>
      <c r="AK7" s="21" t="str">
        <f t="shared" si="0"/>
        <v>Sat</v>
      </c>
      <c r="AL7" s="21" t="str">
        <f t="shared" si="0"/>
        <v>Sun</v>
      </c>
      <c r="AM7" s="21" t="str">
        <f t="shared" si="0"/>
        <v>Mon</v>
      </c>
      <c r="AN7" s="21" t="str">
        <f t="shared" si="0"/>
        <v>Tue</v>
      </c>
      <c r="AO7" s="22" t="str">
        <f t="shared" si="0"/>
        <v>Wed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45992</v>
      </c>
      <c r="L8" s="18">
        <f>IF(K8&lt;$L$5,K8+1,"")</f>
        <v>45993</v>
      </c>
      <c r="M8" s="18">
        <f t="shared" ref="M8:AO8" si="1">IF(L8&lt;$L$5,L8+1,"")</f>
        <v>45994</v>
      </c>
      <c r="N8" s="18">
        <f t="shared" si="1"/>
        <v>45995</v>
      </c>
      <c r="O8" s="18">
        <f t="shared" si="1"/>
        <v>45996</v>
      </c>
      <c r="P8" s="18">
        <f t="shared" si="1"/>
        <v>45997</v>
      </c>
      <c r="Q8" s="18">
        <f t="shared" si="1"/>
        <v>45998</v>
      </c>
      <c r="R8" s="18">
        <f t="shared" si="1"/>
        <v>45999</v>
      </c>
      <c r="S8" s="18">
        <f t="shared" si="1"/>
        <v>46000</v>
      </c>
      <c r="T8" s="18">
        <f t="shared" si="1"/>
        <v>46001</v>
      </c>
      <c r="U8" s="18">
        <f t="shared" si="1"/>
        <v>46002</v>
      </c>
      <c r="V8" s="18">
        <f t="shared" si="1"/>
        <v>46003</v>
      </c>
      <c r="W8" s="18">
        <f t="shared" si="1"/>
        <v>46004</v>
      </c>
      <c r="X8" s="18">
        <f t="shared" si="1"/>
        <v>46005</v>
      </c>
      <c r="Y8" s="18">
        <f t="shared" si="1"/>
        <v>46006</v>
      </c>
      <c r="Z8" s="18">
        <f t="shared" si="1"/>
        <v>46007</v>
      </c>
      <c r="AA8" s="18">
        <f t="shared" si="1"/>
        <v>46008</v>
      </c>
      <c r="AB8" s="18">
        <f t="shared" si="1"/>
        <v>46009</v>
      </c>
      <c r="AC8" s="18">
        <f t="shared" si="1"/>
        <v>46010</v>
      </c>
      <c r="AD8" s="18">
        <f t="shared" si="1"/>
        <v>46011</v>
      </c>
      <c r="AE8" s="18">
        <f t="shared" si="1"/>
        <v>46012</v>
      </c>
      <c r="AF8" s="18">
        <f t="shared" si="1"/>
        <v>46013</v>
      </c>
      <c r="AG8" s="18">
        <f t="shared" si="1"/>
        <v>46014</v>
      </c>
      <c r="AH8" s="18">
        <f t="shared" si="1"/>
        <v>46015</v>
      </c>
      <c r="AI8" s="18">
        <f t="shared" si="1"/>
        <v>46016</v>
      </c>
      <c r="AJ8" s="18">
        <f t="shared" si="1"/>
        <v>46017</v>
      </c>
      <c r="AK8" s="18">
        <f t="shared" si="1"/>
        <v>46018</v>
      </c>
      <c r="AL8" s="18">
        <f t="shared" si="1"/>
        <v>46019</v>
      </c>
      <c r="AM8" s="18">
        <f t="shared" si="1"/>
        <v>46020</v>
      </c>
      <c r="AN8" s="18">
        <f t="shared" si="1"/>
        <v>46021</v>
      </c>
      <c r="AO8" s="19">
        <f t="shared" si="1"/>
        <v>46022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12" t="s">
        <v>43</v>
      </c>
      <c r="Q9" s="12" t="str">
        <f t="shared" ref="Q9:AL17" si="2">IF(Q$7="Sun","WO","")</f>
        <v>WO</v>
      </c>
      <c r="R9" s="12" t="s">
        <v>43</v>
      </c>
      <c r="S9" s="12" t="s">
        <v>43</v>
      </c>
      <c r="T9" s="12" t="s">
        <v>43</v>
      </c>
      <c r="U9" s="12" t="s">
        <v>40</v>
      </c>
      <c r="V9" s="12" t="s">
        <v>43</v>
      </c>
      <c r="W9" s="12" t="s">
        <v>43</v>
      </c>
      <c r="X9" s="12" t="str">
        <f t="shared" si="2"/>
        <v>WO</v>
      </c>
      <c r="Y9" s="12" t="s">
        <v>43</v>
      </c>
      <c r="Z9" s="12" t="s">
        <v>43</v>
      </c>
      <c r="AA9" s="12" t="s">
        <v>43</v>
      </c>
      <c r="AB9" s="12" t="s">
        <v>43</v>
      </c>
      <c r="AC9" s="12" t="s">
        <v>43</v>
      </c>
      <c r="AD9" s="12" t="s">
        <v>40</v>
      </c>
      <c r="AE9" s="12" t="str">
        <f t="shared" si="2"/>
        <v>WO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40</v>
      </c>
      <c r="AK9" s="12" t="s">
        <v>43</v>
      </c>
      <c r="AL9" s="12" t="str">
        <f t="shared" si="2"/>
        <v>WO</v>
      </c>
      <c r="AM9" s="12" t="s">
        <v>43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December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Janreport13[[#This Row],[Days]]-Janreport13[[#This Row],[Absent]]</f>
        <v>31</v>
      </c>
      <c r="BB9" s="27">
        <v>10000</v>
      </c>
      <c r="BC9" s="27">
        <f>Janreport13[[#This Row],[Salary]]/Janreport13[[#This Row],[Days]]</f>
        <v>322.58064516129031</v>
      </c>
      <c r="BD9" s="27">
        <f>Janreport13[[#This Row],[Per Day Salary]]*Janreport13[[#This Row],[Absent]]</f>
        <v>0</v>
      </c>
      <c r="BE9" s="27">
        <f>Janreport13[[#This Row],[Salary]]-Janreport13[[#This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43</v>
      </c>
      <c r="P10" s="12" t="s">
        <v>43</v>
      </c>
      <c r="Q10" s="12" t="str">
        <f t="shared" si="2"/>
        <v>WO</v>
      </c>
      <c r="R10" s="12" t="s">
        <v>43</v>
      </c>
      <c r="S10" s="12" t="s">
        <v>43</v>
      </c>
      <c r="T10" s="12" t="s">
        <v>43</v>
      </c>
      <c r="U10" s="12" t="s">
        <v>40</v>
      </c>
      <c r="V10" s="12" t="s">
        <v>43</v>
      </c>
      <c r="W10" s="12" t="s">
        <v>43</v>
      </c>
      <c r="X10" s="12" t="str">
        <f t="shared" si="2"/>
        <v>WO</v>
      </c>
      <c r="Y10" s="12" t="s">
        <v>43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2" t="s">
        <v>40</v>
      </c>
      <c r="AE10" s="12" t="str">
        <f t="shared" si="2"/>
        <v>WO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40</v>
      </c>
      <c r="AK10" s="12" t="s">
        <v>43</v>
      </c>
      <c r="AL10" s="12" t="str">
        <f t="shared" si="2"/>
        <v>WO</v>
      </c>
      <c r="AM10" s="12" t="s">
        <v>43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December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Janreport13[[#This Row],[Days]]-Janreport13[[#This Row],[Absent]]</f>
        <v>31</v>
      </c>
      <c r="BB10" s="27">
        <v>20000</v>
      </c>
      <c r="BC10" s="27">
        <f>Janreport13[[#This Row],[Salary]]/Janreport13[[#This Row],[Days]]</f>
        <v>645.16129032258061</v>
      </c>
      <c r="BD10" s="27">
        <f>Janreport13[[#This Row],[Per Day Salary]]*Janreport13[[#This Row],[Absent]]</f>
        <v>0</v>
      </c>
      <c r="BE10" s="27">
        <f>Janreport13[[#This Row],[Salary]]-Janreport13[[#This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44</v>
      </c>
      <c r="M11" s="12" t="s">
        <v>43</v>
      </c>
      <c r="N11" s="12" t="s">
        <v>44</v>
      </c>
      <c r="O11" s="12" t="s">
        <v>43</v>
      </c>
      <c r="P11" s="12" t="s">
        <v>43</v>
      </c>
      <c r="Q11" s="12" t="str">
        <f t="shared" si="2"/>
        <v>WO</v>
      </c>
      <c r="R11" s="12" t="s">
        <v>43</v>
      </c>
      <c r="S11" s="12" t="s">
        <v>43</v>
      </c>
      <c r="T11" s="12" t="s">
        <v>43</v>
      </c>
      <c r="U11" s="12" t="s">
        <v>40</v>
      </c>
      <c r="V11" s="12" t="s">
        <v>43</v>
      </c>
      <c r="W11" s="12" t="s">
        <v>43</v>
      </c>
      <c r="X11" s="12" t="str">
        <f t="shared" si="2"/>
        <v>WO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40</v>
      </c>
      <c r="AE11" s="12" t="str">
        <f t="shared" si="2"/>
        <v>WO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40</v>
      </c>
      <c r="AK11" s="12" t="s">
        <v>43</v>
      </c>
      <c r="AL11" s="12" t="str">
        <f t="shared" si="2"/>
        <v>WO</v>
      </c>
      <c r="AM11" s="12" t="s">
        <v>43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December</v>
      </c>
      <c r="AU11" s="12" t="s">
        <v>5</v>
      </c>
      <c r="AV11" s="11">
        <f t="shared" si="4"/>
        <v>22</v>
      </c>
      <c r="AW11" s="12">
        <f t="shared" si="5"/>
        <v>2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Janreport13[[#This Row],[Days]]-Janreport13[[#This Row],[Absent]]</f>
        <v>29</v>
      </c>
      <c r="BB11" s="27">
        <v>25000</v>
      </c>
      <c r="BC11" s="27">
        <f>Janreport13[[#This Row],[Salary]]/Janreport13[[#This Row],[Days]]</f>
        <v>806.45161290322585</v>
      </c>
      <c r="BD11" s="27">
        <f>Janreport13[[#This Row],[Per Day Salary]]*Janreport13[[#This Row],[Absent]]</f>
        <v>1612.9032258064517</v>
      </c>
      <c r="BE11" s="27">
        <f>Janreport13[[#This Row],[Salary]]-Janreport13[[#This Row],[Deduction]]</f>
        <v>23387.096774193549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44</v>
      </c>
      <c r="O12" s="12" t="s">
        <v>43</v>
      </c>
      <c r="P12" s="12" t="s">
        <v>43</v>
      </c>
      <c r="Q12" s="12" t="str">
        <f t="shared" si="2"/>
        <v>WO</v>
      </c>
      <c r="R12" s="12" t="s">
        <v>43</v>
      </c>
      <c r="S12" s="12" t="s">
        <v>43</v>
      </c>
      <c r="T12" s="12" t="s">
        <v>43</v>
      </c>
      <c r="U12" s="12" t="s">
        <v>40</v>
      </c>
      <c r="V12" s="12" t="s">
        <v>43</v>
      </c>
      <c r="W12" s="12" t="s">
        <v>43</v>
      </c>
      <c r="X12" s="12" t="str">
        <f t="shared" si="2"/>
        <v>WO</v>
      </c>
      <c r="Y12" s="12" t="s">
        <v>43</v>
      </c>
      <c r="Z12" s="12" t="s">
        <v>43</v>
      </c>
      <c r="AA12" s="12" t="s">
        <v>44</v>
      </c>
      <c r="AB12" s="12" t="s">
        <v>43</v>
      </c>
      <c r="AC12" s="12" t="s">
        <v>43</v>
      </c>
      <c r="AD12" s="12" t="s">
        <v>40</v>
      </c>
      <c r="AE12" s="12" t="str">
        <f t="shared" si="2"/>
        <v>WO</v>
      </c>
      <c r="AF12" s="12" t="s">
        <v>43</v>
      </c>
      <c r="AG12" s="12" t="s">
        <v>44</v>
      </c>
      <c r="AH12" s="12" t="s">
        <v>43</v>
      </c>
      <c r="AI12" s="12" t="s">
        <v>43</v>
      </c>
      <c r="AJ12" s="12" t="s">
        <v>40</v>
      </c>
      <c r="AK12" s="12" t="s">
        <v>43</v>
      </c>
      <c r="AL12" s="12" t="str">
        <f t="shared" si="2"/>
        <v>WO</v>
      </c>
      <c r="AM12" s="12" t="s">
        <v>43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December</v>
      </c>
      <c r="AU12" s="12" t="s">
        <v>6</v>
      </c>
      <c r="AV12" s="11">
        <f t="shared" si="4"/>
        <v>21</v>
      </c>
      <c r="AW12" s="12">
        <f t="shared" si="5"/>
        <v>3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Janreport13[[#This Row],[Days]]-Janreport13[[#This Row],[Absent]]</f>
        <v>28</v>
      </c>
      <c r="BB12" s="27">
        <v>30000</v>
      </c>
      <c r="BC12" s="27">
        <f>Janreport13[[#This Row],[Salary]]/Janreport13[[#This Row],[Days]]</f>
        <v>967.74193548387098</v>
      </c>
      <c r="BD12" s="27">
        <f>Janreport13[[#This Row],[Per Day Salary]]*Janreport13[[#This Row],[Absent]]</f>
        <v>2903.2258064516127</v>
      </c>
      <c r="BE12" s="27">
        <f>Janreport13[[#This Row],[Salary]]-Janreport13[[#This Row],[Deduction]]</f>
        <v>27096.774193548386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">
        <v>43</v>
      </c>
      <c r="Q13" s="12" t="str">
        <f t="shared" si="2"/>
        <v>WO</v>
      </c>
      <c r="R13" s="12" t="s">
        <v>43</v>
      </c>
      <c r="S13" s="12" t="s">
        <v>43</v>
      </c>
      <c r="T13" s="12" t="s">
        <v>43</v>
      </c>
      <c r="U13" s="12" t="s">
        <v>40</v>
      </c>
      <c r="V13" s="12" t="s">
        <v>43</v>
      </c>
      <c r="W13" s="12" t="s">
        <v>43</v>
      </c>
      <c r="X13" s="12" t="str">
        <f t="shared" si="2"/>
        <v>WO</v>
      </c>
      <c r="Y13" s="12" t="s">
        <v>43</v>
      </c>
      <c r="Z13" s="12" t="s">
        <v>43</v>
      </c>
      <c r="AA13" s="12" t="s">
        <v>43</v>
      </c>
      <c r="AB13" s="12" t="s">
        <v>43</v>
      </c>
      <c r="AC13" s="12" t="s">
        <v>43</v>
      </c>
      <c r="AD13" s="12" t="s">
        <v>40</v>
      </c>
      <c r="AE13" s="12" t="str">
        <f t="shared" si="2"/>
        <v>WO</v>
      </c>
      <c r="AF13" s="12" t="s">
        <v>43</v>
      </c>
      <c r="AG13" s="12" t="s">
        <v>44</v>
      </c>
      <c r="AH13" s="12" t="s">
        <v>43</v>
      </c>
      <c r="AI13" s="12" t="s">
        <v>43</v>
      </c>
      <c r="AJ13" s="12" t="s">
        <v>40</v>
      </c>
      <c r="AK13" s="12" t="s">
        <v>43</v>
      </c>
      <c r="AL13" s="12" t="str">
        <f t="shared" si="2"/>
        <v>WO</v>
      </c>
      <c r="AM13" s="12" t="s">
        <v>43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December</v>
      </c>
      <c r="AU13" s="12" t="s">
        <v>7</v>
      </c>
      <c r="AV13" s="11">
        <f t="shared" si="4"/>
        <v>23</v>
      </c>
      <c r="AW13" s="12">
        <f t="shared" si="5"/>
        <v>1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Janreport13[[#This Row],[Days]]-Janreport13[[#This Row],[Absent]]</f>
        <v>30</v>
      </c>
      <c r="BB13" s="27">
        <v>45000</v>
      </c>
      <c r="BC13" s="27">
        <f>Janreport13[[#This Row],[Salary]]/Janreport13[[#This Row],[Days]]</f>
        <v>1451.6129032258063</v>
      </c>
      <c r="BD13" s="27">
        <f>Janreport13[[#This Row],[Per Day Salary]]*Janreport13[[#This Row],[Absent]]</f>
        <v>1451.6129032258063</v>
      </c>
      <c r="BE13" s="27">
        <f>Janreport13[[#This Row],[Salary]]-Janreport13[[#This Row],[Deduction]]</f>
        <v>43548.387096774197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44</v>
      </c>
      <c r="M14" s="12" t="s">
        <v>43</v>
      </c>
      <c r="N14" s="12" t="s">
        <v>43</v>
      </c>
      <c r="O14" s="12" t="s">
        <v>43</v>
      </c>
      <c r="P14" s="12" t="s">
        <v>43</v>
      </c>
      <c r="Q14" s="12" t="str">
        <f t="shared" si="2"/>
        <v>WO</v>
      </c>
      <c r="R14" s="12" t="s">
        <v>43</v>
      </c>
      <c r="S14" s="12" t="s">
        <v>44</v>
      </c>
      <c r="T14" s="12" t="s">
        <v>43</v>
      </c>
      <c r="U14" s="12" t="s">
        <v>40</v>
      </c>
      <c r="V14" s="12" t="s">
        <v>43</v>
      </c>
      <c r="W14" s="12" t="s">
        <v>43</v>
      </c>
      <c r="X14" s="12" t="str">
        <f t="shared" si="2"/>
        <v>WO</v>
      </c>
      <c r="Y14" s="12" t="s">
        <v>43</v>
      </c>
      <c r="Z14" s="12" t="s">
        <v>43</v>
      </c>
      <c r="AA14" s="12" t="s">
        <v>43</v>
      </c>
      <c r="AB14" s="12" t="s">
        <v>43</v>
      </c>
      <c r="AC14" s="12" t="s">
        <v>43</v>
      </c>
      <c r="AD14" s="12" t="s">
        <v>40</v>
      </c>
      <c r="AE14" s="12" t="str">
        <f t="shared" si="2"/>
        <v>WO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40</v>
      </c>
      <c r="AK14" s="12" t="s">
        <v>43</v>
      </c>
      <c r="AL14" s="12" t="str">
        <f t="shared" si="2"/>
        <v>WO</v>
      </c>
      <c r="AM14" s="12" t="s">
        <v>43</v>
      </c>
      <c r="AN14" s="12" t="s">
        <v>44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December</v>
      </c>
      <c r="AU14" s="12" t="s">
        <v>8</v>
      </c>
      <c r="AV14" s="11">
        <f t="shared" si="4"/>
        <v>21</v>
      </c>
      <c r="AW14" s="12">
        <f t="shared" si="5"/>
        <v>3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Janreport13[[#This Row],[Days]]-Janreport13[[#This Row],[Absent]]</f>
        <v>28</v>
      </c>
      <c r="BB14" s="27">
        <v>15000</v>
      </c>
      <c r="BC14" s="27">
        <f>Janreport13[[#This Row],[Salary]]/Janreport13[[#This Row],[Days]]</f>
        <v>483.87096774193549</v>
      </c>
      <c r="BD14" s="27">
        <f>Janreport13[[#This Row],[Per Day Salary]]*Janreport13[[#This Row],[Absent]]</f>
        <v>1451.6129032258063</v>
      </c>
      <c r="BE14" s="27">
        <f>Janreport13[[#This Row],[Salary]]-Janreport13[[#This Row],[Deduction]]</f>
        <v>13548.387096774193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12" t="s">
        <v>43</v>
      </c>
      <c r="Q15" s="12" t="str">
        <f t="shared" si="2"/>
        <v>WO</v>
      </c>
      <c r="R15" s="12" t="s">
        <v>43</v>
      </c>
      <c r="S15" s="12" t="s">
        <v>43</v>
      </c>
      <c r="T15" s="12" t="s">
        <v>43</v>
      </c>
      <c r="U15" s="12" t="s">
        <v>40</v>
      </c>
      <c r="V15" s="12" t="s">
        <v>43</v>
      </c>
      <c r="W15" s="12" t="s">
        <v>43</v>
      </c>
      <c r="X15" s="12" t="str">
        <f t="shared" si="2"/>
        <v>WO</v>
      </c>
      <c r="Y15" s="12" t="s">
        <v>43</v>
      </c>
      <c r="Z15" s="12" t="s">
        <v>43</v>
      </c>
      <c r="AA15" s="12" t="s">
        <v>43</v>
      </c>
      <c r="AB15" s="12" t="s">
        <v>43</v>
      </c>
      <c r="AC15" s="12" t="s">
        <v>43</v>
      </c>
      <c r="AD15" s="12" t="s">
        <v>40</v>
      </c>
      <c r="AE15" s="12" t="str">
        <f t="shared" si="2"/>
        <v>WO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">
        <v>40</v>
      </c>
      <c r="AK15" s="12" t="s">
        <v>43</v>
      </c>
      <c r="AL15" s="12" t="str">
        <f t="shared" si="2"/>
        <v>WO</v>
      </c>
      <c r="AM15" s="12" t="s">
        <v>43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December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Janreport13[[#This Row],[Days]]-Janreport13[[#This Row],[Absent]]</f>
        <v>31</v>
      </c>
      <c r="BB15" s="27">
        <v>62000</v>
      </c>
      <c r="BC15" s="27">
        <f>Janreport13[[#This Row],[Salary]]/Janreport13[[#This Row],[Days]]</f>
        <v>2000</v>
      </c>
      <c r="BD15" s="27">
        <f>Janreport13[[#This Row],[Per Day Salary]]*Janreport13[[#This Row],[Absent]]</f>
        <v>0</v>
      </c>
      <c r="BE15" s="27">
        <f>Janreport13[[#This Row],[Salary]]-Janreport13[[#This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43</v>
      </c>
      <c r="P16" s="12" t="s">
        <v>43</v>
      </c>
      <c r="Q16" s="12" t="str">
        <f t="shared" si="2"/>
        <v>WO</v>
      </c>
      <c r="R16" s="12" t="s">
        <v>43</v>
      </c>
      <c r="S16" s="12" t="s">
        <v>43</v>
      </c>
      <c r="T16" s="12" t="s">
        <v>43</v>
      </c>
      <c r="U16" s="12" t="s">
        <v>40</v>
      </c>
      <c r="V16" s="12" t="s">
        <v>43</v>
      </c>
      <c r="W16" s="12" t="s">
        <v>43</v>
      </c>
      <c r="X16" s="12" t="str">
        <f t="shared" si="2"/>
        <v>WO</v>
      </c>
      <c r="Y16" s="12" t="s">
        <v>43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40</v>
      </c>
      <c r="AE16" s="12" t="str">
        <f t="shared" si="2"/>
        <v>WO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40</v>
      </c>
      <c r="AK16" s="12" t="s">
        <v>43</v>
      </c>
      <c r="AL16" s="12" t="str">
        <f t="shared" si="2"/>
        <v>WO</v>
      </c>
      <c r="AM16" s="12" t="s">
        <v>43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December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Janreport13[[#This Row],[Days]]-Janreport13[[#This Row],[Absent]]</f>
        <v>31</v>
      </c>
      <c r="BB16" s="27">
        <v>50000</v>
      </c>
      <c r="BC16" s="27">
        <f>Janreport13[[#This Row],[Salary]]/Janreport13[[#This Row],[Days]]</f>
        <v>1612.9032258064517</v>
      </c>
      <c r="BD16" s="27">
        <f>Janreport13[[#This Row],[Per Day Salary]]*Janreport13[[#This Row],[Absent]]</f>
        <v>0</v>
      </c>
      <c r="BE16" s="27">
        <f>Janreport13[[#This Row],[Salary]]-Janreport13[[#This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43</v>
      </c>
      <c r="P17" s="12" t="s">
        <v>43</v>
      </c>
      <c r="Q17" s="12" t="str">
        <f t="shared" si="2"/>
        <v>WO</v>
      </c>
      <c r="R17" s="12" t="s">
        <v>43</v>
      </c>
      <c r="S17" s="12" t="s">
        <v>43</v>
      </c>
      <c r="T17" s="12" t="s">
        <v>43</v>
      </c>
      <c r="U17" s="12" t="s">
        <v>40</v>
      </c>
      <c r="V17" s="12" t="s">
        <v>43</v>
      </c>
      <c r="W17" s="12" t="s">
        <v>43</v>
      </c>
      <c r="X17" s="12" t="str">
        <f t="shared" si="2"/>
        <v>WO</v>
      </c>
      <c r="Y17" s="12" t="s">
        <v>43</v>
      </c>
      <c r="Z17" s="12" t="s">
        <v>43</v>
      </c>
      <c r="AA17" s="12" t="s">
        <v>43</v>
      </c>
      <c r="AB17" s="12" t="s">
        <v>43</v>
      </c>
      <c r="AC17" s="12" t="s">
        <v>43</v>
      </c>
      <c r="AD17" s="12" t="s">
        <v>40</v>
      </c>
      <c r="AE17" s="12" t="str">
        <f t="shared" ref="AE17:AL28" si="10">IF(AE$7="Sun","WO","")</f>
        <v>WO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40</v>
      </c>
      <c r="AK17" s="12" t="s">
        <v>43</v>
      </c>
      <c r="AL17" s="12" t="str">
        <f t="shared" si="10"/>
        <v>WO</v>
      </c>
      <c r="AM17" s="12" t="s">
        <v>43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December</v>
      </c>
      <c r="AU17" s="12" t="s">
        <v>11</v>
      </c>
      <c r="AV17" s="11">
        <f t="shared" si="4"/>
        <v>24</v>
      </c>
      <c r="AW17" s="12">
        <f t="shared" si="5"/>
        <v>0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Janreport13[[#This Row],[Days]]-Janreport13[[#This Row],[Absent]]</f>
        <v>31</v>
      </c>
      <c r="BB17" s="27">
        <v>25000</v>
      </c>
      <c r="BC17" s="27">
        <f>Janreport13[[#This Row],[Salary]]/Janreport13[[#This Row],[Days]]</f>
        <v>806.45161290322585</v>
      </c>
      <c r="BD17" s="27">
        <f>Janreport13[[#This Row],[Per Day Salary]]*Janreport13[[#This Row],[Absent]]</f>
        <v>0</v>
      </c>
      <c r="BE17" s="27">
        <f>Janreport13[[#This Row],[Salary]]-Janreport13[[#This Row],[Deduction]]</f>
        <v>25000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">
        <v>43</v>
      </c>
      <c r="O18" s="12" t="s">
        <v>43</v>
      </c>
      <c r="P18" s="12" t="s">
        <v>43</v>
      </c>
      <c r="Q18" s="12" t="str">
        <f t="shared" ref="Q18:X28" si="11">IF(Q$7="Sun","WO","")</f>
        <v>WO</v>
      </c>
      <c r="R18" s="12" t="s">
        <v>43</v>
      </c>
      <c r="S18" s="12" t="s">
        <v>43</v>
      </c>
      <c r="T18" s="12" t="s">
        <v>43</v>
      </c>
      <c r="U18" s="12" t="s">
        <v>40</v>
      </c>
      <c r="V18" s="12" t="s">
        <v>43</v>
      </c>
      <c r="W18" s="12" t="s">
        <v>43</v>
      </c>
      <c r="X18" s="12" t="str">
        <f t="shared" si="11"/>
        <v>WO</v>
      </c>
      <c r="Y18" s="12" t="s">
        <v>43</v>
      </c>
      <c r="Z18" s="12" t="s">
        <v>43</v>
      </c>
      <c r="AA18" s="12" t="s">
        <v>43</v>
      </c>
      <c r="AB18" s="12" t="s">
        <v>43</v>
      </c>
      <c r="AC18" s="12" t="s">
        <v>43</v>
      </c>
      <c r="AD18" s="12" t="s">
        <v>40</v>
      </c>
      <c r="AE18" s="12" t="str">
        <f t="shared" si="10"/>
        <v>WO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40</v>
      </c>
      <c r="AK18" s="12" t="s">
        <v>43</v>
      </c>
      <c r="AL18" s="12" t="str">
        <f t="shared" si="10"/>
        <v>WO</v>
      </c>
      <c r="AM18" s="12" t="s">
        <v>43</v>
      </c>
      <c r="AN18" s="12" t="s">
        <v>43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December</v>
      </c>
      <c r="AU18" s="12" t="s">
        <v>12</v>
      </c>
      <c r="AV18" s="11">
        <f t="shared" si="4"/>
        <v>24</v>
      </c>
      <c r="AW18" s="12">
        <f t="shared" si="5"/>
        <v>0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Janreport13[[#This Row],[Days]]-Janreport13[[#This Row],[Absent]]</f>
        <v>31</v>
      </c>
      <c r="BB18" s="27">
        <v>45000</v>
      </c>
      <c r="BC18" s="27">
        <f>Janreport13[[#This Row],[Salary]]/Janreport13[[#This Row],[Days]]</f>
        <v>1451.6129032258063</v>
      </c>
      <c r="BD18" s="27">
        <f>Janreport13[[#This Row],[Per Day Salary]]*Janreport13[[#This Row],[Absent]]</f>
        <v>0</v>
      </c>
      <c r="BE18" s="27">
        <f>Janreport13[[#This Row],[Salary]]-Janreport13[[#This Row],[Deduction]]</f>
        <v>45000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44</v>
      </c>
      <c r="O19" s="12" t="s">
        <v>44</v>
      </c>
      <c r="P19" s="12" t="s">
        <v>43</v>
      </c>
      <c r="Q19" s="12" t="str">
        <f t="shared" si="11"/>
        <v>WO</v>
      </c>
      <c r="R19" s="12" t="s">
        <v>43</v>
      </c>
      <c r="S19" s="12" t="s">
        <v>43</v>
      </c>
      <c r="T19" s="12" t="s">
        <v>43</v>
      </c>
      <c r="U19" s="12" t="s">
        <v>40</v>
      </c>
      <c r="V19" s="12" t="s">
        <v>43</v>
      </c>
      <c r="W19" s="12" t="s">
        <v>43</v>
      </c>
      <c r="X19" s="12" t="str">
        <f t="shared" si="11"/>
        <v>WO</v>
      </c>
      <c r="Y19" s="12" t="s">
        <v>43</v>
      </c>
      <c r="Z19" s="12" t="s">
        <v>43</v>
      </c>
      <c r="AA19" s="12" t="s">
        <v>44</v>
      </c>
      <c r="AB19" s="12" t="s">
        <v>43</v>
      </c>
      <c r="AC19" s="12" t="s">
        <v>43</v>
      </c>
      <c r="AD19" s="12" t="s">
        <v>40</v>
      </c>
      <c r="AE19" s="12" t="str">
        <f t="shared" si="10"/>
        <v>WO</v>
      </c>
      <c r="AF19" s="12" t="s">
        <v>43</v>
      </c>
      <c r="AG19" s="12" t="s">
        <v>43</v>
      </c>
      <c r="AH19" s="12" t="s">
        <v>44</v>
      </c>
      <c r="AI19" s="12" t="s">
        <v>43</v>
      </c>
      <c r="AJ19" s="12" t="s">
        <v>40</v>
      </c>
      <c r="AK19" s="12" t="s">
        <v>43</v>
      </c>
      <c r="AL19" s="12" t="str">
        <f t="shared" si="10"/>
        <v>WO</v>
      </c>
      <c r="AM19" s="12" t="s">
        <v>43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December</v>
      </c>
      <c r="AU19" s="12" t="s">
        <v>13</v>
      </c>
      <c r="AV19" s="11">
        <f t="shared" si="4"/>
        <v>20</v>
      </c>
      <c r="AW19" s="12">
        <f t="shared" si="5"/>
        <v>4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Janreport13[[#This Row],[Days]]-Janreport13[[#This Row],[Absent]]</f>
        <v>27</v>
      </c>
      <c r="BB19" s="27">
        <v>48000</v>
      </c>
      <c r="BC19" s="27">
        <f>Janreport13[[#This Row],[Salary]]/Janreport13[[#This Row],[Days]]</f>
        <v>1548.3870967741937</v>
      </c>
      <c r="BD19" s="27">
        <f>Janreport13[[#This Row],[Per Day Salary]]*Janreport13[[#This Row],[Absent]]</f>
        <v>6193.5483870967746</v>
      </c>
      <c r="BE19" s="27">
        <f>Janreport13[[#This Row],[Salary]]-Janreport13[[#This Row],[Deduction]]</f>
        <v>41806.451612903227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44</v>
      </c>
      <c r="O20" s="12" t="s">
        <v>44</v>
      </c>
      <c r="P20" s="12" t="s">
        <v>43</v>
      </c>
      <c r="Q20" s="12" t="str">
        <f t="shared" si="11"/>
        <v>WO</v>
      </c>
      <c r="R20" s="12" t="s">
        <v>43</v>
      </c>
      <c r="S20" s="12" t="s">
        <v>44</v>
      </c>
      <c r="T20" s="12" t="s">
        <v>43</v>
      </c>
      <c r="U20" s="12" t="s">
        <v>40</v>
      </c>
      <c r="V20" s="12" t="s">
        <v>43</v>
      </c>
      <c r="W20" s="12" t="s">
        <v>43</v>
      </c>
      <c r="X20" s="12" t="str">
        <f t="shared" si="11"/>
        <v>WO</v>
      </c>
      <c r="Y20" s="12" t="s">
        <v>43</v>
      </c>
      <c r="Z20" s="12" t="s">
        <v>43</v>
      </c>
      <c r="AA20" s="12" t="s">
        <v>43</v>
      </c>
      <c r="AB20" s="12" t="s">
        <v>43</v>
      </c>
      <c r="AC20" s="12" t="s">
        <v>43</v>
      </c>
      <c r="AD20" s="12" t="s">
        <v>40</v>
      </c>
      <c r="AE20" s="12" t="str">
        <f t="shared" si="10"/>
        <v>WO</v>
      </c>
      <c r="AF20" s="12" t="s">
        <v>43</v>
      </c>
      <c r="AG20" s="12" t="s">
        <v>43</v>
      </c>
      <c r="AH20" s="12" t="s">
        <v>44</v>
      </c>
      <c r="AI20" s="12" t="s">
        <v>43</v>
      </c>
      <c r="AJ20" s="12" t="s">
        <v>40</v>
      </c>
      <c r="AK20" s="12" t="s">
        <v>43</v>
      </c>
      <c r="AL20" s="12" t="str">
        <f t="shared" si="10"/>
        <v>WO</v>
      </c>
      <c r="AM20" s="12" t="s">
        <v>43</v>
      </c>
      <c r="AN20" s="12" t="s">
        <v>43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December</v>
      </c>
      <c r="AU20" s="12" t="s">
        <v>14</v>
      </c>
      <c r="AV20" s="11">
        <f t="shared" si="4"/>
        <v>20</v>
      </c>
      <c r="AW20" s="12">
        <f t="shared" si="5"/>
        <v>4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Janreport13[[#This Row],[Days]]-Janreport13[[#This Row],[Absent]]</f>
        <v>27</v>
      </c>
      <c r="BB20" s="27">
        <v>52000</v>
      </c>
      <c r="BC20" s="27">
        <f>Janreport13[[#This Row],[Salary]]/Janreport13[[#This Row],[Days]]</f>
        <v>1677.4193548387098</v>
      </c>
      <c r="BD20" s="27">
        <f>Janreport13[[#This Row],[Per Day Salary]]*Janreport13[[#This Row],[Absent]]</f>
        <v>6709.677419354839</v>
      </c>
      <c r="BE20" s="27">
        <f>Janreport13[[#This Row],[Salary]]-Janreport13[[#This Row],[Deduction]]</f>
        <v>45290.322580645159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43</v>
      </c>
      <c r="P21" s="12" t="s">
        <v>43</v>
      </c>
      <c r="Q21" s="12" t="str">
        <f t="shared" si="11"/>
        <v>WO</v>
      </c>
      <c r="R21" s="12" t="s">
        <v>43</v>
      </c>
      <c r="S21" s="12" t="s">
        <v>44</v>
      </c>
      <c r="T21" s="12" t="s">
        <v>43</v>
      </c>
      <c r="U21" s="12" t="s">
        <v>40</v>
      </c>
      <c r="V21" s="12" t="s">
        <v>43</v>
      </c>
      <c r="W21" s="12" t="s">
        <v>43</v>
      </c>
      <c r="X21" s="12" t="str">
        <f t="shared" si="11"/>
        <v>WO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43</v>
      </c>
      <c r="AD21" s="12" t="s">
        <v>40</v>
      </c>
      <c r="AE21" s="12" t="str">
        <f t="shared" si="10"/>
        <v>WO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40</v>
      </c>
      <c r="AK21" s="12" t="s">
        <v>43</v>
      </c>
      <c r="AL21" s="12" t="str">
        <f t="shared" si="10"/>
        <v>WO</v>
      </c>
      <c r="AM21" s="12" t="s">
        <v>43</v>
      </c>
      <c r="AN21" s="12" t="s">
        <v>44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December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Janreport13[[#This Row],[Days]]-Janreport13[[#This Row],[Absent]]</f>
        <v>29</v>
      </c>
      <c r="BB21" s="27">
        <v>42000</v>
      </c>
      <c r="BC21" s="27">
        <f>Janreport13[[#This Row],[Salary]]/Janreport13[[#This Row],[Days]]</f>
        <v>1354.8387096774193</v>
      </c>
      <c r="BD21" s="27">
        <f>Janreport13[[#This Row],[Per Day Salary]]*Janreport13[[#This Row],[Absent]]</f>
        <v>2709.6774193548385</v>
      </c>
      <c r="BE21" s="27">
        <f>Janreport13[[#This Row],[Salary]]-Janreport13[[#This Row],[Deduction]]</f>
        <v>39290.322580645159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">
        <v>43</v>
      </c>
      <c r="P22" s="12" t="s">
        <v>43</v>
      </c>
      <c r="Q22" s="12" t="str">
        <f t="shared" si="11"/>
        <v>WO</v>
      </c>
      <c r="R22" s="12" t="s">
        <v>43</v>
      </c>
      <c r="S22" s="12" t="s">
        <v>43</v>
      </c>
      <c r="T22" s="12" t="s">
        <v>43</v>
      </c>
      <c r="U22" s="12" t="s">
        <v>40</v>
      </c>
      <c r="V22" s="12" t="s">
        <v>43</v>
      </c>
      <c r="W22" s="12" t="s">
        <v>43</v>
      </c>
      <c r="X22" s="12" t="str">
        <f t="shared" si="11"/>
        <v>WO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40</v>
      </c>
      <c r="AE22" s="12" t="str">
        <f t="shared" si="10"/>
        <v>WO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40</v>
      </c>
      <c r="AK22" s="12" t="s">
        <v>43</v>
      </c>
      <c r="AL22" s="12" t="str">
        <f t="shared" si="10"/>
        <v>WO</v>
      </c>
      <c r="AM22" s="12" t="s">
        <v>43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December</v>
      </c>
      <c r="AU22" s="12" t="s">
        <v>16</v>
      </c>
      <c r="AV22" s="11">
        <f t="shared" si="4"/>
        <v>24</v>
      </c>
      <c r="AW22" s="12">
        <f t="shared" si="5"/>
        <v>0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Janreport13[[#This Row],[Days]]-Janreport13[[#This Row],[Absent]]</f>
        <v>31</v>
      </c>
      <c r="BB22" s="27">
        <v>15000</v>
      </c>
      <c r="BC22" s="27">
        <f>Janreport13[[#This Row],[Salary]]/Janreport13[[#This Row],[Days]]</f>
        <v>483.87096774193549</v>
      </c>
      <c r="BD22" s="27">
        <f>Janreport13[[#This Row],[Per Day Salary]]*Janreport13[[#This Row],[Absent]]</f>
        <v>0</v>
      </c>
      <c r="BE22" s="27">
        <f>Janreport13[[#This Row],[Salary]]-Janreport13[[#This Row],[Deduction]]</f>
        <v>15000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43</v>
      </c>
      <c r="M23" s="12" t="s">
        <v>43</v>
      </c>
      <c r="N23" s="12" t="s">
        <v>43</v>
      </c>
      <c r="O23" s="12" t="s">
        <v>43</v>
      </c>
      <c r="P23" s="12" t="s">
        <v>43</v>
      </c>
      <c r="Q23" s="12" t="str">
        <f t="shared" si="11"/>
        <v>WO</v>
      </c>
      <c r="R23" s="12" t="s">
        <v>43</v>
      </c>
      <c r="S23" s="12" t="s">
        <v>43</v>
      </c>
      <c r="T23" s="12" t="s">
        <v>43</v>
      </c>
      <c r="U23" s="12" t="s">
        <v>40</v>
      </c>
      <c r="V23" s="12" t="s">
        <v>43</v>
      </c>
      <c r="W23" s="12" t="s">
        <v>43</v>
      </c>
      <c r="X23" s="12" t="str">
        <f t="shared" si="11"/>
        <v>WO</v>
      </c>
      <c r="Y23" s="12" t="s">
        <v>43</v>
      </c>
      <c r="Z23" s="12" t="s">
        <v>43</v>
      </c>
      <c r="AA23" s="12" t="s">
        <v>44</v>
      </c>
      <c r="AB23" s="12" t="s">
        <v>43</v>
      </c>
      <c r="AC23" s="12" t="s">
        <v>43</v>
      </c>
      <c r="AD23" s="12" t="s">
        <v>40</v>
      </c>
      <c r="AE23" s="12" t="str">
        <f t="shared" si="10"/>
        <v>WO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40</v>
      </c>
      <c r="AK23" s="12" t="s">
        <v>43</v>
      </c>
      <c r="AL23" s="12" t="str">
        <f t="shared" si="10"/>
        <v>WO</v>
      </c>
      <c r="AM23" s="12" t="s">
        <v>43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December</v>
      </c>
      <c r="AU23" s="12" t="s">
        <v>17</v>
      </c>
      <c r="AV23" s="11">
        <f t="shared" si="4"/>
        <v>23</v>
      </c>
      <c r="AW23" s="12">
        <f t="shared" si="5"/>
        <v>1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Janreport13[[#This Row],[Days]]-Janreport13[[#This Row],[Absent]]</f>
        <v>30</v>
      </c>
      <c r="BB23" s="27">
        <v>46000</v>
      </c>
      <c r="BC23" s="27">
        <f>Janreport13[[#This Row],[Salary]]/Janreport13[[#This Row],[Days]]</f>
        <v>1483.8709677419354</v>
      </c>
      <c r="BD23" s="27">
        <f>Janreport13[[#This Row],[Per Day Salary]]*Janreport13[[#This Row],[Absent]]</f>
        <v>1483.8709677419354</v>
      </c>
      <c r="BE23" s="27">
        <f>Janreport13[[#This Row],[Salary]]-Janreport13[[#This Row],[Deduction]]</f>
        <v>44516.129032258068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43</v>
      </c>
      <c r="P24" s="12" t="s">
        <v>43</v>
      </c>
      <c r="Q24" s="12" t="str">
        <f t="shared" si="11"/>
        <v>WO</v>
      </c>
      <c r="R24" s="12" t="s">
        <v>43</v>
      </c>
      <c r="S24" s="12" t="s">
        <v>43</v>
      </c>
      <c r="T24" s="12" t="s">
        <v>43</v>
      </c>
      <c r="U24" s="12" t="s">
        <v>40</v>
      </c>
      <c r="V24" s="12" t="s">
        <v>43</v>
      </c>
      <c r="W24" s="12" t="s">
        <v>43</v>
      </c>
      <c r="X24" s="12" t="str">
        <f t="shared" si="11"/>
        <v>WO</v>
      </c>
      <c r="Y24" s="12" t="s">
        <v>43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2" t="s">
        <v>40</v>
      </c>
      <c r="AE24" s="12" t="str">
        <f t="shared" si="10"/>
        <v>WO</v>
      </c>
      <c r="AF24" s="12" t="s">
        <v>43</v>
      </c>
      <c r="AG24" s="12" t="s">
        <v>43</v>
      </c>
      <c r="AH24" s="12" t="s">
        <v>44</v>
      </c>
      <c r="AI24" s="12" t="s">
        <v>43</v>
      </c>
      <c r="AJ24" s="12" t="s">
        <v>40</v>
      </c>
      <c r="AK24" s="12" t="s">
        <v>43</v>
      </c>
      <c r="AL24" s="12" t="str">
        <f t="shared" si="10"/>
        <v>WO</v>
      </c>
      <c r="AM24" s="12" t="s">
        <v>43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December</v>
      </c>
      <c r="AU24" s="12" t="s">
        <v>18</v>
      </c>
      <c r="AV24" s="11">
        <f t="shared" si="4"/>
        <v>23</v>
      </c>
      <c r="AW24" s="12">
        <f t="shared" si="5"/>
        <v>1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Janreport13[[#This Row],[Days]]-Janreport13[[#This Row],[Absent]]</f>
        <v>30</v>
      </c>
      <c r="BB24" s="27">
        <v>52000</v>
      </c>
      <c r="BC24" s="27">
        <f>Janreport13[[#This Row],[Salary]]/Janreport13[[#This Row],[Days]]</f>
        <v>1677.4193548387098</v>
      </c>
      <c r="BD24" s="27">
        <f>Janreport13[[#This Row],[Per Day Salary]]*Janreport13[[#This Row],[Absent]]</f>
        <v>1677.4193548387098</v>
      </c>
      <c r="BE24" s="27">
        <f>Janreport13[[#This Row],[Salary]]-Janreport13[[#This Row],[Deduction]]</f>
        <v>50322.580645161288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44</v>
      </c>
      <c r="O25" s="12" t="s">
        <v>43</v>
      </c>
      <c r="P25" s="12" t="s">
        <v>43</v>
      </c>
      <c r="Q25" s="12" t="str">
        <f t="shared" si="11"/>
        <v>WO</v>
      </c>
      <c r="R25" s="12" t="s">
        <v>43</v>
      </c>
      <c r="S25" s="12" t="s">
        <v>43</v>
      </c>
      <c r="T25" s="12" t="s">
        <v>43</v>
      </c>
      <c r="U25" s="12" t="s">
        <v>40</v>
      </c>
      <c r="V25" s="12" t="s">
        <v>43</v>
      </c>
      <c r="W25" s="12" t="s">
        <v>43</v>
      </c>
      <c r="X25" s="12" t="str">
        <f t="shared" si="11"/>
        <v>WO</v>
      </c>
      <c r="Y25" s="12" t="s">
        <v>43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2" t="s">
        <v>40</v>
      </c>
      <c r="AE25" s="12" t="str">
        <f t="shared" si="10"/>
        <v>WO</v>
      </c>
      <c r="AF25" s="12" t="s">
        <v>43</v>
      </c>
      <c r="AG25" s="12" t="s">
        <v>43</v>
      </c>
      <c r="AH25" s="12" t="s">
        <v>44</v>
      </c>
      <c r="AI25" s="12" t="s">
        <v>43</v>
      </c>
      <c r="AJ25" s="12" t="s">
        <v>40</v>
      </c>
      <c r="AK25" s="12" t="s">
        <v>43</v>
      </c>
      <c r="AL25" s="12" t="str">
        <f t="shared" si="10"/>
        <v>WO</v>
      </c>
      <c r="AM25" s="12" t="s">
        <v>43</v>
      </c>
      <c r="AN25" s="12" t="s">
        <v>43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December</v>
      </c>
      <c r="AU25" s="12" t="s">
        <v>19</v>
      </c>
      <c r="AV25" s="11">
        <f t="shared" si="4"/>
        <v>22</v>
      </c>
      <c r="AW25" s="12">
        <f t="shared" si="5"/>
        <v>2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Janreport13[[#This Row],[Days]]-Janreport13[[#This Row],[Absent]]</f>
        <v>29</v>
      </c>
      <c r="BB25" s="27">
        <v>42000</v>
      </c>
      <c r="BC25" s="27">
        <f>Janreport13[[#This Row],[Salary]]/Janreport13[[#This Row],[Days]]</f>
        <v>1354.8387096774193</v>
      </c>
      <c r="BD25" s="27">
        <f>Janreport13[[#This Row],[Per Day Salary]]*Janreport13[[#This Row],[Absent]]</f>
        <v>2709.6774193548385</v>
      </c>
      <c r="BE25" s="27">
        <f>Janreport13[[#This Row],[Salary]]-Janreport13[[#This Row],[Deduction]]</f>
        <v>39290.322580645159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44</v>
      </c>
      <c r="O26" s="12" t="s">
        <v>43</v>
      </c>
      <c r="P26" s="12" t="s">
        <v>43</v>
      </c>
      <c r="Q26" s="12" t="str">
        <f t="shared" si="11"/>
        <v>WO</v>
      </c>
      <c r="R26" s="12" t="s">
        <v>43</v>
      </c>
      <c r="S26" s="12" t="s">
        <v>43</v>
      </c>
      <c r="T26" s="12" t="s">
        <v>43</v>
      </c>
      <c r="U26" s="12" t="s">
        <v>40</v>
      </c>
      <c r="V26" s="12" t="s">
        <v>43</v>
      </c>
      <c r="W26" s="12" t="s">
        <v>43</v>
      </c>
      <c r="X26" s="12" t="str">
        <f t="shared" si="11"/>
        <v>WO</v>
      </c>
      <c r="Y26" s="12" t="s">
        <v>43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2" t="s">
        <v>40</v>
      </c>
      <c r="AE26" s="12" t="str">
        <f t="shared" si="10"/>
        <v>WO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40</v>
      </c>
      <c r="AK26" s="12" t="s">
        <v>43</v>
      </c>
      <c r="AL26" s="12" t="str">
        <f t="shared" si="10"/>
        <v>WO</v>
      </c>
      <c r="AM26" s="12" t="s">
        <v>43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December</v>
      </c>
      <c r="AU26" s="12" t="s">
        <v>20</v>
      </c>
      <c r="AV26" s="11">
        <f t="shared" si="4"/>
        <v>23</v>
      </c>
      <c r="AW26" s="12">
        <f t="shared" si="5"/>
        <v>1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Janreport13[[#This Row],[Days]]-Janreport13[[#This Row],[Absent]]</f>
        <v>30</v>
      </c>
      <c r="BB26" s="27">
        <v>62000</v>
      </c>
      <c r="BC26" s="27">
        <f>Janreport13[[#This Row],[Salary]]/Janreport13[[#This Row],[Days]]</f>
        <v>2000</v>
      </c>
      <c r="BD26" s="27">
        <f>Janreport13[[#This Row],[Per Day Salary]]*Janreport13[[#This Row],[Absent]]</f>
        <v>2000</v>
      </c>
      <c r="BE26" s="27">
        <f>Janreport13[[#This Row],[Salary]]-Janreport13[[#This Row],[Deduction]]</f>
        <v>60000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43</v>
      </c>
      <c r="P27" s="12" t="s">
        <v>43</v>
      </c>
      <c r="Q27" s="12" t="str">
        <f t="shared" si="11"/>
        <v>WO</v>
      </c>
      <c r="R27" s="12" t="s">
        <v>43</v>
      </c>
      <c r="S27" s="12" t="s">
        <v>43</v>
      </c>
      <c r="T27" s="12" t="s">
        <v>43</v>
      </c>
      <c r="U27" s="12" t="s">
        <v>40</v>
      </c>
      <c r="V27" s="12" t="s">
        <v>43</v>
      </c>
      <c r="W27" s="12" t="s">
        <v>43</v>
      </c>
      <c r="X27" s="12" t="str">
        <f t="shared" si="11"/>
        <v>WO</v>
      </c>
      <c r="Y27" s="12" t="s">
        <v>43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40</v>
      </c>
      <c r="AE27" s="12" t="str">
        <f t="shared" si="10"/>
        <v>WO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40</v>
      </c>
      <c r="AK27" s="12" t="s">
        <v>43</v>
      </c>
      <c r="AL27" s="12" t="str">
        <f t="shared" si="10"/>
        <v>WO</v>
      </c>
      <c r="AM27" s="12" t="s">
        <v>43</v>
      </c>
      <c r="AN27" s="12" t="s">
        <v>43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December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Janreport13[[#This Row],[Days]]-Janreport13[[#This Row],[Absent]]</f>
        <v>31</v>
      </c>
      <c r="BB27" s="27">
        <v>41000</v>
      </c>
      <c r="BC27" s="27">
        <f>Janreport13[[#This Row],[Salary]]/Janreport13[[#This Row],[Days]]</f>
        <v>1322.5806451612902</v>
      </c>
      <c r="BD27" s="27">
        <f>Janreport13[[#This Row],[Per Day Salary]]*Janreport13[[#This Row],[Absent]]</f>
        <v>0</v>
      </c>
      <c r="BE27" s="27">
        <f>Janreport13[[#This Row],[Salary]]-Janreport13[[#This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43</v>
      </c>
      <c r="P28" s="15" t="s">
        <v>43</v>
      </c>
      <c r="Q28" s="15" t="str">
        <f t="shared" si="11"/>
        <v>WO</v>
      </c>
      <c r="R28" s="15" t="s">
        <v>43</v>
      </c>
      <c r="S28" s="15" t="s">
        <v>43</v>
      </c>
      <c r="T28" s="15" t="s">
        <v>43</v>
      </c>
      <c r="U28" s="15" t="s">
        <v>40</v>
      </c>
      <c r="V28" s="15" t="s">
        <v>43</v>
      </c>
      <c r="W28" s="15" t="s">
        <v>43</v>
      </c>
      <c r="X28" s="15" t="str">
        <f t="shared" si="11"/>
        <v>WO</v>
      </c>
      <c r="Y28" s="15" t="s">
        <v>43</v>
      </c>
      <c r="Z28" s="15" t="s">
        <v>43</v>
      </c>
      <c r="AA28" s="15" t="s">
        <v>43</v>
      </c>
      <c r="AB28" s="15" t="s">
        <v>43</v>
      </c>
      <c r="AC28" s="15" t="s">
        <v>43</v>
      </c>
      <c r="AD28" s="15" t="s">
        <v>40</v>
      </c>
      <c r="AE28" s="15" t="str">
        <f t="shared" si="10"/>
        <v>WO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40</v>
      </c>
      <c r="AK28" s="15" t="s">
        <v>43</v>
      </c>
      <c r="AL28" s="15" t="str">
        <f t="shared" si="10"/>
        <v>WO</v>
      </c>
      <c r="AM28" s="15" t="s">
        <v>43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December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Janreport13[[#This Row],[Days]]-Janreport13[[#This Row],[Absent]]</f>
        <v>31</v>
      </c>
      <c r="BB28" s="29">
        <v>30000</v>
      </c>
      <c r="BC28" s="29">
        <f>Janreport13[[#This Row],[Salary]]/Janreport13[[#This Row],[Days]]</f>
        <v>967.74193548387098</v>
      </c>
      <c r="BD28" s="29">
        <f>Janreport13[[#This Row],[Per Day Salary]]*Janreport13[[#This Row],[Absent]]</f>
        <v>0</v>
      </c>
      <c r="BE28" s="29">
        <f>Janreport13[[#This Row],[Salary]]-Janreport13[[#This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3" priority="1" operator="containsText" text="L">
      <formula>NOT(ISERROR(SEARCH("L",K9)))</formula>
    </cfRule>
    <cfRule type="containsText" dxfId="2" priority="2" operator="containsText" text="A">
      <formula>NOT(ISERROR(SEARCH("A",K9)))</formula>
    </cfRule>
    <cfRule type="containsText" dxfId="1" priority="3" operator="containsText" text="P">
      <formula>NOT(ISERROR(SEARCH("P",K9)))</formula>
    </cfRule>
    <cfRule type="containsText" dxfId="0" priority="4" operator="containsText" text="WO">
      <formula>NOT(ISERROR(SEARCH("WO",K9)))</formula>
    </cfRule>
  </conditionalFormatting>
  <dataValidations count="1">
    <dataValidation type="list" allowBlank="1" showInputMessage="1" showErrorMessage="1" sqref="K9:P28 R9:W28 Y9:AD27 Y28:AD28 AF9:AK28 AM9:AO28" xr:uid="{D45C2B3B-3523-4B74-8EE3-D2992B5FBD62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4A3711-842B-4153-997D-C166EBC075DF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77F72B6-A26B-4F8E-A1F2-891927E8D78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Dec!AV9:AY9</xm:f>
              <xm:sqref>BF9</xm:sqref>
            </x14:sparkline>
            <x14:sparkline>
              <xm:f>Dec!AV10:AY10</xm:f>
              <xm:sqref>BF10</xm:sqref>
            </x14:sparkline>
            <x14:sparkline>
              <xm:f>Dec!AV11:AY11</xm:f>
              <xm:sqref>BF11</xm:sqref>
            </x14:sparkline>
            <x14:sparkline>
              <xm:f>Dec!AV12:AY12</xm:f>
              <xm:sqref>BF12</xm:sqref>
            </x14:sparkline>
            <x14:sparkline>
              <xm:f>Dec!AV13:AY13</xm:f>
              <xm:sqref>BF13</xm:sqref>
            </x14:sparkline>
            <x14:sparkline>
              <xm:f>Dec!AV14:AY14</xm:f>
              <xm:sqref>BF14</xm:sqref>
            </x14:sparkline>
            <x14:sparkline>
              <xm:f>Dec!AV15:AY15</xm:f>
              <xm:sqref>BF15</xm:sqref>
            </x14:sparkline>
            <x14:sparkline>
              <xm:f>Dec!AV16:AY16</xm:f>
              <xm:sqref>BF16</xm:sqref>
            </x14:sparkline>
            <x14:sparkline>
              <xm:f>Dec!AV17:AY17</xm:f>
              <xm:sqref>BF17</xm:sqref>
            </x14:sparkline>
            <x14:sparkline>
              <xm:f>Dec!AV18:AY18</xm:f>
              <xm:sqref>BF18</xm:sqref>
            </x14:sparkline>
            <x14:sparkline>
              <xm:f>Dec!AV19:AY19</xm:f>
              <xm:sqref>BF19</xm:sqref>
            </x14:sparkline>
            <x14:sparkline>
              <xm:f>Dec!AV20:AY20</xm:f>
              <xm:sqref>BF20</xm:sqref>
            </x14:sparkline>
            <x14:sparkline>
              <xm:f>Dec!AV21:AY21</xm:f>
              <xm:sqref>BF21</xm:sqref>
            </x14:sparkline>
            <x14:sparkline>
              <xm:f>Dec!AV22:AY22</xm:f>
              <xm:sqref>BF22</xm:sqref>
            </x14:sparkline>
            <x14:sparkline>
              <xm:f>Dec!AV23:AY23</xm:f>
              <xm:sqref>BF23</xm:sqref>
            </x14:sparkline>
            <x14:sparkline>
              <xm:f>Dec!AV24:AY24</xm:f>
              <xm:sqref>BF24</xm:sqref>
            </x14:sparkline>
            <x14:sparkline>
              <xm:f>Dec!AV25:AY25</xm:f>
              <xm:sqref>BF25</xm:sqref>
            </x14:sparkline>
            <x14:sparkline>
              <xm:f>Dec!AV26:AY26</xm:f>
              <xm:sqref>BF26</xm:sqref>
            </x14:sparkline>
            <x14:sparkline>
              <xm:f>Dec!AV27:AY27</xm:f>
              <xm:sqref>BF27</xm:sqref>
            </x14:sparkline>
            <x14:sparkline>
              <xm:f>Dec!AV28:AY28</xm:f>
              <xm:sqref>BF28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2CE5-0506-4381-9817-C8969FED7758}">
  <dimension ref="D40:E42"/>
  <sheetViews>
    <sheetView topLeftCell="A25" zoomScale="235" zoomScaleNormal="235" workbookViewId="0">
      <selection activeCell="D42" sqref="D42"/>
    </sheetView>
  </sheetViews>
  <sheetFormatPr defaultRowHeight="14.5" x14ac:dyDescent="0.35"/>
  <cols>
    <col min="4" max="5" width="10.08984375" bestFit="1" customWidth="1"/>
  </cols>
  <sheetData>
    <row r="40" spans="4:5" x14ac:dyDescent="0.35">
      <c r="D40" s="7">
        <v>45658</v>
      </c>
      <c r="E40" s="7">
        <v>45688</v>
      </c>
    </row>
    <row r="42" spans="4:5" x14ac:dyDescent="0.35">
      <c r="D42">
        <f>(DATEDIF(D40,E40,"D"))+1</f>
        <v>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40D6-46BB-43C9-BC2A-435A2D06B777}">
  <dimension ref="A1:A12"/>
  <sheetViews>
    <sheetView zoomScale="280" zoomScaleNormal="280" workbookViewId="0">
      <selection activeCell="A12" sqref="A12"/>
    </sheetView>
  </sheetViews>
  <sheetFormatPr defaultRowHeight="14.5" x14ac:dyDescent="0.35"/>
  <cols>
    <col min="1" max="1" width="10.08984375" bestFit="1" customWidth="1"/>
  </cols>
  <sheetData>
    <row r="1" spans="1:1" x14ac:dyDescent="0.35">
      <c r="A1" s="7">
        <v>45658</v>
      </c>
    </row>
    <row r="2" spans="1:1" x14ac:dyDescent="0.35">
      <c r="A2" s="7">
        <v>45689</v>
      </c>
    </row>
    <row r="3" spans="1:1" x14ac:dyDescent="0.35">
      <c r="A3" s="7">
        <v>45717</v>
      </c>
    </row>
    <row r="4" spans="1:1" x14ac:dyDescent="0.35">
      <c r="A4" s="7">
        <v>45748</v>
      </c>
    </row>
    <row r="5" spans="1:1" x14ac:dyDescent="0.35">
      <c r="A5" s="7">
        <v>45778</v>
      </c>
    </row>
    <row r="6" spans="1:1" x14ac:dyDescent="0.35">
      <c r="A6" s="7">
        <v>45809</v>
      </c>
    </row>
    <row r="7" spans="1:1" x14ac:dyDescent="0.35">
      <c r="A7" s="7">
        <v>45839</v>
      </c>
    </row>
    <row r="8" spans="1:1" x14ac:dyDescent="0.35">
      <c r="A8" s="7">
        <v>45870</v>
      </c>
    </row>
    <row r="9" spans="1:1" x14ac:dyDescent="0.35">
      <c r="A9" s="7">
        <v>45901</v>
      </c>
    </row>
    <row r="10" spans="1:1" x14ac:dyDescent="0.35">
      <c r="A10" s="7">
        <v>45931</v>
      </c>
    </row>
    <row r="11" spans="1:1" x14ac:dyDescent="0.35">
      <c r="A11" s="7">
        <v>45962</v>
      </c>
    </row>
    <row r="12" spans="1:1" x14ac:dyDescent="0.35">
      <c r="A12" s="7">
        <v>45992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EFB4-FDFB-4121-9F79-8F7066116221}">
  <dimension ref="A1:BG37"/>
  <sheetViews>
    <sheetView tabSelected="1" topLeftCell="AF1" zoomScaleNormal="100" workbookViewId="0">
      <selection activeCell="AV10" sqref="AV10"/>
    </sheetView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45658</v>
      </c>
      <c r="I5" s="34">
        <f>(DATEDIF($H$5,$L$5,"D"))+1</f>
        <v>31</v>
      </c>
      <c r="J5" s="34" t="str">
        <f>TEXT(H5,"MMMM")</f>
        <v>January</v>
      </c>
      <c r="K5" s="34" t="s">
        <v>28</v>
      </c>
      <c r="L5" s="35">
        <f>EOMONTH(H5,0)</f>
        <v>45688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Wed</v>
      </c>
      <c r="L7" s="21" t="str">
        <f t="shared" ref="L7:AO7" si="0">TEXT(L8,"DDD")</f>
        <v>Thu</v>
      </c>
      <c r="M7" s="21" t="str">
        <f t="shared" si="0"/>
        <v>Fri</v>
      </c>
      <c r="N7" s="21" t="str">
        <f t="shared" si="0"/>
        <v>Sat</v>
      </c>
      <c r="O7" s="21" t="str">
        <f t="shared" si="0"/>
        <v>Sun</v>
      </c>
      <c r="P7" s="21" t="str">
        <f t="shared" si="0"/>
        <v>Mon</v>
      </c>
      <c r="Q7" s="21" t="str">
        <f t="shared" si="0"/>
        <v>Tue</v>
      </c>
      <c r="R7" s="21" t="str">
        <f t="shared" si="0"/>
        <v>Wed</v>
      </c>
      <c r="S7" s="21" t="str">
        <f t="shared" si="0"/>
        <v>Thu</v>
      </c>
      <c r="T7" s="21" t="str">
        <f t="shared" si="0"/>
        <v>Fri</v>
      </c>
      <c r="U7" s="21" t="str">
        <f t="shared" si="0"/>
        <v>Sat</v>
      </c>
      <c r="V7" s="21" t="str">
        <f t="shared" si="0"/>
        <v>Sun</v>
      </c>
      <c r="W7" s="21" t="str">
        <f t="shared" si="0"/>
        <v>Mon</v>
      </c>
      <c r="X7" s="21" t="str">
        <f t="shared" si="0"/>
        <v>Tue</v>
      </c>
      <c r="Y7" s="21" t="str">
        <f t="shared" si="0"/>
        <v>Wed</v>
      </c>
      <c r="Z7" s="21" t="str">
        <f t="shared" si="0"/>
        <v>Thu</v>
      </c>
      <c r="AA7" s="21" t="str">
        <f t="shared" si="0"/>
        <v>Fri</v>
      </c>
      <c r="AB7" s="21" t="str">
        <f t="shared" si="0"/>
        <v>Sat</v>
      </c>
      <c r="AC7" s="21" t="str">
        <f t="shared" si="0"/>
        <v>Sun</v>
      </c>
      <c r="AD7" s="21" t="str">
        <f t="shared" si="0"/>
        <v>Mon</v>
      </c>
      <c r="AE7" s="21" t="str">
        <f t="shared" si="0"/>
        <v>Tue</v>
      </c>
      <c r="AF7" s="21" t="str">
        <f t="shared" si="0"/>
        <v>Wed</v>
      </c>
      <c r="AG7" s="21" t="str">
        <f t="shared" si="0"/>
        <v>Thu</v>
      </c>
      <c r="AH7" s="21" t="str">
        <f t="shared" si="0"/>
        <v>Fri</v>
      </c>
      <c r="AI7" s="21" t="str">
        <f t="shared" si="0"/>
        <v>Sat</v>
      </c>
      <c r="AJ7" s="21" t="str">
        <f t="shared" si="0"/>
        <v>Sun</v>
      </c>
      <c r="AK7" s="21" t="str">
        <f t="shared" si="0"/>
        <v>Mon</v>
      </c>
      <c r="AL7" s="21" t="str">
        <f t="shared" si="0"/>
        <v>Tue</v>
      </c>
      <c r="AM7" s="21" t="str">
        <f t="shared" si="0"/>
        <v>Wed</v>
      </c>
      <c r="AN7" s="21" t="str">
        <f t="shared" si="0"/>
        <v>Thu</v>
      </c>
      <c r="AO7" s="22" t="str">
        <f t="shared" si="0"/>
        <v>Fri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45658</v>
      </c>
      <c r="L8" s="18">
        <f>IF(K8&lt;$L$5,K8+1,"")</f>
        <v>45659</v>
      </c>
      <c r="M8" s="18">
        <f t="shared" ref="M8:AO8" si="1">IF(L8&lt;$L$5,L8+1,"")</f>
        <v>45660</v>
      </c>
      <c r="N8" s="18">
        <f t="shared" si="1"/>
        <v>45661</v>
      </c>
      <c r="O8" s="18">
        <f t="shared" si="1"/>
        <v>45662</v>
      </c>
      <c r="P8" s="18">
        <f t="shared" si="1"/>
        <v>45663</v>
      </c>
      <c r="Q8" s="18">
        <f t="shared" si="1"/>
        <v>45664</v>
      </c>
      <c r="R8" s="18">
        <f t="shared" si="1"/>
        <v>45665</v>
      </c>
      <c r="S8" s="18">
        <f t="shared" si="1"/>
        <v>45666</v>
      </c>
      <c r="T8" s="18">
        <f t="shared" si="1"/>
        <v>45667</v>
      </c>
      <c r="U8" s="18">
        <f t="shared" si="1"/>
        <v>45668</v>
      </c>
      <c r="V8" s="18">
        <f t="shared" si="1"/>
        <v>45669</v>
      </c>
      <c r="W8" s="18">
        <f t="shared" si="1"/>
        <v>45670</v>
      </c>
      <c r="X8" s="18">
        <f t="shared" si="1"/>
        <v>45671</v>
      </c>
      <c r="Y8" s="18">
        <f t="shared" si="1"/>
        <v>45672</v>
      </c>
      <c r="Z8" s="18">
        <f t="shared" si="1"/>
        <v>45673</v>
      </c>
      <c r="AA8" s="18">
        <f t="shared" si="1"/>
        <v>45674</v>
      </c>
      <c r="AB8" s="18">
        <f t="shared" si="1"/>
        <v>45675</v>
      </c>
      <c r="AC8" s="18">
        <f t="shared" si="1"/>
        <v>45676</v>
      </c>
      <c r="AD8" s="18">
        <f t="shared" si="1"/>
        <v>45677</v>
      </c>
      <c r="AE8" s="18">
        <f t="shared" si="1"/>
        <v>45678</v>
      </c>
      <c r="AF8" s="18">
        <f t="shared" si="1"/>
        <v>45679</v>
      </c>
      <c r="AG8" s="18">
        <f t="shared" si="1"/>
        <v>45680</v>
      </c>
      <c r="AH8" s="18">
        <f t="shared" si="1"/>
        <v>45681</v>
      </c>
      <c r="AI8" s="18">
        <f t="shared" si="1"/>
        <v>45682</v>
      </c>
      <c r="AJ8" s="18">
        <f t="shared" si="1"/>
        <v>45683</v>
      </c>
      <c r="AK8" s="18">
        <f t="shared" si="1"/>
        <v>45684</v>
      </c>
      <c r="AL8" s="18">
        <f t="shared" si="1"/>
        <v>45685</v>
      </c>
      <c r="AM8" s="18">
        <f t="shared" si="1"/>
        <v>45686</v>
      </c>
      <c r="AN8" s="18">
        <f t="shared" si="1"/>
        <v>45687</v>
      </c>
      <c r="AO8" s="19">
        <f t="shared" si="1"/>
        <v>45688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44</v>
      </c>
      <c r="L9" s="12" t="s">
        <v>44</v>
      </c>
      <c r="M9" s="12" t="s">
        <v>44</v>
      </c>
      <c r="N9" s="12" t="s">
        <v>44</v>
      </c>
      <c r="O9" s="12" t="str">
        <f t="shared" ref="O9:AJ17" si="2">IF(O$7="Sun","WO","")</f>
        <v>WO</v>
      </c>
      <c r="P9" s="12" t="s">
        <v>43</v>
      </c>
      <c r="Q9" s="12" t="s">
        <v>43</v>
      </c>
      <c r="R9" s="12" t="s">
        <v>40</v>
      </c>
      <c r="S9" s="12" t="s">
        <v>43</v>
      </c>
      <c r="T9" s="12" t="s">
        <v>43</v>
      </c>
      <c r="U9" s="12" t="s">
        <v>43</v>
      </c>
      <c r="V9" s="12" t="str">
        <f t="shared" si="2"/>
        <v>WO</v>
      </c>
      <c r="W9" s="12" t="s">
        <v>44</v>
      </c>
      <c r="X9" s="12" t="s">
        <v>44</v>
      </c>
      <c r="Y9" s="12" t="s">
        <v>43</v>
      </c>
      <c r="Z9" s="12" t="s">
        <v>40</v>
      </c>
      <c r="AA9" s="12" t="s">
        <v>43</v>
      </c>
      <c r="AB9" s="12" t="s">
        <v>43</v>
      </c>
      <c r="AC9" s="12" t="str">
        <f t="shared" si="2"/>
        <v>WO</v>
      </c>
      <c r="AD9" s="12" t="s">
        <v>43</v>
      </c>
      <c r="AE9" s="12" t="s">
        <v>43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tr">
        <f t="shared" si="2"/>
        <v>WO</v>
      </c>
      <c r="AK9" s="12" t="s">
        <v>43</v>
      </c>
      <c r="AL9" s="12" t="s">
        <v>43</v>
      </c>
      <c r="AM9" s="12" t="s">
        <v>43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January</v>
      </c>
      <c r="AU9" s="12" t="s">
        <v>3</v>
      </c>
      <c r="AV9" s="11">
        <f t="shared" ref="AV9:AV28" si="4">COUNTIF($K9:$AO9,"*P*")</f>
        <v>19</v>
      </c>
      <c r="AW9" s="12">
        <f t="shared" ref="AW9:AW28" si="5">COUNTIF($K9:$AO9,"*A*")</f>
        <v>6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31</v>
      </c>
      <c r="BA9" s="12">
        <f>Janreport[[#This Row],[Days]]-Janreport[[#This Row],[Absent]]</f>
        <v>25</v>
      </c>
      <c r="BB9" s="27">
        <v>10000</v>
      </c>
      <c r="BC9" s="27">
        <f>Janreport[[#This Row],[Salary]]/Janreport[[#This Row],[Days]]</f>
        <v>322.58064516129031</v>
      </c>
      <c r="BD9" s="27">
        <f>Janreport[[#This Row],[Per Day Salary]]*Janreport[[#This Row],[Absent]]</f>
        <v>1935.483870967742</v>
      </c>
      <c r="BE9" s="27">
        <f>Janreport[[#This Row],[Salary]]-Janreport[[#This Row],[Deduction]]</f>
        <v>8064.5161290322576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44</v>
      </c>
      <c r="L10" s="12" t="s">
        <v>44</v>
      </c>
      <c r="M10" s="12" t="s">
        <v>44</v>
      </c>
      <c r="N10" s="12" t="s">
        <v>44</v>
      </c>
      <c r="O10" s="12" t="str">
        <f t="shared" si="2"/>
        <v>WO</v>
      </c>
      <c r="P10" s="12" t="s">
        <v>44</v>
      </c>
      <c r="Q10" s="12" t="s">
        <v>44</v>
      </c>
      <c r="R10" s="12" t="s">
        <v>40</v>
      </c>
      <c r="S10" s="12" t="s">
        <v>44</v>
      </c>
      <c r="T10" s="12" t="s">
        <v>44</v>
      </c>
      <c r="U10" s="12" t="s">
        <v>44</v>
      </c>
      <c r="V10" s="12" t="str">
        <f t="shared" si="2"/>
        <v>WO</v>
      </c>
      <c r="W10" s="12" t="s">
        <v>43</v>
      </c>
      <c r="X10" s="12" t="s">
        <v>43</v>
      </c>
      <c r="Y10" s="12" t="s">
        <v>43</v>
      </c>
      <c r="Z10" s="12" t="s">
        <v>40</v>
      </c>
      <c r="AA10" s="12" t="s">
        <v>43</v>
      </c>
      <c r="AB10" s="12" t="s">
        <v>43</v>
      </c>
      <c r="AC10" s="12" t="str">
        <f t="shared" si="2"/>
        <v>WO</v>
      </c>
      <c r="AD10" s="12" t="s">
        <v>43</v>
      </c>
      <c r="AE10" s="12" t="s">
        <v>43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tr">
        <f t="shared" si="2"/>
        <v>WO</v>
      </c>
      <c r="AK10" s="12" t="s">
        <v>43</v>
      </c>
      <c r="AL10" s="12" t="s">
        <v>43</v>
      </c>
      <c r="AM10" s="12" t="s">
        <v>43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January</v>
      </c>
      <c r="AU10" s="12" t="s">
        <v>4</v>
      </c>
      <c r="AV10" s="11">
        <f t="shared" si="4"/>
        <v>16</v>
      </c>
      <c r="AW10" s="12">
        <f t="shared" si="5"/>
        <v>9</v>
      </c>
      <c r="AX10" s="12">
        <f t="shared" si="6"/>
        <v>2</v>
      </c>
      <c r="AY10" s="12">
        <f t="shared" si="7"/>
        <v>4</v>
      </c>
      <c r="AZ10" s="12">
        <f t="shared" si="8"/>
        <v>31</v>
      </c>
      <c r="BA10" s="12">
        <f>Janreport[[#This Row],[Days]]-Janreport[[#This Row],[Absent]]</f>
        <v>22</v>
      </c>
      <c r="BB10" s="27">
        <v>20000</v>
      </c>
      <c r="BC10" s="27">
        <f>Janreport[[#This Row],[Salary]]/Janreport[[#This Row],[Days]]</f>
        <v>645.16129032258061</v>
      </c>
      <c r="BD10" s="27">
        <f>Janreport[[#This Row],[Per Day Salary]]*Janreport[[#This Row],[Absent]]</f>
        <v>5806.4516129032254</v>
      </c>
      <c r="BE10" s="27">
        <f>Janreport[[#This Row],[Salary]]-Janreport[[#This Row],[Deduction]]</f>
        <v>14193.548387096775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tr">
        <f t="shared" si="2"/>
        <v>WO</v>
      </c>
      <c r="P11" s="12" t="s">
        <v>43</v>
      </c>
      <c r="Q11" s="12" t="s">
        <v>43</v>
      </c>
      <c r="R11" s="12" t="s">
        <v>40</v>
      </c>
      <c r="S11" s="12" t="s">
        <v>43</v>
      </c>
      <c r="T11" s="12" t="s">
        <v>43</v>
      </c>
      <c r="U11" s="12" t="s">
        <v>43</v>
      </c>
      <c r="V11" s="12" t="str">
        <f t="shared" si="2"/>
        <v>WO</v>
      </c>
      <c r="W11" s="12" t="s">
        <v>43</v>
      </c>
      <c r="X11" s="12" t="s">
        <v>43</v>
      </c>
      <c r="Y11" s="12" t="s">
        <v>43</v>
      </c>
      <c r="Z11" s="12" t="s">
        <v>40</v>
      </c>
      <c r="AA11" s="12" t="s">
        <v>43</v>
      </c>
      <c r="AB11" s="12" t="s">
        <v>43</v>
      </c>
      <c r="AC11" s="12" t="str">
        <f t="shared" si="2"/>
        <v>WO</v>
      </c>
      <c r="AD11" s="12" t="s">
        <v>43</v>
      </c>
      <c r="AE11" s="12" t="s">
        <v>43</v>
      </c>
      <c r="AF11" s="12" t="s">
        <v>43</v>
      </c>
      <c r="AG11" s="12" t="s">
        <v>44</v>
      </c>
      <c r="AH11" s="12" t="s">
        <v>43</v>
      </c>
      <c r="AI11" s="12" t="s">
        <v>43</v>
      </c>
      <c r="AJ11" s="12" t="str">
        <f t="shared" si="2"/>
        <v>WO</v>
      </c>
      <c r="AK11" s="12" t="s">
        <v>43</v>
      </c>
      <c r="AL11" s="12" t="s">
        <v>43</v>
      </c>
      <c r="AM11" s="12" t="s">
        <v>43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January</v>
      </c>
      <c r="AU11" s="12" t="s">
        <v>5</v>
      </c>
      <c r="AV11" s="11">
        <f t="shared" si="4"/>
        <v>24</v>
      </c>
      <c r="AW11" s="12">
        <f t="shared" si="5"/>
        <v>1</v>
      </c>
      <c r="AX11" s="12">
        <f t="shared" si="6"/>
        <v>2</v>
      </c>
      <c r="AY11" s="12">
        <f t="shared" si="7"/>
        <v>4</v>
      </c>
      <c r="AZ11" s="12">
        <f t="shared" si="8"/>
        <v>31</v>
      </c>
      <c r="BA11" s="12">
        <f>Janreport[[#This Row],[Days]]-Janreport[[#This Row],[Absent]]</f>
        <v>30</v>
      </c>
      <c r="BB11" s="27">
        <v>25000</v>
      </c>
      <c r="BC11" s="27">
        <f>Janreport[[#This Row],[Salary]]/Janreport[[#This Row],[Days]]</f>
        <v>806.45161290322585</v>
      </c>
      <c r="BD11" s="27">
        <f>Janreport[[#This Row],[Per Day Salary]]*Janreport[[#This Row],[Absent]]</f>
        <v>806.45161290322585</v>
      </c>
      <c r="BE11" s="27">
        <f>Janreport[[#This Row],[Salary]]-Janreport[[#This Row],[Deduction]]</f>
        <v>24193.548387096773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tr">
        <f t="shared" si="2"/>
        <v>WO</v>
      </c>
      <c r="P12" s="12" t="s">
        <v>43</v>
      </c>
      <c r="Q12" s="12" t="s">
        <v>43</v>
      </c>
      <c r="R12" s="12" t="s">
        <v>40</v>
      </c>
      <c r="S12" s="12" t="s">
        <v>43</v>
      </c>
      <c r="T12" s="12" t="s">
        <v>43</v>
      </c>
      <c r="U12" s="12" t="s">
        <v>43</v>
      </c>
      <c r="V12" s="12" t="str">
        <f t="shared" si="2"/>
        <v>WO</v>
      </c>
      <c r="W12" s="12" t="s">
        <v>43</v>
      </c>
      <c r="X12" s="12" t="s">
        <v>43</v>
      </c>
      <c r="Y12" s="12" t="s">
        <v>43</v>
      </c>
      <c r="Z12" s="12" t="s">
        <v>40</v>
      </c>
      <c r="AA12" s="12" t="s">
        <v>43</v>
      </c>
      <c r="AB12" s="12" t="s">
        <v>43</v>
      </c>
      <c r="AC12" s="12" t="str">
        <f t="shared" si="2"/>
        <v>WO</v>
      </c>
      <c r="AD12" s="12" t="s">
        <v>43</v>
      </c>
      <c r="AE12" s="12" t="s">
        <v>43</v>
      </c>
      <c r="AF12" s="12" t="s">
        <v>43</v>
      </c>
      <c r="AG12" s="12" t="s">
        <v>43</v>
      </c>
      <c r="AH12" s="12" t="s">
        <v>43</v>
      </c>
      <c r="AI12" s="12" t="s">
        <v>43</v>
      </c>
      <c r="AJ12" s="12" t="str">
        <f t="shared" si="2"/>
        <v>WO</v>
      </c>
      <c r="AK12" s="12" t="s">
        <v>43</v>
      </c>
      <c r="AL12" s="12" t="s">
        <v>43</v>
      </c>
      <c r="AM12" s="12" t="s">
        <v>43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January</v>
      </c>
      <c r="AU12" s="12" t="s">
        <v>6</v>
      </c>
      <c r="AV12" s="11">
        <f t="shared" si="4"/>
        <v>25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31</v>
      </c>
      <c r="BA12" s="12">
        <f>Janreport[[#This Row],[Days]]-Janreport[[#This Row],[Absent]]</f>
        <v>31</v>
      </c>
      <c r="BB12" s="27">
        <v>30000</v>
      </c>
      <c r="BC12" s="27">
        <f>Janreport[[#This Row],[Salary]]/Janreport[[#This Row],[Days]]</f>
        <v>967.74193548387098</v>
      </c>
      <c r="BD12" s="27">
        <f>Janreport[[#This Row],[Per Day Salary]]*Janreport[[#This Row],[Absent]]</f>
        <v>0</v>
      </c>
      <c r="BE12" s="27">
        <f>Janreport[[#This Row],[Salary]]-Janreport[[#This Row],[Deduction]]</f>
        <v>30000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tr">
        <f t="shared" si="2"/>
        <v>WO</v>
      </c>
      <c r="P13" s="12" t="s">
        <v>43</v>
      </c>
      <c r="Q13" s="12" t="s">
        <v>43</v>
      </c>
      <c r="R13" s="12" t="s">
        <v>40</v>
      </c>
      <c r="S13" s="12" t="s">
        <v>43</v>
      </c>
      <c r="T13" s="12" t="s">
        <v>43</v>
      </c>
      <c r="U13" s="12" t="s">
        <v>43</v>
      </c>
      <c r="V13" s="12" t="str">
        <f t="shared" si="2"/>
        <v>WO</v>
      </c>
      <c r="W13" s="12" t="s">
        <v>43</v>
      </c>
      <c r="X13" s="12" t="s">
        <v>44</v>
      </c>
      <c r="Y13" s="12" t="s">
        <v>43</v>
      </c>
      <c r="Z13" s="12" t="s">
        <v>40</v>
      </c>
      <c r="AA13" s="12" t="s">
        <v>43</v>
      </c>
      <c r="AB13" s="12" t="s">
        <v>43</v>
      </c>
      <c r="AC13" s="12" t="str">
        <f t="shared" si="2"/>
        <v>WO</v>
      </c>
      <c r="AD13" s="12" t="s">
        <v>43</v>
      </c>
      <c r="AE13" s="12" t="s">
        <v>43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tr">
        <f t="shared" si="2"/>
        <v>WO</v>
      </c>
      <c r="AK13" s="12" t="s">
        <v>43</v>
      </c>
      <c r="AL13" s="12" t="s">
        <v>44</v>
      </c>
      <c r="AM13" s="12" t="s">
        <v>43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January</v>
      </c>
      <c r="AU13" s="12" t="s">
        <v>7</v>
      </c>
      <c r="AV13" s="11">
        <f t="shared" si="4"/>
        <v>23</v>
      </c>
      <c r="AW13" s="12">
        <f t="shared" si="5"/>
        <v>2</v>
      </c>
      <c r="AX13" s="12">
        <f t="shared" si="6"/>
        <v>2</v>
      </c>
      <c r="AY13" s="12">
        <f t="shared" si="7"/>
        <v>4</v>
      </c>
      <c r="AZ13" s="12">
        <f t="shared" si="8"/>
        <v>31</v>
      </c>
      <c r="BA13" s="12">
        <f>Janreport[[#This Row],[Days]]-Janreport[[#This Row],[Absent]]</f>
        <v>29</v>
      </c>
      <c r="BB13" s="27">
        <v>45000</v>
      </c>
      <c r="BC13" s="27">
        <f>Janreport[[#This Row],[Salary]]/Janreport[[#This Row],[Days]]</f>
        <v>1451.6129032258063</v>
      </c>
      <c r="BD13" s="27">
        <f>Janreport[[#This Row],[Per Day Salary]]*Janreport[[#This Row],[Absent]]</f>
        <v>2903.2258064516127</v>
      </c>
      <c r="BE13" s="27">
        <f>Janreport[[#This Row],[Salary]]-Janreport[[#This Row],[Deduction]]</f>
        <v>42096.774193548386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">
        <v>43</v>
      </c>
      <c r="O14" s="12" t="str">
        <f t="shared" si="2"/>
        <v>WO</v>
      </c>
      <c r="P14" s="12" t="s">
        <v>43</v>
      </c>
      <c r="Q14" s="12" t="s">
        <v>43</v>
      </c>
      <c r="R14" s="12" t="s">
        <v>40</v>
      </c>
      <c r="S14" s="12" t="s">
        <v>43</v>
      </c>
      <c r="T14" s="12" t="s">
        <v>43</v>
      </c>
      <c r="U14" s="12" t="s">
        <v>43</v>
      </c>
      <c r="V14" s="12" t="str">
        <f t="shared" si="2"/>
        <v>WO</v>
      </c>
      <c r="W14" s="12" t="s">
        <v>43</v>
      </c>
      <c r="X14" s="12" t="s">
        <v>43</v>
      </c>
      <c r="Y14" s="12" t="s">
        <v>43</v>
      </c>
      <c r="Z14" s="12" t="s">
        <v>40</v>
      </c>
      <c r="AA14" s="12" t="s">
        <v>43</v>
      </c>
      <c r="AB14" s="12" t="s">
        <v>43</v>
      </c>
      <c r="AC14" s="12" t="str">
        <f t="shared" si="2"/>
        <v>WO</v>
      </c>
      <c r="AD14" s="12" t="s">
        <v>43</v>
      </c>
      <c r="AE14" s="12" t="s">
        <v>43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tr">
        <f t="shared" si="2"/>
        <v>WO</v>
      </c>
      <c r="AK14" s="12" t="s">
        <v>43</v>
      </c>
      <c r="AL14" s="12" t="s">
        <v>43</v>
      </c>
      <c r="AM14" s="12" t="s">
        <v>43</v>
      </c>
      <c r="AN14" s="12" t="s">
        <v>43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January</v>
      </c>
      <c r="AU14" s="12" t="s">
        <v>8</v>
      </c>
      <c r="AV14" s="11">
        <f t="shared" si="4"/>
        <v>25</v>
      </c>
      <c r="AW14" s="12">
        <f t="shared" si="5"/>
        <v>0</v>
      </c>
      <c r="AX14" s="12">
        <f t="shared" si="6"/>
        <v>2</v>
      </c>
      <c r="AY14" s="12">
        <f t="shared" si="7"/>
        <v>4</v>
      </c>
      <c r="AZ14" s="12">
        <f t="shared" si="8"/>
        <v>31</v>
      </c>
      <c r="BA14" s="12">
        <f>Janreport[[#This Row],[Days]]-Janreport[[#This Row],[Absent]]</f>
        <v>31</v>
      </c>
      <c r="BB14" s="27">
        <v>15000</v>
      </c>
      <c r="BC14" s="27">
        <f>Janreport[[#This Row],[Salary]]/Janreport[[#This Row],[Days]]</f>
        <v>483.87096774193549</v>
      </c>
      <c r="BD14" s="27">
        <f>Janreport[[#This Row],[Per Day Salary]]*Janreport[[#This Row],[Absent]]</f>
        <v>0</v>
      </c>
      <c r="BE14" s="27">
        <f>Janreport[[#This Row],[Salary]]-Janreport[[#This Row],[Deduction]]</f>
        <v>15000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tr">
        <f t="shared" si="2"/>
        <v>WO</v>
      </c>
      <c r="P15" s="12" t="s">
        <v>43</v>
      </c>
      <c r="Q15" s="12" t="s">
        <v>43</v>
      </c>
      <c r="R15" s="12" t="s">
        <v>40</v>
      </c>
      <c r="S15" s="12" t="s">
        <v>43</v>
      </c>
      <c r="T15" s="12" t="s">
        <v>43</v>
      </c>
      <c r="U15" s="12" t="s">
        <v>43</v>
      </c>
      <c r="V15" s="12" t="str">
        <f t="shared" si="2"/>
        <v>WO</v>
      </c>
      <c r="W15" s="12" t="s">
        <v>43</v>
      </c>
      <c r="X15" s="12" t="s">
        <v>43</v>
      </c>
      <c r="Y15" s="12" t="s">
        <v>43</v>
      </c>
      <c r="Z15" s="12" t="s">
        <v>40</v>
      </c>
      <c r="AA15" s="12" t="s">
        <v>43</v>
      </c>
      <c r="AB15" s="12" t="s">
        <v>43</v>
      </c>
      <c r="AC15" s="12" t="str">
        <f t="shared" si="2"/>
        <v>WO</v>
      </c>
      <c r="AD15" s="12" t="s">
        <v>43</v>
      </c>
      <c r="AE15" s="12" t="s">
        <v>43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tr">
        <f t="shared" si="2"/>
        <v>WO</v>
      </c>
      <c r="AK15" s="12" t="s">
        <v>43</v>
      </c>
      <c r="AL15" s="12" t="s">
        <v>43</v>
      </c>
      <c r="AM15" s="12" t="s">
        <v>43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January</v>
      </c>
      <c r="AU15" s="12" t="s">
        <v>9</v>
      </c>
      <c r="AV15" s="11">
        <f t="shared" si="4"/>
        <v>25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31</v>
      </c>
      <c r="BA15" s="12">
        <f>Janreport[[#This Row],[Days]]-Janreport[[#This Row],[Absent]]</f>
        <v>31</v>
      </c>
      <c r="BB15" s="27">
        <v>62000</v>
      </c>
      <c r="BC15" s="27">
        <f>Janreport[[#This Row],[Salary]]/Janreport[[#This Row],[Days]]</f>
        <v>2000</v>
      </c>
      <c r="BD15" s="27">
        <f>Janreport[[#This Row],[Per Day Salary]]*Janreport[[#This Row],[Absent]]</f>
        <v>0</v>
      </c>
      <c r="BE15" s="27">
        <f>Janreport[[#This Row],[Salary]]-Janreport[[#This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tr">
        <f t="shared" si="2"/>
        <v>WO</v>
      </c>
      <c r="P16" s="12" t="s">
        <v>43</v>
      </c>
      <c r="Q16" s="12" t="s">
        <v>43</v>
      </c>
      <c r="R16" s="12" t="s">
        <v>40</v>
      </c>
      <c r="S16" s="12" t="s">
        <v>43</v>
      </c>
      <c r="T16" s="12" t="s">
        <v>43</v>
      </c>
      <c r="U16" s="12" t="s">
        <v>43</v>
      </c>
      <c r="V16" s="12" t="str">
        <f t="shared" si="2"/>
        <v>WO</v>
      </c>
      <c r="W16" s="12" t="s">
        <v>43</v>
      </c>
      <c r="X16" s="12" t="s">
        <v>43</v>
      </c>
      <c r="Y16" s="12" t="s">
        <v>43</v>
      </c>
      <c r="Z16" s="12" t="s">
        <v>40</v>
      </c>
      <c r="AA16" s="12" t="s">
        <v>43</v>
      </c>
      <c r="AB16" s="12" t="s">
        <v>43</v>
      </c>
      <c r="AC16" s="12" t="str">
        <f t="shared" si="2"/>
        <v>WO</v>
      </c>
      <c r="AD16" s="12" t="s">
        <v>43</v>
      </c>
      <c r="AE16" s="12" t="s">
        <v>43</v>
      </c>
      <c r="AF16" s="12" t="s">
        <v>43</v>
      </c>
      <c r="AG16" s="12" t="s">
        <v>43</v>
      </c>
      <c r="AH16" s="12" t="s">
        <v>44</v>
      </c>
      <c r="AI16" s="12" t="s">
        <v>43</v>
      </c>
      <c r="AJ16" s="12" t="str">
        <f t="shared" si="2"/>
        <v>WO</v>
      </c>
      <c r="AK16" s="12" t="s">
        <v>43</v>
      </c>
      <c r="AL16" s="12" t="s">
        <v>43</v>
      </c>
      <c r="AM16" s="12" t="s">
        <v>43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January</v>
      </c>
      <c r="AU16" s="12" t="s">
        <v>10</v>
      </c>
      <c r="AV16" s="11">
        <f t="shared" si="4"/>
        <v>24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31</v>
      </c>
      <c r="BA16" s="12">
        <f>Janreport[[#This Row],[Days]]-Janreport[[#This Row],[Absent]]</f>
        <v>30</v>
      </c>
      <c r="BB16" s="27">
        <v>50000</v>
      </c>
      <c r="BC16" s="27">
        <f>Janreport[[#This Row],[Salary]]/Janreport[[#This Row],[Days]]</f>
        <v>1612.9032258064517</v>
      </c>
      <c r="BD16" s="27">
        <f>Janreport[[#This Row],[Per Day Salary]]*Janreport[[#This Row],[Absent]]</f>
        <v>1612.9032258064517</v>
      </c>
      <c r="BE16" s="27">
        <f>Janreport[[#This Row],[Salary]]-Janreport[[#This Row],[Deduction]]</f>
        <v>48387.096774193546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tr">
        <f t="shared" si="2"/>
        <v>WO</v>
      </c>
      <c r="P17" s="12" t="s">
        <v>43</v>
      </c>
      <c r="Q17" s="12" t="s">
        <v>43</v>
      </c>
      <c r="R17" s="12" t="s">
        <v>40</v>
      </c>
      <c r="S17" s="12" t="s">
        <v>43</v>
      </c>
      <c r="T17" s="12" t="s">
        <v>43</v>
      </c>
      <c r="U17" s="12" t="s">
        <v>43</v>
      </c>
      <c r="V17" s="12" t="str">
        <f t="shared" si="2"/>
        <v>WO</v>
      </c>
      <c r="W17" s="12" t="s">
        <v>43</v>
      </c>
      <c r="X17" s="12" t="s">
        <v>44</v>
      </c>
      <c r="Y17" s="12" t="s">
        <v>43</v>
      </c>
      <c r="Z17" s="12" t="s">
        <v>40</v>
      </c>
      <c r="AA17" s="12" t="s">
        <v>43</v>
      </c>
      <c r="AB17" s="12" t="s">
        <v>43</v>
      </c>
      <c r="AC17" s="12" t="str">
        <f t="shared" ref="AC17:AJ28" si="10">IF(AC$7="Sun","WO","")</f>
        <v>WO</v>
      </c>
      <c r="AD17" s="12" t="s">
        <v>43</v>
      </c>
      <c r="AE17" s="12" t="s">
        <v>43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tr">
        <f t="shared" si="10"/>
        <v>WO</v>
      </c>
      <c r="AK17" s="12" t="s">
        <v>43</v>
      </c>
      <c r="AL17" s="12" t="s">
        <v>43</v>
      </c>
      <c r="AM17" s="12" t="s">
        <v>43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January</v>
      </c>
      <c r="AU17" s="12" t="s">
        <v>11</v>
      </c>
      <c r="AV17" s="11">
        <f t="shared" si="4"/>
        <v>24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31</v>
      </c>
      <c r="BA17" s="12">
        <f>Janreport[[#This Row],[Days]]-Janreport[[#This Row],[Absent]]</f>
        <v>30</v>
      </c>
      <c r="BB17" s="27">
        <v>25000</v>
      </c>
      <c r="BC17" s="27">
        <f>Janreport[[#This Row],[Salary]]/Janreport[[#This Row],[Days]]</f>
        <v>806.45161290322585</v>
      </c>
      <c r="BD17" s="27">
        <f>Janreport[[#This Row],[Per Day Salary]]*Janreport[[#This Row],[Absent]]</f>
        <v>806.45161290322585</v>
      </c>
      <c r="BE17" s="27">
        <f>Janreport[[#This Row],[Salary]]-Janreport[[#This Row],[Deduction]]</f>
        <v>24193.548387096773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44</v>
      </c>
      <c r="M18" s="12" t="s">
        <v>43</v>
      </c>
      <c r="N18" s="12" t="s">
        <v>43</v>
      </c>
      <c r="O18" s="12" t="str">
        <f t="shared" ref="O18:V28" si="11">IF(O$7="Sun","WO","")</f>
        <v>WO</v>
      </c>
      <c r="P18" s="12" t="s">
        <v>43</v>
      </c>
      <c r="Q18" s="12" t="s">
        <v>44</v>
      </c>
      <c r="R18" s="12" t="s">
        <v>40</v>
      </c>
      <c r="S18" s="12" t="s">
        <v>43</v>
      </c>
      <c r="T18" s="12" t="s">
        <v>43</v>
      </c>
      <c r="U18" s="12" t="s">
        <v>43</v>
      </c>
      <c r="V18" s="12" t="str">
        <f t="shared" si="11"/>
        <v>WO</v>
      </c>
      <c r="W18" s="12" t="s">
        <v>43</v>
      </c>
      <c r="X18" s="12" t="s">
        <v>43</v>
      </c>
      <c r="Y18" s="12" t="s">
        <v>43</v>
      </c>
      <c r="Z18" s="12" t="s">
        <v>40</v>
      </c>
      <c r="AA18" s="12" t="s">
        <v>43</v>
      </c>
      <c r="AB18" s="12" t="s">
        <v>43</v>
      </c>
      <c r="AC18" s="12" t="str">
        <f t="shared" si="10"/>
        <v>WO</v>
      </c>
      <c r="AD18" s="12" t="s">
        <v>43</v>
      </c>
      <c r="AE18" s="12" t="s">
        <v>43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tr">
        <f t="shared" si="10"/>
        <v>WO</v>
      </c>
      <c r="AK18" s="12" t="s">
        <v>43</v>
      </c>
      <c r="AL18" s="12" t="s">
        <v>43</v>
      </c>
      <c r="AM18" s="12" t="s">
        <v>43</v>
      </c>
      <c r="AN18" s="12" t="s">
        <v>43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January</v>
      </c>
      <c r="AU18" s="12" t="s">
        <v>12</v>
      </c>
      <c r="AV18" s="11">
        <f t="shared" si="4"/>
        <v>23</v>
      </c>
      <c r="AW18" s="12">
        <f t="shared" si="5"/>
        <v>2</v>
      </c>
      <c r="AX18" s="12">
        <f t="shared" si="6"/>
        <v>2</v>
      </c>
      <c r="AY18" s="12">
        <f t="shared" si="7"/>
        <v>4</v>
      </c>
      <c r="AZ18" s="12">
        <f t="shared" si="8"/>
        <v>31</v>
      </c>
      <c r="BA18" s="12">
        <f>Janreport[[#This Row],[Days]]-Janreport[[#This Row],[Absent]]</f>
        <v>29</v>
      </c>
      <c r="BB18" s="27">
        <v>45000</v>
      </c>
      <c r="BC18" s="27">
        <f>Janreport[[#This Row],[Salary]]/Janreport[[#This Row],[Days]]</f>
        <v>1451.6129032258063</v>
      </c>
      <c r="BD18" s="27">
        <f>Janreport[[#This Row],[Per Day Salary]]*Janreport[[#This Row],[Absent]]</f>
        <v>2903.2258064516127</v>
      </c>
      <c r="BE18" s="27">
        <f>Janreport[[#This Row],[Salary]]-Janreport[[#This Row],[Deduction]]</f>
        <v>42096.774193548386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43</v>
      </c>
      <c r="O19" s="12" t="str">
        <f t="shared" si="11"/>
        <v>WO</v>
      </c>
      <c r="P19" s="12" t="s">
        <v>43</v>
      </c>
      <c r="Q19" s="12" t="s">
        <v>43</v>
      </c>
      <c r="R19" s="12" t="s">
        <v>40</v>
      </c>
      <c r="S19" s="12" t="s">
        <v>43</v>
      </c>
      <c r="T19" s="12" t="s">
        <v>43</v>
      </c>
      <c r="U19" s="12" t="s">
        <v>43</v>
      </c>
      <c r="V19" s="12" t="str">
        <f t="shared" si="11"/>
        <v>WO</v>
      </c>
      <c r="W19" s="12" t="s">
        <v>43</v>
      </c>
      <c r="X19" s="12" t="s">
        <v>43</v>
      </c>
      <c r="Y19" s="12" t="s">
        <v>43</v>
      </c>
      <c r="Z19" s="12" t="s">
        <v>40</v>
      </c>
      <c r="AA19" s="12" t="s">
        <v>43</v>
      </c>
      <c r="AB19" s="12" t="s">
        <v>43</v>
      </c>
      <c r="AC19" s="12" t="str">
        <f t="shared" si="10"/>
        <v>WO</v>
      </c>
      <c r="AD19" s="12" t="s">
        <v>43</v>
      </c>
      <c r="AE19" s="12" t="s">
        <v>43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tr">
        <f t="shared" si="10"/>
        <v>WO</v>
      </c>
      <c r="AK19" s="12" t="s">
        <v>43</v>
      </c>
      <c r="AL19" s="12" t="s">
        <v>43</v>
      </c>
      <c r="AM19" s="12" t="s">
        <v>43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January</v>
      </c>
      <c r="AU19" s="12" t="s">
        <v>13</v>
      </c>
      <c r="AV19" s="11">
        <f t="shared" si="4"/>
        <v>25</v>
      </c>
      <c r="AW19" s="12">
        <f t="shared" si="5"/>
        <v>0</v>
      </c>
      <c r="AX19" s="12">
        <f t="shared" si="6"/>
        <v>2</v>
      </c>
      <c r="AY19" s="12">
        <f t="shared" si="7"/>
        <v>4</v>
      </c>
      <c r="AZ19" s="12">
        <f t="shared" si="8"/>
        <v>31</v>
      </c>
      <c r="BA19" s="12">
        <f>Janreport[[#This Row],[Days]]-Janreport[[#This Row],[Absent]]</f>
        <v>31</v>
      </c>
      <c r="BB19" s="27">
        <v>48000</v>
      </c>
      <c r="BC19" s="27">
        <f>Janreport[[#This Row],[Salary]]/Janreport[[#This Row],[Days]]</f>
        <v>1548.3870967741937</v>
      </c>
      <c r="BD19" s="27">
        <f>Janreport[[#This Row],[Per Day Salary]]*Janreport[[#This Row],[Absent]]</f>
        <v>0</v>
      </c>
      <c r="BE19" s="27">
        <f>Janreport[[#This Row],[Salary]]-Janreport[[#This Row],[Deduction]]</f>
        <v>48000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tr">
        <f t="shared" si="11"/>
        <v>WO</v>
      </c>
      <c r="P20" s="12" t="s">
        <v>43</v>
      </c>
      <c r="Q20" s="12" t="s">
        <v>43</v>
      </c>
      <c r="R20" s="12" t="s">
        <v>40</v>
      </c>
      <c r="S20" s="12" t="s">
        <v>43</v>
      </c>
      <c r="T20" s="12" t="s">
        <v>43</v>
      </c>
      <c r="U20" s="12" t="s">
        <v>43</v>
      </c>
      <c r="V20" s="12" t="str">
        <f t="shared" si="11"/>
        <v>WO</v>
      </c>
      <c r="W20" s="12" t="s">
        <v>43</v>
      </c>
      <c r="X20" s="12" t="s">
        <v>43</v>
      </c>
      <c r="Y20" s="12" t="s">
        <v>43</v>
      </c>
      <c r="Z20" s="12" t="s">
        <v>40</v>
      </c>
      <c r="AA20" s="12" t="s">
        <v>43</v>
      </c>
      <c r="AB20" s="12" t="s">
        <v>43</v>
      </c>
      <c r="AC20" s="12" t="str">
        <f t="shared" si="10"/>
        <v>WO</v>
      </c>
      <c r="AD20" s="12" t="s">
        <v>43</v>
      </c>
      <c r="AE20" s="12" t="s">
        <v>43</v>
      </c>
      <c r="AF20" s="12" t="s">
        <v>43</v>
      </c>
      <c r="AG20" s="12" t="s">
        <v>43</v>
      </c>
      <c r="AH20" s="12" t="s">
        <v>43</v>
      </c>
      <c r="AI20" s="12" t="s">
        <v>43</v>
      </c>
      <c r="AJ20" s="12" t="str">
        <f t="shared" si="10"/>
        <v>WO</v>
      </c>
      <c r="AK20" s="12" t="s">
        <v>43</v>
      </c>
      <c r="AL20" s="12" t="s">
        <v>43</v>
      </c>
      <c r="AM20" s="12" t="s">
        <v>43</v>
      </c>
      <c r="AN20" s="12" t="s">
        <v>43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January</v>
      </c>
      <c r="AU20" s="12" t="s">
        <v>14</v>
      </c>
      <c r="AV20" s="11">
        <f t="shared" si="4"/>
        <v>25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31</v>
      </c>
      <c r="BA20" s="12">
        <f>Janreport[[#This Row],[Days]]-Janreport[[#This Row],[Absent]]</f>
        <v>31</v>
      </c>
      <c r="BB20" s="27">
        <v>52000</v>
      </c>
      <c r="BC20" s="27">
        <f>Janreport[[#This Row],[Salary]]/Janreport[[#This Row],[Days]]</f>
        <v>1677.4193548387098</v>
      </c>
      <c r="BD20" s="27">
        <f>Janreport[[#This Row],[Per Day Salary]]*Janreport[[#This Row],[Absent]]</f>
        <v>0</v>
      </c>
      <c r="BE20" s="27">
        <f>Janreport[[#This Row],[Salary]]-Janreport[[#This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tr">
        <f t="shared" si="11"/>
        <v>WO</v>
      </c>
      <c r="P21" s="12" t="s">
        <v>43</v>
      </c>
      <c r="Q21" s="12" t="s">
        <v>43</v>
      </c>
      <c r="R21" s="12" t="s">
        <v>40</v>
      </c>
      <c r="S21" s="12" t="s">
        <v>43</v>
      </c>
      <c r="T21" s="12" t="s">
        <v>43</v>
      </c>
      <c r="U21" s="12" t="s">
        <v>43</v>
      </c>
      <c r="V21" s="12" t="str">
        <f t="shared" si="11"/>
        <v>WO</v>
      </c>
      <c r="W21" s="12" t="s">
        <v>43</v>
      </c>
      <c r="X21" s="12" t="s">
        <v>43</v>
      </c>
      <c r="Y21" s="12" t="s">
        <v>43</v>
      </c>
      <c r="Z21" s="12" t="s">
        <v>40</v>
      </c>
      <c r="AA21" s="12" t="s">
        <v>43</v>
      </c>
      <c r="AB21" s="12" t="s">
        <v>43</v>
      </c>
      <c r="AC21" s="12" t="str">
        <f t="shared" si="10"/>
        <v>WO</v>
      </c>
      <c r="AD21" s="12" t="s">
        <v>43</v>
      </c>
      <c r="AE21" s="12" t="s">
        <v>43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tr">
        <f t="shared" si="10"/>
        <v>WO</v>
      </c>
      <c r="AK21" s="12" t="s">
        <v>43</v>
      </c>
      <c r="AL21" s="12" t="s">
        <v>43</v>
      </c>
      <c r="AM21" s="12" t="s">
        <v>43</v>
      </c>
      <c r="AN21" s="12" t="s">
        <v>43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January</v>
      </c>
      <c r="AU21" s="12" t="s">
        <v>15</v>
      </c>
      <c r="AV21" s="11">
        <f t="shared" si="4"/>
        <v>25</v>
      </c>
      <c r="AW21" s="12">
        <f t="shared" si="5"/>
        <v>0</v>
      </c>
      <c r="AX21" s="12">
        <f t="shared" si="6"/>
        <v>2</v>
      </c>
      <c r="AY21" s="12">
        <f t="shared" si="7"/>
        <v>4</v>
      </c>
      <c r="AZ21" s="12">
        <f t="shared" si="8"/>
        <v>31</v>
      </c>
      <c r="BA21" s="12">
        <f>Janreport[[#This Row],[Days]]-Janreport[[#This Row],[Absent]]</f>
        <v>31</v>
      </c>
      <c r="BB21" s="27">
        <v>42000</v>
      </c>
      <c r="BC21" s="27">
        <f>Janreport[[#This Row],[Salary]]/Janreport[[#This Row],[Days]]</f>
        <v>1354.8387096774193</v>
      </c>
      <c r="BD21" s="27">
        <f>Janreport[[#This Row],[Per Day Salary]]*Janreport[[#This Row],[Absent]]</f>
        <v>0</v>
      </c>
      <c r="BE21" s="27">
        <f>Janreport[[#This Row],[Salary]]-Janreport[[#This Row],[Deduction]]</f>
        <v>42000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tr">
        <f t="shared" si="11"/>
        <v>WO</v>
      </c>
      <c r="P22" s="12" t="s">
        <v>43</v>
      </c>
      <c r="Q22" s="12" t="s">
        <v>43</v>
      </c>
      <c r="R22" s="12" t="s">
        <v>40</v>
      </c>
      <c r="S22" s="12" t="s">
        <v>43</v>
      </c>
      <c r="T22" s="12" t="s">
        <v>43</v>
      </c>
      <c r="U22" s="12" t="s">
        <v>43</v>
      </c>
      <c r="V22" s="12" t="str">
        <f t="shared" si="11"/>
        <v>WO</v>
      </c>
      <c r="W22" s="12" t="s">
        <v>43</v>
      </c>
      <c r="X22" s="12" t="s">
        <v>43</v>
      </c>
      <c r="Y22" s="12" t="s">
        <v>43</v>
      </c>
      <c r="Z22" s="12" t="s">
        <v>40</v>
      </c>
      <c r="AA22" s="12" t="s">
        <v>43</v>
      </c>
      <c r="AB22" s="12" t="s">
        <v>43</v>
      </c>
      <c r="AC22" s="12" t="str">
        <f t="shared" si="10"/>
        <v>WO</v>
      </c>
      <c r="AD22" s="12" t="s">
        <v>43</v>
      </c>
      <c r="AE22" s="12" t="s">
        <v>43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tr">
        <f t="shared" si="10"/>
        <v>WO</v>
      </c>
      <c r="AK22" s="12" t="s">
        <v>43</v>
      </c>
      <c r="AL22" s="12" t="s">
        <v>43</v>
      </c>
      <c r="AM22" s="12" t="s">
        <v>43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January</v>
      </c>
      <c r="AU22" s="12" t="s">
        <v>16</v>
      </c>
      <c r="AV22" s="11">
        <f t="shared" si="4"/>
        <v>25</v>
      </c>
      <c r="AW22" s="12">
        <f t="shared" si="5"/>
        <v>0</v>
      </c>
      <c r="AX22" s="12">
        <f t="shared" si="6"/>
        <v>2</v>
      </c>
      <c r="AY22" s="12">
        <f t="shared" si="7"/>
        <v>4</v>
      </c>
      <c r="AZ22" s="12">
        <f t="shared" si="8"/>
        <v>31</v>
      </c>
      <c r="BA22" s="12">
        <f>Janreport[[#This Row],[Days]]-Janreport[[#This Row],[Absent]]</f>
        <v>31</v>
      </c>
      <c r="BB22" s="27">
        <v>15000</v>
      </c>
      <c r="BC22" s="27">
        <f>Janreport[[#This Row],[Salary]]/Janreport[[#This Row],[Days]]</f>
        <v>483.87096774193549</v>
      </c>
      <c r="BD22" s="27">
        <f>Janreport[[#This Row],[Per Day Salary]]*Janreport[[#This Row],[Absent]]</f>
        <v>0</v>
      </c>
      <c r="BE22" s="27">
        <f>Janreport[[#This Row],[Salary]]-Janreport[[#This Row],[Deduction]]</f>
        <v>15000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43</v>
      </c>
      <c r="N23" s="12" t="s">
        <v>43</v>
      </c>
      <c r="O23" s="12" t="str">
        <f t="shared" si="11"/>
        <v>WO</v>
      </c>
      <c r="P23" s="12" t="s">
        <v>43</v>
      </c>
      <c r="Q23" s="12" t="s">
        <v>43</v>
      </c>
      <c r="R23" s="12" t="s">
        <v>40</v>
      </c>
      <c r="S23" s="12" t="s">
        <v>43</v>
      </c>
      <c r="T23" s="12" t="s">
        <v>43</v>
      </c>
      <c r="U23" s="12" t="s">
        <v>43</v>
      </c>
      <c r="V23" s="12" t="str">
        <f t="shared" si="11"/>
        <v>WO</v>
      </c>
      <c r="W23" s="12" t="s">
        <v>43</v>
      </c>
      <c r="X23" s="12" t="s">
        <v>43</v>
      </c>
      <c r="Y23" s="12" t="s">
        <v>43</v>
      </c>
      <c r="Z23" s="12" t="s">
        <v>40</v>
      </c>
      <c r="AA23" s="12" t="s">
        <v>43</v>
      </c>
      <c r="AB23" s="12" t="s">
        <v>43</v>
      </c>
      <c r="AC23" s="12" t="str">
        <f t="shared" si="10"/>
        <v>WO</v>
      </c>
      <c r="AD23" s="12" t="s">
        <v>43</v>
      </c>
      <c r="AE23" s="12" t="s">
        <v>43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tr">
        <f t="shared" si="10"/>
        <v>WO</v>
      </c>
      <c r="AK23" s="12" t="s">
        <v>43</v>
      </c>
      <c r="AL23" s="12" t="s">
        <v>43</v>
      </c>
      <c r="AM23" s="12" t="s">
        <v>44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January</v>
      </c>
      <c r="AU23" s="12" t="s">
        <v>17</v>
      </c>
      <c r="AV23" s="11">
        <f t="shared" si="4"/>
        <v>23</v>
      </c>
      <c r="AW23" s="12">
        <f t="shared" si="5"/>
        <v>2</v>
      </c>
      <c r="AX23" s="12">
        <f t="shared" si="6"/>
        <v>2</v>
      </c>
      <c r="AY23" s="12">
        <f t="shared" si="7"/>
        <v>4</v>
      </c>
      <c r="AZ23" s="12">
        <f t="shared" si="8"/>
        <v>31</v>
      </c>
      <c r="BA23" s="12">
        <f>Janreport[[#This Row],[Days]]-Janreport[[#This Row],[Absent]]</f>
        <v>29</v>
      </c>
      <c r="BB23" s="27">
        <v>46000</v>
      </c>
      <c r="BC23" s="27">
        <f>Janreport[[#This Row],[Salary]]/Janreport[[#This Row],[Days]]</f>
        <v>1483.8709677419354</v>
      </c>
      <c r="BD23" s="27">
        <f>Janreport[[#This Row],[Per Day Salary]]*Janreport[[#This Row],[Absent]]</f>
        <v>2967.7419354838707</v>
      </c>
      <c r="BE23" s="27">
        <f>Janreport[[#This Row],[Salary]]-Janreport[[#This Row],[Deduction]]</f>
        <v>43032.258064516129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tr">
        <f t="shared" si="11"/>
        <v>WO</v>
      </c>
      <c r="P24" s="12" t="s">
        <v>43</v>
      </c>
      <c r="Q24" s="12" t="s">
        <v>43</v>
      </c>
      <c r="R24" s="12" t="s">
        <v>40</v>
      </c>
      <c r="S24" s="12" t="s">
        <v>43</v>
      </c>
      <c r="T24" s="12" t="s">
        <v>43</v>
      </c>
      <c r="U24" s="12" t="s">
        <v>43</v>
      </c>
      <c r="V24" s="12" t="str">
        <f t="shared" si="11"/>
        <v>WO</v>
      </c>
      <c r="W24" s="12" t="s">
        <v>43</v>
      </c>
      <c r="X24" s="12" t="s">
        <v>43</v>
      </c>
      <c r="Y24" s="12" t="s">
        <v>43</v>
      </c>
      <c r="Z24" s="12" t="s">
        <v>40</v>
      </c>
      <c r="AA24" s="12" t="s">
        <v>43</v>
      </c>
      <c r="AB24" s="12" t="s">
        <v>43</v>
      </c>
      <c r="AC24" s="12" t="str">
        <f t="shared" si="10"/>
        <v>WO</v>
      </c>
      <c r="AD24" s="12" t="s">
        <v>43</v>
      </c>
      <c r="AE24" s="12" t="s">
        <v>43</v>
      </c>
      <c r="AF24" s="12" t="s">
        <v>43</v>
      </c>
      <c r="AG24" s="12" t="s">
        <v>43</v>
      </c>
      <c r="AH24" s="12" t="s">
        <v>43</v>
      </c>
      <c r="AI24" s="12" t="s">
        <v>43</v>
      </c>
      <c r="AJ24" s="12" t="str">
        <f t="shared" si="10"/>
        <v>WO</v>
      </c>
      <c r="AK24" s="12" t="s">
        <v>43</v>
      </c>
      <c r="AL24" s="12" t="s">
        <v>43</v>
      </c>
      <c r="AM24" s="12" t="s">
        <v>43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January</v>
      </c>
      <c r="AU24" s="12" t="s">
        <v>18</v>
      </c>
      <c r="AV24" s="11">
        <f t="shared" si="4"/>
        <v>25</v>
      </c>
      <c r="AW24" s="12">
        <f t="shared" si="5"/>
        <v>0</v>
      </c>
      <c r="AX24" s="12">
        <f t="shared" si="6"/>
        <v>2</v>
      </c>
      <c r="AY24" s="12">
        <f t="shared" si="7"/>
        <v>4</v>
      </c>
      <c r="AZ24" s="12">
        <f t="shared" si="8"/>
        <v>31</v>
      </c>
      <c r="BA24" s="12">
        <f>Janreport[[#This Row],[Days]]-Janreport[[#This Row],[Absent]]</f>
        <v>31</v>
      </c>
      <c r="BB24" s="27">
        <v>52000</v>
      </c>
      <c r="BC24" s="27">
        <f>Janreport[[#This Row],[Salary]]/Janreport[[#This Row],[Days]]</f>
        <v>1677.4193548387098</v>
      </c>
      <c r="BD24" s="27">
        <f>Janreport[[#This Row],[Per Day Salary]]*Janreport[[#This Row],[Absent]]</f>
        <v>0</v>
      </c>
      <c r="BE24" s="27">
        <f>Janreport[[#This Row],[Salary]]-Janreport[[#This Row],[Deduction]]</f>
        <v>52000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tr">
        <f t="shared" si="11"/>
        <v>WO</v>
      </c>
      <c r="P25" s="12" t="s">
        <v>43</v>
      </c>
      <c r="Q25" s="12" t="s">
        <v>43</v>
      </c>
      <c r="R25" s="12" t="s">
        <v>40</v>
      </c>
      <c r="S25" s="12" t="s">
        <v>43</v>
      </c>
      <c r="T25" s="12" t="s">
        <v>43</v>
      </c>
      <c r="U25" s="12" t="s">
        <v>43</v>
      </c>
      <c r="V25" s="12" t="str">
        <f t="shared" si="11"/>
        <v>WO</v>
      </c>
      <c r="W25" s="12" t="s">
        <v>43</v>
      </c>
      <c r="X25" s="12" t="s">
        <v>43</v>
      </c>
      <c r="Y25" s="12" t="s">
        <v>43</v>
      </c>
      <c r="Z25" s="12" t="s">
        <v>40</v>
      </c>
      <c r="AA25" s="12" t="s">
        <v>43</v>
      </c>
      <c r="AB25" s="12" t="s">
        <v>43</v>
      </c>
      <c r="AC25" s="12" t="str">
        <f t="shared" si="10"/>
        <v>WO</v>
      </c>
      <c r="AD25" s="12" t="s">
        <v>43</v>
      </c>
      <c r="AE25" s="12" t="s">
        <v>43</v>
      </c>
      <c r="AF25" s="12" t="s">
        <v>43</v>
      </c>
      <c r="AG25" s="12" t="s">
        <v>43</v>
      </c>
      <c r="AH25" s="12" t="s">
        <v>43</v>
      </c>
      <c r="AI25" s="12" t="s">
        <v>43</v>
      </c>
      <c r="AJ25" s="12" t="str">
        <f t="shared" si="10"/>
        <v>WO</v>
      </c>
      <c r="AK25" s="12" t="s">
        <v>43</v>
      </c>
      <c r="AL25" s="12" t="s">
        <v>43</v>
      </c>
      <c r="AM25" s="12" t="s">
        <v>43</v>
      </c>
      <c r="AN25" s="12" t="s">
        <v>43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January</v>
      </c>
      <c r="AU25" s="12" t="s">
        <v>19</v>
      </c>
      <c r="AV25" s="11">
        <f t="shared" si="4"/>
        <v>25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31</v>
      </c>
      <c r="BA25" s="12">
        <f>Janreport[[#This Row],[Days]]-Janreport[[#This Row],[Absent]]</f>
        <v>31</v>
      </c>
      <c r="BB25" s="27">
        <v>42000</v>
      </c>
      <c r="BC25" s="27">
        <f>Janreport[[#This Row],[Salary]]/Janreport[[#This Row],[Days]]</f>
        <v>1354.8387096774193</v>
      </c>
      <c r="BD25" s="27">
        <f>Janreport[[#This Row],[Per Day Salary]]*Janreport[[#This Row],[Absent]]</f>
        <v>0</v>
      </c>
      <c r="BE25" s="27">
        <f>Janreport[[#This Row],[Salary]]-Janreport[[#This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43</v>
      </c>
      <c r="O26" s="12" t="str">
        <f t="shared" si="11"/>
        <v>WO</v>
      </c>
      <c r="P26" s="12" t="s">
        <v>43</v>
      </c>
      <c r="Q26" s="12" t="s">
        <v>43</v>
      </c>
      <c r="R26" s="12" t="s">
        <v>40</v>
      </c>
      <c r="S26" s="12" t="s">
        <v>43</v>
      </c>
      <c r="T26" s="12" t="s">
        <v>43</v>
      </c>
      <c r="U26" s="12" t="s">
        <v>43</v>
      </c>
      <c r="V26" s="12" t="str">
        <f t="shared" si="11"/>
        <v>WO</v>
      </c>
      <c r="W26" s="12" t="s">
        <v>43</v>
      </c>
      <c r="X26" s="12" t="s">
        <v>43</v>
      </c>
      <c r="Y26" s="12" t="s">
        <v>43</v>
      </c>
      <c r="Z26" s="12" t="s">
        <v>40</v>
      </c>
      <c r="AA26" s="12" t="s">
        <v>43</v>
      </c>
      <c r="AB26" s="12" t="s">
        <v>43</v>
      </c>
      <c r="AC26" s="12" t="str">
        <f t="shared" si="10"/>
        <v>WO</v>
      </c>
      <c r="AD26" s="12" t="s">
        <v>43</v>
      </c>
      <c r="AE26" s="12" t="s">
        <v>43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tr">
        <f t="shared" si="10"/>
        <v>WO</v>
      </c>
      <c r="AK26" s="12" t="s">
        <v>43</v>
      </c>
      <c r="AL26" s="12" t="s">
        <v>43</v>
      </c>
      <c r="AM26" s="12" t="s">
        <v>43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January</v>
      </c>
      <c r="AU26" s="12" t="s">
        <v>20</v>
      </c>
      <c r="AV26" s="11">
        <f t="shared" si="4"/>
        <v>25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31</v>
      </c>
      <c r="BA26" s="12">
        <f>Janreport[[#This Row],[Days]]-Janreport[[#This Row],[Absent]]</f>
        <v>31</v>
      </c>
      <c r="BB26" s="27">
        <v>62000</v>
      </c>
      <c r="BC26" s="27">
        <f>Janreport[[#This Row],[Salary]]/Janreport[[#This Row],[Days]]</f>
        <v>2000</v>
      </c>
      <c r="BD26" s="27">
        <f>Janreport[[#This Row],[Per Day Salary]]*Janreport[[#This Row],[Absent]]</f>
        <v>0</v>
      </c>
      <c r="BE26" s="27">
        <f>Janreport[[#This Row],[Salary]]-Janreport[[#This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tr">
        <f t="shared" si="11"/>
        <v>WO</v>
      </c>
      <c r="P27" s="12" t="s">
        <v>43</v>
      </c>
      <c r="Q27" s="12" t="s">
        <v>43</v>
      </c>
      <c r="R27" s="12" t="s">
        <v>40</v>
      </c>
      <c r="S27" s="12" t="s">
        <v>43</v>
      </c>
      <c r="T27" s="12" t="s">
        <v>43</v>
      </c>
      <c r="U27" s="12" t="s">
        <v>43</v>
      </c>
      <c r="V27" s="12" t="str">
        <f t="shared" si="11"/>
        <v>WO</v>
      </c>
      <c r="W27" s="12" t="s">
        <v>43</v>
      </c>
      <c r="X27" s="12" t="s">
        <v>43</v>
      </c>
      <c r="Y27" s="12" t="s">
        <v>43</v>
      </c>
      <c r="Z27" s="12" t="s">
        <v>40</v>
      </c>
      <c r="AA27" s="12" t="s">
        <v>43</v>
      </c>
      <c r="AB27" s="12" t="s">
        <v>43</v>
      </c>
      <c r="AC27" s="12" t="str">
        <f t="shared" si="10"/>
        <v>WO</v>
      </c>
      <c r="AD27" s="12" t="s">
        <v>43</v>
      </c>
      <c r="AE27" s="12" t="s">
        <v>43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tr">
        <f t="shared" si="10"/>
        <v>WO</v>
      </c>
      <c r="AK27" s="12" t="s">
        <v>43</v>
      </c>
      <c r="AL27" s="12" t="s">
        <v>43</v>
      </c>
      <c r="AM27" s="12" t="s">
        <v>43</v>
      </c>
      <c r="AN27" s="12" t="s">
        <v>43</v>
      </c>
      <c r="AO27" s="13" t="s">
        <v>44</v>
      </c>
      <c r="AP27" s="32"/>
      <c r="AQ27" s="33"/>
      <c r="AR27" s="12">
        <v>19</v>
      </c>
      <c r="AS27" s="12">
        <v>1019</v>
      </c>
      <c r="AT27" s="12" t="str">
        <f t="shared" si="3"/>
        <v>January</v>
      </c>
      <c r="AU27" s="12" t="s">
        <v>21</v>
      </c>
      <c r="AV27" s="11">
        <f t="shared" si="4"/>
        <v>24</v>
      </c>
      <c r="AW27" s="12">
        <f t="shared" si="5"/>
        <v>1</v>
      </c>
      <c r="AX27" s="12">
        <f t="shared" si="6"/>
        <v>2</v>
      </c>
      <c r="AY27" s="12">
        <f t="shared" si="7"/>
        <v>4</v>
      </c>
      <c r="AZ27" s="12">
        <f t="shared" si="8"/>
        <v>31</v>
      </c>
      <c r="BA27" s="12">
        <f>Janreport[[#This Row],[Days]]-Janreport[[#This Row],[Absent]]</f>
        <v>30</v>
      </c>
      <c r="BB27" s="27">
        <v>41000</v>
      </c>
      <c r="BC27" s="27">
        <f>Janreport[[#This Row],[Salary]]/Janreport[[#This Row],[Days]]</f>
        <v>1322.5806451612902</v>
      </c>
      <c r="BD27" s="27">
        <f>Janreport[[#This Row],[Per Day Salary]]*Janreport[[#This Row],[Absent]]</f>
        <v>1322.5806451612902</v>
      </c>
      <c r="BE27" s="27">
        <f>Janreport[[#This Row],[Salary]]-Janreport[[#This Row],[Deduction]]</f>
        <v>39677.419354838712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tr">
        <f t="shared" si="11"/>
        <v>WO</v>
      </c>
      <c r="P28" s="15" t="s">
        <v>43</v>
      </c>
      <c r="Q28" s="15" t="s">
        <v>43</v>
      </c>
      <c r="R28" s="15" t="s">
        <v>40</v>
      </c>
      <c r="S28" s="15" t="s">
        <v>43</v>
      </c>
      <c r="T28" s="15" t="s">
        <v>43</v>
      </c>
      <c r="U28" s="15" t="s">
        <v>43</v>
      </c>
      <c r="V28" s="15" t="str">
        <f t="shared" si="11"/>
        <v>WO</v>
      </c>
      <c r="W28" s="15" t="s">
        <v>43</v>
      </c>
      <c r="X28" s="15" t="s">
        <v>43</v>
      </c>
      <c r="Y28" s="15" t="s">
        <v>43</v>
      </c>
      <c r="Z28" s="15" t="s">
        <v>40</v>
      </c>
      <c r="AA28" s="15" t="s">
        <v>43</v>
      </c>
      <c r="AB28" s="15" t="s">
        <v>43</v>
      </c>
      <c r="AC28" s="15" t="str">
        <f t="shared" si="10"/>
        <v>WO</v>
      </c>
      <c r="AD28" s="15" t="s">
        <v>43</v>
      </c>
      <c r="AE28" s="15" t="s">
        <v>43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tr">
        <f t="shared" si="10"/>
        <v>WO</v>
      </c>
      <c r="AK28" s="15" t="s">
        <v>43</v>
      </c>
      <c r="AL28" s="15" t="s">
        <v>43</v>
      </c>
      <c r="AM28" s="15" t="s">
        <v>43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January</v>
      </c>
      <c r="AU28" s="15" t="s">
        <v>22</v>
      </c>
      <c r="AV28" s="14">
        <f t="shared" si="4"/>
        <v>25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31</v>
      </c>
      <c r="BA28" s="15">
        <f>Janreport[[#This Row],[Days]]-Janreport[[#This Row],[Absent]]</f>
        <v>31</v>
      </c>
      <c r="BB28" s="29">
        <v>30000</v>
      </c>
      <c r="BC28" s="29">
        <f>Janreport[[#This Row],[Salary]]/Janreport[[#This Row],[Days]]</f>
        <v>967.74193548387098</v>
      </c>
      <c r="BD28" s="29">
        <f>Janreport[[#This Row],[Per Day Salary]]*Janreport[[#This Row],[Absent]]</f>
        <v>0</v>
      </c>
      <c r="BE28" s="29">
        <f>Janreport[[#This Row],[Salary]]-Janreport[[#This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47" priority="1" operator="containsText" text="L">
      <formula>NOT(ISERROR(SEARCH("L",K9)))</formula>
    </cfRule>
    <cfRule type="containsText" dxfId="46" priority="2" operator="containsText" text="A">
      <formula>NOT(ISERROR(SEARCH("A",K9)))</formula>
    </cfRule>
    <cfRule type="containsText" dxfId="45" priority="3" operator="containsText" text="P">
      <formula>NOT(ISERROR(SEARCH("P",K9)))</formula>
    </cfRule>
    <cfRule type="containsText" dxfId="44" priority="4" operator="containsText" text="WO">
      <formula>NOT(ISERROR(SEARCH("WO",K9)))</formula>
    </cfRule>
  </conditionalFormatting>
  <dataValidations count="1">
    <dataValidation type="list" allowBlank="1" showInputMessage="1" showErrorMessage="1" sqref="AD9:AI28 AK9:AO28 K9:N28 W9:AB28 P9:U28" xr:uid="{2FAF003C-96FD-4759-AC7D-E567D13F8D9B}">
      <formula1>"P ,A ,L"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9C6CBE-4343-495E-B9D6-78F7FDA54C20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ACF9DC7-E0DE-438F-A0EB-63A165E3F8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Jan!AV9:AY9</xm:f>
              <xm:sqref>BF9</xm:sqref>
            </x14:sparkline>
            <x14:sparkline>
              <xm:f>Jan!AV10:AY10</xm:f>
              <xm:sqref>BF10</xm:sqref>
            </x14:sparkline>
            <x14:sparkline>
              <xm:f>Jan!AV11:AY11</xm:f>
              <xm:sqref>BF11</xm:sqref>
            </x14:sparkline>
            <x14:sparkline>
              <xm:f>Jan!AV12:AY12</xm:f>
              <xm:sqref>BF12</xm:sqref>
            </x14:sparkline>
            <x14:sparkline>
              <xm:f>Jan!AV13:AY13</xm:f>
              <xm:sqref>BF13</xm:sqref>
            </x14:sparkline>
            <x14:sparkline>
              <xm:f>Jan!AV14:AY14</xm:f>
              <xm:sqref>BF14</xm:sqref>
            </x14:sparkline>
            <x14:sparkline>
              <xm:f>Jan!AV15:AY15</xm:f>
              <xm:sqref>BF15</xm:sqref>
            </x14:sparkline>
            <x14:sparkline>
              <xm:f>Jan!AV16:AY16</xm:f>
              <xm:sqref>BF16</xm:sqref>
            </x14:sparkline>
            <x14:sparkline>
              <xm:f>Jan!AV17:AY17</xm:f>
              <xm:sqref>BF17</xm:sqref>
            </x14:sparkline>
            <x14:sparkline>
              <xm:f>Jan!AV18:AY18</xm:f>
              <xm:sqref>BF18</xm:sqref>
            </x14:sparkline>
            <x14:sparkline>
              <xm:f>Jan!AV19:AY19</xm:f>
              <xm:sqref>BF19</xm:sqref>
            </x14:sparkline>
            <x14:sparkline>
              <xm:f>Jan!AV20:AY20</xm:f>
              <xm:sqref>BF20</xm:sqref>
            </x14:sparkline>
            <x14:sparkline>
              <xm:f>Jan!AV21:AY21</xm:f>
              <xm:sqref>BF21</xm:sqref>
            </x14:sparkline>
            <x14:sparkline>
              <xm:f>Jan!AV22:AY22</xm:f>
              <xm:sqref>BF22</xm:sqref>
            </x14:sparkline>
            <x14:sparkline>
              <xm:f>Jan!AV23:AY23</xm:f>
              <xm:sqref>BF23</xm:sqref>
            </x14:sparkline>
            <x14:sparkline>
              <xm:f>Jan!AV24:AY24</xm:f>
              <xm:sqref>BF24</xm:sqref>
            </x14:sparkline>
            <x14:sparkline>
              <xm:f>Jan!AV25:AY25</xm:f>
              <xm:sqref>BF25</xm:sqref>
            </x14:sparkline>
            <x14:sparkline>
              <xm:f>Jan!AV26:AY26</xm:f>
              <xm:sqref>BF26</xm:sqref>
            </x14:sparkline>
            <x14:sparkline>
              <xm:f>Jan!AV27:AY27</xm:f>
              <xm:sqref>BF27</xm:sqref>
            </x14:sparkline>
            <x14:sparkline>
              <xm:f>Jan!AV28:AY28</xm:f>
              <xm:sqref>BF28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EA35-F6FF-4E04-A164-8094C66A7EEE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45689</v>
      </c>
      <c r="I5" s="34">
        <f>(DATEDIF($H$5,$L$5,"D"))+1</f>
        <v>28</v>
      </c>
      <c r="J5" s="34" t="str">
        <f>TEXT(H5,"MMMM")</f>
        <v>February</v>
      </c>
      <c r="K5" s="34" t="s">
        <v>28</v>
      </c>
      <c r="L5" s="35">
        <f>EOMONTH(H5,0)</f>
        <v>45716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/>
      </c>
      <c r="AN7" s="21" t="str">
        <f t="shared" si="0"/>
        <v/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45689</v>
      </c>
      <c r="L8" s="18">
        <f>IF(K8&lt;$L$5,K8+1,"")</f>
        <v>45690</v>
      </c>
      <c r="M8" s="18">
        <f t="shared" ref="M8:AO8" si="1">IF(L8&lt;$L$5,L8+1,"")</f>
        <v>45691</v>
      </c>
      <c r="N8" s="18">
        <f t="shared" si="1"/>
        <v>45692</v>
      </c>
      <c r="O8" s="18">
        <f t="shared" si="1"/>
        <v>45693</v>
      </c>
      <c r="P8" s="18">
        <f t="shared" si="1"/>
        <v>45694</v>
      </c>
      <c r="Q8" s="18">
        <f t="shared" si="1"/>
        <v>45695</v>
      </c>
      <c r="R8" s="18">
        <f t="shared" si="1"/>
        <v>45696</v>
      </c>
      <c r="S8" s="18">
        <f t="shared" si="1"/>
        <v>45697</v>
      </c>
      <c r="T8" s="18">
        <f t="shared" si="1"/>
        <v>45698</v>
      </c>
      <c r="U8" s="18">
        <f t="shared" si="1"/>
        <v>45699</v>
      </c>
      <c r="V8" s="18">
        <f t="shared" si="1"/>
        <v>45700</v>
      </c>
      <c r="W8" s="18">
        <f t="shared" si="1"/>
        <v>45701</v>
      </c>
      <c r="X8" s="18">
        <f t="shared" si="1"/>
        <v>45702</v>
      </c>
      <c r="Y8" s="18">
        <f t="shared" si="1"/>
        <v>45703</v>
      </c>
      <c r="Z8" s="18">
        <f t="shared" si="1"/>
        <v>45704</v>
      </c>
      <c r="AA8" s="18">
        <f t="shared" si="1"/>
        <v>45705</v>
      </c>
      <c r="AB8" s="18">
        <f t="shared" si="1"/>
        <v>45706</v>
      </c>
      <c r="AC8" s="18">
        <f t="shared" si="1"/>
        <v>45707</v>
      </c>
      <c r="AD8" s="18">
        <f t="shared" si="1"/>
        <v>45708</v>
      </c>
      <c r="AE8" s="18">
        <f t="shared" si="1"/>
        <v>45709</v>
      </c>
      <c r="AF8" s="18">
        <f t="shared" si="1"/>
        <v>45710</v>
      </c>
      <c r="AG8" s="18">
        <f t="shared" si="1"/>
        <v>45711</v>
      </c>
      <c r="AH8" s="18">
        <f t="shared" si="1"/>
        <v>45712</v>
      </c>
      <c r="AI8" s="18">
        <f t="shared" si="1"/>
        <v>45713</v>
      </c>
      <c r="AJ8" s="18">
        <f t="shared" si="1"/>
        <v>45714</v>
      </c>
      <c r="AK8" s="18">
        <f t="shared" si="1"/>
        <v>45715</v>
      </c>
      <c r="AL8" s="18">
        <f t="shared" si="1"/>
        <v>45716</v>
      </c>
      <c r="AM8" s="18" t="str">
        <f t="shared" si="1"/>
        <v/>
      </c>
      <c r="AN8" s="18" t="str">
        <f t="shared" si="1"/>
        <v/>
      </c>
      <c r="AO8" s="19" t="str">
        <f t="shared" si="1"/>
        <v/>
      </c>
      <c r="AP8" s="32"/>
      <c r="AQ8" s="33"/>
      <c r="AR8" s="23" t="s">
        <v>23</v>
      </c>
      <c r="AS8" s="24" t="s">
        <v>24</v>
      </c>
      <c r="AT8" s="24" t="s">
        <v>42</v>
      </c>
      <c r="AU8" s="25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tr">
        <f t="shared" ref="L9:AG17" si="2">IF(L$7="Sun","WO","")</f>
        <v>WO</v>
      </c>
      <c r="M9" s="12" t="s">
        <v>43</v>
      </c>
      <c r="N9" s="12" t="s">
        <v>43</v>
      </c>
      <c r="O9" s="12" t="s">
        <v>40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43</v>
      </c>
      <c r="W9" s="12" t="s">
        <v>43</v>
      </c>
      <c r="X9" s="12" t="s">
        <v>40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">
        <v>44</v>
      </c>
      <c r="AM9" s="12"/>
      <c r="AN9" s="12"/>
      <c r="AO9" s="13"/>
      <c r="AP9" s="32">
        <f>COUNTIF(K9:AO9,"P")</f>
        <v>0</v>
      </c>
      <c r="AQ9" s="33"/>
      <c r="AR9" s="11">
        <v>1</v>
      </c>
      <c r="AS9" s="12">
        <v>1001</v>
      </c>
      <c r="AT9" s="12" t="str">
        <f t="shared" ref="AT9:AT28" si="3">$J$5</f>
        <v>February</v>
      </c>
      <c r="AU9" s="13" t="s">
        <v>3</v>
      </c>
      <c r="AV9" s="11">
        <f t="shared" ref="AV9:AV28" si="4">COUNTIF($K9:$AO9,"*P*")</f>
        <v>21</v>
      </c>
      <c r="AW9" s="12">
        <f t="shared" ref="AW9:AW28" si="5">COUNTIF($K9:$AO9,"*A*")</f>
        <v>1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28</v>
      </c>
      <c r="BA9" s="12">
        <f>Janreport2[[#This Row],[Days]]-Janreport2[[#This Row],[Absent]]</f>
        <v>27</v>
      </c>
      <c r="BB9" s="27">
        <v>10000</v>
      </c>
      <c r="BC9" s="27">
        <f>Janreport2[[#This Row],[Salary]]/Janreport2[[#This Row],[Days]]</f>
        <v>357.14285714285717</v>
      </c>
      <c r="BD9" s="27">
        <f>Janreport2[[#This Row],[Per Day Salary]]*Janreport2[[#This Row],[Absent]]</f>
        <v>357.14285714285717</v>
      </c>
      <c r="BE9" s="27">
        <f>Janreport2[[#This Row],[Salary]]-Janreport2[[#This Row],[Deduction]]</f>
        <v>9642.8571428571431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43</v>
      </c>
      <c r="W10" s="12" t="s">
        <v>43</v>
      </c>
      <c r="X10" s="12" t="s">
        <v>40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/>
      <c r="AN10" s="12"/>
      <c r="AO10" s="13"/>
      <c r="AP10" s="32"/>
      <c r="AQ10" s="33"/>
      <c r="AR10" s="11">
        <v>2</v>
      </c>
      <c r="AS10" s="12">
        <v>1002</v>
      </c>
      <c r="AT10" s="12" t="str">
        <f t="shared" si="3"/>
        <v>February</v>
      </c>
      <c r="AU10" s="13" t="s">
        <v>4</v>
      </c>
      <c r="AV10" s="11">
        <f t="shared" si="4"/>
        <v>22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28</v>
      </c>
      <c r="BA10" s="12">
        <f>Janreport2[[#This Row],[Days]]-Janreport2[[#This Row],[Absent]]</f>
        <v>28</v>
      </c>
      <c r="BB10" s="27">
        <v>20000</v>
      </c>
      <c r="BC10" s="27">
        <f>Janreport2[[#This Row],[Salary]]/Janreport2[[#This Row],[Days]]</f>
        <v>714.28571428571433</v>
      </c>
      <c r="BD10" s="27">
        <f>Janreport2[[#This Row],[Per Day Salary]]*Janreport2[[#This Row],[Absent]]</f>
        <v>0</v>
      </c>
      <c r="BE10" s="27">
        <f>Janreport2[[#This Row],[Salary]]-Janreport2[[#This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">
        <v>43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44</v>
      </c>
      <c r="W11" s="12" t="s">
        <v>43</v>
      </c>
      <c r="X11" s="12" t="s">
        <v>40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43</v>
      </c>
      <c r="AD11" s="12" t="s">
        <v>44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44</v>
      </c>
      <c r="AJ11" s="12" t="s">
        <v>43</v>
      </c>
      <c r="AK11" s="12" t="s">
        <v>43</v>
      </c>
      <c r="AL11" s="12" t="s">
        <v>43</v>
      </c>
      <c r="AM11" s="12"/>
      <c r="AN11" s="12"/>
      <c r="AO11" s="13"/>
      <c r="AP11" s="32"/>
      <c r="AQ11" s="33"/>
      <c r="AR11" s="11">
        <v>3</v>
      </c>
      <c r="AS11" s="12">
        <v>1003</v>
      </c>
      <c r="AT11" s="12" t="str">
        <f t="shared" si="3"/>
        <v>February</v>
      </c>
      <c r="AU11" s="13" t="s">
        <v>5</v>
      </c>
      <c r="AV11" s="11">
        <f t="shared" si="4"/>
        <v>19</v>
      </c>
      <c r="AW11" s="12">
        <f t="shared" si="5"/>
        <v>3</v>
      </c>
      <c r="AX11" s="12">
        <f t="shared" si="6"/>
        <v>2</v>
      </c>
      <c r="AY11" s="12">
        <f t="shared" si="7"/>
        <v>4</v>
      </c>
      <c r="AZ11" s="12">
        <f t="shared" si="8"/>
        <v>28</v>
      </c>
      <c r="BA11" s="12">
        <f>Janreport2[[#This Row],[Days]]-Janreport2[[#This Row],[Absent]]</f>
        <v>25</v>
      </c>
      <c r="BB11" s="27">
        <v>25000</v>
      </c>
      <c r="BC11" s="27">
        <f>Janreport2[[#This Row],[Salary]]/Janreport2[[#This Row],[Days]]</f>
        <v>892.85714285714289</v>
      </c>
      <c r="BD11" s="27">
        <f>Janreport2[[#This Row],[Per Day Salary]]*Janreport2[[#This Row],[Absent]]</f>
        <v>2678.5714285714284</v>
      </c>
      <c r="BE11" s="27">
        <f>Janreport2[[#This Row],[Salary]]-Janreport2[[#This Row],[Deduction]]</f>
        <v>22321.428571428572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tr">
        <f t="shared" si="2"/>
        <v>WO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43</v>
      </c>
      <c r="W12" s="12" t="s">
        <v>43</v>
      </c>
      <c r="X12" s="12" t="s">
        <v>40</v>
      </c>
      <c r="Y12" s="12" t="s">
        <v>43</v>
      </c>
      <c r="Z12" s="12" t="str">
        <f t="shared" si="2"/>
        <v>WO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">
        <v>43</v>
      </c>
      <c r="AF12" s="12" t="s">
        <v>43</v>
      </c>
      <c r="AG12" s="12" t="str">
        <f t="shared" si="2"/>
        <v>WO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/>
      <c r="AN12" s="12"/>
      <c r="AO12" s="13"/>
      <c r="AP12" s="32"/>
      <c r="AQ12" s="33"/>
      <c r="AR12" s="11">
        <v>4</v>
      </c>
      <c r="AS12" s="12">
        <v>1004</v>
      </c>
      <c r="AT12" s="12" t="str">
        <f t="shared" si="3"/>
        <v>February</v>
      </c>
      <c r="AU12" s="13" t="s">
        <v>6</v>
      </c>
      <c r="AV12" s="11">
        <f t="shared" si="4"/>
        <v>22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28</v>
      </c>
      <c r="BA12" s="12">
        <f>Janreport2[[#This Row],[Days]]-Janreport2[[#This Row],[Absent]]</f>
        <v>28</v>
      </c>
      <c r="BB12" s="27">
        <v>30000</v>
      </c>
      <c r="BC12" s="27">
        <f>Janreport2[[#This Row],[Salary]]/Janreport2[[#This Row],[Days]]</f>
        <v>1071.4285714285713</v>
      </c>
      <c r="BD12" s="27">
        <f>Janreport2[[#This Row],[Per Day Salary]]*Janreport2[[#This Row],[Absent]]</f>
        <v>0</v>
      </c>
      <c r="BE12" s="27">
        <f>Janreport2[[#This Row],[Salary]]-Janreport2[[#This Row],[Deduction]]</f>
        <v>30000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">
        <v>43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43</v>
      </c>
      <c r="W13" s="12" t="s">
        <v>43</v>
      </c>
      <c r="X13" s="12" t="s">
        <v>40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">
        <v>43</v>
      </c>
      <c r="AM13" s="12"/>
      <c r="AN13" s="12"/>
      <c r="AO13" s="13"/>
      <c r="AP13" s="32"/>
      <c r="AQ13" s="33"/>
      <c r="AR13" s="11">
        <v>5</v>
      </c>
      <c r="AS13" s="12">
        <v>1005</v>
      </c>
      <c r="AT13" s="12" t="str">
        <f t="shared" si="3"/>
        <v>February</v>
      </c>
      <c r="AU13" s="13" t="s">
        <v>7</v>
      </c>
      <c r="AV13" s="11">
        <f t="shared" si="4"/>
        <v>22</v>
      </c>
      <c r="AW13" s="12">
        <f t="shared" si="5"/>
        <v>0</v>
      </c>
      <c r="AX13" s="12">
        <f t="shared" si="6"/>
        <v>2</v>
      </c>
      <c r="AY13" s="12">
        <f t="shared" si="7"/>
        <v>4</v>
      </c>
      <c r="AZ13" s="12">
        <f t="shared" si="8"/>
        <v>28</v>
      </c>
      <c r="BA13" s="12">
        <f>Janreport2[[#This Row],[Days]]-Janreport2[[#This Row],[Absent]]</f>
        <v>28</v>
      </c>
      <c r="BB13" s="27">
        <v>45000</v>
      </c>
      <c r="BC13" s="27">
        <f>Janreport2[[#This Row],[Salary]]/Janreport2[[#This Row],[Days]]</f>
        <v>1607.1428571428571</v>
      </c>
      <c r="BD13" s="27">
        <f>Janreport2[[#This Row],[Per Day Salary]]*Janreport2[[#This Row],[Absent]]</f>
        <v>0</v>
      </c>
      <c r="BE13" s="27">
        <f>Janreport2[[#This Row],[Salary]]-Janreport2[[#This Row],[Deduction]]</f>
        <v>45000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">
        <v>44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44</v>
      </c>
      <c r="W14" s="12" t="s">
        <v>43</v>
      </c>
      <c r="X14" s="12" t="s">
        <v>40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/>
      <c r="AN14" s="12"/>
      <c r="AO14" s="13"/>
      <c r="AP14" s="32"/>
      <c r="AQ14" s="33"/>
      <c r="AR14" s="11">
        <v>6</v>
      </c>
      <c r="AS14" s="12">
        <v>1006</v>
      </c>
      <c r="AT14" s="12" t="str">
        <f t="shared" si="3"/>
        <v>February</v>
      </c>
      <c r="AU14" s="13" t="s">
        <v>8</v>
      </c>
      <c r="AV14" s="11">
        <f t="shared" si="4"/>
        <v>20</v>
      </c>
      <c r="AW14" s="12">
        <f t="shared" si="5"/>
        <v>2</v>
      </c>
      <c r="AX14" s="12">
        <f t="shared" si="6"/>
        <v>2</v>
      </c>
      <c r="AY14" s="12">
        <f t="shared" si="7"/>
        <v>4</v>
      </c>
      <c r="AZ14" s="12">
        <f t="shared" si="8"/>
        <v>28</v>
      </c>
      <c r="BA14" s="12">
        <f>Janreport2[[#This Row],[Days]]-Janreport2[[#This Row],[Absent]]</f>
        <v>26</v>
      </c>
      <c r="BB14" s="27">
        <v>15000</v>
      </c>
      <c r="BC14" s="27">
        <f>Janreport2[[#This Row],[Salary]]/Janreport2[[#This Row],[Days]]</f>
        <v>535.71428571428567</v>
      </c>
      <c r="BD14" s="27">
        <f>Janreport2[[#This Row],[Per Day Salary]]*Janreport2[[#This Row],[Absent]]</f>
        <v>1071.4285714285713</v>
      </c>
      <c r="BE14" s="27">
        <f>Janreport2[[#This Row],[Salary]]-Janreport2[[#This Row],[Deduction]]</f>
        <v>13928.571428571429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43</v>
      </c>
      <c r="W15" s="12" t="s">
        <v>43</v>
      </c>
      <c r="X15" s="12" t="s">
        <v>40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/>
      <c r="AN15" s="12"/>
      <c r="AO15" s="13"/>
      <c r="AP15" s="32"/>
      <c r="AQ15" s="33"/>
      <c r="AR15" s="11">
        <v>7</v>
      </c>
      <c r="AS15" s="12">
        <v>1007</v>
      </c>
      <c r="AT15" s="12" t="str">
        <f t="shared" si="3"/>
        <v>February</v>
      </c>
      <c r="AU15" s="13" t="s">
        <v>9</v>
      </c>
      <c r="AV15" s="11">
        <f t="shared" si="4"/>
        <v>22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28</v>
      </c>
      <c r="BA15" s="12">
        <f>Janreport2[[#This Row],[Days]]-Janreport2[[#This Row],[Absent]]</f>
        <v>28</v>
      </c>
      <c r="BB15" s="27">
        <v>62000</v>
      </c>
      <c r="BC15" s="27">
        <f>Janreport2[[#This Row],[Salary]]/Janreport2[[#This Row],[Days]]</f>
        <v>2214.2857142857142</v>
      </c>
      <c r="BD15" s="27">
        <f>Janreport2[[#This Row],[Per Day Salary]]*Janreport2[[#This Row],[Absent]]</f>
        <v>0</v>
      </c>
      <c r="BE15" s="27">
        <f>Janreport2[[#This Row],[Salary]]-Janreport2[[#This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43</v>
      </c>
      <c r="W16" s="12" t="s">
        <v>43</v>
      </c>
      <c r="X16" s="12" t="s">
        <v>40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44</v>
      </c>
      <c r="AK16" s="12" t="s">
        <v>43</v>
      </c>
      <c r="AL16" s="12" t="s">
        <v>43</v>
      </c>
      <c r="AM16" s="12"/>
      <c r="AN16" s="12"/>
      <c r="AO16" s="13"/>
      <c r="AP16" s="32"/>
      <c r="AQ16" s="33"/>
      <c r="AR16" s="11">
        <v>8</v>
      </c>
      <c r="AS16" s="12">
        <v>1008</v>
      </c>
      <c r="AT16" s="12" t="str">
        <f t="shared" si="3"/>
        <v>February</v>
      </c>
      <c r="AU16" s="13" t="s">
        <v>10</v>
      </c>
      <c r="AV16" s="11">
        <f t="shared" si="4"/>
        <v>21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28</v>
      </c>
      <c r="BA16" s="12">
        <f>Janreport2[[#This Row],[Days]]-Janreport2[[#This Row],[Absent]]</f>
        <v>27</v>
      </c>
      <c r="BB16" s="27">
        <v>50000</v>
      </c>
      <c r="BC16" s="27">
        <f>Janreport2[[#This Row],[Salary]]/Janreport2[[#This Row],[Days]]</f>
        <v>1785.7142857142858</v>
      </c>
      <c r="BD16" s="27">
        <f>Janreport2[[#This Row],[Per Day Salary]]*Janreport2[[#This Row],[Absent]]</f>
        <v>1785.7142857142858</v>
      </c>
      <c r="BE16" s="27">
        <f>Janreport2[[#This Row],[Salary]]-Janreport2[[#This Row],[Deduction]]</f>
        <v>48214.285714285717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43</v>
      </c>
      <c r="W17" s="12" t="s">
        <v>43</v>
      </c>
      <c r="X17" s="12" t="s">
        <v>40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43</v>
      </c>
      <c r="AD17" s="12" t="s">
        <v>44</v>
      </c>
      <c r="AE17" s="12" t="s">
        <v>43</v>
      </c>
      <c r="AF17" s="12" t="s">
        <v>43</v>
      </c>
      <c r="AG17" s="12" t="str">
        <f t="shared" ref="AG17:AG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/>
      <c r="AN17" s="12"/>
      <c r="AO17" s="13"/>
      <c r="AP17" s="32"/>
      <c r="AQ17" s="33"/>
      <c r="AR17" s="11">
        <v>9</v>
      </c>
      <c r="AS17" s="12">
        <v>1009</v>
      </c>
      <c r="AT17" s="12" t="str">
        <f t="shared" si="3"/>
        <v>February</v>
      </c>
      <c r="AU17" s="13" t="s">
        <v>11</v>
      </c>
      <c r="AV17" s="11">
        <f t="shared" si="4"/>
        <v>21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28</v>
      </c>
      <c r="BA17" s="12">
        <f>Janreport2[[#This Row],[Days]]-Janreport2[[#This Row],[Absent]]</f>
        <v>27</v>
      </c>
      <c r="BB17" s="27">
        <v>25000</v>
      </c>
      <c r="BC17" s="27">
        <f>Janreport2[[#This Row],[Salary]]/Janreport2[[#This Row],[Days]]</f>
        <v>892.85714285714289</v>
      </c>
      <c r="BD17" s="27">
        <f>Janreport2[[#This Row],[Per Day Salary]]*Janreport2[[#This Row],[Absent]]</f>
        <v>892.85714285714289</v>
      </c>
      <c r="BE17" s="27">
        <f>Janreport2[[#This Row],[Salary]]-Janreport2[[#This Row],[Deduction]]</f>
        <v>24107.142857142859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40</v>
      </c>
      <c r="P18" s="12" t="s">
        <v>43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44</v>
      </c>
      <c r="W18" s="12" t="s">
        <v>43</v>
      </c>
      <c r="X18" s="12" t="s">
        <v>40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43</v>
      </c>
      <c r="AD18" s="12" t="s">
        <v>43</v>
      </c>
      <c r="AE18" s="12" t="s">
        <v>43</v>
      </c>
      <c r="AF18" s="12" t="s">
        <v>43</v>
      </c>
      <c r="AG18" s="12" t="str">
        <f t="shared" si="10"/>
        <v>WO</v>
      </c>
      <c r="AH18" s="12" t="s">
        <v>43</v>
      </c>
      <c r="AI18" s="12" t="s">
        <v>43</v>
      </c>
      <c r="AJ18" s="12" t="s">
        <v>43</v>
      </c>
      <c r="AK18" s="12" t="s">
        <v>43</v>
      </c>
      <c r="AL18" s="12" t="s">
        <v>43</v>
      </c>
      <c r="AM18" s="12"/>
      <c r="AN18" s="12"/>
      <c r="AO18" s="13"/>
      <c r="AP18" s="32"/>
      <c r="AQ18" s="33"/>
      <c r="AR18" s="11">
        <v>10</v>
      </c>
      <c r="AS18" s="12">
        <v>1010</v>
      </c>
      <c r="AT18" s="12" t="str">
        <f t="shared" si="3"/>
        <v>February</v>
      </c>
      <c r="AU18" s="13" t="s">
        <v>12</v>
      </c>
      <c r="AV18" s="11">
        <f t="shared" si="4"/>
        <v>21</v>
      </c>
      <c r="AW18" s="12">
        <f t="shared" si="5"/>
        <v>1</v>
      </c>
      <c r="AX18" s="12">
        <f t="shared" si="6"/>
        <v>2</v>
      </c>
      <c r="AY18" s="12">
        <f t="shared" si="7"/>
        <v>4</v>
      </c>
      <c r="AZ18" s="12">
        <f t="shared" si="8"/>
        <v>28</v>
      </c>
      <c r="BA18" s="12">
        <f>Janreport2[[#This Row],[Days]]-Janreport2[[#This Row],[Absent]]</f>
        <v>27</v>
      </c>
      <c r="BB18" s="27">
        <v>45000</v>
      </c>
      <c r="BC18" s="27">
        <f>Janreport2[[#This Row],[Salary]]/Janreport2[[#This Row],[Days]]</f>
        <v>1607.1428571428571</v>
      </c>
      <c r="BD18" s="27">
        <f>Janreport2[[#This Row],[Per Day Salary]]*Janreport2[[#This Row],[Absent]]</f>
        <v>1607.1428571428571</v>
      </c>
      <c r="BE18" s="27">
        <f>Janreport2[[#This Row],[Salary]]-Janreport2[[#This Row],[Deduction]]</f>
        <v>43392.857142857145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tr">
        <f t="shared" si="11"/>
        <v>WO</v>
      </c>
      <c r="M19" s="12" t="s">
        <v>43</v>
      </c>
      <c r="N19" s="12" t="s">
        <v>43</v>
      </c>
      <c r="O19" s="12" t="s">
        <v>40</v>
      </c>
      <c r="P19" s="12" t="s">
        <v>43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43</v>
      </c>
      <c r="W19" s="12" t="s">
        <v>43</v>
      </c>
      <c r="X19" s="12" t="s">
        <v>40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43</v>
      </c>
      <c r="AL19" s="12" t="s">
        <v>43</v>
      </c>
      <c r="AM19" s="12"/>
      <c r="AN19" s="12"/>
      <c r="AO19" s="13"/>
      <c r="AP19" s="32"/>
      <c r="AQ19" s="33"/>
      <c r="AR19" s="11">
        <v>11</v>
      </c>
      <c r="AS19" s="12">
        <v>1011</v>
      </c>
      <c r="AT19" s="12" t="str">
        <f t="shared" si="3"/>
        <v>February</v>
      </c>
      <c r="AU19" s="13" t="s">
        <v>13</v>
      </c>
      <c r="AV19" s="11">
        <f t="shared" si="4"/>
        <v>22</v>
      </c>
      <c r="AW19" s="12">
        <f t="shared" si="5"/>
        <v>0</v>
      </c>
      <c r="AX19" s="12">
        <f t="shared" si="6"/>
        <v>2</v>
      </c>
      <c r="AY19" s="12">
        <f t="shared" si="7"/>
        <v>4</v>
      </c>
      <c r="AZ19" s="12">
        <f t="shared" si="8"/>
        <v>28</v>
      </c>
      <c r="BA19" s="12">
        <f>Janreport2[[#This Row],[Days]]-Janreport2[[#This Row],[Absent]]</f>
        <v>28</v>
      </c>
      <c r="BB19" s="27">
        <v>48000</v>
      </c>
      <c r="BC19" s="27">
        <f>Janreport2[[#This Row],[Salary]]/Janreport2[[#This Row],[Days]]</f>
        <v>1714.2857142857142</v>
      </c>
      <c r="BD19" s="27">
        <f>Janreport2[[#This Row],[Per Day Salary]]*Janreport2[[#This Row],[Absent]]</f>
        <v>0</v>
      </c>
      <c r="BE19" s="27">
        <f>Janreport2[[#This Row],[Salary]]-Janreport2[[#This Row],[Deduction]]</f>
        <v>48000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tr">
        <f t="shared" si="11"/>
        <v>WO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43</v>
      </c>
      <c r="W20" s="12" t="s">
        <v>43</v>
      </c>
      <c r="X20" s="12" t="s">
        <v>40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/>
      <c r="AN20" s="12"/>
      <c r="AO20" s="13"/>
      <c r="AP20" s="32"/>
      <c r="AQ20" s="33"/>
      <c r="AR20" s="11">
        <v>12</v>
      </c>
      <c r="AS20" s="12">
        <v>1012</v>
      </c>
      <c r="AT20" s="12" t="str">
        <f t="shared" si="3"/>
        <v>February</v>
      </c>
      <c r="AU20" s="13" t="s">
        <v>14</v>
      </c>
      <c r="AV20" s="11">
        <f t="shared" si="4"/>
        <v>22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28</v>
      </c>
      <c r="BA20" s="12">
        <f>Janreport2[[#This Row],[Days]]-Janreport2[[#This Row],[Absent]]</f>
        <v>28</v>
      </c>
      <c r="BB20" s="27">
        <v>52000</v>
      </c>
      <c r="BC20" s="27">
        <f>Janreport2[[#This Row],[Salary]]/Janreport2[[#This Row],[Days]]</f>
        <v>1857.1428571428571</v>
      </c>
      <c r="BD20" s="27">
        <f>Janreport2[[#This Row],[Per Day Salary]]*Janreport2[[#This Row],[Absent]]</f>
        <v>0</v>
      </c>
      <c r="BE20" s="27">
        <f>Janreport2[[#This Row],[Salary]]-Janreport2[[#This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43</v>
      </c>
      <c r="W21" s="12" t="s">
        <v>43</v>
      </c>
      <c r="X21" s="12" t="s">
        <v>40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43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/>
      <c r="AN21" s="12"/>
      <c r="AO21" s="13"/>
      <c r="AP21" s="32"/>
      <c r="AQ21" s="33"/>
      <c r="AR21" s="11">
        <v>13</v>
      </c>
      <c r="AS21" s="12">
        <v>1013</v>
      </c>
      <c r="AT21" s="12" t="str">
        <f t="shared" si="3"/>
        <v>February</v>
      </c>
      <c r="AU21" s="13" t="s">
        <v>15</v>
      </c>
      <c r="AV21" s="11">
        <f t="shared" si="4"/>
        <v>22</v>
      </c>
      <c r="AW21" s="12">
        <f t="shared" si="5"/>
        <v>0</v>
      </c>
      <c r="AX21" s="12">
        <f t="shared" si="6"/>
        <v>2</v>
      </c>
      <c r="AY21" s="12">
        <f t="shared" si="7"/>
        <v>4</v>
      </c>
      <c r="AZ21" s="12">
        <f t="shared" si="8"/>
        <v>28</v>
      </c>
      <c r="BA21" s="12">
        <f>Janreport2[[#This Row],[Days]]-Janreport2[[#This Row],[Absent]]</f>
        <v>28</v>
      </c>
      <c r="BB21" s="27">
        <v>42000</v>
      </c>
      <c r="BC21" s="27">
        <f>Janreport2[[#This Row],[Salary]]/Janreport2[[#This Row],[Days]]</f>
        <v>1500</v>
      </c>
      <c r="BD21" s="27">
        <f>Janreport2[[#This Row],[Per Day Salary]]*Janreport2[[#This Row],[Absent]]</f>
        <v>0</v>
      </c>
      <c r="BE21" s="27">
        <f>Janreport2[[#This Row],[Salary]]-Janreport2[[#This Row],[Deduction]]</f>
        <v>42000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43</v>
      </c>
      <c r="W22" s="12" t="s">
        <v>43</v>
      </c>
      <c r="X22" s="12" t="s">
        <v>40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43</v>
      </c>
      <c r="AL22" s="12" t="s">
        <v>43</v>
      </c>
      <c r="AM22" s="12"/>
      <c r="AN22" s="12"/>
      <c r="AO22" s="13"/>
      <c r="AP22" s="32"/>
      <c r="AQ22" s="33"/>
      <c r="AR22" s="11">
        <v>14</v>
      </c>
      <c r="AS22" s="12">
        <v>1014</v>
      </c>
      <c r="AT22" s="12" t="str">
        <f t="shared" si="3"/>
        <v>February</v>
      </c>
      <c r="AU22" s="13" t="s">
        <v>16</v>
      </c>
      <c r="AV22" s="11">
        <f t="shared" si="4"/>
        <v>22</v>
      </c>
      <c r="AW22" s="12">
        <f t="shared" si="5"/>
        <v>0</v>
      </c>
      <c r="AX22" s="12">
        <f t="shared" si="6"/>
        <v>2</v>
      </c>
      <c r="AY22" s="12">
        <f t="shared" si="7"/>
        <v>4</v>
      </c>
      <c r="AZ22" s="12">
        <f t="shared" si="8"/>
        <v>28</v>
      </c>
      <c r="BA22" s="12">
        <f>Janreport2[[#This Row],[Days]]-Janreport2[[#This Row],[Absent]]</f>
        <v>28</v>
      </c>
      <c r="BB22" s="27">
        <v>15000</v>
      </c>
      <c r="BC22" s="27">
        <f>Janreport2[[#This Row],[Salary]]/Janreport2[[#This Row],[Days]]</f>
        <v>535.71428571428567</v>
      </c>
      <c r="BD22" s="27">
        <f>Janreport2[[#This Row],[Per Day Salary]]*Janreport2[[#This Row],[Absent]]</f>
        <v>0</v>
      </c>
      <c r="BE22" s="27">
        <f>Janreport2[[#This Row],[Salary]]-Janreport2[[#This Row],[Deduction]]</f>
        <v>15000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tr">
        <f t="shared" si="11"/>
        <v>WO</v>
      </c>
      <c r="M23" s="12" t="s">
        <v>44</v>
      </c>
      <c r="N23" s="12" t="s">
        <v>43</v>
      </c>
      <c r="O23" s="12" t="s">
        <v>40</v>
      </c>
      <c r="P23" s="12" t="s">
        <v>43</v>
      </c>
      <c r="Q23" s="12" t="s">
        <v>43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43</v>
      </c>
      <c r="W23" s="12" t="s">
        <v>43</v>
      </c>
      <c r="X23" s="12" t="s">
        <v>40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/>
      <c r="AN23" s="12"/>
      <c r="AO23" s="13"/>
      <c r="AP23" s="32"/>
      <c r="AQ23" s="33"/>
      <c r="AR23" s="11">
        <v>15</v>
      </c>
      <c r="AS23" s="12">
        <v>1015</v>
      </c>
      <c r="AT23" s="12" t="str">
        <f t="shared" si="3"/>
        <v>February</v>
      </c>
      <c r="AU23" s="13" t="s">
        <v>17</v>
      </c>
      <c r="AV23" s="11">
        <f t="shared" si="4"/>
        <v>21</v>
      </c>
      <c r="AW23" s="12">
        <f t="shared" si="5"/>
        <v>1</v>
      </c>
      <c r="AX23" s="12">
        <f t="shared" si="6"/>
        <v>2</v>
      </c>
      <c r="AY23" s="12">
        <f t="shared" si="7"/>
        <v>4</v>
      </c>
      <c r="AZ23" s="12">
        <f t="shared" si="8"/>
        <v>28</v>
      </c>
      <c r="BA23" s="12">
        <f>Janreport2[[#This Row],[Days]]-Janreport2[[#This Row],[Absent]]</f>
        <v>27</v>
      </c>
      <c r="BB23" s="27">
        <v>46000</v>
      </c>
      <c r="BC23" s="27">
        <f>Janreport2[[#This Row],[Salary]]/Janreport2[[#This Row],[Days]]</f>
        <v>1642.8571428571429</v>
      </c>
      <c r="BD23" s="27">
        <f>Janreport2[[#This Row],[Per Day Salary]]*Janreport2[[#This Row],[Absent]]</f>
        <v>1642.8571428571429</v>
      </c>
      <c r="BE23" s="27">
        <f>Janreport2[[#This Row],[Salary]]-Janreport2[[#This Row],[Deduction]]</f>
        <v>44357.142857142855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43</v>
      </c>
      <c r="W24" s="12" t="s">
        <v>43</v>
      </c>
      <c r="X24" s="12" t="s">
        <v>40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43</v>
      </c>
      <c r="AD24" s="12" t="s">
        <v>44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/>
      <c r="AN24" s="12"/>
      <c r="AO24" s="13"/>
      <c r="AP24" s="32"/>
      <c r="AQ24" s="33"/>
      <c r="AR24" s="11">
        <v>16</v>
      </c>
      <c r="AS24" s="12">
        <v>1016</v>
      </c>
      <c r="AT24" s="12" t="str">
        <f t="shared" si="3"/>
        <v>February</v>
      </c>
      <c r="AU24" s="13" t="s">
        <v>18</v>
      </c>
      <c r="AV24" s="11">
        <f t="shared" si="4"/>
        <v>21</v>
      </c>
      <c r="AW24" s="12">
        <f t="shared" si="5"/>
        <v>1</v>
      </c>
      <c r="AX24" s="12">
        <f t="shared" si="6"/>
        <v>2</v>
      </c>
      <c r="AY24" s="12">
        <f t="shared" si="7"/>
        <v>4</v>
      </c>
      <c r="AZ24" s="12">
        <f t="shared" si="8"/>
        <v>28</v>
      </c>
      <c r="BA24" s="12">
        <f>Janreport2[[#This Row],[Days]]-Janreport2[[#This Row],[Absent]]</f>
        <v>27</v>
      </c>
      <c r="BB24" s="27">
        <v>52000</v>
      </c>
      <c r="BC24" s="27">
        <f>Janreport2[[#This Row],[Salary]]/Janreport2[[#This Row],[Days]]</f>
        <v>1857.1428571428571</v>
      </c>
      <c r="BD24" s="27">
        <f>Janreport2[[#This Row],[Per Day Salary]]*Janreport2[[#This Row],[Absent]]</f>
        <v>1857.1428571428571</v>
      </c>
      <c r="BE24" s="27">
        <f>Janreport2[[#This Row],[Salary]]-Janreport2[[#This Row],[Deduction]]</f>
        <v>50142.857142857145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43</v>
      </c>
      <c r="W25" s="12" t="s">
        <v>43</v>
      </c>
      <c r="X25" s="12" t="s">
        <v>40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44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/>
      <c r="AN25" s="12"/>
      <c r="AO25" s="13"/>
      <c r="AP25" s="32"/>
      <c r="AQ25" s="33"/>
      <c r="AR25" s="11">
        <v>17</v>
      </c>
      <c r="AS25" s="12">
        <v>1017</v>
      </c>
      <c r="AT25" s="12" t="str">
        <f t="shared" si="3"/>
        <v>February</v>
      </c>
      <c r="AU25" s="13" t="s">
        <v>19</v>
      </c>
      <c r="AV25" s="11">
        <f t="shared" si="4"/>
        <v>21</v>
      </c>
      <c r="AW25" s="12">
        <f t="shared" si="5"/>
        <v>1</v>
      </c>
      <c r="AX25" s="12">
        <f t="shared" si="6"/>
        <v>2</v>
      </c>
      <c r="AY25" s="12">
        <f t="shared" si="7"/>
        <v>4</v>
      </c>
      <c r="AZ25" s="12">
        <f t="shared" si="8"/>
        <v>28</v>
      </c>
      <c r="BA25" s="12">
        <f>Janreport2[[#This Row],[Days]]-Janreport2[[#This Row],[Absent]]</f>
        <v>27</v>
      </c>
      <c r="BB25" s="27">
        <v>42000</v>
      </c>
      <c r="BC25" s="27">
        <f>Janreport2[[#This Row],[Salary]]/Janreport2[[#This Row],[Days]]</f>
        <v>1500</v>
      </c>
      <c r="BD25" s="27">
        <f>Janreport2[[#This Row],[Per Day Salary]]*Janreport2[[#This Row],[Absent]]</f>
        <v>1500</v>
      </c>
      <c r="BE25" s="27">
        <f>Janreport2[[#This Row],[Salary]]-Janreport2[[#This Row],[Deduction]]</f>
        <v>40500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43</v>
      </c>
      <c r="W26" s="12" t="s">
        <v>43</v>
      </c>
      <c r="X26" s="12" t="s">
        <v>40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/>
      <c r="AN26" s="12"/>
      <c r="AO26" s="13"/>
      <c r="AP26" s="32"/>
      <c r="AQ26" s="33"/>
      <c r="AR26" s="11">
        <v>18</v>
      </c>
      <c r="AS26" s="12">
        <v>1018</v>
      </c>
      <c r="AT26" s="12" t="str">
        <f t="shared" si="3"/>
        <v>February</v>
      </c>
      <c r="AU26" s="13" t="s">
        <v>20</v>
      </c>
      <c r="AV26" s="11">
        <f t="shared" si="4"/>
        <v>22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28</v>
      </c>
      <c r="BA26" s="12">
        <f>Janreport2[[#This Row],[Days]]-Janreport2[[#This Row],[Absent]]</f>
        <v>28</v>
      </c>
      <c r="BB26" s="27">
        <v>62000</v>
      </c>
      <c r="BC26" s="27">
        <f>Janreport2[[#This Row],[Salary]]/Janreport2[[#This Row],[Days]]</f>
        <v>2214.2857142857142</v>
      </c>
      <c r="BD26" s="27">
        <f>Janreport2[[#This Row],[Per Day Salary]]*Janreport2[[#This Row],[Absent]]</f>
        <v>0</v>
      </c>
      <c r="BE26" s="27">
        <f>Janreport2[[#This Row],[Salary]]-Janreport2[[#This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43</v>
      </c>
      <c r="W27" s="12" t="s">
        <v>43</v>
      </c>
      <c r="X27" s="12" t="s">
        <v>40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/>
      <c r="AN27" s="12"/>
      <c r="AO27" s="13"/>
      <c r="AP27" s="32"/>
      <c r="AQ27" s="33"/>
      <c r="AR27" s="11">
        <v>19</v>
      </c>
      <c r="AS27" s="12">
        <v>1019</v>
      </c>
      <c r="AT27" s="12" t="str">
        <f t="shared" si="3"/>
        <v>February</v>
      </c>
      <c r="AU27" s="13" t="s">
        <v>21</v>
      </c>
      <c r="AV27" s="11">
        <f t="shared" si="4"/>
        <v>22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28</v>
      </c>
      <c r="BA27" s="12">
        <f>Janreport2[[#This Row],[Days]]-Janreport2[[#This Row],[Absent]]</f>
        <v>28</v>
      </c>
      <c r="BB27" s="27">
        <v>41000</v>
      </c>
      <c r="BC27" s="27">
        <f>Janreport2[[#This Row],[Salary]]/Janreport2[[#This Row],[Days]]</f>
        <v>1464.2857142857142</v>
      </c>
      <c r="BD27" s="27">
        <f>Janreport2[[#This Row],[Per Day Salary]]*Janreport2[[#This Row],[Absent]]</f>
        <v>0</v>
      </c>
      <c r="BE27" s="27">
        <f>Janreport2[[#This Row],[Salary]]-Janreport2[[#This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43</v>
      </c>
      <c r="W28" s="15" t="s">
        <v>43</v>
      </c>
      <c r="X28" s="15" t="s">
        <v>40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/>
      <c r="AN28" s="15"/>
      <c r="AO28" s="16"/>
      <c r="AP28" s="32"/>
      <c r="AQ28" s="33"/>
      <c r="AR28" s="14">
        <v>20</v>
      </c>
      <c r="AS28" s="15">
        <v>1020</v>
      </c>
      <c r="AT28" s="15" t="str">
        <f t="shared" si="3"/>
        <v>February</v>
      </c>
      <c r="AU28" s="16" t="s">
        <v>22</v>
      </c>
      <c r="AV28" s="14">
        <f t="shared" si="4"/>
        <v>22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28</v>
      </c>
      <c r="BA28" s="15">
        <f>Janreport2[[#This Row],[Days]]-Janreport2[[#This Row],[Absent]]</f>
        <v>28</v>
      </c>
      <c r="BB28" s="29">
        <v>30000</v>
      </c>
      <c r="BC28" s="29">
        <f>Janreport2[[#This Row],[Salary]]/Janreport2[[#This Row],[Days]]</f>
        <v>1071.4285714285713</v>
      </c>
      <c r="BD28" s="29">
        <f>Janreport2[[#This Row],[Per Day Salary]]*Janreport2[[#This Row],[Absent]]</f>
        <v>0</v>
      </c>
      <c r="BE28" s="29">
        <f>Janreport2[[#This Row],[Salary]]-Janreport2[[#This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43" priority="1" operator="containsText" text="L">
      <formula>NOT(ISERROR(SEARCH("L",K9)))</formula>
    </cfRule>
    <cfRule type="containsText" dxfId="42" priority="2" operator="containsText" text="A">
      <formula>NOT(ISERROR(SEARCH("A",K9)))</formula>
    </cfRule>
    <cfRule type="containsText" dxfId="41" priority="3" operator="containsText" text="P">
      <formula>NOT(ISERROR(SEARCH("P",K9)))</formula>
    </cfRule>
    <cfRule type="containsText" dxfId="40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O28" xr:uid="{23372180-BF5F-4466-9BA7-9883383ABEC0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378D1D-4AE9-40F6-A0F0-15C793177EBE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DFD0352-626D-47AE-92EB-FB4043D306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Feb!AV9:AY9</xm:f>
              <xm:sqref>BF9</xm:sqref>
            </x14:sparkline>
            <x14:sparkline>
              <xm:f>Feb!AV10:AY10</xm:f>
              <xm:sqref>BF10</xm:sqref>
            </x14:sparkline>
            <x14:sparkline>
              <xm:f>Feb!AV11:AY11</xm:f>
              <xm:sqref>BF11</xm:sqref>
            </x14:sparkline>
            <x14:sparkline>
              <xm:f>Feb!AV12:AY12</xm:f>
              <xm:sqref>BF12</xm:sqref>
            </x14:sparkline>
            <x14:sparkline>
              <xm:f>Feb!AV13:AY13</xm:f>
              <xm:sqref>BF13</xm:sqref>
            </x14:sparkline>
            <x14:sparkline>
              <xm:f>Feb!AV14:AY14</xm:f>
              <xm:sqref>BF14</xm:sqref>
            </x14:sparkline>
            <x14:sparkline>
              <xm:f>Feb!AV15:AY15</xm:f>
              <xm:sqref>BF15</xm:sqref>
            </x14:sparkline>
            <x14:sparkline>
              <xm:f>Feb!AV16:AY16</xm:f>
              <xm:sqref>BF16</xm:sqref>
            </x14:sparkline>
            <x14:sparkline>
              <xm:f>Feb!AV17:AY17</xm:f>
              <xm:sqref>BF17</xm:sqref>
            </x14:sparkline>
            <x14:sparkline>
              <xm:f>Feb!AV18:AY18</xm:f>
              <xm:sqref>BF18</xm:sqref>
            </x14:sparkline>
            <x14:sparkline>
              <xm:f>Feb!AV19:AY19</xm:f>
              <xm:sqref>BF19</xm:sqref>
            </x14:sparkline>
            <x14:sparkline>
              <xm:f>Feb!AV20:AY20</xm:f>
              <xm:sqref>BF20</xm:sqref>
            </x14:sparkline>
            <x14:sparkline>
              <xm:f>Feb!AV21:AY21</xm:f>
              <xm:sqref>BF21</xm:sqref>
            </x14:sparkline>
            <x14:sparkline>
              <xm:f>Feb!AV22:AY22</xm:f>
              <xm:sqref>BF22</xm:sqref>
            </x14:sparkline>
            <x14:sparkline>
              <xm:f>Feb!AV23:AY23</xm:f>
              <xm:sqref>BF23</xm:sqref>
            </x14:sparkline>
            <x14:sparkline>
              <xm:f>Feb!AV24:AY24</xm:f>
              <xm:sqref>BF24</xm:sqref>
            </x14:sparkline>
            <x14:sparkline>
              <xm:f>Feb!AV25:AY25</xm:f>
              <xm:sqref>BF25</xm:sqref>
            </x14:sparkline>
            <x14:sparkline>
              <xm:f>Feb!AV26:AY26</xm:f>
              <xm:sqref>BF26</xm:sqref>
            </x14:sparkline>
            <x14:sparkline>
              <xm:f>Feb!AV27:AY27</xm:f>
              <xm:sqref>BF27</xm:sqref>
            </x14:sparkline>
            <x14:sparkline>
              <xm:f>Feb!AV28:AY28</xm:f>
              <xm:sqref>BF28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EF97-2474-432D-949C-FD184214FE04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45717</v>
      </c>
      <c r="I5" s="34">
        <f>(DATEDIF($H$5,$L$5,"D"))+1</f>
        <v>31</v>
      </c>
      <c r="J5" s="34" t="str">
        <f>TEXT(H5,"MMMM")</f>
        <v>March</v>
      </c>
      <c r="K5" s="34" t="s">
        <v>28</v>
      </c>
      <c r="L5" s="35">
        <f>EOMONTH(H5,0)</f>
        <v>45747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>Sat</v>
      </c>
      <c r="AN7" s="21" t="str">
        <f t="shared" si="0"/>
        <v>Sun</v>
      </c>
      <c r="AO7" s="22" t="str">
        <f t="shared" si="0"/>
        <v>Mon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45717</v>
      </c>
      <c r="L8" s="18">
        <f>IF(K8&lt;$L$5,K8+1,"")</f>
        <v>45718</v>
      </c>
      <c r="M8" s="18">
        <f t="shared" ref="M8:AO8" si="1">IF(L8&lt;$L$5,L8+1,"")</f>
        <v>45719</v>
      </c>
      <c r="N8" s="18">
        <f t="shared" si="1"/>
        <v>45720</v>
      </c>
      <c r="O8" s="18">
        <f t="shared" si="1"/>
        <v>45721</v>
      </c>
      <c r="P8" s="18">
        <f t="shared" si="1"/>
        <v>45722</v>
      </c>
      <c r="Q8" s="18">
        <f t="shared" si="1"/>
        <v>45723</v>
      </c>
      <c r="R8" s="18">
        <f t="shared" si="1"/>
        <v>45724</v>
      </c>
      <c r="S8" s="18">
        <f t="shared" si="1"/>
        <v>45725</v>
      </c>
      <c r="T8" s="18">
        <f t="shared" si="1"/>
        <v>45726</v>
      </c>
      <c r="U8" s="18">
        <f t="shared" si="1"/>
        <v>45727</v>
      </c>
      <c r="V8" s="18">
        <f t="shared" si="1"/>
        <v>45728</v>
      </c>
      <c r="W8" s="18">
        <f t="shared" si="1"/>
        <v>45729</v>
      </c>
      <c r="X8" s="18">
        <f t="shared" si="1"/>
        <v>45730</v>
      </c>
      <c r="Y8" s="18">
        <f t="shared" si="1"/>
        <v>45731</v>
      </c>
      <c r="Z8" s="18">
        <f t="shared" si="1"/>
        <v>45732</v>
      </c>
      <c r="AA8" s="18">
        <f t="shared" si="1"/>
        <v>45733</v>
      </c>
      <c r="AB8" s="18">
        <f t="shared" si="1"/>
        <v>45734</v>
      </c>
      <c r="AC8" s="18">
        <f t="shared" si="1"/>
        <v>45735</v>
      </c>
      <c r="AD8" s="18">
        <f t="shared" si="1"/>
        <v>45736</v>
      </c>
      <c r="AE8" s="18">
        <f t="shared" si="1"/>
        <v>45737</v>
      </c>
      <c r="AF8" s="18">
        <f t="shared" si="1"/>
        <v>45738</v>
      </c>
      <c r="AG8" s="18">
        <f t="shared" si="1"/>
        <v>45739</v>
      </c>
      <c r="AH8" s="18">
        <f t="shared" si="1"/>
        <v>45740</v>
      </c>
      <c r="AI8" s="18">
        <f t="shared" si="1"/>
        <v>45741</v>
      </c>
      <c r="AJ8" s="18">
        <f t="shared" si="1"/>
        <v>45742</v>
      </c>
      <c r="AK8" s="18">
        <f t="shared" si="1"/>
        <v>45743</v>
      </c>
      <c r="AL8" s="18">
        <f t="shared" si="1"/>
        <v>45744</v>
      </c>
      <c r="AM8" s="18">
        <f t="shared" si="1"/>
        <v>45745</v>
      </c>
      <c r="AN8" s="18">
        <f t="shared" si="1"/>
        <v>45746</v>
      </c>
      <c r="AO8" s="19">
        <f t="shared" si="1"/>
        <v>45747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tr">
        <f t="shared" ref="L9:AN17" si="2">IF(L$7="Sun","WO","")</f>
        <v>WO</v>
      </c>
      <c r="M9" s="12" t="s">
        <v>43</v>
      </c>
      <c r="N9" s="12" t="s">
        <v>43</v>
      </c>
      <c r="O9" s="12" t="s">
        <v>43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40</v>
      </c>
      <c r="W9" s="12" t="s">
        <v>43</v>
      </c>
      <c r="X9" s="12" t="s">
        <v>43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40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40</v>
      </c>
      <c r="AL9" s="12" t="s">
        <v>43</v>
      </c>
      <c r="AM9" s="12" t="s">
        <v>43</v>
      </c>
      <c r="AN9" s="12" t="str">
        <f t="shared" si="2"/>
        <v>WO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March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5</v>
      </c>
      <c r="AZ9" s="12">
        <f t="shared" ref="AZ9:AZ28" si="8">$I$5</f>
        <v>31</v>
      </c>
      <c r="BA9" s="12">
        <f>Janreport4[[#This Row],[Days]]-Janreport4[[#This Row],[Absent]]</f>
        <v>31</v>
      </c>
      <c r="BB9" s="27">
        <v>10000</v>
      </c>
      <c r="BC9" s="27">
        <f>Janreport4[[#This Row],[Salary]]/Janreport4[[#This Row],[Days]]</f>
        <v>322.58064516129031</v>
      </c>
      <c r="BD9" s="27">
        <f>Janreport4[[#This Row],[Per Day Salary]]*Janreport4[[#This Row],[Absent]]</f>
        <v>0</v>
      </c>
      <c r="BE9" s="27">
        <f>Janreport4[[#This Row],[Salary]]-Janreport4[[#This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44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40</v>
      </c>
      <c r="W10" s="12" t="s">
        <v>43</v>
      </c>
      <c r="X10" s="12" t="s">
        <v>43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40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40</v>
      </c>
      <c r="AL10" s="12" t="s">
        <v>43</v>
      </c>
      <c r="AM10" s="12" t="s">
        <v>43</v>
      </c>
      <c r="AN10" s="12" t="str">
        <f t="shared" si="2"/>
        <v>WO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March</v>
      </c>
      <c r="AU10" s="12" t="s">
        <v>4</v>
      </c>
      <c r="AV10" s="11">
        <f t="shared" si="4"/>
        <v>22</v>
      </c>
      <c r="AW10" s="12">
        <f t="shared" si="5"/>
        <v>1</v>
      </c>
      <c r="AX10" s="12">
        <f t="shared" si="6"/>
        <v>3</v>
      </c>
      <c r="AY10" s="12">
        <f t="shared" si="7"/>
        <v>5</v>
      </c>
      <c r="AZ10" s="12">
        <f t="shared" si="8"/>
        <v>31</v>
      </c>
      <c r="BA10" s="12">
        <f>Janreport4[[#This Row],[Days]]-Janreport4[[#This Row],[Absent]]</f>
        <v>30</v>
      </c>
      <c r="BB10" s="27">
        <v>20000</v>
      </c>
      <c r="BC10" s="27">
        <f>Janreport4[[#This Row],[Salary]]/Janreport4[[#This Row],[Days]]</f>
        <v>645.16129032258061</v>
      </c>
      <c r="BD10" s="27">
        <f>Janreport4[[#This Row],[Per Day Salary]]*Janreport4[[#This Row],[Absent]]</f>
        <v>645.16129032258061</v>
      </c>
      <c r="BE10" s="27">
        <f>Janreport4[[#This Row],[Salary]]-Janreport4[[#This Row],[Deduction]]</f>
        <v>19354.83870967742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43</v>
      </c>
      <c r="P11" s="12" t="s">
        <v>43</v>
      </c>
      <c r="Q11" s="12" t="s">
        <v>44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40</v>
      </c>
      <c r="W11" s="12" t="s">
        <v>43</v>
      </c>
      <c r="X11" s="12" t="s">
        <v>43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40</v>
      </c>
      <c r="AD11" s="12" t="s">
        <v>43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44</v>
      </c>
      <c r="AJ11" s="12" t="s">
        <v>43</v>
      </c>
      <c r="AK11" s="12" t="s">
        <v>40</v>
      </c>
      <c r="AL11" s="12" t="s">
        <v>43</v>
      </c>
      <c r="AM11" s="12" t="s">
        <v>43</v>
      </c>
      <c r="AN11" s="12" t="str">
        <f t="shared" si="2"/>
        <v>WO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March</v>
      </c>
      <c r="AU11" s="12" t="s">
        <v>5</v>
      </c>
      <c r="AV11" s="11">
        <f t="shared" si="4"/>
        <v>21</v>
      </c>
      <c r="AW11" s="12">
        <f t="shared" si="5"/>
        <v>2</v>
      </c>
      <c r="AX11" s="12">
        <f t="shared" si="6"/>
        <v>3</v>
      </c>
      <c r="AY11" s="12">
        <f t="shared" si="7"/>
        <v>5</v>
      </c>
      <c r="AZ11" s="12">
        <f t="shared" si="8"/>
        <v>31</v>
      </c>
      <c r="BA11" s="12">
        <f>Janreport4[[#This Row],[Days]]-Janreport4[[#This Row],[Absent]]</f>
        <v>29</v>
      </c>
      <c r="BB11" s="27">
        <v>25000</v>
      </c>
      <c r="BC11" s="27">
        <f>Janreport4[[#This Row],[Salary]]/Janreport4[[#This Row],[Days]]</f>
        <v>806.45161290322585</v>
      </c>
      <c r="BD11" s="27">
        <f>Janreport4[[#This Row],[Per Day Salary]]*Janreport4[[#This Row],[Absent]]</f>
        <v>1612.9032258064517</v>
      </c>
      <c r="BE11" s="27">
        <f>Janreport4[[#This Row],[Salary]]-Janreport4[[#This Row],[Deduction]]</f>
        <v>23387.096774193549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44</v>
      </c>
      <c r="L12" s="12" t="str">
        <f t="shared" si="2"/>
        <v>WO</v>
      </c>
      <c r="M12" s="12" t="s">
        <v>43</v>
      </c>
      <c r="N12" s="12" t="s">
        <v>43</v>
      </c>
      <c r="O12" s="12" t="s">
        <v>43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40</v>
      </c>
      <c r="W12" s="12" t="s">
        <v>43</v>
      </c>
      <c r="X12" s="12" t="s">
        <v>43</v>
      </c>
      <c r="Y12" s="12" t="s">
        <v>44</v>
      </c>
      <c r="Z12" s="12" t="str">
        <f t="shared" si="2"/>
        <v>WO</v>
      </c>
      <c r="AA12" s="12" t="s">
        <v>43</v>
      </c>
      <c r="AB12" s="12" t="s">
        <v>43</v>
      </c>
      <c r="AC12" s="12" t="s">
        <v>40</v>
      </c>
      <c r="AD12" s="12" t="s">
        <v>43</v>
      </c>
      <c r="AE12" s="12" t="s">
        <v>44</v>
      </c>
      <c r="AF12" s="12" t="s">
        <v>43</v>
      </c>
      <c r="AG12" s="12" t="str">
        <f t="shared" si="2"/>
        <v>WO</v>
      </c>
      <c r="AH12" s="12" t="s">
        <v>43</v>
      </c>
      <c r="AI12" s="12" t="s">
        <v>44</v>
      </c>
      <c r="AJ12" s="12" t="s">
        <v>43</v>
      </c>
      <c r="AK12" s="12" t="s">
        <v>40</v>
      </c>
      <c r="AL12" s="12" t="s">
        <v>43</v>
      </c>
      <c r="AM12" s="12" t="s">
        <v>43</v>
      </c>
      <c r="AN12" s="12" t="str">
        <f t="shared" si="2"/>
        <v>WO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March</v>
      </c>
      <c r="AU12" s="12" t="s">
        <v>6</v>
      </c>
      <c r="AV12" s="11">
        <f t="shared" si="4"/>
        <v>19</v>
      </c>
      <c r="AW12" s="12">
        <f t="shared" si="5"/>
        <v>4</v>
      </c>
      <c r="AX12" s="12">
        <f t="shared" si="6"/>
        <v>3</v>
      </c>
      <c r="AY12" s="12">
        <f t="shared" si="7"/>
        <v>5</v>
      </c>
      <c r="AZ12" s="12">
        <f t="shared" si="8"/>
        <v>31</v>
      </c>
      <c r="BA12" s="12">
        <f>Janreport4[[#This Row],[Days]]-Janreport4[[#This Row],[Absent]]</f>
        <v>27</v>
      </c>
      <c r="BB12" s="27">
        <v>30000</v>
      </c>
      <c r="BC12" s="27">
        <f>Janreport4[[#This Row],[Salary]]/Janreport4[[#This Row],[Days]]</f>
        <v>967.74193548387098</v>
      </c>
      <c r="BD12" s="27">
        <f>Janreport4[[#This Row],[Per Day Salary]]*Janreport4[[#This Row],[Absent]]</f>
        <v>3870.9677419354839</v>
      </c>
      <c r="BE12" s="27">
        <f>Janreport4[[#This Row],[Salary]]-Janreport4[[#This Row],[Deduction]]</f>
        <v>26129.032258064515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43</v>
      </c>
      <c r="P13" s="12" t="s">
        <v>43</v>
      </c>
      <c r="Q13" s="12" t="s">
        <v>43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40</v>
      </c>
      <c r="W13" s="12" t="s">
        <v>43</v>
      </c>
      <c r="X13" s="12" t="s">
        <v>43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40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40</v>
      </c>
      <c r="AL13" s="12" t="s">
        <v>43</v>
      </c>
      <c r="AM13" s="12" t="s">
        <v>44</v>
      </c>
      <c r="AN13" s="12" t="str">
        <f t="shared" si="2"/>
        <v>WO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March</v>
      </c>
      <c r="AU13" s="12" t="s">
        <v>7</v>
      </c>
      <c r="AV13" s="11">
        <f t="shared" si="4"/>
        <v>22</v>
      </c>
      <c r="AW13" s="12">
        <f t="shared" si="5"/>
        <v>1</v>
      </c>
      <c r="AX13" s="12">
        <f t="shared" si="6"/>
        <v>3</v>
      </c>
      <c r="AY13" s="12">
        <f t="shared" si="7"/>
        <v>5</v>
      </c>
      <c r="AZ13" s="12">
        <f t="shared" si="8"/>
        <v>31</v>
      </c>
      <c r="BA13" s="12">
        <f>Janreport4[[#This Row],[Days]]-Janreport4[[#This Row],[Absent]]</f>
        <v>30</v>
      </c>
      <c r="BB13" s="27">
        <v>45000</v>
      </c>
      <c r="BC13" s="27">
        <f>Janreport4[[#This Row],[Salary]]/Janreport4[[#This Row],[Days]]</f>
        <v>1451.6129032258063</v>
      </c>
      <c r="BD13" s="27">
        <f>Janreport4[[#This Row],[Per Day Salary]]*Janreport4[[#This Row],[Absent]]</f>
        <v>1451.6129032258063</v>
      </c>
      <c r="BE13" s="27">
        <f>Janreport4[[#This Row],[Salary]]-Janreport4[[#This Row],[Deduction]]</f>
        <v>43548.387096774197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43</v>
      </c>
      <c r="P14" s="12" t="s">
        <v>43</v>
      </c>
      <c r="Q14" s="12" t="s">
        <v>43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40</v>
      </c>
      <c r="W14" s="12" t="s">
        <v>43</v>
      </c>
      <c r="X14" s="12" t="s">
        <v>43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40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40</v>
      </c>
      <c r="AL14" s="12" t="s">
        <v>43</v>
      </c>
      <c r="AM14" s="12" t="s">
        <v>43</v>
      </c>
      <c r="AN14" s="12" t="str">
        <f t="shared" si="2"/>
        <v>WO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March</v>
      </c>
      <c r="AU14" s="12" t="s">
        <v>8</v>
      </c>
      <c r="AV14" s="11">
        <f t="shared" si="4"/>
        <v>23</v>
      </c>
      <c r="AW14" s="12">
        <f t="shared" si="5"/>
        <v>0</v>
      </c>
      <c r="AX14" s="12">
        <f t="shared" si="6"/>
        <v>3</v>
      </c>
      <c r="AY14" s="12">
        <f t="shared" si="7"/>
        <v>5</v>
      </c>
      <c r="AZ14" s="12">
        <f t="shared" si="8"/>
        <v>31</v>
      </c>
      <c r="BA14" s="12">
        <f>Janreport4[[#This Row],[Days]]-Janreport4[[#This Row],[Absent]]</f>
        <v>31</v>
      </c>
      <c r="BB14" s="27">
        <v>15000</v>
      </c>
      <c r="BC14" s="27">
        <f>Janreport4[[#This Row],[Salary]]/Janreport4[[#This Row],[Days]]</f>
        <v>483.87096774193549</v>
      </c>
      <c r="BD14" s="27">
        <f>Janreport4[[#This Row],[Per Day Salary]]*Janreport4[[#This Row],[Absent]]</f>
        <v>0</v>
      </c>
      <c r="BE14" s="27">
        <f>Janreport4[[#This Row],[Salary]]-Janreport4[[#This Row],[Deduction]]</f>
        <v>15000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43</v>
      </c>
      <c r="P15" s="12" t="s">
        <v>44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40</v>
      </c>
      <c r="W15" s="12" t="s">
        <v>43</v>
      </c>
      <c r="X15" s="12" t="s">
        <v>43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40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40</v>
      </c>
      <c r="AL15" s="12" t="s">
        <v>43</v>
      </c>
      <c r="AM15" s="12" t="s">
        <v>43</v>
      </c>
      <c r="AN15" s="12" t="str">
        <f t="shared" si="2"/>
        <v>WO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March</v>
      </c>
      <c r="AU15" s="12" t="s">
        <v>9</v>
      </c>
      <c r="AV15" s="11">
        <f t="shared" si="4"/>
        <v>22</v>
      </c>
      <c r="AW15" s="12">
        <f t="shared" si="5"/>
        <v>1</v>
      </c>
      <c r="AX15" s="12">
        <f t="shared" si="6"/>
        <v>3</v>
      </c>
      <c r="AY15" s="12">
        <f t="shared" si="7"/>
        <v>5</v>
      </c>
      <c r="AZ15" s="12">
        <f t="shared" si="8"/>
        <v>31</v>
      </c>
      <c r="BA15" s="12">
        <f>Janreport4[[#This Row],[Days]]-Janreport4[[#This Row],[Absent]]</f>
        <v>30</v>
      </c>
      <c r="BB15" s="27">
        <v>62000</v>
      </c>
      <c r="BC15" s="27">
        <f>Janreport4[[#This Row],[Salary]]/Janreport4[[#This Row],[Days]]</f>
        <v>2000</v>
      </c>
      <c r="BD15" s="27">
        <f>Janreport4[[#This Row],[Per Day Salary]]*Janreport4[[#This Row],[Absent]]</f>
        <v>2000</v>
      </c>
      <c r="BE15" s="27">
        <f>Janreport4[[#This Row],[Salary]]-Janreport4[[#This Row],[Deduction]]</f>
        <v>60000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43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40</v>
      </c>
      <c r="W16" s="12" t="s">
        <v>43</v>
      </c>
      <c r="X16" s="12" t="s">
        <v>43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40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43</v>
      </c>
      <c r="AK16" s="12" t="s">
        <v>40</v>
      </c>
      <c r="AL16" s="12" t="s">
        <v>43</v>
      </c>
      <c r="AM16" s="12" t="s">
        <v>43</v>
      </c>
      <c r="AN16" s="12" t="str">
        <f t="shared" si="2"/>
        <v>WO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March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3</v>
      </c>
      <c r="AY16" s="12">
        <f t="shared" si="7"/>
        <v>5</v>
      </c>
      <c r="AZ16" s="12">
        <f t="shared" si="8"/>
        <v>31</v>
      </c>
      <c r="BA16" s="12">
        <f>Janreport4[[#This Row],[Days]]-Janreport4[[#This Row],[Absent]]</f>
        <v>31</v>
      </c>
      <c r="BB16" s="27">
        <v>50000</v>
      </c>
      <c r="BC16" s="27">
        <f>Janreport4[[#This Row],[Salary]]/Janreport4[[#This Row],[Days]]</f>
        <v>1612.9032258064517</v>
      </c>
      <c r="BD16" s="27">
        <f>Janreport4[[#This Row],[Per Day Salary]]*Janreport4[[#This Row],[Absent]]</f>
        <v>0</v>
      </c>
      <c r="BE16" s="27">
        <f>Janreport4[[#This Row],[Salary]]-Janreport4[[#This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43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40</v>
      </c>
      <c r="W17" s="12" t="s">
        <v>43</v>
      </c>
      <c r="X17" s="12" t="s">
        <v>44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40</v>
      </c>
      <c r="AD17" s="12" t="s">
        <v>43</v>
      </c>
      <c r="AE17" s="12" t="s">
        <v>43</v>
      </c>
      <c r="AF17" s="12" t="s">
        <v>43</v>
      </c>
      <c r="AG17" s="12" t="str">
        <f t="shared" ref="AG17:AN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40</v>
      </c>
      <c r="AL17" s="12" t="s">
        <v>43</v>
      </c>
      <c r="AM17" s="12" t="s">
        <v>44</v>
      </c>
      <c r="AN17" s="12" t="str">
        <f t="shared" si="10"/>
        <v>WO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March</v>
      </c>
      <c r="AU17" s="12" t="s">
        <v>11</v>
      </c>
      <c r="AV17" s="11">
        <f t="shared" si="4"/>
        <v>21</v>
      </c>
      <c r="AW17" s="12">
        <f t="shared" si="5"/>
        <v>2</v>
      </c>
      <c r="AX17" s="12">
        <f t="shared" si="6"/>
        <v>3</v>
      </c>
      <c r="AY17" s="12">
        <f t="shared" si="7"/>
        <v>5</v>
      </c>
      <c r="AZ17" s="12">
        <f t="shared" si="8"/>
        <v>31</v>
      </c>
      <c r="BA17" s="12">
        <f>Janreport4[[#This Row],[Days]]-Janreport4[[#This Row],[Absent]]</f>
        <v>29</v>
      </c>
      <c r="BB17" s="27">
        <v>25000</v>
      </c>
      <c r="BC17" s="27">
        <f>Janreport4[[#This Row],[Salary]]/Janreport4[[#This Row],[Days]]</f>
        <v>806.45161290322585</v>
      </c>
      <c r="BD17" s="27">
        <f>Janreport4[[#This Row],[Per Day Salary]]*Janreport4[[#This Row],[Absent]]</f>
        <v>1612.9032258064517</v>
      </c>
      <c r="BE17" s="27">
        <f>Janreport4[[#This Row],[Salary]]-Janreport4[[#This Row],[Deduction]]</f>
        <v>23387.096774193549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43</v>
      </c>
      <c r="P18" s="12" t="s">
        <v>43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40</v>
      </c>
      <c r="W18" s="12" t="s">
        <v>43</v>
      </c>
      <c r="X18" s="12" t="s">
        <v>43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40</v>
      </c>
      <c r="AD18" s="12" t="s">
        <v>43</v>
      </c>
      <c r="AE18" s="12" t="s">
        <v>44</v>
      </c>
      <c r="AF18" s="12" t="s">
        <v>43</v>
      </c>
      <c r="AG18" s="12" t="str">
        <f t="shared" si="10"/>
        <v>WO</v>
      </c>
      <c r="AH18" s="12" t="s">
        <v>43</v>
      </c>
      <c r="AI18" s="12" t="s">
        <v>44</v>
      </c>
      <c r="AJ18" s="12" t="s">
        <v>44</v>
      </c>
      <c r="AK18" s="12" t="s">
        <v>40</v>
      </c>
      <c r="AL18" s="12" t="s">
        <v>43</v>
      </c>
      <c r="AM18" s="12" t="s">
        <v>44</v>
      </c>
      <c r="AN18" s="12" t="str">
        <f t="shared" si="10"/>
        <v>WO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March</v>
      </c>
      <c r="AU18" s="12" t="s">
        <v>12</v>
      </c>
      <c r="AV18" s="11">
        <f t="shared" si="4"/>
        <v>19</v>
      </c>
      <c r="AW18" s="12">
        <f t="shared" si="5"/>
        <v>4</v>
      </c>
      <c r="AX18" s="12">
        <f t="shared" si="6"/>
        <v>3</v>
      </c>
      <c r="AY18" s="12">
        <f t="shared" si="7"/>
        <v>5</v>
      </c>
      <c r="AZ18" s="12">
        <f t="shared" si="8"/>
        <v>31</v>
      </c>
      <c r="BA18" s="12">
        <f>Janreport4[[#This Row],[Days]]-Janreport4[[#This Row],[Absent]]</f>
        <v>27</v>
      </c>
      <c r="BB18" s="27">
        <v>45000</v>
      </c>
      <c r="BC18" s="27">
        <f>Janreport4[[#This Row],[Salary]]/Janreport4[[#This Row],[Days]]</f>
        <v>1451.6129032258063</v>
      </c>
      <c r="BD18" s="27">
        <f>Janreport4[[#This Row],[Per Day Salary]]*Janreport4[[#This Row],[Absent]]</f>
        <v>5806.4516129032254</v>
      </c>
      <c r="BE18" s="27">
        <f>Janreport4[[#This Row],[Salary]]-Janreport4[[#This Row],[Deduction]]</f>
        <v>39193.548387096773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44</v>
      </c>
      <c r="L19" s="12" t="str">
        <f t="shared" si="11"/>
        <v>WO</v>
      </c>
      <c r="M19" s="12" t="s">
        <v>43</v>
      </c>
      <c r="N19" s="12" t="s">
        <v>43</v>
      </c>
      <c r="O19" s="12" t="s">
        <v>43</v>
      </c>
      <c r="P19" s="12" t="s">
        <v>44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40</v>
      </c>
      <c r="W19" s="12" t="s">
        <v>43</v>
      </c>
      <c r="X19" s="12" t="s">
        <v>43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40</v>
      </c>
      <c r="AD19" s="12" t="s">
        <v>43</v>
      </c>
      <c r="AE19" s="12" t="s">
        <v>44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40</v>
      </c>
      <c r="AL19" s="12" t="s">
        <v>43</v>
      </c>
      <c r="AM19" s="12" t="s">
        <v>43</v>
      </c>
      <c r="AN19" s="12" t="str">
        <f t="shared" si="10"/>
        <v>WO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March</v>
      </c>
      <c r="AU19" s="12" t="s">
        <v>13</v>
      </c>
      <c r="AV19" s="11">
        <f t="shared" si="4"/>
        <v>20</v>
      </c>
      <c r="AW19" s="12">
        <f t="shared" si="5"/>
        <v>3</v>
      </c>
      <c r="AX19" s="12">
        <f t="shared" si="6"/>
        <v>3</v>
      </c>
      <c r="AY19" s="12">
        <f t="shared" si="7"/>
        <v>5</v>
      </c>
      <c r="AZ19" s="12">
        <f t="shared" si="8"/>
        <v>31</v>
      </c>
      <c r="BA19" s="12">
        <f>Janreport4[[#This Row],[Days]]-Janreport4[[#This Row],[Absent]]</f>
        <v>28</v>
      </c>
      <c r="BB19" s="27">
        <v>48000</v>
      </c>
      <c r="BC19" s="27">
        <f>Janreport4[[#This Row],[Salary]]/Janreport4[[#This Row],[Days]]</f>
        <v>1548.3870967741937</v>
      </c>
      <c r="BD19" s="27">
        <f>Janreport4[[#This Row],[Per Day Salary]]*Janreport4[[#This Row],[Absent]]</f>
        <v>4645.1612903225814</v>
      </c>
      <c r="BE19" s="27">
        <f>Janreport4[[#This Row],[Salary]]-Janreport4[[#This Row],[Deduction]]</f>
        <v>43354.838709677417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44</v>
      </c>
      <c r="L20" s="12" t="str">
        <f t="shared" si="11"/>
        <v>WO</v>
      </c>
      <c r="M20" s="12" t="s">
        <v>43</v>
      </c>
      <c r="N20" s="12" t="s">
        <v>43</v>
      </c>
      <c r="O20" s="12" t="s">
        <v>43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40</v>
      </c>
      <c r="W20" s="12" t="s">
        <v>43</v>
      </c>
      <c r="X20" s="12" t="s">
        <v>43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40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40</v>
      </c>
      <c r="AL20" s="12" t="s">
        <v>43</v>
      </c>
      <c r="AM20" s="12" t="s">
        <v>43</v>
      </c>
      <c r="AN20" s="12" t="str">
        <f t="shared" si="10"/>
        <v>WO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March</v>
      </c>
      <c r="AU20" s="12" t="s">
        <v>14</v>
      </c>
      <c r="AV20" s="11">
        <f t="shared" si="4"/>
        <v>22</v>
      </c>
      <c r="AW20" s="12">
        <f t="shared" si="5"/>
        <v>1</v>
      </c>
      <c r="AX20" s="12">
        <f t="shared" si="6"/>
        <v>3</v>
      </c>
      <c r="AY20" s="12">
        <f t="shared" si="7"/>
        <v>5</v>
      </c>
      <c r="AZ20" s="12">
        <f t="shared" si="8"/>
        <v>31</v>
      </c>
      <c r="BA20" s="12">
        <f>Janreport4[[#This Row],[Days]]-Janreport4[[#This Row],[Absent]]</f>
        <v>30</v>
      </c>
      <c r="BB20" s="27">
        <v>52000</v>
      </c>
      <c r="BC20" s="27">
        <f>Janreport4[[#This Row],[Salary]]/Janreport4[[#This Row],[Days]]</f>
        <v>1677.4193548387098</v>
      </c>
      <c r="BD20" s="27">
        <f>Janreport4[[#This Row],[Per Day Salary]]*Janreport4[[#This Row],[Absent]]</f>
        <v>1677.4193548387098</v>
      </c>
      <c r="BE20" s="27">
        <f>Janreport4[[#This Row],[Salary]]-Janreport4[[#This Row],[Deduction]]</f>
        <v>50322.580645161288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43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40</v>
      </c>
      <c r="W21" s="12" t="s">
        <v>43</v>
      </c>
      <c r="X21" s="12" t="s">
        <v>43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40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40</v>
      </c>
      <c r="AL21" s="12" t="s">
        <v>43</v>
      </c>
      <c r="AM21" s="12" t="s">
        <v>43</v>
      </c>
      <c r="AN21" s="12" t="str">
        <f t="shared" si="10"/>
        <v>WO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March</v>
      </c>
      <c r="AU21" s="12" t="s">
        <v>15</v>
      </c>
      <c r="AV21" s="11">
        <f t="shared" si="4"/>
        <v>23</v>
      </c>
      <c r="AW21" s="12">
        <f t="shared" si="5"/>
        <v>0</v>
      </c>
      <c r="AX21" s="12">
        <f t="shared" si="6"/>
        <v>3</v>
      </c>
      <c r="AY21" s="12">
        <f t="shared" si="7"/>
        <v>5</v>
      </c>
      <c r="AZ21" s="12">
        <f t="shared" si="8"/>
        <v>31</v>
      </c>
      <c r="BA21" s="12">
        <f>Janreport4[[#This Row],[Days]]-Janreport4[[#This Row],[Absent]]</f>
        <v>31</v>
      </c>
      <c r="BB21" s="27">
        <v>42000</v>
      </c>
      <c r="BC21" s="27">
        <f>Janreport4[[#This Row],[Salary]]/Janreport4[[#This Row],[Days]]</f>
        <v>1354.8387096774193</v>
      </c>
      <c r="BD21" s="27">
        <f>Janreport4[[#This Row],[Per Day Salary]]*Janreport4[[#This Row],[Absent]]</f>
        <v>0</v>
      </c>
      <c r="BE21" s="27">
        <f>Janreport4[[#This Row],[Salary]]-Janreport4[[#This Row],[Deduction]]</f>
        <v>42000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43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40</v>
      </c>
      <c r="W22" s="12" t="s">
        <v>43</v>
      </c>
      <c r="X22" s="12" t="s">
        <v>43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40</v>
      </c>
      <c r="AD22" s="12" t="s">
        <v>43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40</v>
      </c>
      <c r="AL22" s="12" t="s">
        <v>43</v>
      </c>
      <c r="AM22" s="12" t="s">
        <v>44</v>
      </c>
      <c r="AN22" s="12" t="str">
        <f t="shared" si="10"/>
        <v>WO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March</v>
      </c>
      <c r="AU22" s="12" t="s">
        <v>16</v>
      </c>
      <c r="AV22" s="11">
        <f t="shared" si="4"/>
        <v>22</v>
      </c>
      <c r="AW22" s="12">
        <f t="shared" si="5"/>
        <v>1</v>
      </c>
      <c r="AX22" s="12">
        <f t="shared" si="6"/>
        <v>3</v>
      </c>
      <c r="AY22" s="12">
        <f t="shared" si="7"/>
        <v>5</v>
      </c>
      <c r="AZ22" s="12">
        <f t="shared" si="8"/>
        <v>31</v>
      </c>
      <c r="BA22" s="12">
        <f>Janreport4[[#This Row],[Days]]-Janreport4[[#This Row],[Absent]]</f>
        <v>30</v>
      </c>
      <c r="BB22" s="27">
        <v>15000</v>
      </c>
      <c r="BC22" s="27">
        <f>Janreport4[[#This Row],[Salary]]/Janreport4[[#This Row],[Days]]</f>
        <v>483.87096774193549</v>
      </c>
      <c r="BD22" s="27">
        <f>Janreport4[[#This Row],[Per Day Salary]]*Janreport4[[#This Row],[Absent]]</f>
        <v>483.87096774193549</v>
      </c>
      <c r="BE22" s="27">
        <f>Janreport4[[#This Row],[Salary]]-Janreport4[[#This Row],[Deduction]]</f>
        <v>14516.129032258064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tr">
        <f t="shared" si="11"/>
        <v>WO</v>
      </c>
      <c r="M23" s="12" t="s">
        <v>43</v>
      </c>
      <c r="N23" s="12" t="s">
        <v>43</v>
      </c>
      <c r="O23" s="12" t="s">
        <v>43</v>
      </c>
      <c r="P23" s="12" t="s">
        <v>43</v>
      </c>
      <c r="Q23" s="12" t="s">
        <v>44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40</v>
      </c>
      <c r="W23" s="12" t="s">
        <v>43</v>
      </c>
      <c r="X23" s="12" t="s">
        <v>44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40</v>
      </c>
      <c r="AD23" s="12" t="s">
        <v>43</v>
      </c>
      <c r="AE23" s="12" t="s">
        <v>44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40</v>
      </c>
      <c r="AL23" s="12" t="s">
        <v>43</v>
      </c>
      <c r="AM23" s="12" t="s">
        <v>43</v>
      </c>
      <c r="AN23" s="12" t="str">
        <f t="shared" si="10"/>
        <v>WO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March</v>
      </c>
      <c r="AU23" s="12" t="s">
        <v>17</v>
      </c>
      <c r="AV23" s="11">
        <f t="shared" si="4"/>
        <v>20</v>
      </c>
      <c r="AW23" s="12">
        <f t="shared" si="5"/>
        <v>3</v>
      </c>
      <c r="AX23" s="12">
        <f t="shared" si="6"/>
        <v>3</v>
      </c>
      <c r="AY23" s="12">
        <f t="shared" si="7"/>
        <v>5</v>
      </c>
      <c r="AZ23" s="12">
        <f t="shared" si="8"/>
        <v>31</v>
      </c>
      <c r="BA23" s="12">
        <f>Janreport4[[#This Row],[Days]]-Janreport4[[#This Row],[Absent]]</f>
        <v>28</v>
      </c>
      <c r="BB23" s="27">
        <v>46000</v>
      </c>
      <c r="BC23" s="27">
        <f>Janreport4[[#This Row],[Salary]]/Janreport4[[#This Row],[Days]]</f>
        <v>1483.8709677419354</v>
      </c>
      <c r="BD23" s="27">
        <f>Janreport4[[#This Row],[Per Day Salary]]*Janreport4[[#This Row],[Absent]]</f>
        <v>4451.6129032258059</v>
      </c>
      <c r="BE23" s="27">
        <f>Janreport4[[#This Row],[Salary]]-Janreport4[[#This Row],[Deduction]]</f>
        <v>41548.387096774197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43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40</v>
      </c>
      <c r="W24" s="12" t="s">
        <v>43</v>
      </c>
      <c r="X24" s="12" t="s">
        <v>43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40</v>
      </c>
      <c r="AD24" s="12" t="s">
        <v>43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44</v>
      </c>
      <c r="AJ24" s="12" t="s">
        <v>43</v>
      </c>
      <c r="AK24" s="12" t="s">
        <v>40</v>
      </c>
      <c r="AL24" s="12" t="s">
        <v>43</v>
      </c>
      <c r="AM24" s="12" t="s">
        <v>43</v>
      </c>
      <c r="AN24" s="12" t="str">
        <f t="shared" si="10"/>
        <v>WO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March</v>
      </c>
      <c r="AU24" s="12" t="s">
        <v>18</v>
      </c>
      <c r="AV24" s="11">
        <f t="shared" si="4"/>
        <v>22</v>
      </c>
      <c r="AW24" s="12">
        <f t="shared" si="5"/>
        <v>1</v>
      </c>
      <c r="AX24" s="12">
        <f t="shared" si="6"/>
        <v>3</v>
      </c>
      <c r="AY24" s="12">
        <f t="shared" si="7"/>
        <v>5</v>
      </c>
      <c r="AZ24" s="12">
        <f t="shared" si="8"/>
        <v>31</v>
      </c>
      <c r="BA24" s="12">
        <f>Janreport4[[#This Row],[Days]]-Janreport4[[#This Row],[Absent]]</f>
        <v>30</v>
      </c>
      <c r="BB24" s="27">
        <v>52000</v>
      </c>
      <c r="BC24" s="27">
        <f>Janreport4[[#This Row],[Salary]]/Janreport4[[#This Row],[Days]]</f>
        <v>1677.4193548387098</v>
      </c>
      <c r="BD24" s="27">
        <f>Janreport4[[#This Row],[Per Day Salary]]*Janreport4[[#This Row],[Absent]]</f>
        <v>1677.4193548387098</v>
      </c>
      <c r="BE24" s="27">
        <f>Janreport4[[#This Row],[Salary]]-Janreport4[[#This Row],[Deduction]]</f>
        <v>50322.580645161288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43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40</v>
      </c>
      <c r="W25" s="12" t="s">
        <v>43</v>
      </c>
      <c r="X25" s="12" t="s">
        <v>44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40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40</v>
      </c>
      <c r="AL25" s="12" t="s">
        <v>43</v>
      </c>
      <c r="AM25" s="12" t="s">
        <v>43</v>
      </c>
      <c r="AN25" s="12" t="str">
        <f t="shared" si="10"/>
        <v>WO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March</v>
      </c>
      <c r="AU25" s="12" t="s">
        <v>19</v>
      </c>
      <c r="AV25" s="11">
        <f t="shared" si="4"/>
        <v>22</v>
      </c>
      <c r="AW25" s="12">
        <f t="shared" si="5"/>
        <v>1</v>
      </c>
      <c r="AX25" s="12">
        <f t="shared" si="6"/>
        <v>3</v>
      </c>
      <c r="AY25" s="12">
        <f t="shared" si="7"/>
        <v>5</v>
      </c>
      <c r="AZ25" s="12">
        <f t="shared" si="8"/>
        <v>31</v>
      </c>
      <c r="BA25" s="12">
        <f>Janreport4[[#This Row],[Days]]-Janreport4[[#This Row],[Absent]]</f>
        <v>30</v>
      </c>
      <c r="BB25" s="27">
        <v>42000</v>
      </c>
      <c r="BC25" s="27">
        <f>Janreport4[[#This Row],[Salary]]/Janreport4[[#This Row],[Days]]</f>
        <v>1354.8387096774193</v>
      </c>
      <c r="BD25" s="27">
        <f>Janreport4[[#This Row],[Per Day Salary]]*Janreport4[[#This Row],[Absent]]</f>
        <v>1354.8387096774193</v>
      </c>
      <c r="BE25" s="27">
        <f>Janreport4[[#This Row],[Salary]]-Janreport4[[#This Row],[Deduction]]</f>
        <v>40645.161290322583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43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40</v>
      </c>
      <c r="W26" s="12" t="s">
        <v>43</v>
      </c>
      <c r="X26" s="12" t="s">
        <v>43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40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40</v>
      </c>
      <c r="AL26" s="12" t="s">
        <v>43</v>
      </c>
      <c r="AM26" s="12" t="s">
        <v>43</v>
      </c>
      <c r="AN26" s="12" t="str">
        <f t="shared" si="10"/>
        <v>WO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March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3</v>
      </c>
      <c r="AY26" s="12">
        <f t="shared" si="7"/>
        <v>5</v>
      </c>
      <c r="AZ26" s="12">
        <f t="shared" si="8"/>
        <v>31</v>
      </c>
      <c r="BA26" s="12">
        <f>Janreport4[[#This Row],[Days]]-Janreport4[[#This Row],[Absent]]</f>
        <v>31</v>
      </c>
      <c r="BB26" s="27">
        <v>62000</v>
      </c>
      <c r="BC26" s="27">
        <f>Janreport4[[#This Row],[Salary]]/Janreport4[[#This Row],[Days]]</f>
        <v>2000</v>
      </c>
      <c r="BD26" s="27">
        <f>Janreport4[[#This Row],[Per Day Salary]]*Janreport4[[#This Row],[Absent]]</f>
        <v>0</v>
      </c>
      <c r="BE26" s="27">
        <f>Janreport4[[#This Row],[Salary]]-Janreport4[[#This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43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40</v>
      </c>
      <c r="W27" s="12" t="s">
        <v>43</v>
      </c>
      <c r="X27" s="12" t="s">
        <v>43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40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40</v>
      </c>
      <c r="AL27" s="12" t="s">
        <v>43</v>
      </c>
      <c r="AM27" s="12" t="s">
        <v>43</v>
      </c>
      <c r="AN27" s="12" t="str">
        <f t="shared" si="10"/>
        <v>WO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March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3</v>
      </c>
      <c r="AY27" s="12">
        <f t="shared" si="7"/>
        <v>5</v>
      </c>
      <c r="AZ27" s="12">
        <f t="shared" si="8"/>
        <v>31</v>
      </c>
      <c r="BA27" s="12">
        <f>Janreport4[[#This Row],[Days]]-Janreport4[[#This Row],[Absent]]</f>
        <v>31</v>
      </c>
      <c r="BB27" s="27">
        <v>41000</v>
      </c>
      <c r="BC27" s="27">
        <f>Janreport4[[#This Row],[Salary]]/Janreport4[[#This Row],[Days]]</f>
        <v>1322.5806451612902</v>
      </c>
      <c r="BD27" s="27">
        <f>Janreport4[[#This Row],[Per Day Salary]]*Janreport4[[#This Row],[Absent]]</f>
        <v>0</v>
      </c>
      <c r="BE27" s="27">
        <f>Janreport4[[#This Row],[Salary]]-Janreport4[[#This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43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40</v>
      </c>
      <c r="W28" s="15" t="s">
        <v>43</v>
      </c>
      <c r="X28" s="15" t="s">
        <v>43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40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40</v>
      </c>
      <c r="AL28" s="15" t="s">
        <v>43</v>
      </c>
      <c r="AM28" s="15" t="s">
        <v>43</v>
      </c>
      <c r="AN28" s="15" t="str">
        <f t="shared" si="10"/>
        <v>WO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March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3</v>
      </c>
      <c r="AY28" s="15">
        <f t="shared" si="7"/>
        <v>5</v>
      </c>
      <c r="AZ28" s="15">
        <f t="shared" si="8"/>
        <v>31</v>
      </c>
      <c r="BA28" s="15">
        <f>Janreport4[[#This Row],[Days]]-Janreport4[[#This Row],[Absent]]</f>
        <v>31</v>
      </c>
      <c r="BB28" s="29">
        <v>30000</v>
      </c>
      <c r="BC28" s="29">
        <f>Janreport4[[#This Row],[Salary]]/Janreport4[[#This Row],[Days]]</f>
        <v>967.74193548387098</v>
      </c>
      <c r="BD28" s="29">
        <f>Janreport4[[#This Row],[Per Day Salary]]*Janreport4[[#This Row],[Absent]]</f>
        <v>0</v>
      </c>
      <c r="BE28" s="29">
        <f>Janreport4[[#This Row],[Salary]]-Janreport4[[#This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39" priority="1" operator="containsText" text="L">
      <formula>NOT(ISERROR(SEARCH("L",K9)))</formula>
    </cfRule>
    <cfRule type="containsText" dxfId="38" priority="2" operator="containsText" text="A">
      <formula>NOT(ISERROR(SEARCH("A",K9)))</formula>
    </cfRule>
    <cfRule type="containsText" dxfId="37" priority="3" operator="containsText" text="P">
      <formula>NOT(ISERROR(SEARCH("P",K9)))</formula>
    </cfRule>
    <cfRule type="containsText" dxfId="36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M28 AO9:AO28" xr:uid="{BA98D38C-9678-4224-8DDC-73414410172D}">
      <formula1>"P ,A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1976E5-88A7-48EA-BD0B-CA1AB264D939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858581D-6E31-483C-A798-2C83D953FA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Mar!AV9:AY9</xm:f>
              <xm:sqref>BF9</xm:sqref>
            </x14:sparkline>
            <x14:sparkline>
              <xm:f>Mar!AV10:AY10</xm:f>
              <xm:sqref>BF10</xm:sqref>
            </x14:sparkline>
            <x14:sparkline>
              <xm:f>Mar!AV11:AY11</xm:f>
              <xm:sqref>BF11</xm:sqref>
            </x14:sparkline>
            <x14:sparkline>
              <xm:f>Mar!AV12:AY12</xm:f>
              <xm:sqref>BF12</xm:sqref>
            </x14:sparkline>
            <x14:sparkline>
              <xm:f>Mar!AV13:AY13</xm:f>
              <xm:sqref>BF13</xm:sqref>
            </x14:sparkline>
            <x14:sparkline>
              <xm:f>Mar!AV14:AY14</xm:f>
              <xm:sqref>BF14</xm:sqref>
            </x14:sparkline>
            <x14:sparkline>
              <xm:f>Mar!AV15:AY15</xm:f>
              <xm:sqref>BF15</xm:sqref>
            </x14:sparkline>
            <x14:sparkline>
              <xm:f>Mar!AV16:AY16</xm:f>
              <xm:sqref>BF16</xm:sqref>
            </x14:sparkline>
            <x14:sparkline>
              <xm:f>Mar!AV17:AY17</xm:f>
              <xm:sqref>BF17</xm:sqref>
            </x14:sparkline>
            <x14:sparkline>
              <xm:f>Mar!AV18:AY18</xm:f>
              <xm:sqref>BF18</xm:sqref>
            </x14:sparkline>
            <x14:sparkline>
              <xm:f>Mar!AV19:AY19</xm:f>
              <xm:sqref>BF19</xm:sqref>
            </x14:sparkline>
            <x14:sparkline>
              <xm:f>Mar!AV20:AY20</xm:f>
              <xm:sqref>BF20</xm:sqref>
            </x14:sparkline>
            <x14:sparkline>
              <xm:f>Mar!AV21:AY21</xm:f>
              <xm:sqref>BF21</xm:sqref>
            </x14:sparkline>
            <x14:sparkline>
              <xm:f>Mar!AV22:AY22</xm:f>
              <xm:sqref>BF22</xm:sqref>
            </x14:sparkline>
            <x14:sparkline>
              <xm:f>Mar!AV23:AY23</xm:f>
              <xm:sqref>BF23</xm:sqref>
            </x14:sparkline>
            <x14:sparkline>
              <xm:f>Mar!AV24:AY24</xm:f>
              <xm:sqref>BF24</xm:sqref>
            </x14:sparkline>
            <x14:sparkline>
              <xm:f>Mar!AV25:AY25</xm:f>
              <xm:sqref>BF25</xm:sqref>
            </x14:sparkline>
            <x14:sparkline>
              <xm:f>Mar!AV26:AY26</xm:f>
              <xm:sqref>BF26</xm:sqref>
            </x14:sparkline>
            <x14:sparkline>
              <xm:f>Mar!AV27:AY27</xm:f>
              <xm:sqref>BF27</xm:sqref>
            </x14:sparkline>
            <x14:sparkline>
              <xm:f>Mar!AV28:AY28</xm:f>
              <xm:sqref>BF28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AD42-9CF8-426C-85BB-71D44798EE7A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45748</v>
      </c>
      <c r="I5" s="34">
        <f>(DATEDIF($H$5,$L$5,"D"))+1</f>
        <v>30</v>
      </c>
      <c r="J5" s="34" t="str">
        <f>TEXT(H5,"MMMM")</f>
        <v>April</v>
      </c>
      <c r="K5" s="34" t="s">
        <v>28</v>
      </c>
      <c r="L5" s="35">
        <f>EOMONTH(H5,0)</f>
        <v>45777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Tue</v>
      </c>
      <c r="L7" s="21" t="str">
        <f t="shared" ref="L7:AO7" si="0">TEXT(L8,"DDD")</f>
        <v>Wed</v>
      </c>
      <c r="M7" s="21" t="str">
        <f t="shared" si="0"/>
        <v>Thu</v>
      </c>
      <c r="N7" s="21" t="str">
        <f t="shared" si="0"/>
        <v>Fri</v>
      </c>
      <c r="O7" s="21" t="str">
        <f t="shared" si="0"/>
        <v>Sat</v>
      </c>
      <c r="P7" s="21" t="str">
        <f t="shared" si="0"/>
        <v>Sun</v>
      </c>
      <c r="Q7" s="21" t="str">
        <f t="shared" si="0"/>
        <v>Mon</v>
      </c>
      <c r="R7" s="21" t="str">
        <f t="shared" si="0"/>
        <v>Tue</v>
      </c>
      <c r="S7" s="21" t="str">
        <f t="shared" si="0"/>
        <v>Wed</v>
      </c>
      <c r="T7" s="21" t="str">
        <f t="shared" si="0"/>
        <v>Thu</v>
      </c>
      <c r="U7" s="21" t="str">
        <f t="shared" si="0"/>
        <v>Fri</v>
      </c>
      <c r="V7" s="21" t="str">
        <f t="shared" si="0"/>
        <v>Sat</v>
      </c>
      <c r="W7" s="21" t="str">
        <f t="shared" si="0"/>
        <v>Sun</v>
      </c>
      <c r="X7" s="21" t="str">
        <f t="shared" si="0"/>
        <v>Mon</v>
      </c>
      <c r="Y7" s="21" t="str">
        <f t="shared" si="0"/>
        <v>Tue</v>
      </c>
      <c r="Z7" s="21" t="str">
        <f t="shared" si="0"/>
        <v>Wed</v>
      </c>
      <c r="AA7" s="21" t="str">
        <f t="shared" si="0"/>
        <v>Thu</v>
      </c>
      <c r="AB7" s="21" t="str">
        <f t="shared" si="0"/>
        <v>Fri</v>
      </c>
      <c r="AC7" s="21" t="str">
        <f t="shared" si="0"/>
        <v>Sat</v>
      </c>
      <c r="AD7" s="21" t="str">
        <f t="shared" si="0"/>
        <v>Sun</v>
      </c>
      <c r="AE7" s="21" t="str">
        <f t="shared" si="0"/>
        <v>Mon</v>
      </c>
      <c r="AF7" s="21" t="str">
        <f t="shared" si="0"/>
        <v>Tue</v>
      </c>
      <c r="AG7" s="21" t="str">
        <f t="shared" si="0"/>
        <v>Wed</v>
      </c>
      <c r="AH7" s="21" t="str">
        <f t="shared" si="0"/>
        <v>Thu</v>
      </c>
      <c r="AI7" s="21" t="str">
        <f t="shared" si="0"/>
        <v>Fri</v>
      </c>
      <c r="AJ7" s="21" t="str">
        <f t="shared" si="0"/>
        <v>Sat</v>
      </c>
      <c r="AK7" s="21" t="str">
        <f t="shared" si="0"/>
        <v>Sun</v>
      </c>
      <c r="AL7" s="21" t="str">
        <f t="shared" si="0"/>
        <v>Mon</v>
      </c>
      <c r="AM7" s="21" t="str">
        <f t="shared" si="0"/>
        <v>Tue</v>
      </c>
      <c r="AN7" s="21" t="str">
        <f t="shared" si="0"/>
        <v>Wed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45748</v>
      </c>
      <c r="L8" s="18">
        <f>IF(K8&lt;$L$5,K8+1,"")</f>
        <v>45749</v>
      </c>
      <c r="M8" s="18">
        <f t="shared" ref="M8:AO8" si="1">IF(L8&lt;$L$5,L8+1,"")</f>
        <v>45750</v>
      </c>
      <c r="N8" s="18">
        <f t="shared" si="1"/>
        <v>45751</v>
      </c>
      <c r="O8" s="18">
        <f t="shared" si="1"/>
        <v>45752</v>
      </c>
      <c r="P8" s="18">
        <f t="shared" si="1"/>
        <v>45753</v>
      </c>
      <c r="Q8" s="18">
        <f t="shared" si="1"/>
        <v>45754</v>
      </c>
      <c r="R8" s="18">
        <f t="shared" si="1"/>
        <v>45755</v>
      </c>
      <c r="S8" s="18">
        <f t="shared" si="1"/>
        <v>45756</v>
      </c>
      <c r="T8" s="18">
        <f t="shared" si="1"/>
        <v>45757</v>
      </c>
      <c r="U8" s="18">
        <f t="shared" si="1"/>
        <v>45758</v>
      </c>
      <c r="V8" s="18">
        <f t="shared" si="1"/>
        <v>45759</v>
      </c>
      <c r="W8" s="18">
        <f t="shared" si="1"/>
        <v>45760</v>
      </c>
      <c r="X8" s="18">
        <f t="shared" si="1"/>
        <v>45761</v>
      </c>
      <c r="Y8" s="18">
        <f t="shared" si="1"/>
        <v>45762</v>
      </c>
      <c r="Z8" s="18">
        <f t="shared" si="1"/>
        <v>45763</v>
      </c>
      <c r="AA8" s="18">
        <f t="shared" si="1"/>
        <v>45764</v>
      </c>
      <c r="AB8" s="18">
        <f t="shared" si="1"/>
        <v>45765</v>
      </c>
      <c r="AC8" s="18">
        <f t="shared" si="1"/>
        <v>45766</v>
      </c>
      <c r="AD8" s="18">
        <f t="shared" si="1"/>
        <v>45767</v>
      </c>
      <c r="AE8" s="18">
        <f t="shared" si="1"/>
        <v>45768</v>
      </c>
      <c r="AF8" s="18">
        <f t="shared" si="1"/>
        <v>45769</v>
      </c>
      <c r="AG8" s="18">
        <f t="shared" si="1"/>
        <v>45770</v>
      </c>
      <c r="AH8" s="18">
        <f t="shared" si="1"/>
        <v>45771</v>
      </c>
      <c r="AI8" s="18">
        <f t="shared" si="1"/>
        <v>45772</v>
      </c>
      <c r="AJ8" s="18">
        <f t="shared" si="1"/>
        <v>45773</v>
      </c>
      <c r="AK8" s="18">
        <f t="shared" si="1"/>
        <v>45774</v>
      </c>
      <c r="AL8" s="18">
        <f t="shared" si="1"/>
        <v>45775</v>
      </c>
      <c r="AM8" s="18">
        <f t="shared" si="1"/>
        <v>45776</v>
      </c>
      <c r="AN8" s="18">
        <f t="shared" si="1"/>
        <v>45777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12" t="str">
        <f t="shared" ref="P9:AO17" si="2">IF(P$7="Sun","WO","")</f>
        <v>WO</v>
      </c>
      <c r="Q9" s="12" t="s">
        <v>43</v>
      </c>
      <c r="R9" s="12" t="s">
        <v>43</v>
      </c>
      <c r="S9" s="12" t="s">
        <v>40</v>
      </c>
      <c r="T9" s="12" t="s">
        <v>43</v>
      </c>
      <c r="U9" s="12" t="s">
        <v>43</v>
      </c>
      <c r="V9" s="12" t="s">
        <v>43</v>
      </c>
      <c r="W9" s="12" t="str">
        <f t="shared" si="2"/>
        <v>WO</v>
      </c>
      <c r="X9" s="12" t="s">
        <v>43</v>
      </c>
      <c r="Y9" s="12" t="s">
        <v>43</v>
      </c>
      <c r="Z9" s="12" t="s">
        <v>43</v>
      </c>
      <c r="AA9" s="12" t="s">
        <v>43</v>
      </c>
      <c r="AB9" s="12" t="s">
        <v>40</v>
      </c>
      <c r="AC9" s="12" t="s">
        <v>43</v>
      </c>
      <c r="AD9" s="12" t="str">
        <f t="shared" si="2"/>
        <v>WO</v>
      </c>
      <c r="AE9" s="12" t="s">
        <v>43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43</v>
      </c>
      <c r="AK9" s="12" t="str">
        <f t="shared" si="2"/>
        <v>WO</v>
      </c>
      <c r="AL9" s="12" t="s">
        <v>43</v>
      </c>
      <c r="AM9" s="12" t="s">
        <v>43</v>
      </c>
      <c r="AN9" s="12" t="s">
        <v>43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April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30</v>
      </c>
      <c r="BA9" s="12">
        <f>Janreport5[[#This Row],[Days]]-Janreport5[[#This Row],[Absent]]</f>
        <v>30</v>
      </c>
      <c r="BB9" s="27">
        <v>10000</v>
      </c>
      <c r="BC9" s="27">
        <f>Janreport5[[#This Row],[Salary]]/Janreport5[[#This Row],[Days]]</f>
        <v>333.33333333333331</v>
      </c>
      <c r="BD9" s="27">
        <f>Janreport5[[#This Row],[Per Day Salary]]*Janreport5[[#This Row],[Absent]]</f>
        <v>0</v>
      </c>
      <c r="BE9" s="27">
        <f>Janreport5[[#This Row],[Salary]]-Janreport5[[#This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43</v>
      </c>
      <c r="P10" s="12" t="str">
        <f t="shared" si="2"/>
        <v>WO</v>
      </c>
      <c r="Q10" s="12" t="s">
        <v>43</v>
      </c>
      <c r="R10" s="12" t="s">
        <v>43</v>
      </c>
      <c r="S10" s="12" t="s">
        <v>40</v>
      </c>
      <c r="T10" s="12" t="s">
        <v>43</v>
      </c>
      <c r="U10" s="12" t="s">
        <v>43</v>
      </c>
      <c r="V10" s="12" t="s">
        <v>43</v>
      </c>
      <c r="W10" s="12" t="str">
        <f t="shared" si="2"/>
        <v>WO</v>
      </c>
      <c r="X10" s="12" t="s">
        <v>43</v>
      </c>
      <c r="Y10" s="12" t="s">
        <v>43</v>
      </c>
      <c r="Z10" s="12" t="s">
        <v>43</v>
      </c>
      <c r="AA10" s="12" t="s">
        <v>43</v>
      </c>
      <c r="AB10" s="12" t="s">
        <v>40</v>
      </c>
      <c r="AC10" s="12" t="s">
        <v>43</v>
      </c>
      <c r="AD10" s="12" t="str">
        <f t="shared" si="2"/>
        <v>WO</v>
      </c>
      <c r="AE10" s="12" t="s">
        <v>43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43</v>
      </c>
      <c r="AK10" s="12" t="str">
        <f t="shared" si="2"/>
        <v>WO</v>
      </c>
      <c r="AL10" s="12" t="s">
        <v>43</v>
      </c>
      <c r="AM10" s="12" t="s">
        <v>43</v>
      </c>
      <c r="AN10" s="12" t="s">
        <v>43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April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30</v>
      </c>
      <c r="BA10" s="12">
        <f>Janreport5[[#This Row],[Days]]-Janreport5[[#This Row],[Absent]]</f>
        <v>30</v>
      </c>
      <c r="BB10" s="27">
        <v>20000</v>
      </c>
      <c r="BC10" s="27">
        <f>Janreport5[[#This Row],[Salary]]/Janreport5[[#This Row],[Days]]</f>
        <v>666.66666666666663</v>
      </c>
      <c r="BD10" s="27">
        <f>Janreport5[[#This Row],[Per Day Salary]]*Janreport5[[#This Row],[Absent]]</f>
        <v>0</v>
      </c>
      <c r="BE10" s="27">
        <f>Janreport5[[#This Row],[Salary]]-Janreport5[[#This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">
        <v>43</v>
      </c>
      <c r="P11" s="12" t="str">
        <f t="shared" si="2"/>
        <v>WO</v>
      </c>
      <c r="Q11" s="12" t="s">
        <v>43</v>
      </c>
      <c r="R11" s="12" t="s">
        <v>43</v>
      </c>
      <c r="S11" s="12" t="s">
        <v>40</v>
      </c>
      <c r="T11" s="12" t="s">
        <v>43</v>
      </c>
      <c r="U11" s="12" t="s">
        <v>43</v>
      </c>
      <c r="V11" s="12" t="s">
        <v>43</v>
      </c>
      <c r="W11" s="12" t="str">
        <f t="shared" si="2"/>
        <v>WO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">
        <v>40</v>
      </c>
      <c r="AC11" s="12" t="s">
        <v>43</v>
      </c>
      <c r="AD11" s="12" t="str">
        <f t="shared" si="2"/>
        <v>WO</v>
      </c>
      <c r="AE11" s="12" t="s">
        <v>43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43</v>
      </c>
      <c r="AK11" s="12" t="str">
        <f t="shared" si="2"/>
        <v>WO</v>
      </c>
      <c r="AL11" s="12" t="s">
        <v>43</v>
      </c>
      <c r="AM11" s="12" t="s">
        <v>43</v>
      </c>
      <c r="AN11" s="12" t="s">
        <v>43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April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2</v>
      </c>
      <c r="AY11" s="12">
        <f t="shared" si="7"/>
        <v>4</v>
      </c>
      <c r="AZ11" s="12">
        <f t="shared" si="8"/>
        <v>30</v>
      </c>
      <c r="BA11" s="12">
        <f>Janreport5[[#This Row],[Days]]-Janreport5[[#This Row],[Absent]]</f>
        <v>30</v>
      </c>
      <c r="BB11" s="27">
        <v>25000</v>
      </c>
      <c r="BC11" s="27">
        <f>Janreport5[[#This Row],[Salary]]/Janreport5[[#This Row],[Days]]</f>
        <v>833.33333333333337</v>
      </c>
      <c r="BD11" s="27">
        <f>Janreport5[[#This Row],[Per Day Salary]]*Janreport5[[#This Row],[Absent]]</f>
        <v>0</v>
      </c>
      <c r="BE11" s="27">
        <f>Janreport5[[#This Row],[Salary]]-Janreport5[[#This Row],[Deduction]]</f>
        <v>25000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">
        <v>43</v>
      </c>
      <c r="P12" s="12" t="str">
        <f t="shared" si="2"/>
        <v>WO</v>
      </c>
      <c r="Q12" s="12" t="s">
        <v>43</v>
      </c>
      <c r="R12" s="12" t="s">
        <v>43</v>
      </c>
      <c r="S12" s="12" t="s">
        <v>40</v>
      </c>
      <c r="T12" s="12" t="s">
        <v>43</v>
      </c>
      <c r="U12" s="12" t="s">
        <v>43</v>
      </c>
      <c r="V12" s="12" t="s">
        <v>43</v>
      </c>
      <c r="W12" s="12" t="str">
        <f t="shared" si="2"/>
        <v>WO</v>
      </c>
      <c r="X12" s="12" t="s">
        <v>43</v>
      </c>
      <c r="Y12" s="12" t="s">
        <v>43</v>
      </c>
      <c r="Z12" s="12" t="s">
        <v>43</v>
      </c>
      <c r="AA12" s="12" t="s">
        <v>43</v>
      </c>
      <c r="AB12" s="12" t="s">
        <v>40</v>
      </c>
      <c r="AC12" s="12" t="s">
        <v>43</v>
      </c>
      <c r="AD12" s="12" t="str">
        <f t="shared" si="2"/>
        <v>WO</v>
      </c>
      <c r="AE12" s="12" t="s">
        <v>43</v>
      </c>
      <c r="AF12" s="12" t="s">
        <v>43</v>
      </c>
      <c r="AG12" s="12" t="s">
        <v>44</v>
      </c>
      <c r="AH12" s="12" t="s">
        <v>43</v>
      </c>
      <c r="AI12" s="12" t="s">
        <v>43</v>
      </c>
      <c r="AJ12" s="12" t="s">
        <v>43</v>
      </c>
      <c r="AK12" s="12" t="str">
        <f t="shared" si="2"/>
        <v>WO</v>
      </c>
      <c r="AL12" s="12" t="s">
        <v>43</v>
      </c>
      <c r="AM12" s="12" t="s">
        <v>44</v>
      </c>
      <c r="AN12" s="12" t="s">
        <v>43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April</v>
      </c>
      <c r="AU12" s="12" t="s">
        <v>6</v>
      </c>
      <c r="AV12" s="11">
        <f t="shared" si="4"/>
        <v>22</v>
      </c>
      <c r="AW12" s="12">
        <f t="shared" si="5"/>
        <v>2</v>
      </c>
      <c r="AX12" s="12">
        <f t="shared" si="6"/>
        <v>2</v>
      </c>
      <c r="AY12" s="12">
        <f t="shared" si="7"/>
        <v>4</v>
      </c>
      <c r="AZ12" s="12">
        <f t="shared" si="8"/>
        <v>30</v>
      </c>
      <c r="BA12" s="12">
        <f>Janreport5[[#This Row],[Days]]-Janreport5[[#This Row],[Absent]]</f>
        <v>28</v>
      </c>
      <c r="BB12" s="27">
        <v>30000</v>
      </c>
      <c r="BC12" s="27">
        <f>Janreport5[[#This Row],[Salary]]/Janreport5[[#This Row],[Days]]</f>
        <v>1000</v>
      </c>
      <c r="BD12" s="27">
        <f>Janreport5[[#This Row],[Per Day Salary]]*Janreport5[[#This Row],[Absent]]</f>
        <v>2000</v>
      </c>
      <c r="BE12" s="27">
        <f>Janreport5[[#This Row],[Salary]]-Janreport5[[#This Row],[Deduction]]</f>
        <v>28000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tr">
        <f t="shared" si="2"/>
        <v>WO</v>
      </c>
      <c r="Q13" s="12" t="s">
        <v>43</v>
      </c>
      <c r="R13" s="12" t="s">
        <v>43</v>
      </c>
      <c r="S13" s="12" t="s">
        <v>40</v>
      </c>
      <c r="T13" s="12" t="s">
        <v>43</v>
      </c>
      <c r="U13" s="12" t="s">
        <v>44</v>
      </c>
      <c r="V13" s="12" t="s">
        <v>43</v>
      </c>
      <c r="W13" s="12" t="str">
        <f t="shared" si="2"/>
        <v>WO</v>
      </c>
      <c r="X13" s="12" t="s">
        <v>43</v>
      </c>
      <c r="Y13" s="12" t="s">
        <v>43</v>
      </c>
      <c r="Z13" s="12" t="s">
        <v>43</v>
      </c>
      <c r="AA13" s="12" t="s">
        <v>43</v>
      </c>
      <c r="AB13" s="12" t="s">
        <v>40</v>
      </c>
      <c r="AC13" s="12" t="s">
        <v>43</v>
      </c>
      <c r="AD13" s="12" t="str">
        <f t="shared" si="2"/>
        <v>WO</v>
      </c>
      <c r="AE13" s="12" t="s">
        <v>43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">
        <v>43</v>
      </c>
      <c r="AK13" s="12" t="str">
        <f t="shared" si="2"/>
        <v>WO</v>
      </c>
      <c r="AL13" s="12" t="s">
        <v>43</v>
      </c>
      <c r="AM13" s="12" t="s">
        <v>43</v>
      </c>
      <c r="AN13" s="12" t="s">
        <v>43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April</v>
      </c>
      <c r="AU13" s="12" t="s">
        <v>7</v>
      </c>
      <c r="AV13" s="11">
        <f t="shared" si="4"/>
        <v>23</v>
      </c>
      <c r="AW13" s="12">
        <f t="shared" si="5"/>
        <v>1</v>
      </c>
      <c r="AX13" s="12">
        <f t="shared" si="6"/>
        <v>2</v>
      </c>
      <c r="AY13" s="12">
        <f t="shared" si="7"/>
        <v>4</v>
      </c>
      <c r="AZ13" s="12">
        <f t="shared" si="8"/>
        <v>30</v>
      </c>
      <c r="BA13" s="12">
        <f>Janreport5[[#This Row],[Days]]-Janreport5[[#This Row],[Absent]]</f>
        <v>29</v>
      </c>
      <c r="BB13" s="27">
        <v>45000</v>
      </c>
      <c r="BC13" s="27">
        <f>Janreport5[[#This Row],[Salary]]/Janreport5[[#This Row],[Days]]</f>
        <v>1500</v>
      </c>
      <c r="BD13" s="27">
        <f>Janreport5[[#This Row],[Per Day Salary]]*Janreport5[[#This Row],[Absent]]</f>
        <v>1500</v>
      </c>
      <c r="BE13" s="27">
        <f>Janreport5[[#This Row],[Salary]]-Janreport5[[#This Row],[Deduction]]</f>
        <v>43500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44</v>
      </c>
      <c r="M14" s="12" t="s">
        <v>43</v>
      </c>
      <c r="N14" s="12" t="s">
        <v>43</v>
      </c>
      <c r="O14" s="12" t="s">
        <v>43</v>
      </c>
      <c r="P14" s="12" t="str">
        <f t="shared" si="2"/>
        <v>WO</v>
      </c>
      <c r="Q14" s="12" t="s">
        <v>43</v>
      </c>
      <c r="R14" s="12" t="s">
        <v>43</v>
      </c>
      <c r="S14" s="12" t="s">
        <v>40</v>
      </c>
      <c r="T14" s="12" t="s">
        <v>43</v>
      </c>
      <c r="U14" s="12" t="s">
        <v>43</v>
      </c>
      <c r="V14" s="12" t="s">
        <v>43</v>
      </c>
      <c r="W14" s="12" t="str">
        <f t="shared" si="2"/>
        <v>WO</v>
      </c>
      <c r="X14" s="12" t="s">
        <v>43</v>
      </c>
      <c r="Y14" s="12" t="s">
        <v>43</v>
      </c>
      <c r="Z14" s="12" t="s">
        <v>43</v>
      </c>
      <c r="AA14" s="12" t="s">
        <v>43</v>
      </c>
      <c r="AB14" s="12" t="s">
        <v>40</v>
      </c>
      <c r="AC14" s="12" t="s">
        <v>43</v>
      </c>
      <c r="AD14" s="12" t="str">
        <f t="shared" si="2"/>
        <v>WO</v>
      </c>
      <c r="AE14" s="12" t="s">
        <v>43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43</v>
      </c>
      <c r="AK14" s="12" t="str">
        <f t="shared" si="2"/>
        <v>WO</v>
      </c>
      <c r="AL14" s="12" t="s">
        <v>43</v>
      </c>
      <c r="AM14" s="12" t="s">
        <v>43</v>
      </c>
      <c r="AN14" s="12" t="s">
        <v>43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April</v>
      </c>
      <c r="AU14" s="12" t="s">
        <v>8</v>
      </c>
      <c r="AV14" s="11">
        <f t="shared" si="4"/>
        <v>23</v>
      </c>
      <c r="AW14" s="12">
        <f t="shared" si="5"/>
        <v>1</v>
      </c>
      <c r="AX14" s="12">
        <f t="shared" si="6"/>
        <v>2</v>
      </c>
      <c r="AY14" s="12">
        <f t="shared" si="7"/>
        <v>4</v>
      </c>
      <c r="AZ14" s="12">
        <f t="shared" si="8"/>
        <v>30</v>
      </c>
      <c r="BA14" s="12">
        <f>Janreport5[[#This Row],[Days]]-Janreport5[[#This Row],[Absent]]</f>
        <v>29</v>
      </c>
      <c r="BB14" s="27">
        <v>15000</v>
      </c>
      <c r="BC14" s="27">
        <f>Janreport5[[#This Row],[Salary]]/Janreport5[[#This Row],[Days]]</f>
        <v>500</v>
      </c>
      <c r="BD14" s="27">
        <f>Janreport5[[#This Row],[Per Day Salary]]*Janreport5[[#This Row],[Absent]]</f>
        <v>500</v>
      </c>
      <c r="BE14" s="27">
        <f>Janreport5[[#This Row],[Salary]]-Janreport5[[#This Row],[Deduction]]</f>
        <v>14500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12" t="str">
        <f t="shared" si="2"/>
        <v>WO</v>
      </c>
      <c r="Q15" s="12" t="s">
        <v>43</v>
      </c>
      <c r="R15" s="12" t="s">
        <v>43</v>
      </c>
      <c r="S15" s="12" t="s">
        <v>40</v>
      </c>
      <c r="T15" s="12" t="s">
        <v>43</v>
      </c>
      <c r="U15" s="12" t="s">
        <v>43</v>
      </c>
      <c r="V15" s="12" t="s">
        <v>43</v>
      </c>
      <c r="W15" s="12" t="str">
        <f t="shared" si="2"/>
        <v>WO</v>
      </c>
      <c r="X15" s="12" t="s">
        <v>43</v>
      </c>
      <c r="Y15" s="12" t="s">
        <v>43</v>
      </c>
      <c r="Z15" s="12" t="s">
        <v>43</v>
      </c>
      <c r="AA15" s="12" t="s">
        <v>43</v>
      </c>
      <c r="AB15" s="12" t="s">
        <v>40</v>
      </c>
      <c r="AC15" s="12" t="s">
        <v>43</v>
      </c>
      <c r="AD15" s="12" t="str">
        <f t="shared" si="2"/>
        <v>WO</v>
      </c>
      <c r="AE15" s="12" t="s">
        <v>43</v>
      </c>
      <c r="AF15" s="12" t="s">
        <v>43</v>
      </c>
      <c r="AG15" s="12" t="s">
        <v>43</v>
      </c>
      <c r="AH15" s="12" t="s">
        <v>44</v>
      </c>
      <c r="AI15" s="12" t="s">
        <v>43</v>
      </c>
      <c r="AJ15" s="12" t="s">
        <v>43</v>
      </c>
      <c r="AK15" s="12" t="str">
        <f t="shared" si="2"/>
        <v>WO</v>
      </c>
      <c r="AL15" s="12" t="s">
        <v>43</v>
      </c>
      <c r="AM15" s="12" t="s">
        <v>43</v>
      </c>
      <c r="AN15" s="12" t="s">
        <v>43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April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2</v>
      </c>
      <c r="AY15" s="12">
        <f t="shared" si="7"/>
        <v>4</v>
      </c>
      <c r="AZ15" s="12">
        <f t="shared" si="8"/>
        <v>30</v>
      </c>
      <c r="BA15" s="12">
        <f>Janreport5[[#This Row],[Days]]-Janreport5[[#This Row],[Absent]]</f>
        <v>29</v>
      </c>
      <c r="BB15" s="27">
        <v>62000</v>
      </c>
      <c r="BC15" s="27">
        <f>Janreport5[[#This Row],[Salary]]/Janreport5[[#This Row],[Days]]</f>
        <v>2066.6666666666665</v>
      </c>
      <c r="BD15" s="27">
        <f>Janreport5[[#This Row],[Per Day Salary]]*Janreport5[[#This Row],[Absent]]</f>
        <v>2066.6666666666665</v>
      </c>
      <c r="BE15" s="27">
        <f>Janreport5[[#This Row],[Salary]]-Janreport5[[#This Row],[Deduction]]</f>
        <v>59933.333333333336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43</v>
      </c>
      <c r="P16" s="12" t="str">
        <f t="shared" si="2"/>
        <v>WO</v>
      </c>
      <c r="Q16" s="12" t="s">
        <v>43</v>
      </c>
      <c r="R16" s="12" t="s">
        <v>43</v>
      </c>
      <c r="S16" s="12" t="s">
        <v>40</v>
      </c>
      <c r="T16" s="12" t="s">
        <v>43</v>
      </c>
      <c r="U16" s="12" t="s">
        <v>43</v>
      </c>
      <c r="V16" s="12" t="s">
        <v>43</v>
      </c>
      <c r="W16" s="12" t="str">
        <f t="shared" si="2"/>
        <v>WO</v>
      </c>
      <c r="X16" s="12" t="s">
        <v>43</v>
      </c>
      <c r="Y16" s="12" t="s">
        <v>43</v>
      </c>
      <c r="Z16" s="12" t="s">
        <v>43</v>
      </c>
      <c r="AA16" s="12" t="s">
        <v>43</v>
      </c>
      <c r="AB16" s="12" t="s">
        <v>40</v>
      </c>
      <c r="AC16" s="12" t="s">
        <v>43</v>
      </c>
      <c r="AD16" s="12" t="str">
        <f t="shared" si="2"/>
        <v>WO</v>
      </c>
      <c r="AE16" s="12" t="s">
        <v>43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43</v>
      </c>
      <c r="AK16" s="12" t="str">
        <f t="shared" si="2"/>
        <v>WO</v>
      </c>
      <c r="AL16" s="12" t="s">
        <v>43</v>
      </c>
      <c r="AM16" s="12" t="s">
        <v>44</v>
      </c>
      <c r="AN16" s="12" t="s">
        <v>43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April</v>
      </c>
      <c r="AU16" s="12" t="s">
        <v>10</v>
      </c>
      <c r="AV16" s="11">
        <f t="shared" si="4"/>
        <v>23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30</v>
      </c>
      <c r="BA16" s="12">
        <f>Janreport5[[#This Row],[Days]]-Janreport5[[#This Row],[Absent]]</f>
        <v>29</v>
      </c>
      <c r="BB16" s="27">
        <v>50000</v>
      </c>
      <c r="BC16" s="27">
        <f>Janreport5[[#This Row],[Salary]]/Janreport5[[#This Row],[Days]]</f>
        <v>1666.6666666666667</v>
      </c>
      <c r="BD16" s="27">
        <f>Janreport5[[#This Row],[Per Day Salary]]*Janreport5[[#This Row],[Absent]]</f>
        <v>1666.6666666666667</v>
      </c>
      <c r="BE16" s="27">
        <f>Janreport5[[#This Row],[Salary]]-Janreport5[[#This Row],[Deduction]]</f>
        <v>48333.333333333336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43</v>
      </c>
      <c r="P17" s="12" t="str">
        <f t="shared" si="2"/>
        <v>WO</v>
      </c>
      <c r="Q17" s="12" t="s">
        <v>43</v>
      </c>
      <c r="R17" s="12" t="s">
        <v>43</v>
      </c>
      <c r="S17" s="12" t="s">
        <v>40</v>
      </c>
      <c r="T17" s="12" t="s">
        <v>43</v>
      </c>
      <c r="U17" s="12" t="s">
        <v>44</v>
      </c>
      <c r="V17" s="12" t="s">
        <v>43</v>
      </c>
      <c r="W17" s="12" t="str">
        <f t="shared" si="2"/>
        <v>WO</v>
      </c>
      <c r="X17" s="12" t="s">
        <v>43</v>
      </c>
      <c r="Y17" s="12" t="s">
        <v>43</v>
      </c>
      <c r="Z17" s="12" t="s">
        <v>43</v>
      </c>
      <c r="AA17" s="12" t="s">
        <v>43</v>
      </c>
      <c r="AB17" s="12" t="s">
        <v>40</v>
      </c>
      <c r="AC17" s="12" t="s">
        <v>43</v>
      </c>
      <c r="AD17" s="12" t="str">
        <f t="shared" ref="AD17:AO28" si="10">IF(AD$7="Sun","WO","")</f>
        <v>WO</v>
      </c>
      <c r="AE17" s="12" t="s">
        <v>43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43</v>
      </c>
      <c r="AK17" s="12" t="str">
        <f t="shared" si="10"/>
        <v>WO</v>
      </c>
      <c r="AL17" s="12" t="s">
        <v>43</v>
      </c>
      <c r="AM17" s="12" t="s">
        <v>43</v>
      </c>
      <c r="AN17" s="12" t="s">
        <v>43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April</v>
      </c>
      <c r="AU17" s="12" t="s">
        <v>11</v>
      </c>
      <c r="AV17" s="11">
        <f t="shared" si="4"/>
        <v>23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30</v>
      </c>
      <c r="BA17" s="12">
        <f>Janreport5[[#This Row],[Days]]-Janreport5[[#This Row],[Absent]]</f>
        <v>29</v>
      </c>
      <c r="BB17" s="27">
        <v>25000</v>
      </c>
      <c r="BC17" s="27">
        <f>Janreport5[[#This Row],[Salary]]/Janreport5[[#This Row],[Days]]</f>
        <v>833.33333333333337</v>
      </c>
      <c r="BD17" s="27">
        <f>Janreport5[[#This Row],[Per Day Salary]]*Janreport5[[#This Row],[Absent]]</f>
        <v>833.33333333333337</v>
      </c>
      <c r="BE17" s="27">
        <f>Janreport5[[#This Row],[Salary]]-Janreport5[[#This Row],[Deduction]]</f>
        <v>24166.666666666668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">
        <v>43</v>
      </c>
      <c r="O18" s="12" t="s">
        <v>43</v>
      </c>
      <c r="P18" s="12" t="str">
        <f t="shared" ref="P18:W28" si="11">IF(P$7="Sun","WO","")</f>
        <v>WO</v>
      </c>
      <c r="Q18" s="12" t="s">
        <v>43</v>
      </c>
      <c r="R18" s="12" t="s">
        <v>43</v>
      </c>
      <c r="S18" s="12" t="s">
        <v>40</v>
      </c>
      <c r="T18" s="12" t="s">
        <v>43</v>
      </c>
      <c r="U18" s="12" t="s">
        <v>43</v>
      </c>
      <c r="V18" s="12" t="s">
        <v>43</v>
      </c>
      <c r="W18" s="12" t="str">
        <f t="shared" si="11"/>
        <v>WO</v>
      </c>
      <c r="X18" s="12" t="s">
        <v>43</v>
      </c>
      <c r="Y18" s="12" t="s">
        <v>43</v>
      </c>
      <c r="Z18" s="12" t="s">
        <v>43</v>
      </c>
      <c r="AA18" s="12" t="s">
        <v>43</v>
      </c>
      <c r="AB18" s="12" t="s">
        <v>40</v>
      </c>
      <c r="AC18" s="12" t="s">
        <v>43</v>
      </c>
      <c r="AD18" s="12" t="str">
        <f t="shared" si="10"/>
        <v>WO</v>
      </c>
      <c r="AE18" s="12" t="s">
        <v>43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43</v>
      </c>
      <c r="AK18" s="12" t="str">
        <f t="shared" si="10"/>
        <v>WO</v>
      </c>
      <c r="AL18" s="12" t="s">
        <v>43</v>
      </c>
      <c r="AM18" s="12" t="s">
        <v>43</v>
      </c>
      <c r="AN18" s="12" t="s">
        <v>43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April</v>
      </c>
      <c r="AU18" s="12" t="s">
        <v>12</v>
      </c>
      <c r="AV18" s="11">
        <f t="shared" si="4"/>
        <v>24</v>
      </c>
      <c r="AW18" s="12">
        <f t="shared" si="5"/>
        <v>0</v>
      </c>
      <c r="AX18" s="12">
        <f t="shared" si="6"/>
        <v>2</v>
      </c>
      <c r="AY18" s="12">
        <f t="shared" si="7"/>
        <v>4</v>
      </c>
      <c r="AZ18" s="12">
        <f t="shared" si="8"/>
        <v>30</v>
      </c>
      <c r="BA18" s="12">
        <f>Janreport5[[#This Row],[Days]]-Janreport5[[#This Row],[Absent]]</f>
        <v>30</v>
      </c>
      <c r="BB18" s="27">
        <v>45000</v>
      </c>
      <c r="BC18" s="27">
        <f>Janreport5[[#This Row],[Salary]]/Janreport5[[#This Row],[Days]]</f>
        <v>1500</v>
      </c>
      <c r="BD18" s="27">
        <f>Janreport5[[#This Row],[Per Day Salary]]*Janreport5[[#This Row],[Absent]]</f>
        <v>0</v>
      </c>
      <c r="BE18" s="27">
        <f>Janreport5[[#This Row],[Salary]]-Janreport5[[#This Row],[Deduction]]</f>
        <v>45000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44</v>
      </c>
      <c r="N19" s="12" t="s">
        <v>43</v>
      </c>
      <c r="O19" s="12" t="s">
        <v>43</v>
      </c>
      <c r="P19" s="12" t="str">
        <f t="shared" si="11"/>
        <v>WO</v>
      </c>
      <c r="Q19" s="12" t="s">
        <v>43</v>
      </c>
      <c r="R19" s="12" t="s">
        <v>43</v>
      </c>
      <c r="S19" s="12" t="s">
        <v>40</v>
      </c>
      <c r="T19" s="12" t="s">
        <v>43</v>
      </c>
      <c r="U19" s="12" t="s">
        <v>43</v>
      </c>
      <c r="V19" s="12" t="s">
        <v>43</v>
      </c>
      <c r="W19" s="12" t="str">
        <f t="shared" si="11"/>
        <v>WO</v>
      </c>
      <c r="X19" s="12" t="s">
        <v>43</v>
      </c>
      <c r="Y19" s="12" t="s">
        <v>43</v>
      </c>
      <c r="Z19" s="12" t="s">
        <v>43</v>
      </c>
      <c r="AA19" s="12" t="s">
        <v>43</v>
      </c>
      <c r="AB19" s="12" t="s">
        <v>40</v>
      </c>
      <c r="AC19" s="12" t="s">
        <v>43</v>
      </c>
      <c r="AD19" s="12" t="str">
        <f t="shared" si="10"/>
        <v>WO</v>
      </c>
      <c r="AE19" s="12" t="s">
        <v>43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">
        <v>43</v>
      </c>
      <c r="AK19" s="12" t="str">
        <f t="shared" si="10"/>
        <v>WO</v>
      </c>
      <c r="AL19" s="12" t="s">
        <v>43</v>
      </c>
      <c r="AM19" s="12" t="s">
        <v>43</v>
      </c>
      <c r="AN19" s="12" t="s">
        <v>43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April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30</v>
      </c>
      <c r="BA19" s="12">
        <f>Janreport5[[#This Row],[Days]]-Janreport5[[#This Row],[Absent]]</f>
        <v>29</v>
      </c>
      <c r="BB19" s="27">
        <v>48000</v>
      </c>
      <c r="BC19" s="27">
        <f>Janreport5[[#This Row],[Salary]]/Janreport5[[#This Row],[Days]]</f>
        <v>1600</v>
      </c>
      <c r="BD19" s="27">
        <f>Janreport5[[#This Row],[Per Day Salary]]*Janreport5[[#This Row],[Absent]]</f>
        <v>1600</v>
      </c>
      <c r="BE19" s="27">
        <f>Janreport5[[#This Row],[Salary]]-Janreport5[[#This Row],[Deduction]]</f>
        <v>46400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">
        <v>43</v>
      </c>
      <c r="P20" s="12" t="str">
        <f t="shared" si="11"/>
        <v>WO</v>
      </c>
      <c r="Q20" s="12" t="s">
        <v>43</v>
      </c>
      <c r="R20" s="12" t="s">
        <v>43</v>
      </c>
      <c r="S20" s="12" t="s">
        <v>40</v>
      </c>
      <c r="T20" s="12" t="s">
        <v>43</v>
      </c>
      <c r="U20" s="12" t="s">
        <v>43</v>
      </c>
      <c r="V20" s="12" t="s">
        <v>43</v>
      </c>
      <c r="W20" s="12" t="str">
        <f t="shared" si="11"/>
        <v>WO</v>
      </c>
      <c r="X20" s="12" t="s">
        <v>43</v>
      </c>
      <c r="Y20" s="12" t="s">
        <v>43</v>
      </c>
      <c r="Z20" s="12" t="s">
        <v>43</v>
      </c>
      <c r="AA20" s="12" t="s">
        <v>43</v>
      </c>
      <c r="AB20" s="12" t="s">
        <v>40</v>
      </c>
      <c r="AC20" s="12" t="s">
        <v>43</v>
      </c>
      <c r="AD20" s="12" t="str">
        <f t="shared" si="10"/>
        <v>WO</v>
      </c>
      <c r="AE20" s="12" t="s">
        <v>43</v>
      </c>
      <c r="AF20" s="12" t="s">
        <v>43</v>
      </c>
      <c r="AG20" s="12" t="s">
        <v>43</v>
      </c>
      <c r="AH20" s="12" t="s">
        <v>44</v>
      </c>
      <c r="AI20" s="12" t="s">
        <v>43</v>
      </c>
      <c r="AJ20" s="12" t="s">
        <v>43</v>
      </c>
      <c r="AK20" s="12" t="str">
        <f t="shared" si="10"/>
        <v>WO</v>
      </c>
      <c r="AL20" s="12" t="s">
        <v>43</v>
      </c>
      <c r="AM20" s="12" t="s">
        <v>43</v>
      </c>
      <c r="AN20" s="12" t="s">
        <v>43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April</v>
      </c>
      <c r="AU20" s="12" t="s">
        <v>14</v>
      </c>
      <c r="AV20" s="11">
        <f t="shared" si="4"/>
        <v>23</v>
      </c>
      <c r="AW20" s="12">
        <f t="shared" si="5"/>
        <v>1</v>
      </c>
      <c r="AX20" s="12">
        <f t="shared" si="6"/>
        <v>2</v>
      </c>
      <c r="AY20" s="12">
        <f t="shared" si="7"/>
        <v>4</v>
      </c>
      <c r="AZ20" s="12">
        <f t="shared" si="8"/>
        <v>30</v>
      </c>
      <c r="BA20" s="12">
        <f>Janreport5[[#This Row],[Days]]-Janreport5[[#This Row],[Absent]]</f>
        <v>29</v>
      </c>
      <c r="BB20" s="27">
        <v>52000</v>
      </c>
      <c r="BC20" s="27">
        <f>Janreport5[[#This Row],[Salary]]/Janreport5[[#This Row],[Days]]</f>
        <v>1733.3333333333333</v>
      </c>
      <c r="BD20" s="27">
        <f>Janreport5[[#This Row],[Per Day Salary]]*Janreport5[[#This Row],[Absent]]</f>
        <v>1733.3333333333333</v>
      </c>
      <c r="BE20" s="27">
        <f>Janreport5[[#This Row],[Salary]]-Janreport5[[#This Row],[Deduction]]</f>
        <v>50266.666666666664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43</v>
      </c>
      <c r="P21" s="12" t="str">
        <f t="shared" si="11"/>
        <v>WO</v>
      </c>
      <c r="Q21" s="12" t="s">
        <v>43</v>
      </c>
      <c r="R21" s="12" t="s">
        <v>43</v>
      </c>
      <c r="S21" s="12" t="s">
        <v>40</v>
      </c>
      <c r="T21" s="12" t="s">
        <v>43</v>
      </c>
      <c r="U21" s="12" t="s">
        <v>44</v>
      </c>
      <c r="V21" s="12" t="s">
        <v>43</v>
      </c>
      <c r="W21" s="12" t="str">
        <f t="shared" si="11"/>
        <v>WO</v>
      </c>
      <c r="X21" s="12" t="s">
        <v>43</v>
      </c>
      <c r="Y21" s="12" t="s">
        <v>43</v>
      </c>
      <c r="Z21" s="12" t="s">
        <v>43</v>
      </c>
      <c r="AA21" s="12" t="s">
        <v>43</v>
      </c>
      <c r="AB21" s="12" t="s">
        <v>40</v>
      </c>
      <c r="AC21" s="12" t="s">
        <v>43</v>
      </c>
      <c r="AD21" s="12" t="str">
        <f t="shared" si="10"/>
        <v>WO</v>
      </c>
      <c r="AE21" s="12" t="s">
        <v>43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43</v>
      </c>
      <c r="AK21" s="12" t="str">
        <f t="shared" si="10"/>
        <v>WO</v>
      </c>
      <c r="AL21" s="12" t="s">
        <v>43</v>
      </c>
      <c r="AM21" s="12" t="s">
        <v>44</v>
      </c>
      <c r="AN21" s="12" t="s">
        <v>43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April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2</v>
      </c>
      <c r="AY21" s="12">
        <f t="shared" si="7"/>
        <v>4</v>
      </c>
      <c r="AZ21" s="12">
        <f t="shared" si="8"/>
        <v>30</v>
      </c>
      <c r="BA21" s="12">
        <f>Janreport5[[#This Row],[Days]]-Janreport5[[#This Row],[Absent]]</f>
        <v>28</v>
      </c>
      <c r="BB21" s="27">
        <v>42000</v>
      </c>
      <c r="BC21" s="27">
        <f>Janreport5[[#This Row],[Salary]]/Janreport5[[#This Row],[Days]]</f>
        <v>1400</v>
      </c>
      <c r="BD21" s="27">
        <f>Janreport5[[#This Row],[Per Day Salary]]*Janreport5[[#This Row],[Absent]]</f>
        <v>2800</v>
      </c>
      <c r="BE21" s="27">
        <f>Janreport5[[#This Row],[Salary]]-Janreport5[[#This Row],[Deduction]]</f>
        <v>39200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">
        <v>43</v>
      </c>
      <c r="P22" s="12" t="str">
        <f t="shared" si="11"/>
        <v>WO</v>
      </c>
      <c r="Q22" s="12" t="s">
        <v>43</v>
      </c>
      <c r="R22" s="12" t="s">
        <v>43</v>
      </c>
      <c r="S22" s="12" t="s">
        <v>40</v>
      </c>
      <c r="T22" s="12" t="s">
        <v>43</v>
      </c>
      <c r="U22" s="12" t="s">
        <v>43</v>
      </c>
      <c r="V22" s="12" t="s">
        <v>43</v>
      </c>
      <c r="W22" s="12" t="str">
        <f t="shared" si="11"/>
        <v>WO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">
        <v>40</v>
      </c>
      <c r="AC22" s="12" t="s">
        <v>43</v>
      </c>
      <c r="AD22" s="12" t="str">
        <f t="shared" si="10"/>
        <v>WO</v>
      </c>
      <c r="AE22" s="12" t="s">
        <v>43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43</v>
      </c>
      <c r="AK22" s="12" t="str">
        <f t="shared" si="10"/>
        <v>WO</v>
      </c>
      <c r="AL22" s="12" t="s">
        <v>43</v>
      </c>
      <c r="AM22" s="12" t="s">
        <v>44</v>
      </c>
      <c r="AN22" s="12" t="s">
        <v>43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April</v>
      </c>
      <c r="AU22" s="12" t="s">
        <v>16</v>
      </c>
      <c r="AV22" s="11">
        <f t="shared" si="4"/>
        <v>23</v>
      </c>
      <c r="AW22" s="12">
        <f t="shared" si="5"/>
        <v>1</v>
      </c>
      <c r="AX22" s="12">
        <f t="shared" si="6"/>
        <v>2</v>
      </c>
      <c r="AY22" s="12">
        <f t="shared" si="7"/>
        <v>4</v>
      </c>
      <c r="AZ22" s="12">
        <f t="shared" si="8"/>
        <v>30</v>
      </c>
      <c r="BA22" s="12">
        <f>Janreport5[[#This Row],[Days]]-Janreport5[[#This Row],[Absent]]</f>
        <v>29</v>
      </c>
      <c r="BB22" s="27">
        <v>15000</v>
      </c>
      <c r="BC22" s="27">
        <f>Janreport5[[#This Row],[Salary]]/Janreport5[[#This Row],[Days]]</f>
        <v>500</v>
      </c>
      <c r="BD22" s="27">
        <f>Janreport5[[#This Row],[Per Day Salary]]*Janreport5[[#This Row],[Absent]]</f>
        <v>500</v>
      </c>
      <c r="BE22" s="27">
        <f>Janreport5[[#This Row],[Salary]]-Janreport5[[#This Row],[Deduction]]</f>
        <v>14500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44</v>
      </c>
      <c r="N23" s="12" t="s">
        <v>43</v>
      </c>
      <c r="O23" s="12" t="s">
        <v>43</v>
      </c>
      <c r="P23" s="12" t="str">
        <f t="shared" si="11"/>
        <v>WO</v>
      </c>
      <c r="Q23" s="12" t="s">
        <v>43</v>
      </c>
      <c r="R23" s="12" t="s">
        <v>43</v>
      </c>
      <c r="S23" s="12" t="s">
        <v>40</v>
      </c>
      <c r="T23" s="12" t="s">
        <v>43</v>
      </c>
      <c r="U23" s="12" t="s">
        <v>43</v>
      </c>
      <c r="V23" s="12" t="s">
        <v>44</v>
      </c>
      <c r="W23" s="12" t="str">
        <f t="shared" si="11"/>
        <v>WO</v>
      </c>
      <c r="X23" s="12" t="s">
        <v>43</v>
      </c>
      <c r="Y23" s="12" t="s">
        <v>43</v>
      </c>
      <c r="Z23" s="12" t="s">
        <v>43</v>
      </c>
      <c r="AA23" s="12" t="s">
        <v>43</v>
      </c>
      <c r="AB23" s="12" t="s">
        <v>40</v>
      </c>
      <c r="AC23" s="12" t="s">
        <v>43</v>
      </c>
      <c r="AD23" s="12" t="str">
        <f t="shared" si="10"/>
        <v>WO</v>
      </c>
      <c r="AE23" s="12" t="s">
        <v>43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43</v>
      </c>
      <c r="AK23" s="12" t="str">
        <f t="shared" si="10"/>
        <v>WO</v>
      </c>
      <c r="AL23" s="12" t="s">
        <v>43</v>
      </c>
      <c r="AM23" s="12" t="s">
        <v>43</v>
      </c>
      <c r="AN23" s="12" t="s">
        <v>43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April</v>
      </c>
      <c r="AU23" s="12" t="s">
        <v>17</v>
      </c>
      <c r="AV23" s="11">
        <f t="shared" si="4"/>
        <v>21</v>
      </c>
      <c r="AW23" s="12">
        <f t="shared" si="5"/>
        <v>3</v>
      </c>
      <c r="AX23" s="12">
        <f t="shared" si="6"/>
        <v>2</v>
      </c>
      <c r="AY23" s="12">
        <f t="shared" si="7"/>
        <v>4</v>
      </c>
      <c r="AZ23" s="12">
        <f t="shared" si="8"/>
        <v>30</v>
      </c>
      <c r="BA23" s="12">
        <f>Janreport5[[#This Row],[Days]]-Janreport5[[#This Row],[Absent]]</f>
        <v>27</v>
      </c>
      <c r="BB23" s="27">
        <v>46000</v>
      </c>
      <c r="BC23" s="27">
        <f>Janreport5[[#This Row],[Salary]]/Janreport5[[#This Row],[Days]]</f>
        <v>1533.3333333333333</v>
      </c>
      <c r="BD23" s="27">
        <f>Janreport5[[#This Row],[Per Day Salary]]*Janreport5[[#This Row],[Absent]]</f>
        <v>4600</v>
      </c>
      <c r="BE23" s="27">
        <f>Janreport5[[#This Row],[Salary]]-Janreport5[[#This Row],[Deduction]]</f>
        <v>41400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43</v>
      </c>
      <c r="P24" s="12" t="str">
        <f t="shared" si="11"/>
        <v>WO</v>
      </c>
      <c r="Q24" s="12" t="s">
        <v>43</v>
      </c>
      <c r="R24" s="12" t="s">
        <v>43</v>
      </c>
      <c r="S24" s="12" t="s">
        <v>40</v>
      </c>
      <c r="T24" s="12" t="s">
        <v>43</v>
      </c>
      <c r="U24" s="12" t="s">
        <v>43</v>
      </c>
      <c r="V24" s="12" t="s">
        <v>43</v>
      </c>
      <c r="W24" s="12" t="str">
        <f t="shared" si="11"/>
        <v>WO</v>
      </c>
      <c r="X24" s="12" t="s">
        <v>43</v>
      </c>
      <c r="Y24" s="12" t="s">
        <v>43</v>
      </c>
      <c r="Z24" s="12" t="s">
        <v>43</v>
      </c>
      <c r="AA24" s="12" t="s">
        <v>43</v>
      </c>
      <c r="AB24" s="12" t="s">
        <v>40</v>
      </c>
      <c r="AC24" s="12" t="s">
        <v>43</v>
      </c>
      <c r="AD24" s="12" t="str">
        <f t="shared" si="10"/>
        <v>WO</v>
      </c>
      <c r="AE24" s="12" t="s">
        <v>43</v>
      </c>
      <c r="AF24" s="12" t="s">
        <v>43</v>
      </c>
      <c r="AG24" s="12" t="s">
        <v>43</v>
      </c>
      <c r="AH24" s="12" t="s">
        <v>44</v>
      </c>
      <c r="AI24" s="12" t="s">
        <v>43</v>
      </c>
      <c r="AJ24" s="12" t="s">
        <v>43</v>
      </c>
      <c r="AK24" s="12" t="str">
        <f t="shared" si="10"/>
        <v>WO</v>
      </c>
      <c r="AL24" s="12" t="s">
        <v>43</v>
      </c>
      <c r="AM24" s="12" t="s">
        <v>44</v>
      </c>
      <c r="AN24" s="12" t="s">
        <v>43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April</v>
      </c>
      <c r="AU24" s="12" t="s">
        <v>18</v>
      </c>
      <c r="AV24" s="11">
        <f t="shared" si="4"/>
        <v>22</v>
      </c>
      <c r="AW24" s="12">
        <f t="shared" si="5"/>
        <v>2</v>
      </c>
      <c r="AX24" s="12">
        <f t="shared" si="6"/>
        <v>2</v>
      </c>
      <c r="AY24" s="12">
        <f t="shared" si="7"/>
        <v>4</v>
      </c>
      <c r="AZ24" s="12">
        <f t="shared" si="8"/>
        <v>30</v>
      </c>
      <c r="BA24" s="12">
        <f>Janreport5[[#This Row],[Days]]-Janreport5[[#This Row],[Absent]]</f>
        <v>28</v>
      </c>
      <c r="BB24" s="27">
        <v>52000</v>
      </c>
      <c r="BC24" s="27">
        <f>Janreport5[[#This Row],[Salary]]/Janreport5[[#This Row],[Days]]</f>
        <v>1733.3333333333333</v>
      </c>
      <c r="BD24" s="27">
        <f>Janreport5[[#This Row],[Per Day Salary]]*Janreport5[[#This Row],[Absent]]</f>
        <v>3466.6666666666665</v>
      </c>
      <c r="BE24" s="27">
        <f>Janreport5[[#This Row],[Salary]]-Janreport5[[#This Row],[Deduction]]</f>
        <v>48533.333333333336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">
        <v>43</v>
      </c>
      <c r="P25" s="12" t="str">
        <f t="shared" si="11"/>
        <v>WO</v>
      </c>
      <c r="Q25" s="12" t="s">
        <v>43</v>
      </c>
      <c r="R25" s="12" t="s">
        <v>43</v>
      </c>
      <c r="S25" s="12" t="s">
        <v>40</v>
      </c>
      <c r="T25" s="12" t="s">
        <v>43</v>
      </c>
      <c r="U25" s="12" t="s">
        <v>43</v>
      </c>
      <c r="V25" s="12" t="s">
        <v>43</v>
      </c>
      <c r="W25" s="12" t="str">
        <f t="shared" si="11"/>
        <v>WO</v>
      </c>
      <c r="X25" s="12" t="s">
        <v>43</v>
      </c>
      <c r="Y25" s="12" t="s">
        <v>43</v>
      </c>
      <c r="Z25" s="12" t="s">
        <v>43</v>
      </c>
      <c r="AA25" s="12" t="s">
        <v>43</v>
      </c>
      <c r="AB25" s="12" t="s">
        <v>40</v>
      </c>
      <c r="AC25" s="12" t="s">
        <v>43</v>
      </c>
      <c r="AD25" s="12" t="str">
        <f t="shared" si="10"/>
        <v>WO</v>
      </c>
      <c r="AE25" s="12" t="s">
        <v>43</v>
      </c>
      <c r="AF25" s="12" t="s">
        <v>43</v>
      </c>
      <c r="AG25" s="12" t="s">
        <v>44</v>
      </c>
      <c r="AH25" s="12" t="s">
        <v>43</v>
      </c>
      <c r="AI25" s="12" t="s">
        <v>43</v>
      </c>
      <c r="AJ25" s="12" t="s">
        <v>43</v>
      </c>
      <c r="AK25" s="12" t="str">
        <f t="shared" si="10"/>
        <v>WO</v>
      </c>
      <c r="AL25" s="12" t="s">
        <v>43</v>
      </c>
      <c r="AM25" s="12" t="s">
        <v>43</v>
      </c>
      <c r="AN25" s="12" t="s">
        <v>43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April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2</v>
      </c>
      <c r="AY25" s="12">
        <f t="shared" si="7"/>
        <v>4</v>
      </c>
      <c r="AZ25" s="12">
        <f t="shared" si="8"/>
        <v>30</v>
      </c>
      <c r="BA25" s="12">
        <f>Janreport5[[#This Row],[Days]]-Janreport5[[#This Row],[Absent]]</f>
        <v>29</v>
      </c>
      <c r="BB25" s="27">
        <v>42000</v>
      </c>
      <c r="BC25" s="27">
        <f>Janreport5[[#This Row],[Salary]]/Janreport5[[#This Row],[Days]]</f>
        <v>1400</v>
      </c>
      <c r="BD25" s="27">
        <f>Janreport5[[#This Row],[Per Day Salary]]*Janreport5[[#This Row],[Absent]]</f>
        <v>1400</v>
      </c>
      <c r="BE25" s="27">
        <f>Janreport5[[#This Row],[Salary]]-Janreport5[[#This Row],[Deduction]]</f>
        <v>40600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44</v>
      </c>
      <c r="L26" s="12" t="s">
        <v>43</v>
      </c>
      <c r="M26" s="12" t="s">
        <v>43</v>
      </c>
      <c r="N26" s="12" t="s">
        <v>43</v>
      </c>
      <c r="O26" s="12" t="s">
        <v>43</v>
      </c>
      <c r="P26" s="12" t="str">
        <f t="shared" si="11"/>
        <v>WO</v>
      </c>
      <c r="Q26" s="12" t="s">
        <v>43</v>
      </c>
      <c r="R26" s="12" t="s">
        <v>43</v>
      </c>
      <c r="S26" s="12" t="s">
        <v>40</v>
      </c>
      <c r="T26" s="12" t="s">
        <v>43</v>
      </c>
      <c r="U26" s="12" t="s">
        <v>43</v>
      </c>
      <c r="V26" s="12" t="s">
        <v>43</v>
      </c>
      <c r="W26" s="12" t="str">
        <f t="shared" si="11"/>
        <v>WO</v>
      </c>
      <c r="X26" s="12" t="s">
        <v>43</v>
      </c>
      <c r="Y26" s="12" t="s">
        <v>43</v>
      </c>
      <c r="Z26" s="12" t="s">
        <v>43</v>
      </c>
      <c r="AA26" s="12" t="s">
        <v>43</v>
      </c>
      <c r="AB26" s="12" t="s">
        <v>40</v>
      </c>
      <c r="AC26" s="12" t="s">
        <v>43</v>
      </c>
      <c r="AD26" s="12" t="str">
        <f t="shared" si="10"/>
        <v>WO</v>
      </c>
      <c r="AE26" s="12" t="s">
        <v>43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43</v>
      </c>
      <c r="AK26" s="12" t="str">
        <f t="shared" si="10"/>
        <v>WO</v>
      </c>
      <c r="AL26" s="12" t="s">
        <v>43</v>
      </c>
      <c r="AM26" s="12" t="s">
        <v>43</v>
      </c>
      <c r="AN26" s="12" t="s">
        <v>43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April</v>
      </c>
      <c r="AU26" s="12" t="s">
        <v>20</v>
      </c>
      <c r="AV26" s="11">
        <f t="shared" si="4"/>
        <v>23</v>
      </c>
      <c r="AW26" s="12">
        <f t="shared" si="5"/>
        <v>1</v>
      </c>
      <c r="AX26" s="12">
        <f t="shared" si="6"/>
        <v>2</v>
      </c>
      <c r="AY26" s="12">
        <f t="shared" si="7"/>
        <v>4</v>
      </c>
      <c r="AZ26" s="12">
        <f t="shared" si="8"/>
        <v>30</v>
      </c>
      <c r="BA26" s="12">
        <f>Janreport5[[#This Row],[Days]]-Janreport5[[#This Row],[Absent]]</f>
        <v>29</v>
      </c>
      <c r="BB26" s="27">
        <v>62000</v>
      </c>
      <c r="BC26" s="27">
        <f>Janreport5[[#This Row],[Salary]]/Janreport5[[#This Row],[Days]]</f>
        <v>2066.6666666666665</v>
      </c>
      <c r="BD26" s="27">
        <f>Janreport5[[#This Row],[Per Day Salary]]*Janreport5[[#This Row],[Absent]]</f>
        <v>2066.6666666666665</v>
      </c>
      <c r="BE26" s="27">
        <f>Janreport5[[#This Row],[Salary]]-Janreport5[[#This Row],[Deduction]]</f>
        <v>59933.333333333336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43</v>
      </c>
      <c r="P27" s="12" t="str">
        <f t="shared" si="11"/>
        <v>WO</v>
      </c>
      <c r="Q27" s="12" t="s">
        <v>43</v>
      </c>
      <c r="R27" s="12" t="s">
        <v>43</v>
      </c>
      <c r="S27" s="12" t="s">
        <v>40</v>
      </c>
      <c r="T27" s="12" t="s">
        <v>43</v>
      </c>
      <c r="U27" s="12" t="s">
        <v>43</v>
      </c>
      <c r="V27" s="12" t="s">
        <v>43</v>
      </c>
      <c r="W27" s="12" t="str">
        <f t="shared" si="11"/>
        <v>WO</v>
      </c>
      <c r="X27" s="12" t="s">
        <v>43</v>
      </c>
      <c r="Y27" s="12" t="s">
        <v>43</v>
      </c>
      <c r="Z27" s="12" t="s">
        <v>43</v>
      </c>
      <c r="AA27" s="12" t="s">
        <v>43</v>
      </c>
      <c r="AB27" s="12" t="s">
        <v>40</v>
      </c>
      <c r="AC27" s="12" t="s">
        <v>43</v>
      </c>
      <c r="AD27" s="12" t="str">
        <f t="shared" si="10"/>
        <v>WO</v>
      </c>
      <c r="AE27" s="12" t="s">
        <v>43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43</v>
      </c>
      <c r="AK27" s="12" t="str">
        <f t="shared" si="10"/>
        <v>WO</v>
      </c>
      <c r="AL27" s="12" t="s">
        <v>43</v>
      </c>
      <c r="AM27" s="12" t="s">
        <v>43</v>
      </c>
      <c r="AN27" s="12" t="s">
        <v>43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April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30</v>
      </c>
      <c r="BA27" s="12">
        <f>Janreport5[[#This Row],[Days]]-Janreport5[[#This Row],[Absent]]</f>
        <v>30</v>
      </c>
      <c r="BB27" s="27">
        <v>41000</v>
      </c>
      <c r="BC27" s="27">
        <f>Janreport5[[#This Row],[Salary]]/Janreport5[[#This Row],[Days]]</f>
        <v>1366.6666666666667</v>
      </c>
      <c r="BD27" s="27">
        <f>Janreport5[[#This Row],[Per Day Salary]]*Janreport5[[#This Row],[Absent]]</f>
        <v>0</v>
      </c>
      <c r="BE27" s="27">
        <f>Janreport5[[#This Row],[Salary]]-Janreport5[[#This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43</v>
      </c>
      <c r="P28" s="15" t="str">
        <f t="shared" si="11"/>
        <v>WO</v>
      </c>
      <c r="Q28" s="15" t="s">
        <v>43</v>
      </c>
      <c r="R28" s="15" t="s">
        <v>43</v>
      </c>
      <c r="S28" s="15" t="s">
        <v>40</v>
      </c>
      <c r="T28" s="15" t="s">
        <v>43</v>
      </c>
      <c r="U28" s="15" t="s">
        <v>43</v>
      </c>
      <c r="V28" s="15" t="s">
        <v>43</v>
      </c>
      <c r="W28" s="15" t="str">
        <f t="shared" si="11"/>
        <v>WO</v>
      </c>
      <c r="X28" s="15" t="s">
        <v>43</v>
      </c>
      <c r="Y28" s="15" t="s">
        <v>43</v>
      </c>
      <c r="Z28" s="15" t="s">
        <v>43</v>
      </c>
      <c r="AA28" s="15" t="s">
        <v>43</v>
      </c>
      <c r="AB28" s="15" t="s">
        <v>40</v>
      </c>
      <c r="AC28" s="15" t="s">
        <v>43</v>
      </c>
      <c r="AD28" s="15" t="str">
        <f t="shared" si="10"/>
        <v>WO</v>
      </c>
      <c r="AE28" s="15" t="s">
        <v>43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43</v>
      </c>
      <c r="AK28" s="15" t="str">
        <f t="shared" si="10"/>
        <v>WO</v>
      </c>
      <c r="AL28" s="15" t="s">
        <v>43</v>
      </c>
      <c r="AM28" s="15" t="s">
        <v>43</v>
      </c>
      <c r="AN28" s="15" t="s">
        <v>43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April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30</v>
      </c>
      <c r="BA28" s="15">
        <f>Janreport5[[#This Row],[Days]]-Janreport5[[#This Row],[Absent]]</f>
        <v>30</v>
      </c>
      <c r="BB28" s="29">
        <v>30000</v>
      </c>
      <c r="BC28" s="29">
        <f>Janreport5[[#This Row],[Salary]]/Janreport5[[#This Row],[Days]]</f>
        <v>1000</v>
      </c>
      <c r="BD28" s="29">
        <f>Janreport5[[#This Row],[Per Day Salary]]*Janreport5[[#This Row],[Absent]]</f>
        <v>0</v>
      </c>
      <c r="BE28" s="29">
        <f>Janreport5[[#This Row],[Salary]]-Janreport5[[#This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35" priority="1" operator="containsText" text="L">
      <formula>NOT(ISERROR(SEARCH("L",K9)))</formula>
    </cfRule>
    <cfRule type="containsText" dxfId="34" priority="2" operator="containsText" text="A">
      <formula>NOT(ISERROR(SEARCH("A",K9)))</formula>
    </cfRule>
    <cfRule type="containsText" dxfId="33" priority="3" operator="containsText" text="P">
      <formula>NOT(ISERROR(SEARCH("P",K9)))</formula>
    </cfRule>
    <cfRule type="containsText" dxfId="32" priority="4" operator="containsText" text="WO">
      <formula>NOT(ISERROR(SEARCH("WO",K9)))</formula>
    </cfRule>
  </conditionalFormatting>
  <dataValidations count="1">
    <dataValidation type="list" allowBlank="1" showInputMessage="1" showErrorMessage="1" sqref="K9:O28 Q9:V28 X9:AC28 AE9:AJ28 AL9:AN28" xr:uid="{7E2A8F87-9DC2-4B15-B91E-C07677334A2D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23C21D-F133-467D-B6CB-8D5E0C3FE86C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9C130A9-961B-45C0-A0F2-24DD6F0827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Apr!AV9:AY9</xm:f>
              <xm:sqref>BF9</xm:sqref>
            </x14:sparkline>
            <x14:sparkline>
              <xm:f>Apr!AV10:AY10</xm:f>
              <xm:sqref>BF10</xm:sqref>
            </x14:sparkline>
            <x14:sparkline>
              <xm:f>Apr!AV11:AY11</xm:f>
              <xm:sqref>BF11</xm:sqref>
            </x14:sparkline>
            <x14:sparkline>
              <xm:f>Apr!AV12:AY12</xm:f>
              <xm:sqref>BF12</xm:sqref>
            </x14:sparkline>
            <x14:sparkline>
              <xm:f>Apr!AV13:AY13</xm:f>
              <xm:sqref>BF13</xm:sqref>
            </x14:sparkline>
            <x14:sparkline>
              <xm:f>Apr!AV14:AY14</xm:f>
              <xm:sqref>BF14</xm:sqref>
            </x14:sparkline>
            <x14:sparkline>
              <xm:f>Apr!AV15:AY15</xm:f>
              <xm:sqref>BF15</xm:sqref>
            </x14:sparkline>
            <x14:sparkline>
              <xm:f>Apr!AV16:AY16</xm:f>
              <xm:sqref>BF16</xm:sqref>
            </x14:sparkline>
            <x14:sparkline>
              <xm:f>Apr!AV17:AY17</xm:f>
              <xm:sqref>BF17</xm:sqref>
            </x14:sparkline>
            <x14:sparkline>
              <xm:f>Apr!AV18:AY18</xm:f>
              <xm:sqref>BF18</xm:sqref>
            </x14:sparkline>
            <x14:sparkline>
              <xm:f>Apr!AV19:AY19</xm:f>
              <xm:sqref>BF19</xm:sqref>
            </x14:sparkline>
            <x14:sparkline>
              <xm:f>Apr!AV20:AY20</xm:f>
              <xm:sqref>BF20</xm:sqref>
            </x14:sparkline>
            <x14:sparkline>
              <xm:f>Apr!AV21:AY21</xm:f>
              <xm:sqref>BF21</xm:sqref>
            </x14:sparkline>
            <x14:sparkline>
              <xm:f>Apr!AV22:AY22</xm:f>
              <xm:sqref>BF22</xm:sqref>
            </x14:sparkline>
            <x14:sparkline>
              <xm:f>Apr!AV23:AY23</xm:f>
              <xm:sqref>BF23</xm:sqref>
            </x14:sparkline>
            <x14:sparkline>
              <xm:f>Apr!AV24:AY24</xm:f>
              <xm:sqref>BF24</xm:sqref>
            </x14:sparkline>
            <x14:sparkline>
              <xm:f>Apr!AV25:AY25</xm:f>
              <xm:sqref>BF25</xm:sqref>
            </x14:sparkline>
            <x14:sparkline>
              <xm:f>Apr!AV26:AY26</xm:f>
              <xm:sqref>BF26</xm:sqref>
            </x14:sparkline>
            <x14:sparkline>
              <xm:f>Apr!AV27:AY27</xm:f>
              <xm:sqref>BF27</xm:sqref>
            </x14:sparkline>
            <x14:sparkline>
              <xm:f>Apr!AV28:AY28</xm:f>
              <xm:sqref>BF28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C089-3405-4DC3-A1D9-9E29A879A70B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45778</v>
      </c>
      <c r="I5" s="34">
        <f>(DATEDIF($H$5,$L$5,"D"))+1</f>
        <v>31</v>
      </c>
      <c r="J5" s="34" t="str">
        <f>TEXT(H5,"MMMM")</f>
        <v>May</v>
      </c>
      <c r="K5" s="34" t="s">
        <v>28</v>
      </c>
      <c r="L5" s="35">
        <f>EOMONTH(H5,0)</f>
        <v>45808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Thu</v>
      </c>
      <c r="L7" s="21" t="str">
        <f t="shared" ref="L7:AO7" si="0">TEXT(L8,"DDD")</f>
        <v>Fri</v>
      </c>
      <c r="M7" s="21" t="str">
        <f t="shared" si="0"/>
        <v>Sat</v>
      </c>
      <c r="N7" s="21" t="str">
        <f t="shared" si="0"/>
        <v>Sun</v>
      </c>
      <c r="O7" s="21" t="str">
        <f t="shared" si="0"/>
        <v>Mon</v>
      </c>
      <c r="P7" s="21" t="str">
        <f t="shared" si="0"/>
        <v>Tue</v>
      </c>
      <c r="Q7" s="21" t="str">
        <f t="shared" si="0"/>
        <v>Wed</v>
      </c>
      <c r="R7" s="21" t="str">
        <f t="shared" si="0"/>
        <v>Thu</v>
      </c>
      <c r="S7" s="21" t="str">
        <f t="shared" si="0"/>
        <v>Fri</v>
      </c>
      <c r="T7" s="21" t="str">
        <f t="shared" si="0"/>
        <v>Sat</v>
      </c>
      <c r="U7" s="21" t="str">
        <f t="shared" si="0"/>
        <v>Sun</v>
      </c>
      <c r="V7" s="21" t="str">
        <f t="shared" si="0"/>
        <v>Mon</v>
      </c>
      <c r="W7" s="21" t="str">
        <f t="shared" si="0"/>
        <v>Tue</v>
      </c>
      <c r="X7" s="21" t="str">
        <f t="shared" si="0"/>
        <v>Wed</v>
      </c>
      <c r="Y7" s="21" t="str">
        <f t="shared" si="0"/>
        <v>Thu</v>
      </c>
      <c r="Z7" s="21" t="str">
        <f t="shared" si="0"/>
        <v>Fri</v>
      </c>
      <c r="AA7" s="21" t="str">
        <f t="shared" si="0"/>
        <v>Sat</v>
      </c>
      <c r="AB7" s="21" t="str">
        <f t="shared" si="0"/>
        <v>Sun</v>
      </c>
      <c r="AC7" s="21" t="str">
        <f t="shared" si="0"/>
        <v>Mon</v>
      </c>
      <c r="AD7" s="21" t="str">
        <f t="shared" si="0"/>
        <v>Tue</v>
      </c>
      <c r="AE7" s="21" t="str">
        <f t="shared" si="0"/>
        <v>Wed</v>
      </c>
      <c r="AF7" s="21" t="str">
        <f t="shared" si="0"/>
        <v>Thu</v>
      </c>
      <c r="AG7" s="21" t="str">
        <f t="shared" si="0"/>
        <v>Fri</v>
      </c>
      <c r="AH7" s="21" t="str">
        <f t="shared" si="0"/>
        <v>Sat</v>
      </c>
      <c r="AI7" s="21" t="str">
        <f t="shared" si="0"/>
        <v>Sun</v>
      </c>
      <c r="AJ7" s="21" t="str">
        <f t="shared" si="0"/>
        <v>Mon</v>
      </c>
      <c r="AK7" s="21" t="str">
        <f t="shared" si="0"/>
        <v>Tue</v>
      </c>
      <c r="AL7" s="21" t="str">
        <f t="shared" si="0"/>
        <v>Wed</v>
      </c>
      <c r="AM7" s="21" t="str">
        <f t="shared" si="0"/>
        <v>Thu</v>
      </c>
      <c r="AN7" s="21" t="str">
        <f t="shared" si="0"/>
        <v>Fri</v>
      </c>
      <c r="AO7" s="22" t="str">
        <f t="shared" si="0"/>
        <v>Sat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45778</v>
      </c>
      <c r="L8" s="18">
        <f>IF(K8&lt;$L$5,K8+1,"")</f>
        <v>45779</v>
      </c>
      <c r="M8" s="18">
        <f t="shared" ref="M8:AO8" si="1">IF(L8&lt;$L$5,L8+1,"")</f>
        <v>45780</v>
      </c>
      <c r="N8" s="18">
        <f t="shared" si="1"/>
        <v>45781</v>
      </c>
      <c r="O8" s="18">
        <f t="shared" si="1"/>
        <v>45782</v>
      </c>
      <c r="P8" s="18">
        <f t="shared" si="1"/>
        <v>45783</v>
      </c>
      <c r="Q8" s="18">
        <f t="shared" si="1"/>
        <v>45784</v>
      </c>
      <c r="R8" s="18">
        <f t="shared" si="1"/>
        <v>45785</v>
      </c>
      <c r="S8" s="18">
        <f t="shared" si="1"/>
        <v>45786</v>
      </c>
      <c r="T8" s="18">
        <f t="shared" si="1"/>
        <v>45787</v>
      </c>
      <c r="U8" s="18">
        <f t="shared" si="1"/>
        <v>45788</v>
      </c>
      <c r="V8" s="18">
        <f t="shared" si="1"/>
        <v>45789</v>
      </c>
      <c r="W8" s="18">
        <f t="shared" si="1"/>
        <v>45790</v>
      </c>
      <c r="X8" s="18">
        <f t="shared" si="1"/>
        <v>45791</v>
      </c>
      <c r="Y8" s="18">
        <f t="shared" si="1"/>
        <v>45792</v>
      </c>
      <c r="Z8" s="18">
        <f t="shared" si="1"/>
        <v>45793</v>
      </c>
      <c r="AA8" s="18">
        <f t="shared" si="1"/>
        <v>45794</v>
      </c>
      <c r="AB8" s="18">
        <f t="shared" si="1"/>
        <v>45795</v>
      </c>
      <c r="AC8" s="18">
        <f t="shared" si="1"/>
        <v>45796</v>
      </c>
      <c r="AD8" s="18">
        <f t="shared" si="1"/>
        <v>45797</v>
      </c>
      <c r="AE8" s="18">
        <f t="shared" si="1"/>
        <v>45798</v>
      </c>
      <c r="AF8" s="18">
        <f t="shared" si="1"/>
        <v>45799</v>
      </c>
      <c r="AG8" s="18">
        <f t="shared" si="1"/>
        <v>45800</v>
      </c>
      <c r="AH8" s="18">
        <f t="shared" si="1"/>
        <v>45801</v>
      </c>
      <c r="AI8" s="18">
        <f t="shared" si="1"/>
        <v>45802</v>
      </c>
      <c r="AJ8" s="18">
        <f t="shared" si="1"/>
        <v>45803</v>
      </c>
      <c r="AK8" s="18">
        <f t="shared" si="1"/>
        <v>45804</v>
      </c>
      <c r="AL8" s="18">
        <f t="shared" si="1"/>
        <v>45805</v>
      </c>
      <c r="AM8" s="18">
        <f t="shared" si="1"/>
        <v>45806</v>
      </c>
      <c r="AN8" s="18">
        <f t="shared" si="1"/>
        <v>45807</v>
      </c>
      <c r="AO8" s="19">
        <f t="shared" si="1"/>
        <v>45808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tr">
        <f t="shared" ref="N9:AI17" si="2">IF(N$7="Sun","WO","")</f>
        <v>WO</v>
      </c>
      <c r="O9" s="12" t="s">
        <v>43</v>
      </c>
      <c r="P9" s="12" t="s">
        <v>43</v>
      </c>
      <c r="Q9" s="12" t="s">
        <v>40</v>
      </c>
      <c r="R9" s="12" t="s">
        <v>43</v>
      </c>
      <c r="S9" s="12" t="s">
        <v>43</v>
      </c>
      <c r="T9" s="12" t="s">
        <v>43</v>
      </c>
      <c r="U9" s="12" t="str">
        <f t="shared" si="2"/>
        <v>WO</v>
      </c>
      <c r="V9" s="12" t="s">
        <v>43</v>
      </c>
      <c r="W9" s="12" t="s">
        <v>43</v>
      </c>
      <c r="X9" s="12" t="s">
        <v>43</v>
      </c>
      <c r="Y9" s="12" t="s">
        <v>43</v>
      </c>
      <c r="Z9" s="12" t="s">
        <v>43</v>
      </c>
      <c r="AA9" s="12" t="s">
        <v>43</v>
      </c>
      <c r="AB9" s="12" t="str">
        <f t="shared" si="2"/>
        <v>WO</v>
      </c>
      <c r="AC9" s="12" t="s">
        <v>43</v>
      </c>
      <c r="AD9" s="12" t="s">
        <v>43</v>
      </c>
      <c r="AE9" s="12" t="s">
        <v>40</v>
      </c>
      <c r="AF9" s="12" t="s">
        <v>43</v>
      </c>
      <c r="AG9" s="12" t="s">
        <v>43</v>
      </c>
      <c r="AH9" s="12" t="s">
        <v>43</v>
      </c>
      <c r="AI9" s="12" t="str">
        <f t="shared" si="2"/>
        <v>WO</v>
      </c>
      <c r="AJ9" s="12" t="s">
        <v>43</v>
      </c>
      <c r="AK9" s="12" t="s">
        <v>43</v>
      </c>
      <c r="AL9" s="12" t="s">
        <v>43</v>
      </c>
      <c r="AM9" s="12" t="s">
        <v>40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May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Janreport6[[#This Row],[Days]]-Janreport6[[#This Row],[Absent]]</f>
        <v>31</v>
      </c>
      <c r="BB9" s="27">
        <v>10000</v>
      </c>
      <c r="BC9" s="27">
        <f>Janreport6[[#This Row],[Salary]]/Janreport6[[#This Row],[Days]]</f>
        <v>322.58064516129031</v>
      </c>
      <c r="BD9" s="27">
        <f>Janreport6[[#This Row],[Per Day Salary]]*Janreport6[[#This Row],[Absent]]</f>
        <v>0</v>
      </c>
      <c r="BE9" s="27">
        <f>Janreport6[[#This Row],[Salary]]-Janreport6[[#This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tr">
        <f t="shared" si="2"/>
        <v>WO</v>
      </c>
      <c r="O10" s="12" t="s">
        <v>43</v>
      </c>
      <c r="P10" s="12" t="s">
        <v>43</v>
      </c>
      <c r="Q10" s="12" t="s">
        <v>40</v>
      </c>
      <c r="R10" s="12" t="s">
        <v>43</v>
      </c>
      <c r="S10" s="12" t="s">
        <v>43</v>
      </c>
      <c r="T10" s="12" t="s">
        <v>43</v>
      </c>
      <c r="U10" s="12" t="str">
        <f t="shared" si="2"/>
        <v>WO</v>
      </c>
      <c r="V10" s="12" t="s">
        <v>43</v>
      </c>
      <c r="W10" s="12" t="s">
        <v>43</v>
      </c>
      <c r="X10" s="12" t="s">
        <v>43</v>
      </c>
      <c r="Y10" s="12" t="s">
        <v>43</v>
      </c>
      <c r="Z10" s="12" t="s">
        <v>43</v>
      </c>
      <c r="AA10" s="12" t="s">
        <v>43</v>
      </c>
      <c r="AB10" s="12" t="str">
        <f t="shared" si="2"/>
        <v>WO</v>
      </c>
      <c r="AC10" s="12" t="s">
        <v>43</v>
      </c>
      <c r="AD10" s="12" t="s">
        <v>43</v>
      </c>
      <c r="AE10" s="12" t="s">
        <v>40</v>
      </c>
      <c r="AF10" s="12" t="s">
        <v>43</v>
      </c>
      <c r="AG10" s="12" t="s">
        <v>43</v>
      </c>
      <c r="AH10" s="12" t="s">
        <v>43</v>
      </c>
      <c r="AI10" s="12" t="str">
        <f t="shared" si="2"/>
        <v>WO</v>
      </c>
      <c r="AJ10" s="12" t="s">
        <v>43</v>
      </c>
      <c r="AK10" s="12" t="s">
        <v>43</v>
      </c>
      <c r="AL10" s="12" t="s">
        <v>43</v>
      </c>
      <c r="AM10" s="12" t="s">
        <v>40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May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Janreport6[[#This Row],[Days]]-Janreport6[[#This Row],[Absent]]</f>
        <v>31</v>
      </c>
      <c r="BB10" s="27">
        <v>20000</v>
      </c>
      <c r="BC10" s="27">
        <f>Janreport6[[#This Row],[Salary]]/Janreport6[[#This Row],[Days]]</f>
        <v>645.16129032258061</v>
      </c>
      <c r="BD10" s="27">
        <f>Janreport6[[#This Row],[Per Day Salary]]*Janreport6[[#This Row],[Absent]]</f>
        <v>0</v>
      </c>
      <c r="BE10" s="27">
        <f>Janreport6[[#This Row],[Salary]]-Janreport6[[#This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tr">
        <f t="shared" si="2"/>
        <v>WO</v>
      </c>
      <c r="O11" s="12" t="s">
        <v>43</v>
      </c>
      <c r="P11" s="12" t="s">
        <v>43</v>
      </c>
      <c r="Q11" s="12" t="s">
        <v>40</v>
      </c>
      <c r="R11" s="12" t="s">
        <v>43</v>
      </c>
      <c r="S11" s="12" t="s">
        <v>43</v>
      </c>
      <c r="T11" s="12" t="s">
        <v>43</v>
      </c>
      <c r="U11" s="12" t="str">
        <f t="shared" si="2"/>
        <v>WO</v>
      </c>
      <c r="V11" s="12" t="s">
        <v>43</v>
      </c>
      <c r="W11" s="12" t="s">
        <v>43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tr">
        <f t="shared" si="2"/>
        <v>WO</v>
      </c>
      <c r="AC11" s="12" t="s">
        <v>43</v>
      </c>
      <c r="AD11" s="12" t="s">
        <v>43</v>
      </c>
      <c r="AE11" s="12" t="s">
        <v>40</v>
      </c>
      <c r="AF11" s="12" t="s">
        <v>43</v>
      </c>
      <c r="AG11" s="12" t="s">
        <v>43</v>
      </c>
      <c r="AH11" s="12" t="s">
        <v>43</v>
      </c>
      <c r="AI11" s="12" t="str">
        <f t="shared" si="2"/>
        <v>WO</v>
      </c>
      <c r="AJ11" s="12" t="s">
        <v>43</v>
      </c>
      <c r="AK11" s="12" t="s">
        <v>43</v>
      </c>
      <c r="AL11" s="12" t="s">
        <v>43</v>
      </c>
      <c r="AM11" s="12" t="s">
        <v>40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May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Janreport6[[#This Row],[Days]]-Janreport6[[#This Row],[Absent]]</f>
        <v>31</v>
      </c>
      <c r="BB11" s="27">
        <v>25000</v>
      </c>
      <c r="BC11" s="27">
        <f>Janreport6[[#This Row],[Salary]]/Janreport6[[#This Row],[Days]]</f>
        <v>806.45161290322585</v>
      </c>
      <c r="BD11" s="27">
        <f>Janreport6[[#This Row],[Per Day Salary]]*Janreport6[[#This Row],[Absent]]</f>
        <v>0</v>
      </c>
      <c r="BE11" s="27">
        <f>Janreport6[[#This Row],[Salary]]-Janreport6[[#This Row],[Deduction]]</f>
        <v>25000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tr">
        <f t="shared" si="2"/>
        <v>WO</v>
      </c>
      <c r="O12" s="12" t="s">
        <v>43</v>
      </c>
      <c r="P12" s="12" t="s">
        <v>43</v>
      </c>
      <c r="Q12" s="12" t="s">
        <v>40</v>
      </c>
      <c r="R12" s="12" t="s">
        <v>43</v>
      </c>
      <c r="S12" s="12" t="s">
        <v>43</v>
      </c>
      <c r="T12" s="12" t="s">
        <v>43</v>
      </c>
      <c r="U12" s="12" t="str">
        <f t="shared" si="2"/>
        <v>WO</v>
      </c>
      <c r="V12" s="12" t="s">
        <v>43</v>
      </c>
      <c r="W12" s="12" t="s">
        <v>43</v>
      </c>
      <c r="X12" s="12" t="s">
        <v>43</v>
      </c>
      <c r="Y12" s="12" t="s">
        <v>43</v>
      </c>
      <c r="Z12" s="12" t="s">
        <v>43</v>
      </c>
      <c r="AA12" s="12" t="s">
        <v>43</v>
      </c>
      <c r="AB12" s="12" t="str">
        <f t="shared" si="2"/>
        <v>WO</v>
      </c>
      <c r="AC12" s="12" t="s">
        <v>43</v>
      </c>
      <c r="AD12" s="12" t="s">
        <v>43</v>
      </c>
      <c r="AE12" s="12" t="s">
        <v>40</v>
      </c>
      <c r="AF12" s="12" t="s">
        <v>43</v>
      </c>
      <c r="AG12" s="12" t="s">
        <v>43</v>
      </c>
      <c r="AH12" s="12" t="s">
        <v>43</v>
      </c>
      <c r="AI12" s="12" t="str">
        <f t="shared" si="2"/>
        <v>WO</v>
      </c>
      <c r="AJ12" s="12" t="s">
        <v>43</v>
      </c>
      <c r="AK12" s="12" t="s">
        <v>43</v>
      </c>
      <c r="AL12" s="12" t="s">
        <v>44</v>
      </c>
      <c r="AM12" s="12" t="s">
        <v>40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May</v>
      </c>
      <c r="AU12" s="12" t="s">
        <v>6</v>
      </c>
      <c r="AV12" s="11">
        <f t="shared" si="4"/>
        <v>23</v>
      </c>
      <c r="AW12" s="12">
        <f t="shared" si="5"/>
        <v>1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Janreport6[[#This Row],[Days]]-Janreport6[[#This Row],[Absent]]</f>
        <v>30</v>
      </c>
      <c r="BB12" s="27">
        <v>30000</v>
      </c>
      <c r="BC12" s="27">
        <f>Janreport6[[#This Row],[Salary]]/Janreport6[[#This Row],[Days]]</f>
        <v>967.74193548387098</v>
      </c>
      <c r="BD12" s="27">
        <f>Janreport6[[#This Row],[Per Day Salary]]*Janreport6[[#This Row],[Absent]]</f>
        <v>967.74193548387098</v>
      </c>
      <c r="BE12" s="27">
        <f>Janreport6[[#This Row],[Salary]]-Janreport6[[#This Row],[Deduction]]</f>
        <v>29032.258064516129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44</v>
      </c>
      <c r="M13" s="12" t="s">
        <v>43</v>
      </c>
      <c r="N13" s="12" t="str">
        <f t="shared" si="2"/>
        <v>WO</v>
      </c>
      <c r="O13" s="12" t="s">
        <v>43</v>
      </c>
      <c r="P13" s="12" t="s">
        <v>43</v>
      </c>
      <c r="Q13" s="12" t="s">
        <v>40</v>
      </c>
      <c r="R13" s="12" t="s">
        <v>43</v>
      </c>
      <c r="S13" s="12" t="s">
        <v>43</v>
      </c>
      <c r="T13" s="12" t="s">
        <v>43</v>
      </c>
      <c r="U13" s="12" t="str">
        <f t="shared" si="2"/>
        <v>WO</v>
      </c>
      <c r="V13" s="12" t="s">
        <v>43</v>
      </c>
      <c r="W13" s="12" t="s">
        <v>43</v>
      </c>
      <c r="X13" s="12" t="s">
        <v>43</v>
      </c>
      <c r="Y13" s="12" t="s">
        <v>44</v>
      </c>
      <c r="Z13" s="12" t="s">
        <v>43</v>
      </c>
      <c r="AA13" s="12" t="s">
        <v>43</v>
      </c>
      <c r="AB13" s="12" t="str">
        <f t="shared" si="2"/>
        <v>WO</v>
      </c>
      <c r="AC13" s="12" t="s">
        <v>43</v>
      </c>
      <c r="AD13" s="12" t="s">
        <v>43</v>
      </c>
      <c r="AE13" s="12" t="s">
        <v>40</v>
      </c>
      <c r="AF13" s="12" t="s">
        <v>43</v>
      </c>
      <c r="AG13" s="12" t="s">
        <v>44</v>
      </c>
      <c r="AH13" s="12" t="s">
        <v>43</v>
      </c>
      <c r="AI13" s="12" t="str">
        <f t="shared" si="2"/>
        <v>WO</v>
      </c>
      <c r="AJ13" s="12" t="s">
        <v>43</v>
      </c>
      <c r="AK13" s="12" t="s">
        <v>43</v>
      </c>
      <c r="AL13" s="12" t="s">
        <v>44</v>
      </c>
      <c r="AM13" s="12" t="s">
        <v>40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May</v>
      </c>
      <c r="AU13" s="12" t="s">
        <v>7</v>
      </c>
      <c r="AV13" s="11">
        <f t="shared" si="4"/>
        <v>20</v>
      </c>
      <c r="AW13" s="12">
        <f t="shared" si="5"/>
        <v>4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Janreport6[[#This Row],[Days]]-Janreport6[[#This Row],[Absent]]</f>
        <v>27</v>
      </c>
      <c r="BB13" s="27">
        <v>45000</v>
      </c>
      <c r="BC13" s="27">
        <f>Janreport6[[#This Row],[Salary]]/Janreport6[[#This Row],[Days]]</f>
        <v>1451.6129032258063</v>
      </c>
      <c r="BD13" s="27">
        <f>Janreport6[[#This Row],[Per Day Salary]]*Janreport6[[#This Row],[Absent]]</f>
        <v>5806.4516129032254</v>
      </c>
      <c r="BE13" s="27">
        <f>Janreport6[[#This Row],[Salary]]-Janreport6[[#This Row],[Deduction]]</f>
        <v>39193.548387096773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tr">
        <f t="shared" si="2"/>
        <v>WO</v>
      </c>
      <c r="O14" s="12" t="s">
        <v>43</v>
      </c>
      <c r="P14" s="12" t="s">
        <v>43</v>
      </c>
      <c r="Q14" s="12" t="s">
        <v>40</v>
      </c>
      <c r="R14" s="12" t="s">
        <v>43</v>
      </c>
      <c r="S14" s="12" t="s">
        <v>43</v>
      </c>
      <c r="T14" s="12" t="s">
        <v>43</v>
      </c>
      <c r="U14" s="12" t="str">
        <f t="shared" si="2"/>
        <v>WO</v>
      </c>
      <c r="V14" s="12" t="s">
        <v>43</v>
      </c>
      <c r="W14" s="12" t="s">
        <v>43</v>
      </c>
      <c r="X14" s="12" t="s">
        <v>43</v>
      </c>
      <c r="Y14" s="12" t="s">
        <v>43</v>
      </c>
      <c r="Z14" s="12" t="s">
        <v>43</v>
      </c>
      <c r="AA14" s="12" t="s">
        <v>43</v>
      </c>
      <c r="AB14" s="12" t="str">
        <f t="shared" si="2"/>
        <v>WO</v>
      </c>
      <c r="AC14" s="12" t="s">
        <v>43</v>
      </c>
      <c r="AD14" s="12" t="s">
        <v>43</v>
      </c>
      <c r="AE14" s="12" t="s">
        <v>40</v>
      </c>
      <c r="AF14" s="12" t="s">
        <v>43</v>
      </c>
      <c r="AG14" s="12" t="s">
        <v>43</v>
      </c>
      <c r="AH14" s="12" t="s">
        <v>43</v>
      </c>
      <c r="AI14" s="12" t="str">
        <f t="shared" si="2"/>
        <v>WO</v>
      </c>
      <c r="AJ14" s="12" t="s">
        <v>43</v>
      </c>
      <c r="AK14" s="12" t="s">
        <v>43</v>
      </c>
      <c r="AL14" s="12" t="s">
        <v>43</v>
      </c>
      <c r="AM14" s="12" t="s">
        <v>40</v>
      </c>
      <c r="AN14" s="12" t="s">
        <v>43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May</v>
      </c>
      <c r="AU14" s="12" t="s">
        <v>8</v>
      </c>
      <c r="AV14" s="11">
        <f t="shared" si="4"/>
        <v>24</v>
      </c>
      <c r="AW14" s="12">
        <f t="shared" si="5"/>
        <v>0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Janreport6[[#This Row],[Days]]-Janreport6[[#This Row],[Absent]]</f>
        <v>31</v>
      </c>
      <c r="BB14" s="27">
        <v>15000</v>
      </c>
      <c r="BC14" s="27">
        <f>Janreport6[[#This Row],[Salary]]/Janreport6[[#This Row],[Days]]</f>
        <v>483.87096774193549</v>
      </c>
      <c r="BD14" s="27">
        <f>Janreport6[[#This Row],[Per Day Salary]]*Janreport6[[#This Row],[Absent]]</f>
        <v>0</v>
      </c>
      <c r="BE14" s="27">
        <f>Janreport6[[#This Row],[Salary]]-Janreport6[[#This Row],[Deduction]]</f>
        <v>15000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tr">
        <f t="shared" si="2"/>
        <v>WO</v>
      </c>
      <c r="O15" s="12" t="s">
        <v>43</v>
      </c>
      <c r="P15" s="12" t="s">
        <v>43</v>
      </c>
      <c r="Q15" s="12" t="s">
        <v>40</v>
      </c>
      <c r="R15" s="12" t="s">
        <v>43</v>
      </c>
      <c r="S15" s="12" t="s">
        <v>43</v>
      </c>
      <c r="T15" s="12" t="s">
        <v>43</v>
      </c>
      <c r="U15" s="12" t="str">
        <f t="shared" si="2"/>
        <v>WO</v>
      </c>
      <c r="V15" s="12" t="s">
        <v>43</v>
      </c>
      <c r="W15" s="12" t="s">
        <v>43</v>
      </c>
      <c r="X15" s="12" t="s">
        <v>43</v>
      </c>
      <c r="Y15" s="12" t="s">
        <v>43</v>
      </c>
      <c r="Z15" s="12" t="s">
        <v>43</v>
      </c>
      <c r="AA15" s="12" t="s">
        <v>43</v>
      </c>
      <c r="AB15" s="12" t="str">
        <f t="shared" si="2"/>
        <v>WO</v>
      </c>
      <c r="AC15" s="12" t="s">
        <v>43</v>
      </c>
      <c r="AD15" s="12" t="s">
        <v>43</v>
      </c>
      <c r="AE15" s="12" t="s">
        <v>40</v>
      </c>
      <c r="AF15" s="12" t="s">
        <v>43</v>
      </c>
      <c r="AG15" s="12" t="s">
        <v>43</v>
      </c>
      <c r="AH15" s="12" t="s">
        <v>43</v>
      </c>
      <c r="AI15" s="12" t="str">
        <f t="shared" si="2"/>
        <v>WO</v>
      </c>
      <c r="AJ15" s="12" t="s">
        <v>43</v>
      </c>
      <c r="AK15" s="12" t="s">
        <v>43</v>
      </c>
      <c r="AL15" s="12" t="s">
        <v>43</v>
      </c>
      <c r="AM15" s="12" t="s">
        <v>40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May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Janreport6[[#This Row],[Days]]-Janreport6[[#This Row],[Absent]]</f>
        <v>31</v>
      </c>
      <c r="BB15" s="27">
        <v>62000</v>
      </c>
      <c r="BC15" s="27">
        <f>Janreport6[[#This Row],[Salary]]/Janreport6[[#This Row],[Days]]</f>
        <v>2000</v>
      </c>
      <c r="BD15" s="27">
        <f>Janreport6[[#This Row],[Per Day Salary]]*Janreport6[[#This Row],[Absent]]</f>
        <v>0</v>
      </c>
      <c r="BE15" s="27">
        <f>Janreport6[[#This Row],[Salary]]-Janreport6[[#This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tr">
        <f t="shared" si="2"/>
        <v>WO</v>
      </c>
      <c r="O16" s="12" t="s">
        <v>43</v>
      </c>
      <c r="P16" s="12" t="s">
        <v>43</v>
      </c>
      <c r="Q16" s="12" t="s">
        <v>40</v>
      </c>
      <c r="R16" s="12" t="s">
        <v>43</v>
      </c>
      <c r="S16" s="12" t="s">
        <v>43</v>
      </c>
      <c r="T16" s="12" t="s">
        <v>43</v>
      </c>
      <c r="U16" s="12" t="str">
        <f t="shared" si="2"/>
        <v>WO</v>
      </c>
      <c r="V16" s="12" t="s">
        <v>43</v>
      </c>
      <c r="W16" s="12" t="s">
        <v>43</v>
      </c>
      <c r="X16" s="12" t="s">
        <v>43</v>
      </c>
      <c r="Y16" s="12" t="s">
        <v>43</v>
      </c>
      <c r="Z16" s="12" t="s">
        <v>43</v>
      </c>
      <c r="AA16" s="12" t="s">
        <v>43</v>
      </c>
      <c r="AB16" s="12" t="str">
        <f t="shared" si="2"/>
        <v>WO</v>
      </c>
      <c r="AC16" s="12" t="s">
        <v>43</v>
      </c>
      <c r="AD16" s="12" t="s">
        <v>43</v>
      </c>
      <c r="AE16" s="12" t="s">
        <v>40</v>
      </c>
      <c r="AF16" s="12" t="s">
        <v>43</v>
      </c>
      <c r="AG16" s="12" t="s">
        <v>43</v>
      </c>
      <c r="AH16" s="12" t="s">
        <v>43</v>
      </c>
      <c r="AI16" s="12" t="str">
        <f t="shared" si="2"/>
        <v>WO</v>
      </c>
      <c r="AJ16" s="12" t="s">
        <v>43</v>
      </c>
      <c r="AK16" s="12" t="s">
        <v>43</v>
      </c>
      <c r="AL16" s="12" t="s">
        <v>43</v>
      </c>
      <c r="AM16" s="12" t="s">
        <v>40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May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Janreport6[[#This Row],[Days]]-Janreport6[[#This Row],[Absent]]</f>
        <v>31</v>
      </c>
      <c r="BB16" s="27">
        <v>50000</v>
      </c>
      <c r="BC16" s="27">
        <f>Janreport6[[#This Row],[Salary]]/Janreport6[[#This Row],[Days]]</f>
        <v>1612.9032258064517</v>
      </c>
      <c r="BD16" s="27">
        <f>Janreport6[[#This Row],[Per Day Salary]]*Janreport6[[#This Row],[Absent]]</f>
        <v>0</v>
      </c>
      <c r="BE16" s="27">
        <f>Janreport6[[#This Row],[Salary]]-Janreport6[[#This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tr">
        <f t="shared" si="2"/>
        <v>WO</v>
      </c>
      <c r="O17" s="12" t="s">
        <v>43</v>
      </c>
      <c r="P17" s="12" t="s">
        <v>43</v>
      </c>
      <c r="Q17" s="12" t="s">
        <v>40</v>
      </c>
      <c r="R17" s="12" t="s">
        <v>43</v>
      </c>
      <c r="S17" s="12" t="s">
        <v>43</v>
      </c>
      <c r="T17" s="12" t="s">
        <v>43</v>
      </c>
      <c r="U17" s="12" t="str">
        <f t="shared" si="2"/>
        <v>WO</v>
      </c>
      <c r="V17" s="12" t="s">
        <v>43</v>
      </c>
      <c r="W17" s="12" t="s">
        <v>43</v>
      </c>
      <c r="X17" s="12" t="s">
        <v>44</v>
      </c>
      <c r="Y17" s="12" t="s">
        <v>44</v>
      </c>
      <c r="Z17" s="12" t="s">
        <v>43</v>
      </c>
      <c r="AA17" s="12" t="s">
        <v>43</v>
      </c>
      <c r="AB17" s="12" t="str">
        <f t="shared" ref="AB17:AI28" si="10">IF(AB$7="Sun","WO","")</f>
        <v>WO</v>
      </c>
      <c r="AC17" s="12" t="s">
        <v>43</v>
      </c>
      <c r="AD17" s="12" t="s">
        <v>43</v>
      </c>
      <c r="AE17" s="12" t="s">
        <v>40</v>
      </c>
      <c r="AF17" s="12" t="s">
        <v>43</v>
      </c>
      <c r="AG17" s="12" t="s">
        <v>43</v>
      </c>
      <c r="AH17" s="12" t="s">
        <v>43</v>
      </c>
      <c r="AI17" s="12" t="str">
        <f t="shared" si="10"/>
        <v>WO</v>
      </c>
      <c r="AJ17" s="12" t="s">
        <v>43</v>
      </c>
      <c r="AK17" s="12" t="s">
        <v>43</v>
      </c>
      <c r="AL17" s="12" t="s">
        <v>43</v>
      </c>
      <c r="AM17" s="12" t="s">
        <v>40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May</v>
      </c>
      <c r="AU17" s="12" t="s">
        <v>11</v>
      </c>
      <c r="AV17" s="11">
        <f t="shared" si="4"/>
        <v>22</v>
      </c>
      <c r="AW17" s="12">
        <f t="shared" si="5"/>
        <v>2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Janreport6[[#This Row],[Days]]-Janreport6[[#This Row],[Absent]]</f>
        <v>29</v>
      </c>
      <c r="BB17" s="27">
        <v>25000</v>
      </c>
      <c r="BC17" s="27">
        <f>Janreport6[[#This Row],[Salary]]/Janreport6[[#This Row],[Days]]</f>
        <v>806.45161290322585</v>
      </c>
      <c r="BD17" s="27">
        <f>Janreport6[[#This Row],[Per Day Salary]]*Janreport6[[#This Row],[Absent]]</f>
        <v>1612.9032258064517</v>
      </c>
      <c r="BE17" s="27">
        <f>Janreport6[[#This Row],[Salary]]-Janreport6[[#This Row],[Deduction]]</f>
        <v>23387.096774193549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tr">
        <f t="shared" ref="N18:U28" si="11">IF(N$7="Sun","WO","")</f>
        <v>WO</v>
      </c>
      <c r="O18" s="12" t="s">
        <v>43</v>
      </c>
      <c r="P18" s="12" t="s">
        <v>43</v>
      </c>
      <c r="Q18" s="12" t="s">
        <v>40</v>
      </c>
      <c r="R18" s="12" t="s">
        <v>43</v>
      </c>
      <c r="S18" s="12" t="s">
        <v>43</v>
      </c>
      <c r="T18" s="12" t="s">
        <v>43</v>
      </c>
      <c r="U18" s="12" t="str">
        <f t="shared" si="11"/>
        <v>WO</v>
      </c>
      <c r="V18" s="12" t="s">
        <v>43</v>
      </c>
      <c r="W18" s="12" t="s">
        <v>43</v>
      </c>
      <c r="X18" s="12" t="s">
        <v>43</v>
      </c>
      <c r="Y18" s="12" t="s">
        <v>43</v>
      </c>
      <c r="Z18" s="12" t="s">
        <v>43</v>
      </c>
      <c r="AA18" s="12" t="s">
        <v>43</v>
      </c>
      <c r="AB18" s="12" t="str">
        <f t="shared" si="10"/>
        <v>WO</v>
      </c>
      <c r="AC18" s="12" t="s">
        <v>43</v>
      </c>
      <c r="AD18" s="12" t="s">
        <v>43</v>
      </c>
      <c r="AE18" s="12" t="s">
        <v>40</v>
      </c>
      <c r="AF18" s="12" t="s">
        <v>43</v>
      </c>
      <c r="AG18" s="12" t="s">
        <v>44</v>
      </c>
      <c r="AH18" s="12" t="s">
        <v>43</v>
      </c>
      <c r="AI18" s="12" t="str">
        <f t="shared" si="10"/>
        <v>WO</v>
      </c>
      <c r="AJ18" s="12" t="s">
        <v>43</v>
      </c>
      <c r="AK18" s="12" t="s">
        <v>43</v>
      </c>
      <c r="AL18" s="12" t="s">
        <v>43</v>
      </c>
      <c r="AM18" s="12" t="s">
        <v>40</v>
      </c>
      <c r="AN18" s="12" t="s">
        <v>43</v>
      </c>
      <c r="AO18" s="13" t="s">
        <v>44</v>
      </c>
      <c r="AP18" s="32"/>
      <c r="AQ18" s="33"/>
      <c r="AR18" s="12">
        <v>10</v>
      </c>
      <c r="AS18" s="12">
        <v>1010</v>
      </c>
      <c r="AT18" s="12" t="str">
        <f t="shared" si="3"/>
        <v>May</v>
      </c>
      <c r="AU18" s="12" t="s">
        <v>12</v>
      </c>
      <c r="AV18" s="11">
        <f t="shared" si="4"/>
        <v>22</v>
      </c>
      <c r="AW18" s="12">
        <f t="shared" si="5"/>
        <v>2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Janreport6[[#This Row],[Days]]-Janreport6[[#This Row],[Absent]]</f>
        <v>29</v>
      </c>
      <c r="BB18" s="27">
        <v>45000</v>
      </c>
      <c r="BC18" s="27">
        <f>Janreport6[[#This Row],[Salary]]/Janreport6[[#This Row],[Days]]</f>
        <v>1451.6129032258063</v>
      </c>
      <c r="BD18" s="27">
        <f>Janreport6[[#This Row],[Per Day Salary]]*Janreport6[[#This Row],[Absent]]</f>
        <v>2903.2258064516127</v>
      </c>
      <c r="BE18" s="27">
        <f>Janreport6[[#This Row],[Salary]]-Janreport6[[#This Row],[Deduction]]</f>
        <v>42096.774193548386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44</v>
      </c>
      <c r="M19" s="12" t="s">
        <v>43</v>
      </c>
      <c r="N19" s="12" t="str">
        <f t="shared" si="11"/>
        <v>WO</v>
      </c>
      <c r="O19" s="12" t="s">
        <v>43</v>
      </c>
      <c r="P19" s="12" t="s">
        <v>43</v>
      </c>
      <c r="Q19" s="12" t="s">
        <v>40</v>
      </c>
      <c r="R19" s="12" t="s">
        <v>43</v>
      </c>
      <c r="S19" s="12" t="s">
        <v>43</v>
      </c>
      <c r="T19" s="12" t="s">
        <v>43</v>
      </c>
      <c r="U19" s="12" t="str">
        <f t="shared" si="11"/>
        <v>WO</v>
      </c>
      <c r="V19" s="12" t="s">
        <v>43</v>
      </c>
      <c r="W19" s="12" t="s">
        <v>43</v>
      </c>
      <c r="X19" s="12" t="s">
        <v>43</v>
      </c>
      <c r="Y19" s="12" t="s">
        <v>43</v>
      </c>
      <c r="Z19" s="12" t="s">
        <v>43</v>
      </c>
      <c r="AA19" s="12" t="s">
        <v>43</v>
      </c>
      <c r="AB19" s="12" t="str">
        <f t="shared" si="10"/>
        <v>WO</v>
      </c>
      <c r="AC19" s="12" t="s">
        <v>43</v>
      </c>
      <c r="AD19" s="12" t="s">
        <v>43</v>
      </c>
      <c r="AE19" s="12" t="s">
        <v>40</v>
      </c>
      <c r="AF19" s="12" t="s">
        <v>43</v>
      </c>
      <c r="AG19" s="12" t="s">
        <v>44</v>
      </c>
      <c r="AH19" s="12" t="s">
        <v>43</v>
      </c>
      <c r="AI19" s="12" t="str">
        <f t="shared" si="10"/>
        <v>WO</v>
      </c>
      <c r="AJ19" s="12" t="s">
        <v>43</v>
      </c>
      <c r="AK19" s="12" t="s">
        <v>43</v>
      </c>
      <c r="AL19" s="12" t="s">
        <v>43</v>
      </c>
      <c r="AM19" s="12" t="s">
        <v>40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May</v>
      </c>
      <c r="AU19" s="12" t="s">
        <v>13</v>
      </c>
      <c r="AV19" s="11">
        <f t="shared" si="4"/>
        <v>22</v>
      </c>
      <c r="AW19" s="12">
        <f t="shared" si="5"/>
        <v>2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Janreport6[[#This Row],[Days]]-Janreport6[[#This Row],[Absent]]</f>
        <v>29</v>
      </c>
      <c r="BB19" s="27">
        <v>48000</v>
      </c>
      <c r="BC19" s="27">
        <f>Janreport6[[#This Row],[Salary]]/Janreport6[[#This Row],[Days]]</f>
        <v>1548.3870967741937</v>
      </c>
      <c r="BD19" s="27">
        <f>Janreport6[[#This Row],[Per Day Salary]]*Janreport6[[#This Row],[Absent]]</f>
        <v>3096.7741935483873</v>
      </c>
      <c r="BE19" s="27">
        <f>Janreport6[[#This Row],[Salary]]-Janreport6[[#This Row],[Deduction]]</f>
        <v>44903.225806451614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44</v>
      </c>
      <c r="M20" s="12" t="s">
        <v>43</v>
      </c>
      <c r="N20" s="12" t="str">
        <f t="shared" si="11"/>
        <v>WO</v>
      </c>
      <c r="O20" s="12" t="s">
        <v>43</v>
      </c>
      <c r="P20" s="12" t="s">
        <v>43</v>
      </c>
      <c r="Q20" s="12" t="s">
        <v>40</v>
      </c>
      <c r="R20" s="12" t="s">
        <v>43</v>
      </c>
      <c r="S20" s="12" t="s">
        <v>43</v>
      </c>
      <c r="T20" s="12" t="s">
        <v>43</v>
      </c>
      <c r="U20" s="12" t="str">
        <f t="shared" si="11"/>
        <v>WO</v>
      </c>
      <c r="V20" s="12" t="s">
        <v>43</v>
      </c>
      <c r="W20" s="12" t="s">
        <v>43</v>
      </c>
      <c r="X20" s="12" t="s">
        <v>43</v>
      </c>
      <c r="Y20" s="12" t="s">
        <v>44</v>
      </c>
      <c r="Z20" s="12" t="s">
        <v>43</v>
      </c>
      <c r="AA20" s="12" t="s">
        <v>43</v>
      </c>
      <c r="AB20" s="12" t="str">
        <f t="shared" si="10"/>
        <v>WO</v>
      </c>
      <c r="AC20" s="12" t="s">
        <v>43</v>
      </c>
      <c r="AD20" s="12" t="s">
        <v>43</v>
      </c>
      <c r="AE20" s="12" t="s">
        <v>40</v>
      </c>
      <c r="AF20" s="12" t="s">
        <v>43</v>
      </c>
      <c r="AG20" s="12" t="s">
        <v>43</v>
      </c>
      <c r="AH20" s="12" t="s">
        <v>43</v>
      </c>
      <c r="AI20" s="12" t="str">
        <f t="shared" si="10"/>
        <v>WO</v>
      </c>
      <c r="AJ20" s="12" t="s">
        <v>43</v>
      </c>
      <c r="AK20" s="12" t="s">
        <v>43</v>
      </c>
      <c r="AL20" s="12" t="s">
        <v>44</v>
      </c>
      <c r="AM20" s="12" t="s">
        <v>40</v>
      </c>
      <c r="AN20" s="12" t="s">
        <v>44</v>
      </c>
      <c r="AO20" s="13" t="s">
        <v>44</v>
      </c>
      <c r="AP20" s="32"/>
      <c r="AQ20" s="33"/>
      <c r="AR20" s="12">
        <v>12</v>
      </c>
      <c r="AS20" s="12">
        <v>1012</v>
      </c>
      <c r="AT20" s="12" t="str">
        <f t="shared" si="3"/>
        <v>May</v>
      </c>
      <c r="AU20" s="12" t="s">
        <v>14</v>
      </c>
      <c r="AV20" s="11">
        <f t="shared" si="4"/>
        <v>19</v>
      </c>
      <c r="AW20" s="12">
        <f t="shared" si="5"/>
        <v>5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Janreport6[[#This Row],[Days]]-Janreport6[[#This Row],[Absent]]</f>
        <v>26</v>
      </c>
      <c r="BB20" s="27">
        <v>52000</v>
      </c>
      <c r="BC20" s="27">
        <f>Janreport6[[#This Row],[Salary]]/Janreport6[[#This Row],[Days]]</f>
        <v>1677.4193548387098</v>
      </c>
      <c r="BD20" s="27">
        <f>Janreport6[[#This Row],[Per Day Salary]]*Janreport6[[#This Row],[Absent]]</f>
        <v>8387.0967741935492</v>
      </c>
      <c r="BE20" s="27">
        <f>Janreport6[[#This Row],[Salary]]-Janreport6[[#This Row],[Deduction]]</f>
        <v>43612.903225806454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tr">
        <f t="shared" si="11"/>
        <v>WO</v>
      </c>
      <c r="O21" s="12" t="s">
        <v>43</v>
      </c>
      <c r="P21" s="12" t="s">
        <v>43</v>
      </c>
      <c r="Q21" s="12" t="s">
        <v>40</v>
      </c>
      <c r="R21" s="12" t="s">
        <v>43</v>
      </c>
      <c r="S21" s="12" t="s">
        <v>43</v>
      </c>
      <c r="T21" s="12" t="s">
        <v>43</v>
      </c>
      <c r="U21" s="12" t="str">
        <f t="shared" si="11"/>
        <v>WO</v>
      </c>
      <c r="V21" s="12" t="s">
        <v>43</v>
      </c>
      <c r="W21" s="12" t="s">
        <v>43</v>
      </c>
      <c r="X21" s="12" t="s">
        <v>43</v>
      </c>
      <c r="Y21" s="12" t="s">
        <v>43</v>
      </c>
      <c r="Z21" s="12" t="s">
        <v>43</v>
      </c>
      <c r="AA21" s="12" t="s">
        <v>43</v>
      </c>
      <c r="AB21" s="12" t="str">
        <f t="shared" si="10"/>
        <v>WO</v>
      </c>
      <c r="AC21" s="12" t="s">
        <v>43</v>
      </c>
      <c r="AD21" s="12" t="s">
        <v>43</v>
      </c>
      <c r="AE21" s="12" t="s">
        <v>40</v>
      </c>
      <c r="AF21" s="12" t="s">
        <v>43</v>
      </c>
      <c r="AG21" s="12" t="s">
        <v>43</v>
      </c>
      <c r="AH21" s="12" t="s">
        <v>43</v>
      </c>
      <c r="AI21" s="12" t="str">
        <f t="shared" si="10"/>
        <v>WO</v>
      </c>
      <c r="AJ21" s="12" t="s">
        <v>43</v>
      </c>
      <c r="AK21" s="12" t="s">
        <v>43</v>
      </c>
      <c r="AL21" s="12" t="s">
        <v>43</v>
      </c>
      <c r="AM21" s="12" t="s">
        <v>40</v>
      </c>
      <c r="AN21" s="12" t="s">
        <v>44</v>
      </c>
      <c r="AO21" s="13" t="s">
        <v>44</v>
      </c>
      <c r="AP21" s="32"/>
      <c r="AQ21" s="33"/>
      <c r="AR21" s="12">
        <v>13</v>
      </c>
      <c r="AS21" s="12">
        <v>1013</v>
      </c>
      <c r="AT21" s="12" t="str">
        <f t="shared" si="3"/>
        <v>May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Janreport6[[#This Row],[Days]]-Janreport6[[#This Row],[Absent]]</f>
        <v>29</v>
      </c>
      <c r="BB21" s="27">
        <v>42000</v>
      </c>
      <c r="BC21" s="27">
        <f>Janreport6[[#This Row],[Salary]]/Janreport6[[#This Row],[Days]]</f>
        <v>1354.8387096774193</v>
      </c>
      <c r="BD21" s="27">
        <f>Janreport6[[#This Row],[Per Day Salary]]*Janreport6[[#This Row],[Absent]]</f>
        <v>2709.6774193548385</v>
      </c>
      <c r="BE21" s="27">
        <f>Janreport6[[#This Row],[Salary]]-Janreport6[[#This Row],[Deduction]]</f>
        <v>39290.322580645159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tr">
        <f t="shared" si="11"/>
        <v>WO</v>
      </c>
      <c r="O22" s="12" t="s">
        <v>43</v>
      </c>
      <c r="P22" s="12" t="s">
        <v>43</v>
      </c>
      <c r="Q22" s="12" t="s">
        <v>40</v>
      </c>
      <c r="R22" s="12" t="s">
        <v>43</v>
      </c>
      <c r="S22" s="12" t="s">
        <v>43</v>
      </c>
      <c r="T22" s="12" t="s">
        <v>43</v>
      </c>
      <c r="U22" s="12" t="str">
        <f t="shared" si="11"/>
        <v>WO</v>
      </c>
      <c r="V22" s="12" t="s">
        <v>43</v>
      </c>
      <c r="W22" s="12" t="s">
        <v>43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tr">
        <f t="shared" si="10"/>
        <v>WO</v>
      </c>
      <c r="AC22" s="12" t="s">
        <v>43</v>
      </c>
      <c r="AD22" s="12" t="s">
        <v>43</v>
      </c>
      <c r="AE22" s="12" t="s">
        <v>40</v>
      </c>
      <c r="AF22" s="12" t="s">
        <v>43</v>
      </c>
      <c r="AG22" s="12" t="s">
        <v>43</v>
      </c>
      <c r="AH22" s="12" t="s">
        <v>43</v>
      </c>
      <c r="AI22" s="12" t="str">
        <f t="shared" si="10"/>
        <v>WO</v>
      </c>
      <c r="AJ22" s="12" t="s">
        <v>43</v>
      </c>
      <c r="AK22" s="12" t="s">
        <v>43</v>
      </c>
      <c r="AL22" s="12" t="s">
        <v>43</v>
      </c>
      <c r="AM22" s="12" t="s">
        <v>40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May</v>
      </c>
      <c r="AU22" s="12" t="s">
        <v>16</v>
      </c>
      <c r="AV22" s="11">
        <f t="shared" si="4"/>
        <v>24</v>
      </c>
      <c r="AW22" s="12">
        <f t="shared" si="5"/>
        <v>0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Janreport6[[#This Row],[Days]]-Janreport6[[#This Row],[Absent]]</f>
        <v>31</v>
      </c>
      <c r="BB22" s="27">
        <v>15000</v>
      </c>
      <c r="BC22" s="27">
        <f>Janreport6[[#This Row],[Salary]]/Janreport6[[#This Row],[Days]]</f>
        <v>483.87096774193549</v>
      </c>
      <c r="BD22" s="27">
        <f>Janreport6[[#This Row],[Per Day Salary]]*Janreport6[[#This Row],[Absent]]</f>
        <v>0</v>
      </c>
      <c r="BE22" s="27">
        <f>Janreport6[[#This Row],[Salary]]-Janreport6[[#This Row],[Deduction]]</f>
        <v>15000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44</v>
      </c>
      <c r="L23" s="12" t="s">
        <v>43</v>
      </c>
      <c r="M23" s="12" t="s">
        <v>43</v>
      </c>
      <c r="N23" s="12" t="str">
        <f t="shared" si="11"/>
        <v>WO</v>
      </c>
      <c r="O23" s="12" t="s">
        <v>43</v>
      </c>
      <c r="P23" s="12" t="s">
        <v>43</v>
      </c>
      <c r="Q23" s="12" t="s">
        <v>40</v>
      </c>
      <c r="R23" s="12" t="s">
        <v>43</v>
      </c>
      <c r="S23" s="12" t="s">
        <v>43</v>
      </c>
      <c r="T23" s="12" t="s">
        <v>43</v>
      </c>
      <c r="U23" s="12" t="str">
        <f t="shared" si="11"/>
        <v>WO</v>
      </c>
      <c r="V23" s="12" t="s">
        <v>43</v>
      </c>
      <c r="W23" s="12" t="s">
        <v>44</v>
      </c>
      <c r="X23" s="12" t="s">
        <v>43</v>
      </c>
      <c r="Y23" s="12" t="s">
        <v>44</v>
      </c>
      <c r="Z23" s="12" t="s">
        <v>43</v>
      </c>
      <c r="AA23" s="12" t="s">
        <v>43</v>
      </c>
      <c r="AB23" s="12" t="str">
        <f t="shared" si="10"/>
        <v>WO</v>
      </c>
      <c r="AC23" s="12" t="s">
        <v>43</v>
      </c>
      <c r="AD23" s="12" t="s">
        <v>43</v>
      </c>
      <c r="AE23" s="12" t="s">
        <v>40</v>
      </c>
      <c r="AF23" s="12" t="s">
        <v>44</v>
      </c>
      <c r="AG23" s="12" t="s">
        <v>43</v>
      </c>
      <c r="AH23" s="12" t="s">
        <v>43</v>
      </c>
      <c r="AI23" s="12" t="str">
        <f t="shared" si="10"/>
        <v>WO</v>
      </c>
      <c r="AJ23" s="12" t="s">
        <v>43</v>
      </c>
      <c r="AK23" s="12" t="s">
        <v>43</v>
      </c>
      <c r="AL23" s="12" t="s">
        <v>43</v>
      </c>
      <c r="AM23" s="12" t="s">
        <v>40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May</v>
      </c>
      <c r="AU23" s="12" t="s">
        <v>17</v>
      </c>
      <c r="AV23" s="11">
        <f t="shared" si="4"/>
        <v>20</v>
      </c>
      <c r="AW23" s="12">
        <f t="shared" si="5"/>
        <v>4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Janreport6[[#This Row],[Days]]-Janreport6[[#This Row],[Absent]]</f>
        <v>27</v>
      </c>
      <c r="BB23" s="27">
        <v>46000</v>
      </c>
      <c r="BC23" s="27">
        <f>Janreport6[[#This Row],[Salary]]/Janreport6[[#This Row],[Days]]</f>
        <v>1483.8709677419354</v>
      </c>
      <c r="BD23" s="27">
        <f>Janreport6[[#This Row],[Per Day Salary]]*Janreport6[[#This Row],[Absent]]</f>
        <v>5935.4838709677415</v>
      </c>
      <c r="BE23" s="27">
        <f>Janreport6[[#This Row],[Salary]]-Janreport6[[#This Row],[Deduction]]</f>
        <v>40064.516129032258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tr">
        <f t="shared" si="11"/>
        <v>WO</v>
      </c>
      <c r="O24" s="12" t="s">
        <v>43</v>
      </c>
      <c r="P24" s="12" t="s">
        <v>43</v>
      </c>
      <c r="Q24" s="12" t="s">
        <v>40</v>
      </c>
      <c r="R24" s="12" t="s">
        <v>43</v>
      </c>
      <c r="S24" s="12" t="s">
        <v>43</v>
      </c>
      <c r="T24" s="12" t="s">
        <v>43</v>
      </c>
      <c r="U24" s="12" t="str">
        <f t="shared" si="11"/>
        <v>WO</v>
      </c>
      <c r="V24" s="12" t="s">
        <v>43</v>
      </c>
      <c r="W24" s="12" t="s">
        <v>43</v>
      </c>
      <c r="X24" s="12" t="s">
        <v>43</v>
      </c>
      <c r="Y24" s="12" t="s">
        <v>43</v>
      </c>
      <c r="Z24" s="12" t="s">
        <v>43</v>
      </c>
      <c r="AA24" s="12" t="s">
        <v>43</v>
      </c>
      <c r="AB24" s="12" t="str">
        <f t="shared" si="10"/>
        <v>WO</v>
      </c>
      <c r="AC24" s="12" t="s">
        <v>43</v>
      </c>
      <c r="AD24" s="12" t="s">
        <v>43</v>
      </c>
      <c r="AE24" s="12" t="s">
        <v>40</v>
      </c>
      <c r="AF24" s="12" t="s">
        <v>43</v>
      </c>
      <c r="AG24" s="12" t="s">
        <v>43</v>
      </c>
      <c r="AH24" s="12" t="s">
        <v>43</v>
      </c>
      <c r="AI24" s="12" t="str">
        <f t="shared" si="10"/>
        <v>WO</v>
      </c>
      <c r="AJ24" s="12" t="s">
        <v>43</v>
      </c>
      <c r="AK24" s="12" t="s">
        <v>43</v>
      </c>
      <c r="AL24" s="12" t="s">
        <v>43</v>
      </c>
      <c r="AM24" s="12" t="s">
        <v>40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May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Janreport6[[#This Row],[Days]]-Janreport6[[#This Row],[Absent]]</f>
        <v>31</v>
      </c>
      <c r="BB24" s="27">
        <v>52000</v>
      </c>
      <c r="BC24" s="27">
        <f>Janreport6[[#This Row],[Salary]]/Janreport6[[#This Row],[Days]]</f>
        <v>1677.4193548387098</v>
      </c>
      <c r="BD24" s="27">
        <f>Janreport6[[#This Row],[Per Day Salary]]*Janreport6[[#This Row],[Absent]]</f>
        <v>0</v>
      </c>
      <c r="BE24" s="27">
        <f>Janreport6[[#This Row],[Salary]]-Janreport6[[#This Row],[Deduction]]</f>
        <v>52000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tr">
        <f t="shared" si="11"/>
        <v>WO</v>
      </c>
      <c r="O25" s="12" t="s">
        <v>43</v>
      </c>
      <c r="P25" s="12" t="s">
        <v>43</v>
      </c>
      <c r="Q25" s="12" t="s">
        <v>40</v>
      </c>
      <c r="R25" s="12" t="s">
        <v>43</v>
      </c>
      <c r="S25" s="12" t="s">
        <v>43</v>
      </c>
      <c r="T25" s="12" t="s">
        <v>43</v>
      </c>
      <c r="U25" s="12" t="str">
        <f t="shared" si="11"/>
        <v>WO</v>
      </c>
      <c r="V25" s="12" t="s">
        <v>43</v>
      </c>
      <c r="W25" s="12" t="s">
        <v>43</v>
      </c>
      <c r="X25" s="12" t="s">
        <v>43</v>
      </c>
      <c r="Y25" s="12" t="s">
        <v>43</v>
      </c>
      <c r="Z25" s="12" t="s">
        <v>43</v>
      </c>
      <c r="AA25" s="12" t="s">
        <v>43</v>
      </c>
      <c r="AB25" s="12" t="str">
        <f t="shared" si="10"/>
        <v>WO</v>
      </c>
      <c r="AC25" s="12" t="s">
        <v>43</v>
      </c>
      <c r="AD25" s="12" t="s">
        <v>43</v>
      </c>
      <c r="AE25" s="12" t="s">
        <v>40</v>
      </c>
      <c r="AF25" s="12" t="s">
        <v>43</v>
      </c>
      <c r="AG25" s="12" t="s">
        <v>43</v>
      </c>
      <c r="AH25" s="12" t="s">
        <v>43</v>
      </c>
      <c r="AI25" s="12" t="str">
        <f t="shared" si="10"/>
        <v>WO</v>
      </c>
      <c r="AJ25" s="12" t="s">
        <v>43</v>
      </c>
      <c r="AK25" s="12" t="s">
        <v>43</v>
      </c>
      <c r="AL25" s="12" t="s">
        <v>43</v>
      </c>
      <c r="AM25" s="12" t="s">
        <v>40</v>
      </c>
      <c r="AN25" s="12" t="s">
        <v>43</v>
      </c>
      <c r="AO25" s="13" t="s">
        <v>44</v>
      </c>
      <c r="AP25" s="32"/>
      <c r="AQ25" s="33"/>
      <c r="AR25" s="12">
        <v>17</v>
      </c>
      <c r="AS25" s="12">
        <v>1017</v>
      </c>
      <c r="AT25" s="12" t="str">
        <f t="shared" si="3"/>
        <v>May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Janreport6[[#This Row],[Days]]-Janreport6[[#This Row],[Absent]]</f>
        <v>30</v>
      </c>
      <c r="BB25" s="27">
        <v>42000</v>
      </c>
      <c r="BC25" s="27">
        <f>Janreport6[[#This Row],[Salary]]/Janreport6[[#This Row],[Days]]</f>
        <v>1354.8387096774193</v>
      </c>
      <c r="BD25" s="27">
        <f>Janreport6[[#This Row],[Per Day Salary]]*Janreport6[[#This Row],[Absent]]</f>
        <v>1354.8387096774193</v>
      </c>
      <c r="BE25" s="27">
        <f>Janreport6[[#This Row],[Salary]]-Janreport6[[#This Row],[Deduction]]</f>
        <v>40645.161290322583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tr">
        <f t="shared" si="11"/>
        <v>WO</v>
      </c>
      <c r="O26" s="12" t="s">
        <v>43</v>
      </c>
      <c r="P26" s="12" t="s">
        <v>43</v>
      </c>
      <c r="Q26" s="12" t="s">
        <v>40</v>
      </c>
      <c r="R26" s="12" t="s">
        <v>43</v>
      </c>
      <c r="S26" s="12" t="s">
        <v>43</v>
      </c>
      <c r="T26" s="12" t="s">
        <v>43</v>
      </c>
      <c r="U26" s="12" t="str">
        <f t="shared" si="11"/>
        <v>WO</v>
      </c>
      <c r="V26" s="12" t="s">
        <v>43</v>
      </c>
      <c r="W26" s="12" t="s">
        <v>43</v>
      </c>
      <c r="X26" s="12" t="s">
        <v>43</v>
      </c>
      <c r="Y26" s="12" t="s">
        <v>43</v>
      </c>
      <c r="Z26" s="12" t="s">
        <v>43</v>
      </c>
      <c r="AA26" s="12" t="s">
        <v>43</v>
      </c>
      <c r="AB26" s="12" t="str">
        <f t="shared" si="10"/>
        <v>WO</v>
      </c>
      <c r="AC26" s="12" t="s">
        <v>43</v>
      </c>
      <c r="AD26" s="12" t="s">
        <v>43</v>
      </c>
      <c r="AE26" s="12" t="s">
        <v>40</v>
      </c>
      <c r="AF26" s="12" t="s">
        <v>43</v>
      </c>
      <c r="AG26" s="12" t="s">
        <v>43</v>
      </c>
      <c r="AH26" s="12" t="s">
        <v>43</v>
      </c>
      <c r="AI26" s="12" t="str">
        <f t="shared" si="10"/>
        <v>WO</v>
      </c>
      <c r="AJ26" s="12" t="s">
        <v>43</v>
      </c>
      <c r="AK26" s="12" t="s">
        <v>43</v>
      </c>
      <c r="AL26" s="12" t="s">
        <v>43</v>
      </c>
      <c r="AM26" s="12" t="s">
        <v>40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May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Janreport6[[#This Row],[Days]]-Janreport6[[#This Row],[Absent]]</f>
        <v>31</v>
      </c>
      <c r="BB26" s="27">
        <v>62000</v>
      </c>
      <c r="BC26" s="27">
        <f>Janreport6[[#This Row],[Salary]]/Janreport6[[#This Row],[Days]]</f>
        <v>2000</v>
      </c>
      <c r="BD26" s="27">
        <f>Janreport6[[#This Row],[Per Day Salary]]*Janreport6[[#This Row],[Absent]]</f>
        <v>0</v>
      </c>
      <c r="BE26" s="27">
        <f>Janreport6[[#This Row],[Salary]]-Janreport6[[#This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tr">
        <f t="shared" si="11"/>
        <v>WO</v>
      </c>
      <c r="O27" s="12" t="s">
        <v>43</v>
      </c>
      <c r="P27" s="12" t="s">
        <v>43</v>
      </c>
      <c r="Q27" s="12" t="s">
        <v>40</v>
      </c>
      <c r="R27" s="12" t="s">
        <v>43</v>
      </c>
      <c r="S27" s="12" t="s">
        <v>43</v>
      </c>
      <c r="T27" s="12" t="s">
        <v>43</v>
      </c>
      <c r="U27" s="12" t="str">
        <f t="shared" si="11"/>
        <v>WO</v>
      </c>
      <c r="V27" s="12" t="s">
        <v>43</v>
      </c>
      <c r="W27" s="12" t="s">
        <v>43</v>
      </c>
      <c r="X27" s="12" t="s">
        <v>43</v>
      </c>
      <c r="Y27" s="12" t="s">
        <v>43</v>
      </c>
      <c r="Z27" s="12" t="s">
        <v>43</v>
      </c>
      <c r="AA27" s="12" t="s">
        <v>43</v>
      </c>
      <c r="AB27" s="12" t="str">
        <f t="shared" si="10"/>
        <v>WO</v>
      </c>
      <c r="AC27" s="12" t="s">
        <v>43</v>
      </c>
      <c r="AD27" s="12" t="s">
        <v>43</v>
      </c>
      <c r="AE27" s="12" t="s">
        <v>40</v>
      </c>
      <c r="AF27" s="12" t="s">
        <v>43</v>
      </c>
      <c r="AG27" s="12" t="s">
        <v>43</v>
      </c>
      <c r="AH27" s="12" t="s">
        <v>43</v>
      </c>
      <c r="AI27" s="12" t="str">
        <f t="shared" si="10"/>
        <v>WO</v>
      </c>
      <c r="AJ27" s="12" t="s">
        <v>43</v>
      </c>
      <c r="AK27" s="12" t="s">
        <v>43</v>
      </c>
      <c r="AL27" s="12" t="s">
        <v>43</v>
      </c>
      <c r="AM27" s="12" t="s">
        <v>40</v>
      </c>
      <c r="AN27" s="12" t="s">
        <v>43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May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Janreport6[[#This Row],[Days]]-Janreport6[[#This Row],[Absent]]</f>
        <v>31</v>
      </c>
      <c r="BB27" s="27">
        <v>41000</v>
      </c>
      <c r="BC27" s="27">
        <f>Janreport6[[#This Row],[Salary]]/Janreport6[[#This Row],[Days]]</f>
        <v>1322.5806451612902</v>
      </c>
      <c r="BD27" s="27">
        <f>Janreport6[[#This Row],[Per Day Salary]]*Janreport6[[#This Row],[Absent]]</f>
        <v>0</v>
      </c>
      <c r="BE27" s="27">
        <f>Janreport6[[#This Row],[Salary]]-Janreport6[[#This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tr">
        <f t="shared" si="11"/>
        <v>WO</v>
      </c>
      <c r="O28" s="15" t="s">
        <v>43</v>
      </c>
      <c r="P28" s="15" t="s">
        <v>43</v>
      </c>
      <c r="Q28" s="15" t="s">
        <v>40</v>
      </c>
      <c r="R28" s="15" t="s">
        <v>43</v>
      </c>
      <c r="S28" s="15" t="s">
        <v>43</v>
      </c>
      <c r="T28" s="15" t="s">
        <v>43</v>
      </c>
      <c r="U28" s="15" t="str">
        <f t="shared" si="11"/>
        <v>WO</v>
      </c>
      <c r="V28" s="15" t="s">
        <v>43</v>
      </c>
      <c r="W28" s="15" t="s">
        <v>43</v>
      </c>
      <c r="X28" s="15" t="s">
        <v>43</v>
      </c>
      <c r="Y28" s="15" t="s">
        <v>43</v>
      </c>
      <c r="Z28" s="15" t="s">
        <v>43</v>
      </c>
      <c r="AA28" s="15" t="s">
        <v>43</v>
      </c>
      <c r="AB28" s="15" t="str">
        <f t="shared" si="10"/>
        <v>WO</v>
      </c>
      <c r="AC28" s="15" t="s">
        <v>43</v>
      </c>
      <c r="AD28" s="15" t="s">
        <v>43</v>
      </c>
      <c r="AE28" s="15" t="s">
        <v>40</v>
      </c>
      <c r="AF28" s="15" t="s">
        <v>43</v>
      </c>
      <c r="AG28" s="15" t="s">
        <v>43</v>
      </c>
      <c r="AH28" s="15" t="s">
        <v>43</v>
      </c>
      <c r="AI28" s="15" t="str">
        <f t="shared" si="10"/>
        <v>WO</v>
      </c>
      <c r="AJ28" s="15" t="s">
        <v>43</v>
      </c>
      <c r="AK28" s="15" t="s">
        <v>43</v>
      </c>
      <c r="AL28" s="15" t="s">
        <v>43</v>
      </c>
      <c r="AM28" s="15" t="s">
        <v>40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May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Janreport6[[#This Row],[Days]]-Janreport6[[#This Row],[Absent]]</f>
        <v>31</v>
      </c>
      <c r="BB28" s="29">
        <v>30000</v>
      </c>
      <c r="BC28" s="29">
        <f>Janreport6[[#This Row],[Salary]]/Janreport6[[#This Row],[Days]]</f>
        <v>967.74193548387098</v>
      </c>
      <c r="BD28" s="29">
        <f>Janreport6[[#This Row],[Per Day Salary]]*Janreport6[[#This Row],[Absent]]</f>
        <v>0</v>
      </c>
      <c r="BE28" s="29">
        <f>Janreport6[[#This Row],[Salary]]-Janreport6[[#This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31" priority="1" operator="containsText" text="L">
      <formula>NOT(ISERROR(SEARCH("L",K9)))</formula>
    </cfRule>
    <cfRule type="containsText" dxfId="30" priority="2" operator="containsText" text="A">
      <formula>NOT(ISERROR(SEARCH("A",K9)))</formula>
    </cfRule>
    <cfRule type="containsText" dxfId="29" priority="3" operator="containsText" text="P">
      <formula>NOT(ISERROR(SEARCH("P",K9)))</formula>
    </cfRule>
    <cfRule type="containsText" dxfId="28" priority="4" operator="containsText" text="WO">
      <formula>NOT(ISERROR(SEARCH("WO",K9)))</formula>
    </cfRule>
  </conditionalFormatting>
  <dataValidations count="1">
    <dataValidation type="list" allowBlank="1" showInputMessage="1" showErrorMessage="1" sqref="K9:M28 O9:T28 V9:AA28 AC9:AH28 AJ9:AO28" xr:uid="{56A55A92-98C2-4A4A-892E-243F1DB99167}">
      <formula1>"P ,A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E72297-6341-4A68-ABB6-AC8B6D6E9202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9A034E8-9C91-4DD9-9185-C9156BD51B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May!AV9:AY9</xm:f>
              <xm:sqref>BF9</xm:sqref>
            </x14:sparkline>
            <x14:sparkline>
              <xm:f>May!AV10:AY10</xm:f>
              <xm:sqref>BF10</xm:sqref>
            </x14:sparkline>
            <x14:sparkline>
              <xm:f>May!AV11:AY11</xm:f>
              <xm:sqref>BF11</xm:sqref>
            </x14:sparkline>
            <x14:sparkline>
              <xm:f>May!AV12:AY12</xm:f>
              <xm:sqref>BF12</xm:sqref>
            </x14:sparkline>
            <x14:sparkline>
              <xm:f>May!AV13:AY13</xm:f>
              <xm:sqref>BF13</xm:sqref>
            </x14:sparkline>
            <x14:sparkline>
              <xm:f>May!AV14:AY14</xm:f>
              <xm:sqref>BF14</xm:sqref>
            </x14:sparkline>
            <x14:sparkline>
              <xm:f>May!AV15:AY15</xm:f>
              <xm:sqref>BF15</xm:sqref>
            </x14:sparkline>
            <x14:sparkline>
              <xm:f>May!AV16:AY16</xm:f>
              <xm:sqref>BF16</xm:sqref>
            </x14:sparkline>
            <x14:sparkline>
              <xm:f>May!AV17:AY17</xm:f>
              <xm:sqref>BF17</xm:sqref>
            </x14:sparkline>
            <x14:sparkline>
              <xm:f>May!AV18:AY18</xm:f>
              <xm:sqref>BF18</xm:sqref>
            </x14:sparkline>
            <x14:sparkline>
              <xm:f>May!AV19:AY19</xm:f>
              <xm:sqref>BF19</xm:sqref>
            </x14:sparkline>
            <x14:sparkline>
              <xm:f>May!AV20:AY20</xm:f>
              <xm:sqref>BF20</xm:sqref>
            </x14:sparkline>
            <x14:sparkline>
              <xm:f>May!AV21:AY21</xm:f>
              <xm:sqref>BF21</xm:sqref>
            </x14:sparkline>
            <x14:sparkline>
              <xm:f>May!AV22:AY22</xm:f>
              <xm:sqref>BF22</xm:sqref>
            </x14:sparkline>
            <x14:sparkline>
              <xm:f>May!AV23:AY23</xm:f>
              <xm:sqref>BF23</xm:sqref>
            </x14:sparkline>
            <x14:sparkline>
              <xm:f>May!AV24:AY24</xm:f>
              <xm:sqref>BF24</xm:sqref>
            </x14:sparkline>
            <x14:sparkline>
              <xm:f>May!AV25:AY25</xm:f>
              <xm:sqref>BF25</xm:sqref>
            </x14:sparkline>
            <x14:sparkline>
              <xm:f>May!AV26:AY26</xm:f>
              <xm:sqref>BF26</xm:sqref>
            </x14:sparkline>
            <x14:sparkline>
              <xm:f>May!AV27:AY27</xm:f>
              <xm:sqref>BF27</xm:sqref>
            </x14:sparkline>
            <x14:sparkline>
              <xm:f>May!AV28:AY28</xm:f>
              <xm:sqref>BF28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1652-3260-489C-A385-55E406B00CA6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45809</v>
      </c>
      <c r="I5" s="34">
        <f>(DATEDIF($H$5,$L$5,"D"))+1</f>
        <v>30</v>
      </c>
      <c r="J5" s="34" t="str">
        <f>TEXT(H5,"MMMM")</f>
        <v>June</v>
      </c>
      <c r="K5" s="34" t="s">
        <v>28</v>
      </c>
      <c r="L5" s="35">
        <f>EOMONTH(H5,0)</f>
        <v>45838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Sun</v>
      </c>
      <c r="L7" s="21" t="str">
        <f t="shared" ref="L7:AO7" si="0">TEXT(L8,"DDD")</f>
        <v>Mon</v>
      </c>
      <c r="M7" s="21" t="str">
        <f t="shared" si="0"/>
        <v>Tue</v>
      </c>
      <c r="N7" s="21" t="str">
        <f t="shared" si="0"/>
        <v>Wed</v>
      </c>
      <c r="O7" s="21" t="str">
        <f t="shared" si="0"/>
        <v>Thu</v>
      </c>
      <c r="P7" s="21" t="str">
        <f t="shared" si="0"/>
        <v>Fri</v>
      </c>
      <c r="Q7" s="21" t="str">
        <f t="shared" si="0"/>
        <v>Sat</v>
      </c>
      <c r="R7" s="21" t="str">
        <f t="shared" si="0"/>
        <v>Sun</v>
      </c>
      <c r="S7" s="21" t="str">
        <f t="shared" si="0"/>
        <v>Mon</v>
      </c>
      <c r="T7" s="21" t="str">
        <f t="shared" si="0"/>
        <v>Tue</v>
      </c>
      <c r="U7" s="21" t="str">
        <f t="shared" si="0"/>
        <v>Wed</v>
      </c>
      <c r="V7" s="21" t="str">
        <f t="shared" si="0"/>
        <v>Thu</v>
      </c>
      <c r="W7" s="21" t="str">
        <f t="shared" si="0"/>
        <v>Fri</v>
      </c>
      <c r="X7" s="21" t="str">
        <f t="shared" si="0"/>
        <v>Sat</v>
      </c>
      <c r="Y7" s="21" t="str">
        <f t="shared" si="0"/>
        <v>Sun</v>
      </c>
      <c r="Z7" s="21" t="str">
        <f t="shared" si="0"/>
        <v>Mon</v>
      </c>
      <c r="AA7" s="21" t="str">
        <f t="shared" si="0"/>
        <v>Tue</v>
      </c>
      <c r="AB7" s="21" t="str">
        <f t="shared" si="0"/>
        <v>Wed</v>
      </c>
      <c r="AC7" s="21" t="str">
        <f t="shared" si="0"/>
        <v>Thu</v>
      </c>
      <c r="AD7" s="21" t="str">
        <f t="shared" si="0"/>
        <v>Fri</v>
      </c>
      <c r="AE7" s="21" t="str">
        <f t="shared" si="0"/>
        <v>Sat</v>
      </c>
      <c r="AF7" s="21" t="str">
        <f t="shared" si="0"/>
        <v>Sun</v>
      </c>
      <c r="AG7" s="21" t="str">
        <f t="shared" si="0"/>
        <v>Mon</v>
      </c>
      <c r="AH7" s="21" t="str">
        <f t="shared" si="0"/>
        <v>Tue</v>
      </c>
      <c r="AI7" s="21" t="str">
        <f t="shared" si="0"/>
        <v>Wed</v>
      </c>
      <c r="AJ7" s="21" t="str">
        <f t="shared" si="0"/>
        <v>Thu</v>
      </c>
      <c r="AK7" s="21" t="str">
        <f t="shared" si="0"/>
        <v>Fri</v>
      </c>
      <c r="AL7" s="21" t="str">
        <f t="shared" si="0"/>
        <v>Sat</v>
      </c>
      <c r="AM7" s="21" t="str">
        <f t="shared" si="0"/>
        <v>Sun</v>
      </c>
      <c r="AN7" s="21" t="str">
        <f t="shared" si="0"/>
        <v>Mon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45809</v>
      </c>
      <c r="L8" s="18">
        <f>IF(K8&lt;$L$5,K8+1,"")</f>
        <v>45810</v>
      </c>
      <c r="M8" s="18">
        <f t="shared" ref="M8:AO8" si="1">IF(L8&lt;$L$5,L8+1,"")</f>
        <v>45811</v>
      </c>
      <c r="N8" s="18">
        <f t="shared" si="1"/>
        <v>45812</v>
      </c>
      <c r="O8" s="18">
        <f t="shared" si="1"/>
        <v>45813</v>
      </c>
      <c r="P8" s="18">
        <f t="shared" si="1"/>
        <v>45814</v>
      </c>
      <c r="Q8" s="18">
        <f t="shared" si="1"/>
        <v>45815</v>
      </c>
      <c r="R8" s="18">
        <f t="shared" si="1"/>
        <v>45816</v>
      </c>
      <c r="S8" s="18">
        <f t="shared" si="1"/>
        <v>45817</v>
      </c>
      <c r="T8" s="18">
        <f t="shared" si="1"/>
        <v>45818</v>
      </c>
      <c r="U8" s="18">
        <f t="shared" si="1"/>
        <v>45819</v>
      </c>
      <c r="V8" s="18">
        <f t="shared" si="1"/>
        <v>45820</v>
      </c>
      <c r="W8" s="18">
        <f t="shared" si="1"/>
        <v>45821</v>
      </c>
      <c r="X8" s="18">
        <f t="shared" si="1"/>
        <v>45822</v>
      </c>
      <c r="Y8" s="18">
        <f t="shared" si="1"/>
        <v>45823</v>
      </c>
      <c r="Z8" s="18">
        <f t="shared" si="1"/>
        <v>45824</v>
      </c>
      <c r="AA8" s="18">
        <f t="shared" si="1"/>
        <v>45825</v>
      </c>
      <c r="AB8" s="18">
        <f t="shared" si="1"/>
        <v>45826</v>
      </c>
      <c r="AC8" s="18">
        <f t="shared" si="1"/>
        <v>45827</v>
      </c>
      <c r="AD8" s="18">
        <f t="shared" si="1"/>
        <v>45828</v>
      </c>
      <c r="AE8" s="18">
        <f t="shared" si="1"/>
        <v>45829</v>
      </c>
      <c r="AF8" s="18">
        <f t="shared" si="1"/>
        <v>45830</v>
      </c>
      <c r="AG8" s="18">
        <f t="shared" si="1"/>
        <v>45831</v>
      </c>
      <c r="AH8" s="18">
        <f t="shared" si="1"/>
        <v>45832</v>
      </c>
      <c r="AI8" s="18">
        <f t="shared" si="1"/>
        <v>45833</v>
      </c>
      <c r="AJ8" s="18">
        <f t="shared" si="1"/>
        <v>45834</v>
      </c>
      <c r="AK8" s="18">
        <f t="shared" si="1"/>
        <v>45835</v>
      </c>
      <c r="AL8" s="18">
        <f t="shared" si="1"/>
        <v>45836</v>
      </c>
      <c r="AM8" s="18">
        <f t="shared" si="1"/>
        <v>45837</v>
      </c>
      <c r="AN8" s="18">
        <f t="shared" si="1"/>
        <v>45838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tr">
        <f>IF(K$7="Sun","WO","")</f>
        <v>WO</v>
      </c>
      <c r="L9" s="12" t="s">
        <v>45</v>
      </c>
      <c r="M9" s="12" t="s">
        <v>45</v>
      </c>
      <c r="N9" s="12" t="s">
        <v>45</v>
      </c>
      <c r="O9" s="12" t="s">
        <v>40</v>
      </c>
      <c r="P9" s="12" t="s">
        <v>45</v>
      </c>
      <c r="Q9" s="12" t="s">
        <v>45</v>
      </c>
      <c r="R9" s="12" t="str">
        <f t="shared" ref="R9:AO17" si="2">IF(R$7="Sun","WO","")</f>
        <v>WO</v>
      </c>
      <c r="S9" s="12" t="s">
        <v>45</v>
      </c>
      <c r="T9" s="12" t="s">
        <v>45</v>
      </c>
      <c r="U9" s="12" t="s">
        <v>45</v>
      </c>
      <c r="V9" s="12" t="s">
        <v>45</v>
      </c>
      <c r="W9" s="12" t="s">
        <v>45</v>
      </c>
      <c r="X9" s="12" t="s">
        <v>45</v>
      </c>
      <c r="Y9" s="12" t="str">
        <f t="shared" si="2"/>
        <v>WO</v>
      </c>
      <c r="Z9" s="12" t="s">
        <v>45</v>
      </c>
      <c r="AA9" s="12" t="s">
        <v>45</v>
      </c>
      <c r="AB9" s="12" t="s">
        <v>45</v>
      </c>
      <c r="AC9" s="12" t="s">
        <v>45</v>
      </c>
      <c r="AD9" s="12" t="s">
        <v>45</v>
      </c>
      <c r="AE9" s="12" t="s">
        <v>45</v>
      </c>
      <c r="AF9" s="12" t="str">
        <f t="shared" si="2"/>
        <v>WO</v>
      </c>
      <c r="AG9" s="12" t="s">
        <v>45</v>
      </c>
      <c r="AH9" s="12" t="s">
        <v>45</v>
      </c>
      <c r="AI9" s="12" t="s">
        <v>45</v>
      </c>
      <c r="AJ9" s="12" t="s">
        <v>45</v>
      </c>
      <c r="AK9" s="12" t="s">
        <v>45</v>
      </c>
      <c r="AL9" s="12" t="s">
        <v>45</v>
      </c>
      <c r="AM9" s="12" t="str">
        <f t="shared" si="2"/>
        <v>WO</v>
      </c>
      <c r="AN9" s="12" t="s">
        <v>45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June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1</v>
      </c>
      <c r="AY9" s="12">
        <f t="shared" ref="AY9:AY28" si="7">$J$9</f>
        <v>5</v>
      </c>
      <c r="AZ9" s="12">
        <f t="shared" ref="AZ9:AZ28" si="8">$I$5</f>
        <v>30</v>
      </c>
      <c r="BA9" s="12">
        <f>Janreport7[[#This Row],[Days]]-Janreport7[[#This Row],[Absent]]</f>
        <v>30</v>
      </c>
      <c r="BB9" s="27">
        <v>10000</v>
      </c>
      <c r="BC9" s="27">
        <f>Janreport7[[#This Row],[Salary]]/Janreport7[[#This Row],[Days]]</f>
        <v>333.33333333333331</v>
      </c>
      <c r="BD9" s="27">
        <f>Janreport7[[#This Row],[Per Day Salary]]*Janreport7[[#This Row],[Absent]]</f>
        <v>0</v>
      </c>
      <c r="BE9" s="27">
        <f>Janreport7[[#This Row],[Salary]]-Janreport7[[#This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tr">
        <f t="shared" ref="K10:Y28" si="10">IF(K$7="Sun","WO","")</f>
        <v>WO</v>
      </c>
      <c r="L10" s="12" t="s">
        <v>45</v>
      </c>
      <c r="M10" s="12" t="s">
        <v>45</v>
      </c>
      <c r="N10" s="12" t="s">
        <v>45</v>
      </c>
      <c r="O10" s="12" t="s">
        <v>40</v>
      </c>
      <c r="P10" s="12" t="s">
        <v>45</v>
      </c>
      <c r="Q10" s="12" t="s">
        <v>45</v>
      </c>
      <c r="R10" s="12" t="str">
        <f t="shared" si="2"/>
        <v>WO</v>
      </c>
      <c r="S10" s="12" t="s">
        <v>45</v>
      </c>
      <c r="T10" s="12" t="s">
        <v>45</v>
      </c>
      <c r="U10" s="12" t="s">
        <v>45</v>
      </c>
      <c r="V10" s="12" t="s">
        <v>45</v>
      </c>
      <c r="W10" s="12" t="s">
        <v>45</v>
      </c>
      <c r="X10" s="12" t="s">
        <v>45</v>
      </c>
      <c r="Y10" s="12" t="str">
        <f t="shared" si="2"/>
        <v>WO</v>
      </c>
      <c r="Z10" s="12" t="s">
        <v>45</v>
      </c>
      <c r="AA10" s="12" t="s">
        <v>45</v>
      </c>
      <c r="AB10" s="12" t="s">
        <v>45</v>
      </c>
      <c r="AC10" s="12" t="s">
        <v>45</v>
      </c>
      <c r="AD10" s="12" t="s">
        <v>45</v>
      </c>
      <c r="AE10" s="12" t="s">
        <v>45</v>
      </c>
      <c r="AF10" s="12" t="str">
        <f t="shared" si="2"/>
        <v>WO</v>
      </c>
      <c r="AG10" s="12" t="s">
        <v>45</v>
      </c>
      <c r="AH10" s="12" t="s">
        <v>45</v>
      </c>
      <c r="AI10" s="12" t="s">
        <v>45</v>
      </c>
      <c r="AJ10" s="12" t="s">
        <v>45</v>
      </c>
      <c r="AK10" s="12" t="s">
        <v>45</v>
      </c>
      <c r="AL10" s="12" t="s">
        <v>45</v>
      </c>
      <c r="AM10" s="12" t="str">
        <f t="shared" si="2"/>
        <v>WO</v>
      </c>
      <c r="AN10" s="12" t="s">
        <v>45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June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1</v>
      </c>
      <c r="AY10" s="12">
        <f t="shared" si="7"/>
        <v>5</v>
      </c>
      <c r="AZ10" s="12">
        <f t="shared" si="8"/>
        <v>30</v>
      </c>
      <c r="BA10" s="12">
        <f>Janreport7[[#This Row],[Days]]-Janreport7[[#This Row],[Absent]]</f>
        <v>30</v>
      </c>
      <c r="BB10" s="27">
        <v>20000</v>
      </c>
      <c r="BC10" s="27">
        <f>Janreport7[[#This Row],[Salary]]/Janreport7[[#This Row],[Days]]</f>
        <v>666.66666666666663</v>
      </c>
      <c r="BD10" s="27">
        <f>Janreport7[[#This Row],[Per Day Salary]]*Janreport7[[#This Row],[Absent]]</f>
        <v>0</v>
      </c>
      <c r="BE10" s="27">
        <f>Janreport7[[#This Row],[Salary]]-Janreport7[[#This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tr">
        <f t="shared" si="10"/>
        <v>WO</v>
      </c>
      <c r="L11" s="12" t="s">
        <v>45</v>
      </c>
      <c r="M11" s="12" t="s">
        <v>45</v>
      </c>
      <c r="N11" s="12" t="s">
        <v>45</v>
      </c>
      <c r="O11" s="12" t="s">
        <v>40</v>
      </c>
      <c r="P11" s="12" t="s">
        <v>45</v>
      </c>
      <c r="Q11" s="12" t="s">
        <v>45</v>
      </c>
      <c r="R11" s="12" t="str">
        <f t="shared" si="2"/>
        <v>WO</v>
      </c>
      <c r="S11" s="12" t="s">
        <v>45</v>
      </c>
      <c r="T11" s="12" t="s">
        <v>45</v>
      </c>
      <c r="U11" s="12" t="s">
        <v>45</v>
      </c>
      <c r="V11" s="12" t="s">
        <v>45</v>
      </c>
      <c r="W11" s="12" t="s">
        <v>45</v>
      </c>
      <c r="X11" s="12" t="s">
        <v>45</v>
      </c>
      <c r="Y11" s="12" t="str">
        <f t="shared" si="2"/>
        <v>WO</v>
      </c>
      <c r="Z11" s="12" t="s">
        <v>45</v>
      </c>
      <c r="AA11" s="12" t="s">
        <v>45</v>
      </c>
      <c r="AB11" s="12" t="s">
        <v>45</v>
      </c>
      <c r="AC11" s="12" t="s">
        <v>45</v>
      </c>
      <c r="AD11" s="12" t="s">
        <v>45</v>
      </c>
      <c r="AE11" s="12" t="s">
        <v>45</v>
      </c>
      <c r="AF11" s="12" t="str">
        <f t="shared" si="2"/>
        <v>WO</v>
      </c>
      <c r="AG11" s="12" t="s">
        <v>45</v>
      </c>
      <c r="AH11" s="12" t="s">
        <v>45</v>
      </c>
      <c r="AI11" s="12" t="s">
        <v>45</v>
      </c>
      <c r="AJ11" s="12" t="s">
        <v>45</v>
      </c>
      <c r="AK11" s="12" t="s">
        <v>45</v>
      </c>
      <c r="AL11" s="12" t="s">
        <v>45</v>
      </c>
      <c r="AM11" s="12" t="str">
        <f t="shared" si="2"/>
        <v>WO</v>
      </c>
      <c r="AN11" s="12" t="s">
        <v>45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June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1</v>
      </c>
      <c r="AY11" s="12">
        <f t="shared" si="7"/>
        <v>5</v>
      </c>
      <c r="AZ11" s="12">
        <f t="shared" si="8"/>
        <v>30</v>
      </c>
      <c r="BA11" s="12">
        <f>Janreport7[[#This Row],[Days]]-Janreport7[[#This Row],[Absent]]</f>
        <v>30</v>
      </c>
      <c r="BB11" s="27">
        <v>25000</v>
      </c>
      <c r="BC11" s="27">
        <f>Janreport7[[#This Row],[Salary]]/Janreport7[[#This Row],[Days]]</f>
        <v>833.33333333333337</v>
      </c>
      <c r="BD11" s="27">
        <f>Janreport7[[#This Row],[Per Day Salary]]*Janreport7[[#This Row],[Absent]]</f>
        <v>0</v>
      </c>
      <c r="BE11" s="27">
        <f>Janreport7[[#This Row],[Salary]]-Janreport7[[#This Row],[Deduction]]</f>
        <v>25000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tr">
        <f t="shared" si="10"/>
        <v>WO</v>
      </c>
      <c r="L12" s="12" t="s">
        <v>45</v>
      </c>
      <c r="M12" s="12" t="s">
        <v>46</v>
      </c>
      <c r="N12" s="12" t="s">
        <v>45</v>
      </c>
      <c r="O12" s="12" t="s">
        <v>40</v>
      </c>
      <c r="P12" s="12" t="s">
        <v>45</v>
      </c>
      <c r="Q12" s="12" t="s">
        <v>45</v>
      </c>
      <c r="R12" s="12" t="str">
        <f t="shared" si="2"/>
        <v>WO</v>
      </c>
      <c r="S12" s="12" t="s">
        <v>45</v>
      </c>
      <c r="T12" s="12" t="s">
        <v>45</v>
      </c>
      <c r="U12" s="12" t="s">
        <v>45</v>
      </c>
      <c r="V12" s="12" t="s">
        <v>45</v>
      </c>
      <c r="W12" s="12" t="s">
        <v>45</v>
      </c>
      <c r="X12" s="12" t="s">
        <v>45</v>
      </c>
      <c r="Y12" s="12" t="str">
        <f t="shared" si="2"/>
        <v>WO</v>
      </c>
      <c r="Z12" s="12" t="s">
        <v>45</v>
      </c>
      <c r="AA12" s="12" t="s">
        <v>45</v>
      </c>
      <c r="AB12" s="12" t="s">
        <v>45</v>
      </c>
      <c r="AC12" s="12" t="s">
        <v>45</v>
      </c>
      <c r="AD12" s="12" t="s">
        <v>45</v>
      </c>
      <c r="AE12" s="12" t="s">
        <v>45</v>
      </c>
      <c r="AF12" s="12" t="str">
        <f t="shared" si="2"/>
        <v>WO</v>
      </c>
      <c r="AG12" s="12" t="s">
        <v>45</v>
      </c>
      <c r="AH12" s="12" t="s">
        <v>45</v>
      </c>
      <c r="AI12" s="12" t="s">
        <v>45</v>
      </c>
      <c r="AJ12" s="12" t="s">
        <v>45</v>
      </c>
      <c r="AK12" s="12" t="s">
        <v>45</v>
      </c>
      <c r="AL12" s="12" t="s">
        <v>45</v>
      </c>
      <c r="AM12" s="12" t="str">
        <f t="shared" si="2"/>
        <v>WO</v>
      </c>
      <c r="AN12" s="12" t="s">
        <v>45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June</v>
      </c>
      <c r="AU12" s="12" t="s">
        <v>6</v>
      </c>
      <c r="AV12" s="11">
        <f t="shared" si="4"/>
        <v>23</v>
      </c>
      <c r="AW12" s="12">
        <f t="shared" si="5"/>
        <v>1</v>
      </c>
      <c r="AX12" s="12">
        <f t="shared" si="6"/>
        <v>1</v>
      </c>
      <c r="AY12" s="12">
        <f t="shared" si="7"/>
        <v>5</v>
      </c>
      <c r="AZ12" s="12">
        <f t="shared" si="8"/>
        <v>30</v>
      </c>
      <c r="BA12" s="12">
        <f>Janreport7[[#This Row],[Days]]-Janreport7[[#This Row],[Absent]]</f>
        <v>29</v>
      </c>
      <c r="BB12" s="27">
        <v>30000</v>
      </c>
      <c r="BC12" s="27">
        <f>Janreport7[[#This Row],[Salary]]/Janreport7[[#This Row],[Days]]</f>
        <v>1000</v>
      </c>
      <c r="BD12" s="27">
        <f>Janreport7[[#This Row],[Per Day Salary]]*Janreport7[[#This Row],[Absent]]</f>
        <v>1000</v>
      </c>
      <c r="BE12" s="27">
        <f>Janreport7[[#This Row],[Salary]]-Janreport7[[#This Row],[Deduction]]</f>
        <v>29000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tr">
        <f t="shared" si="10"/>
        <v>WO</v>
      </c>
      <c r="L13" s="12" t="s">
        <v>45</v>
      </c>
      <c r="M13" s="12" t="s">
        <v>45</v>
      </c>
      <c r="N13" s="12" t="s">
        <v>45</v>
      </c>
      <c r="O13" s="12" t="s">
        <v>40</v>
      </c>
      <c r="P13" s="12" t="s">
        <v>45</v>
      </c>
      <c r="Q13" s="12" t="s">
        <v>45</v>
      </c>
      <c r="R13" s="12" t="str">
        <f t="shared" si="2"/>
        <v>WO</v>
      </c>
      <c r="S13" s="12" t="s">
        <v>45</v>
      </c>
      <c r="T13" s="12" t="s">
        <v>46</v>
      </c>
      <c r="U13" s="12" t="s">
        <v>45</v>
      </c>
      <c r="V13" s="12" t="s">
        <v>45</v>
      </c>
      <c r="W13" s="12" t="s">
        <v>45</v>
      </c>
      <c r="X13" s="12" t="s">
        <v>45</v>
      </c>
      <c r="Y13" s="12" t="str">
        <f t="shared" si="2"/>
        <v>WO</v>
      </c>
      <c r="Z13" s="12" t="s">
        <v>45</v>
      </c>
      <c r="AA13" s="12" t="s">
        <v>45</v>
      </c>
      <c r="AB13" s="12" t="s">
        <v>45</v>
      </c>
      <c r="AC13" s="12" t="s">
        <v>45</v>
      </c>
      <c r="AD13" s="12" t="s">
        <v>46</v>
      </c>
      <c r="AE13" s="12" t="s">
        <v>45</v>
      </c>
      <c r="AF13" s="12" t="str">
        <f t="shared" si="2"/>
        <v>WO</v>
      </c>
      <c r="AG13" s="12" t="s">
        <v>45</v>
      </c>
      <c r="AH13" s="12" t="s">
        <v>45</v>
      </c>
      <c r="AI13" s="12" t="s">
        <v>46</v>
      </c>
      <c r="AJ13" s="12" t="s">
        <v>45</v>
      </c>
      <c r="AK13" s="12" t="s">
        <v>45</v>
      </c>
      <c r="AL13" s="12" t="s">
        <v>45</v>
      </c>
      <c r="AM13" s="12" t="str">
        <f t="shared" si="2"/>
        <v>WO</v>
      </c>
      <c r="AN13" s="12" t="s">
        <v>45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June</v>
      </c>
      <c r="AU13" s="12" t="s">
        <v>7</v>
      </c>
      <c r="AV13" s="11">
        <f t="shared" si="4"/>
        <v>21</v>
      </c>
      <c r="AW13" s="12">
        <f t="shared" si="5"/>
        <v>3</v>
      </c>
      <c r="AX13" s="12">
        <f t="shared" si="6"/>
        <v>1</v>
      </c>
      <c r="AY13" s="12">
        <f t="shared" si="7"/>
        <v>5</v>
      </c>
      <c r="AZ13" s="12">
        <f t="shared" si="8"/>
        <v>30</v>
      </c>
      <c r="BA13" s="12">
        <f>Janreport7[[#This Row],[Days]]-Janreport7[[#This Row],[Absent]]</f>
        <v>27</v>
      </c>
      <c r="BB13" s="27">
        <v>45000</v>
      </c>
      <c r="BC13" s="27">
        <f>Janreport7[[#This Row],[Salary]]/Janreport7[[#This Row],[Days]]</f>
        <v>1500</v>
      </c>
      <c r="BD13" s="27">
        <f>Janreport7[[#This Row],[Per Day Salary]]*Janreport7[[#This Row],[Absent]]</f>
        <v>4500</v>
      </c>
      <c r="BE13" s="27">
        <f>Janreport7[[#This Row],[Salary]]-Janreport7[[#This Row],[Deduction]]</f>
        <v>40500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tr">
        <f t="shared" si="10"/>
        <v>WO</v>
      </c>
      <c r="L14" s="12" t="s">
        <v>45</v>
      </c>
      <c r="M14" s="12" t="s">
        <v>45</v>
      </c>
      <c r="N14" s="12" t="s">
        <v>45</v>
      </c>
      <c r="O14" s="12" t="s">
        <v>40</v>
      </c>
      <c r="P14" s="12" t="s">
        <v>45</v>
      </c>
      <c r="Q14" s="12" t="s">
        <v>45</v>
      </c>
      <c r="R14" s="12" t="str">
        <f t="shared" si="2"/>
        <v>WO</v>
      </c>
      <c r="S14" s="12" t="s">
        <v>45</v>
      </c>
      <c r="T14" s="12" t="s">
        <v>45</v>
      </c>
      <c r="U14" s="12" t="s">
        <v>46</v>
      </c>
      <c r="V14" s="12" t="s">
        <v>45</v>
      </c>
      <c r="W14" s="12" t="s">
        <v>45</v>
      </c>
      <c r="X14" s="12" t="s">
        <v>45</v>
      </c>
      <c r="Y14" s="12" t="str">
        <f t="shared" si="2"/>
        <v>WO</v>
      </c>
      <c r="Z14" s="12" t="s">
        <v>45</v>
      </c>
      <c r="AA14" s="12" t="s">
        <v>45</v>
      </c>
      <c r="AB14" s="12" t="s">
        <v>45</v>
      </c>
      <c r="AC14" s="12" t="s">
        <v>45</v>
      </c>
      <c r="AD14" s="12" t="s">
        <v>45</v>
      </c>
      <c r="AE14" s="12" t="s">
        <v>45</v>
      </c>
      <c r="AF14" s="12" t="str">
        <f t="shared" si="2"/>
        <v>WO</v>
      </c>
      <c r="AG14" s="12" t="s">
        <v>45</v>
      </c>
      <c r="AH14" s="12" t="s">
        <v>45</v>
      </c>
      <c r="AI14" s="12" t="s">
        <v>45</v>
      </c>
      <c r="AJ14" s="12" t="s">
        <v>45</v>
      </c>
      <c r="AK14" s="12" t="s">
        <v>45</v>
      </c>
      <c r="AL14" s="12" t="s">
        <v>45</v>
      </c>
      <c r="AM14" s="12" t="str">
        <f t="shared" si="2"/>
        <v>WO</v>
      </c>
      <c r="AN14" s="12" t="s">
        <v>45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June</v>
      </c>
      <c r="AU14" s="12" t="s">
        <v>8</v>
      </c>
      <c r="AV14" s="11">
        <f t="shared" si="4"/>
        <v>23</v>
      </c>
      <c r="AW14" s="12">
        <f t="shared" si="5"/>
        <v>1</v>
      </c>
      <c r="AX14" s="12">
        <f t="shared" si="6"/>
        <v>1</v>
      </c>
      <c r="AY14" s="12">
        <f t="shared" si="7"/>
        <v>5</v>
      </c>
      <c r="AZ14" s="12">
        <f t="shared" si="8"/>
        <v>30</v>
      </c>
      <c r="BA14" s="12">
        <f>Janreport7[[#This Row],[Days]]-Janreport7[[#This Row],[Absent]]</f>
        <v>29</v>
      </c>
      <c r="BB14" s="27">
        <v>15000</v>
      </c>
      <c r="BC14" s="27">
        <f>Janreport7[[#This Row],[Salary]]/Janreport7[[#This Row],[Days]]</f>
        <v>500</v>
      </c>
      <c r="BD14" s="27">
        <f>Janreport7[[#This Row],[Per Day Salary]]*Janreport7[[#This Row],[Absent]]</f>
        <v>500</v>
      </c>
      <c r="BE14" s="27">
        <f>Janreport7[[#This Row],[Salary]]-Janreport7[[#This Row],[Deduction]]</f>
        <v>14500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tr">
        <f t="shared" si="10"/>
        <v>WO</v>
      </c>
      <c r="L15" s="12" t="s">
        <v>45</v>
      </c>
      <c r="M15" s="12" t="s">
        <v>45</v>
      </c>
      <c r="N15" s="12" t="s">
        <v>45</v>
      </c>
      <c r="O15" s="12" t="s">
        <v>40</v>
      </c>
      <c r="P15" s="12" t="s">
        <v>45</v>
      </c>
      <c r="Q15" s="12" t="s">
        <v>45</v>
      </c>
      <c r="R15" s="12" t="str">
        <f t="shared" si="2"/>
        <v>WO</v>
      </c>
      <c r="S15" s="12" t="s">
        <v>45</v>
      </c>
      <c r="T15" s="12" t="s">
        <v>45</v>
      </c>
      <c r="U15" s="12" t="s">
        <v>46</v>
      </c>
      <c r="V15" s="12" t="s">
        <v>45</v>
      </c>
      <c r="W15" s="12" t="s">
        <v>45</v>
      </c>
      <c r="X15" s="12" t="s">
        <v>45</v>
      </c>
      <c r="Y15" s="12" t="str">
        <f t="shared" si="2"/>
        <v>WO</v>
      </c>
      <c r="Z15" s="12" t="s">
        <v>45</v>
      </c>
      <c r="AA15" s="12" t="s">
        <v>45</v>
      </c>
      <c r="AB15" s="12" t="s">
        <v>45</v>
      </c>
      <c r="AC15" s="12" t="s">
        <v>45</v>
      </c>
      <c r="AD15" s="12" t="s">
        <v>45</v>
      </c>
      <c r="AE15" s="12" t="s">
        <v>45</v>
      </c>
      <c r="AF15" s="12" t="str">
        <f t="shared" si="2"/>
        <v>WO</v>
      </c>
      <c r="AG15" s="12" t="s">
        <v>45</v>
      </c>
      <c r="AH15" s="12" t="s">
        <v>45</v>
      </c>
      <c r="AI15" s="12" t="s">
        <v>45</v>
      </c>
      <c r="AJ15" s="12" t="s">
        <v>45</v>
      </c>
      <c r="AK15" s="12" t="s">
        <v>45</v>
      </c>
      <c r="AL15" s="12" t="s">
        <v>45</v>
      </c>
      <c r="AM15" s="12" t="str">
        <f t="shared" si="2"/>
        <v>WO</v>
      </c>
      <c r="AN15" s="12" t="s">
        <v>45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June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1</v>
      </c>
      <c r="AY15" s="12">
        <f t="shared" si="7"/>
        <v>5</v>
      </c>
      <c r="AZ15" s="12">
        <f t="shared" si="8"/>
        <v>30</v>
      </c>
      <c r="BA15" s="12">
        <f>Janreport7[[#This Row],[Days]]-Janreport7[[#This Row],[Absent]]</f>
        <v>29</v>
      </c>
      <c r="BB15" s="27">
        <v>62000</v>
      </c>
      <c r="BC15" s="27">
        <f>Janreport7[[#This Row],[Salary]]/Janreport7[[#This Row],[Days]]</f>
        <v>2066.6666666666665</v>
      </c>
      <c r="BD15" s="27">
        <f>Janreport7[[#This Row],[Per Day Salary]]*Janreport7[[#This Row],[Absent]]</f>
        <v>2066.6666666666665</v>
      </c>
      <c r="BE15" s="27">
        <f>Janreport7[[#This Row],[Salary]]-Janreport7[[#This Row],[Deduction]]</f>
        <v>59933.333333333336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tr">
        <f t="shared" si="10"/>
        <v>WO</v>
      </c>
      <c r="L16" s="12" t="s">
        <v>45</v>
      </c>
      <c r="M16" s="12" t="s">
        <v>45</v>
      </c>
      <c r="N16" s="12" t="s">
        <v>45</v>
      </c>
      <c r="O16" s="12" t="s">
        <v>40</v>
      </c>
      <c r="P16" s="12" t="s">
        <v>45</v>
      </c>
      <c r="Q16" s="12" t="s">
        <v>45</v>
      </c>
      <c r="R16" s="12" t="str">
        <f t="shared" si="2"/>
        <v>WO</v>
      </c>
      <c r="S16" s="12" t="s">
        <v>45</v>
      </c>
      <c r="T16" s="12" t="s">
        <v>45</v>
      </c>
      <c r="U16" s="12" t="s">
        <v>46</v>
      </c>
      <c r="V16" s="12" t="s">
        <v>45</v>
      </c>
      <c r="W16" s="12" t="s">
        <v>45</v>
      </c>
      <c r="X16" s="12" t="s">
        <v>45</v>
      </c>
      <c r="Y16" s="12" t="str">
        <f t="shared" si="2"/>
        <v>WO</v>
      </c>
      <c r="Z16" s="12" t="s">
        <v>45</v>
      </c>
      <c r="AA16" s="12" t="s">
        <v>45</v>
      </c>
      <c r="AB16" s="12" t="s">
        <v>45</v>
      </c>
      <c r="AC16" s="12" t="s">
        <v>45</v>
      </c>
      <c r="AD16" s="12" t="s">
        <v>45</v>
      </c>
      <c r="AE16" s="12" t="s">
        <v>45</v>
      </c>
      <c r="AF16" s="12" t="str">
        <f t="shared" si="2"/>
        <v>WO</v>
      </c>
      <c r="AG16" s="12" t="s">
        <v>45</v>
      </c>
      <c r="AH16" s="12" t="s">
        <v>45</v>
      </c>
      <c r="AI16" s="12" t="s">
        <v>45</v>
      </c>
      <c r="AJ16" s="12" t="s">
        <v>45</v>
      </c>
      <c r="AK16" s="12" t="s">
        <v>45</v>
      </c>
      <c r="AL16" s="12" t="s">
        <v>45</v>
      </c>
      <c r="AM16" s="12" t="str">
        <f t="shared" si="2"/>
        <v>WO</v>
      </c>
      <c r="AN16" s="12" t="s">
        <v>45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June</v>
      </c>
      <c r="AU16" s="12" t="s">
        <v>10</v>
      </c>
      <c r="AV16" s="11">
        <f t="shared" si="4"/>
        <v>23</v>
      </c>
      <c r="AW16" s="12">
        <f t="shared" si="5"/>
        <v>1</v>
      </c>
      <c r="AX16" s="12">
        <f t="shared" si="6"/>
        <v>1</v>
      </c>
      <c r="AY16" s="12">
        <f t="shared" si="7"/>
        <v>5</v>
      </c>
      <c r="AZ16" s="12">
        <f t="shared" si="8"/>
        <v>30</v>
      </c>
      <c r="BA16" s="12">
        <f>Janreport7[[#This Row],[Days]]-Janreport7[[#This Row],[Absent]]</f>
        <v>29</v>
      </c>
      <c r="BB16" s="27">
        <v>50000</v>
      </c>
      <c r="BC16" s="27">
        <f>Janreport7[[#This Row],[Salary]]/Janreport7[[#This Row],[Days]]</f>
        <v>1666.6666666666667</v>
      </c>
      <c r="BD16" s="27">
        <f>Janreport7[[#This Row],[Per Day Salary]]*Janreport7[[#This Row],[Absent]]</f>
        <v>1666.6666666666667</v>
      </c>
      <c r="BE16" s="27">
        <f>Janreport7[[#This Row],[Salary]]-Janreport7[[#This Row],[Deduction]]</f>
        <v>48333.333333333336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tr">
        <f t="shared" si="10"/>
        <v>WO</v>
      </c>
      <c r="L17" s="12" t="s">
        <v>45</v>
      </c>
      <c r="M17" s="12" t="s">
        <v>45</v>
      </c>
      <c r="N17" s="12" t="s">
        <v>45</v>
      </c>
      <c r="O17" s="12" t="s">
        <v>40</v>
      </c>
      <c r="P17" s="12" t="s">
        <v>45</v>
      </c>
      <c r="Q17" s="12" t="s">
        <v>45</v>
      </c>
      <c r="R17" s="12" t="str">
        <f t="shared" si="2"/>
        <v>WO</v>
      </c>
      <c r="S17" s="12" t="s">
        <v>45</v>
      </c>
      <c r="T17" s="12" t="s">
        <v>45</v>
      </c>
      <c r="U17" s="12" t="s">
        <v>46</v>
      </c>
      <c r="V17" s="12" t="s">
        <v>45</v>
      </c>
      <c r="W17" s="12" t="s">
        <v>45</v>
      </c>
      <c r="X17" s="12" t="s">
        <v>45</v>
      </c>
      <c r="Y17" s="12" t="str">
        <f t="shared" si="2"/>
        <v>WO</v>
      </c>
      <c r="Z17" s="12" t="s">
        <v>45</v>
      </c>
      <c r="AA17" s="12" t="s">
        <v>45</v>
      </c>
      <c r="AB17" s="12" t="s">
        <v>45</v>
      </c>
      <c r="AC17" s="12" t="s">
        <v>45</v>
      </c>
      <c r="AD17" s="12" t="s">
        <v>45</v>
      </c>
      <c r="AE17" s="12" t="s">
        <v>45</v>
      </c>
      <c r="AF17" s="12" t="str">
        <f t="shared" ref="AF17:AO28" si="11">IF(AF$7="Sun","WO","")</f>
        <v>WO</v>
      </c>
      <c r="AG17" s="12" t="s">
        <v>45</v>
      </c>
      <c r="AH17" s="12" t="s">
        <v>45</v>
      </c>
      <c r="AI17" s="12" t="s">
        <v>45</v>
      </c>
      <c r="AJ17" s="12" t="s">
        <v>46</v>
      </c>
      <c r="AK17" s="12" t="s">
        <v>45</v>
      </c>
      <c r="AL17" s="12" t="s">
        <v>45</v>
      </c>
      <c r="AM17" s="12" t="str">
        <f t="shared" si="11"/>
        <v>WO</v>
      </c>
      <c r="AN17" s="12" t="s">
        <v>45</v>
      </c>
      <c r="AO17" s="13" t="str">
        <f t="shared" si="11"/>
        <v/>
      </c>
      <c r="AP17" s="32"/>
      <c r="AQ17" s="33"/>
      <c r="AR17" s="12">
        <v>9</v>
      </c>
      <c r="AS17" s="12">
        <v>1009</v>
      </c>
      <c r="AT17" s="12" t="str">
        <f t="shared" si="3"/>
        <v>June</v>
      </c>
      <c r="AU17" s="12" t="s">
        <v>11</v>
      </c>
      <c r="AV17" s="11">
        <f t="shared" si="4"/>
        <v>22</v>
      </c>
      <c r="AW17" s="12">
        <f t="shared" si="5"/>
        <v>2</v>
      </c>
      <c r="AX17" s="12">
        <f t="shared" si="6"/>
        <v>1</v>
      </c>
      <c r="AY17" s="12">
        <f t="shared" si="7"/>
        <v>5</v>
      </c>
      <c r="AZ17" s="12">
        <f t="shared" si="8"/>
        <v>30</v>
      </c>
      <c r="BA17" s="12">
        <f>Janreport7[[#This Row],[Days]]-Janreport7[[#This Row],[Absent]]</f>
        <v>28</v>
      </c>
      <c r="BB17" s="27">
        <v>25000</v>
      </c>
      <c r="BC17" s="27">
        <f>Janreport7[[#This Row],[Salary]]/Janreport7[[#This Row],[Days]]</f>
        <v>833.33333333333337</v>
      </c>
      <c r="BD17" s="27">
        <f>Janreport7[[#This Row],[Per Day Salary]]*Janreport7[[#This Row],[Absent]]</f>
        <v>1666.6666666666667</v>
      </c>
      <c r="BE17" s="27">
        <f>Janreport7[[#This Row],[Salary]]-Janreport7[[#This Row],[Deduction]]</f>
        <v>23333.333333333332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tr">
        <f t="shared" si="10"/>
        <v>WO</v>
      </c>
      <c r="L18" s="12" t="s">
        <v>45</v>
      </c>
      <c r="M18" s="12" t="s">
        <v>46</v>
      </c>
      <c r="N18" s="12" t="s">
        <v>45</v>
      </c>
      <c r="O18" s="12" t="s">
        <v>40</v>
      </c>
      <c r="P18" s="12" t="s">
        <v>45</v>
      </c>
      <c r="Q18" s="12" t="s">
        <v>45</v>
      </c>
      <c r="R18" s="12" t="str">
        <f t="shared" si="10"/>
        <v>WO</v>
      </c>
      <c r="S18" s="12" t="s">
        <v>45</v>
      </c>
      <c r="T18" s="12" t="s">
        <v>45</v>
      </c>
      <c r="U18" s="12" t="s">
        <v>45</v>
      </c>
      <c r="V18" s="12" t="s">
        <v>45</v>
      </c>
      <c r="W18" s="12" t="s">
        <v>45</v>
      </c>
      <c r="X18" s="12" t="s">
        <v>45</v>
      </c>
      <c r="Y18" s="12" t="str">
        <f t="shared" si="10"/>
        <v>WO</v>
      </c>
      <c r="Z18" s="12" t="s">
        <v>45</v>
      </c>
      <c r="AA18" s="12" t="s">
        <v>45</v>
      </c>
      <c r="AB18" s="12" t="s">
        <v>45</v>
      </c>
      <c r="AC18" s="12" t="s">
        <v>45</v>
      </c>
      <c r="AD18" s="12" t="s">
        <v>45</v>
      </c>
      <c r="AE18" s="12" t="s">
        <v>45</v>
      </c>
      <c r="AF18" s="12" t="str">
        <f t="shared" si="11"/>
        <v>WO</v>
      </c>
      <c r="AG18" s="12" t="s">
        <v>45</v>
      </c>
      <c r="AH18" s="12" t="s">
        <v>45</v>
      </c>
      <c r="AI18" s="12" t="s">
        <v>45</v>
      </c>
      <c r="AJ18" s="12" t="s">
        <v>45</v>
      </c>
      <c r="AK18" s="12" t="s">
        <v>45</v>
      </c>
      <c r="AL18" s="12" t="s">
        <v>45</v>
      </c>
      <c r="AM18" s="12" t="str">
        <f t="shared" si="11"/>
        <v>WO</v>
      </c>
      <c r="AN18" s="12" t="s">
        <v>45</v>
      </c>
      <c r="AO18" s="13" t="str">
        <f t="shared" si="11"/>
        <v/>
      </c>
      <c r="AP18" s="32"/>
      <c r="AQ18" s="33"/>
      <c r="AR18" s="12">
        <v>10</v>
      </c>
      <c r="AS18" s="12">
        <v>1010</v>
      </c>
      <c r="AT18" s="12" t="str">
        <f t="shared" si="3"/>
        <v>June</v>
      </c>
      <c r="AU18" s="12" t="s">
        <v>12</v>
      </c>
      <c r="AV18" s="11">
        <f t="shared" si="4"/>
        <v>23</v>
      </c>
      <c r="AW18" s="12">
        <f t="shared" si="5"/>
        <v>1</v>
      </c>
      <c r="AX18" s="12">
        <f t="shared" si="6"/>
        <v>1</v>
      </c>
      <c r="AY18" s="12">
        <f t="shared" si="7"/>
        <v>5</v>
      </c>
      <c r="AZ18" s="12">
        <f t="shared" si="8"/>
        <v>30</v>
      </c>
      <c r="BA18" s="12">
        <f>Janreport7[[#This Row],[Days]]-Janreport7[[#This Row],[Absent]]</f>
        <v>29</v>
      </c>
      <c r="BB18" s="27">
        <v>45000</v>
      </c>
      <c r="BC18" s="27">
        <f>Janreport7[[#This Row],[Salary]]/Janreport7[[#This Row],[Days]]</f>
        <v>1500</v>
      </c>
      <c r="BD18" s="27">
        <f>Janreport7[[#This Row],[Per Day Salary]]*Janreport7[[#This Row],[Absent]]</f>
        <v>1500</v>
      </c>
      <c r="BE18" s="27">
        <f>Janreport7[[#This Row],[Salary]]-Janreport7[[#This Row],[Deduction]]</f>
        <v>43500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tr">
        <f t="shared" si="10"/>
        <v>WO</v>
      </c>
      <c r="L19" s="12" t="s">
        <v>45</v>
      </c>
      <c r="M19" s="12" t="s">
        <v>45</v>
      </c>
      <c r="N19" s="12" t="s">
        <v>45</v>
      </c>
      <c r="O19" s="12" t="s">
        <v>40</v>
      </c>
      <c r="P19" s="12" t="s">
        <v>45</v>
      </c>
      <c r="Q19" s="12" t="s">
        <v>45</v>
      </c>
      <c r="R19" s="12" t="str">
        <f t="shared" si="10"/>
        <v>WO</v>
      </c>
      <c r="S19" s="12" t="s">
        <v>45</v>
      </c>
      <c r="T19" s="12" t="s">
        <v>45</v>
      </c>
      <c r="U19" s="12" t="s">
        <v>45</v>
      </c>
      <c r="V19" s="12" t="s">
        <v>45</v>
      </c>
      <c r="W19" s="12" t="s">
        <v>45</v>
      </c>
      <c r="X19" s="12" t="s">
        <v>45</v>
      </c>
      <c r="Y19" s="12" t="str">
        <f t="shared" si="10"/>
        <v>WO</v>
      </c>
      <c r="Z19" s="12" t="s">
        <v>45</v>
      </c>
      <c r="AA19" s="12" t="s">
        <v>45</v>
      </c>
      <c r="AB19" s="12" t="s">
        <v>45</v>
      </c>
      <c r="AC19" s="12" t="s">
        <v>45</v>
      </c>
      <c r="AD19" s="12" t="s">
        <v>45</v>
      </c>
      <c r="AE19" s="12" t="s">
        <v>45</v>
      </c>
      <c r="AF19" s="12" t="str">
        <f t="shared" si="11"/>
        <v>WO</v>
      </c>
      <c r="AG19" s="12" t="s">
        <v>45</v>
      </c>
      <c r="AH19" s="12" t="s">
        <v>45</v>
      </c>
      <c r="AI19" s="12" t="s">
        <v>45</v>
      </c>
      <c r="AJ19" s="12" t="s">
        <v>45</v>
      </c>
      <c r="AK19" s="12" t="s">
        <v>45</v>
      </c>
      <c r="AL19" s="12" t="s">
        <v>45</v>
      </c>
      <c r="AM19" s="12" t="str">
        <f t="shared" si="11"/>
        <v>WO</v>
      </c>
      <c r="AN19" s="12" t="s">
        <v>45</v>
      </c>
      <c r="AO19" s="13" t="str">
        <f t="shared" si="11"/>
        <v/>
      </c>
      <c r="AP19" s="32"/>
      <c r="AQ19" s="33"/>
      <c r="AR19" s="12">
        <v>11</v>
      </c>
      <c r="AS19" s="12">
        <v>1011</v>
      </c>
      <c r="AT19" s="12" t="str">
        <f t="shared" si="3"/>
        <v>June</v>
      </c>
      <c r="AU19" s="12" t="s">
        <v>13</v>
      </c>
      <c r="AV19" s="11">
        <f t="shared" si="4"/>
        <v>24</v>
      </c>
      <c r="AW19" s="12">
        <f t="shared" si="5"/>
        <v>0</v>
      </c>
      <c r="AX19" s="12">
        <f t="shared" si="6"/>
        <v>1</v>
      </c>
      <c r="AY19" s="12">
        <f t="shared" si="7"/>
        <v>5</v>
      </c>
      <c r="AZ19" s="12">
        <f t="shared" si="8"/>
        <v>30</v>
      </c>
      <c r="BA19" s="12">
        <f>Janreport7[[#This Row],[Days]]-Janreport7[[#This Row],[Absent]]</f>
        <v>30</v>
      </c>
      <c r="BB19" s="27">
        <v>48000</v>
      </c>
      <c r="BC19" s="27">
        <f>Janreport7[[#This Row],[Salary]]/Janreport7[[#This Row],[Days]]</f>
        <v>1600</v>
      </c>
      <c r="BD19" s="27">
        <f>Janreport7[[#This Row],[Per Day Salary]]*Janreport7[[#This Row],[Absent]]</f>
        <v>0</v>
      </c>
      <c r="BE19" s="27">
        <f>Janreport7[[#This Row],[Salary]]-Janreport7[[#This Row],[Deduction]]</f>
        <v>48000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tr">
        <f t="shared" si="10"/>
        <v>WO</v>
      </c>
      <c r="L20" s="12" t="s">
        <v>45</v>
      </c>
      <c r="M20" s="12" t="s">
        <v>45</v>
      </c>
      <c r="N20" s="12" t="s">
        <v>45</v>
      </c>
      <c r="O20" s="12" t="s">
        <v>40</v>
      </c>
      <c r="P20" s="12" t="s">
        <v>45</v>
      </c>
      <c r="Q20" s="12" t="s">
        <v>45</v>
      </c>
      <c r="R20" s="12" t="str">
        <f t="shared" si="10"/>
        <v>WO</v>
      </c>
      <c r="S20" s="12" t="s">
        <v>45</v>
      </c>
      <c r="T20" s="12" t="s">
        <v>45</v>
      </c>
      <c r="U20" s="12" t="s">
        <v>45</v>
      </c>
      <c r="V20" s="12" t="s">
        <v>45</v>
      </c>
      <c r="W20" s="12" t="s">
        <v>45</v>
      </c>
      <c r="X20" s="12" t="s">
        <v>45</v>
      </c>
      <c r="Y20" s="12" t="str">
        <f t="shared" si="10"/>
        <v>WO</v>
      </c>
      <c r="Z20" s="12" t="s">
        <v>45</v>
      </c>
      <c r="AA20" s="12" t="s">
        <v>45</v>
      </c>
      <c r="AB20" s="12" t="s">
        <v>45</v>
      </c>
      <c r="AC20" s="12" t="s">
        <v>45</v>
      </c>
      <c r="AD20" s="12" t="s">
        <v>45</v>
      </c>
      <c r="AE20" s="12" t="s">
        <v>45</v>
      </c>
      <c r="AF20" s="12" t="str">
        <f t="shared" si="11"/>
        <v>WO</v>
      </c>
      <c r="AG20" s="12" t="s">
        <v>45</v>
      </c>
      <c r="AH20" s="12" t="s">
        <v>45</v>
      </c>
      <c r="AI20" s="12" t="s">
        <v>45</v>
      </c>
      <c r="AJ20" s="12" t="s">
        <v>45</v>
      </c>
      <c r="AK20" s="12" t="s">
        <v>45</v>
      </c>
      <c r="AL20" s="12" t="s">
        <v>45</v>
      </c>
      <c r="AM20" s="12" t="str">
        <f t="shared" si="11"/>
        <v>WO</v>
      </c>
      <c r="AN20" s="12" t="s">
        <v>45</v>
      </c>
      <c r="AO20" s="13" t="str">
        <f t="shared" si="11"/>
        <v/>
      </c>
      <c r="AP20" s="32"/>
      <c r="AQ20" s="33"/>
      <c r="AR20" s="12">
        <v>12</v>
      </c>
      <c r="AS20" s="12">
        <v>1012</v>
      </c>
      <c r="AT20" s="12" t="str">
        <f t="shared" si="3"/>
        <v>June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1</v>
      </c>
      <c r="AY20" s="12">
        <f t="shared" si="7"/>
        <v>5</v>
      </c>
      <c r="AZ20" s="12">
        <f t="shared" si="8"/>
        <v>30</v>
      </c>
      <c r="BA20" s="12">
        <f>Janreport7[[#This Row],[Days]]-Janreport7[[#This Row],[Absent]]</f>
        <v>30</v>
      </c>
      <c r="BB20" s="27">
        <v>52000</v>
      </c>
      <c r="BC20" s="27">
        <f>Janreport7[[#This Row],[Salary]]/Janreport7[[#This Row],[Days]]</f>
        <v>1733.3333333333333</v>
      </c>
      <c r="BD20" s="27">
        <f>Janreport7[[#This Row],[Per Day Salary]]*Janreport7[[#This Row],[Absent]]</f>
        <v>0</v>
      </c>
      <c r="BE20" s="27">
        <f>Janreport7[[#This Row],[Salary]]-Janreport7[[#This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tr">
        <f t="shared" si="10"/>
        <v>WO</v>
      </c>
      <c r="L21" s="12" t="s">
        <v>45</v>
      </c>
      <c r="M21" s="12" t="s">
        <v>45</v>
      </c>
      <c r="N21" s="12" t="s">
        <v>45</v>
      </c>
      <c r="O21" s="12" t="s">
        <v>40</v>
      </c>
      <c r="P21" s="12" t="s">
        <v>45</v>
      </c>
      <c r="Q21" s="12" t="s">
        <v>45</v>
      </c>
      <c r="R21" s="12" t="str">
        <f t="shared" si="10"/>
        <v>WO</v>
      </c>
      <c r="S21" s="12" t="s">
        <v>45</v>
      </c>
      <c r="T21" s="12" t="s">
        <v>45</v>
      </c>
      <c r="U21" s="12" t="s">
        <v>45</v>
      </c>
      <c r="V21" s="12" t="s">
        <v>45</v>
      </c>
      <c r="W21" s="12" t="s">
        <v>45</v>
      </c>
      <c r="X21" s="12" t="s">
        <v>45</v>
      </c>
      <c r="Y21" s="12" t="str">
        <f t="shared" si="10"/>
        <v>WO</v>
      </c>
      <c r="Z21" s="12" t="s">
        <v>45</v>
      </c>
      <c r="AA21" s="12" t="s">
        <v>45</v>
      </c>
      <c r="AB21" s="12" t="s">
        <v>46</v>
      </c>
      <c r="AC21" s="12" t="s">
        <v>45</v>
      </c>
      <c r="AD21" s="12" t="s">
        <v>45</v>
      </c>
      <c r="AE21" s="12" t="s">
        <v>45</v>
      </c>
      <c r="AF21" s="12" t="str">
        <f t="shared" si="11"/>
        <v>WO</v>
      </c>
      <c r="AG21" s="12" t="s">
        <v>45</v>
      </c>
      <c r="AH21" s="12" t="s">
        <v>45</v>
      </c>
      <c r="AI21" s="12" t="s">
        <v>45</v>
      </c>
      <c r="AJ21" s="12" t="s">
        <v>45</v>
      </c>
      <c r="AK21" s="12" t="s">
        <v>46</v>
      </c>
      <c r="AL21" s="12" t="s">
        <v>45</v>
      </c>
      <c r="AM21" s="12" t="str">
        <f t="shared" si="11"/>
        <v>WO</v>
      </c>
      <c r="AN21" s="12" t="s">
        <v>45</v>
      </c>
      <c r="AO21" s="13" t="str">
        <f t="shared" si="11"/>
        <v/>
      </c>
      <c r="AP21" s="32"/>
      <c r="AQ21" s="33"/>
      <c r="AR21" s="12">
        <v>13</v>
      </c>
      <c r="AS21" s="12">
        <v>1013</v>
      </c>
      <c r="AT21" s="12" t="str">
        <f t="shared" si="3"/>
        <v>June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1</v>
      </c>
      <c r="AY21" s="12">
        <f t="shared" si="7"/>
        <v>5</v>
      </c>
      <c r="AZ21" s="12">
        <f t="shared" si="8"/>
        <v>30</v>
      </c>
      <c r="BA21" s="12">
        <f>Janreport7[[#This Row],[Days]]-Janreport7[[#This Row],[Absent]]</f>
        <v>28</v>
      </c>
      <c r="BB21" s="27">
        <v>42000</v>
      </c>
      <c r="BC21" s="27">
        <f>Janreport7[[#This Row],[Salary]]/Janreport7[[#This Row],[Days]]</f>
        <v>1400</v>
      </c>
      <c r="BD21" s="27">
        <f>Janreport7[[#This Row],[Per Day Salary]]*Janreport7[[#This Row],[Absent]]</f>
        <v>2800</v>
      </c>
      <c r="BE21" s="27">
        <f>Janreport7[[#This Row],[Salary]]-Janreport7[[#This Row],[Deduction]]</f>
        <v>39200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tr">
        <f t="shared" si="10"/>
        <v>WO</v>
      </c>
      <c r="L22" s="12" t="s">
        <v>45</v>
      </c>
      <c r="M22" s="12" t="s">
        <v>46</v>
      </c>
      <c r="N22" s="12" t="s">
        <v>45</v>
      </c>
      <c r="O22" s="12" t="s">
        <v>40</v>
      </c>
      <c r="P22" s="12" t="s">
        <v>45</v>
      </c>
      <c r="Q22" s="12" t="s">
        <v>45</v>
      </c>
      <c r="R22" s="12" t="str">
        <f t="shared" si="10"/>
        <v>WO</v>
      </c>
      <c r="S22" s="12" t="s">
        <v>45</v>
      </c>
      <c r="T22" s="12" t="s">
        <v>45</v>
      </c>
      <c r="U22" s="12" t="s">
        <v>46</v>
      </c>
      <c r="V22" s="12" t="s">
        <v>45</v>
      </c>
      <c r="W22" s="12" t="s">
        <v>45</v>
      </c>
      <c r="X22" s="12" t="s">
        <v>45</v>
      </c>
      <c r="Y22" s="12" t="str">
        <f t="shared" si="10"/>
        <v>WO</v>
      </c>
      <c r="Z22" s="12" t="s">
        <v>45</v>
      </c>
      <c r="AA22" s="12" t="s">
        <v>45</v>
      </c>
      <c r="AB22" s="12" t="s">
        <v>45</v>
      </c>
      <c r="AC22" s="12" t="s">
        <v>45</v>
      </c>
      <c r="AD22" s="12" t="s">
        <v>45</v>
      </c>
      <c r="AE22" s="12" t="s">
        <v>45</v>
      </c>
      <c r="AF22" s="12" t="str">
        <f t="shared" si="11"/>
        <v>WO</v>
      </c>
      <c r="AG22" s="12" t="s">
        <v>45</v>
      </c>
      <c r="AH22" s="12" t="s">
        <v>45</v>
      </c>
      <c r="AI22" s="12" t="s">
        <v>45</v>
      </c>
      <c r="AJ22" s="12" t="s">
        <v>45</v>
      </c>
      <c r="AK22" s="12" t="s">
        <v>45</v>
      </c>
      <c r="AL22" s="12" t="s">
        <v>45</v>
      </c>
      <c r="AM22" s="12" t="str">
        <f t="shared" si="11"/>
        <v>WO</v>
      </c>
      <c r="AN22" s="12" t="s">
        <v>45</v>
      </c>
      <c r="AO22" s="13" t="str">
        <f t="shared" si="11"/>
        <v/>
      </c>
      <c r="AP22" s="32"/>
      <c r="AQ22" s="33"/>
      <c r="AR22" s="12">
        <v>14</v>
      </c>
      <c r="AS22" s="12">
        <v>1014</v>
      </c>
      <c r="AT22" s="12" t="str">
        <f t="shared" si="3"/>
        <v>June</v>
      </c>
      <c r="AU22" s="12" t="s">
        <v>16</v>
      </c>
      <c r="AV22" s="11">
        <f t="shared" si="4"/>
        <v>22</v>
      </c>
      <c r="AW22" s="12">
        <f t="shared" si="5"/>
        <v>2</v>
      </c>
      <c r="AX22" s="12">
        <f t="shared" si="6"/>
        <v>1</v>
      </c>
      <c r="AY22" s="12">
        <f t="shared" si="7"/>
        <v>5</v>
      </c>
      <c r="AZ22" s="12">
        <f t="shared" si="8"/>
        <v>30</v>
      </c>
      <c r="BA22" s="12">
        <f>Janreport7[[#This Row],[Days]]-Janreport7[[#This Row],[Absent]]</f>
        <v>28</v>
      </c>
      <c r="BB22" s="27">
        <v>15000</v>
      </c>
      <c r="BC22" s="27">
        <f>Janreport7[[#This Row],[Salary]]/Janreport7[[#This Row],[Days]]</f>
        <v>500</v>
      </c>
      <c r="BD22" s="27">
        <f>Janreport7[[#This Row],[Per Day Salary]]*Janreport7[[#This Row],[Absent]]</f>
        <v>1000</v>
      </c>
      <c r="BE22" s="27">
        <f>Janreport7[[#This Row],[Salary]]-Janreport7[[#This Row],[Deduction]]</f>
        <v>14000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tr">
        <f t="shared" si="10"/>
        <v>WO</v>
      </c>
      <c r="L23" s="12" t="s">
        <v>45</v>
      </c>
      <c r="M23" s="12" t="s">
        <v>45</v>
      </c>
      <c r="N23" s="12" t="s">
        <v>45</v>
      </c>
      <c r="O23" s="12" t="s">
        <v>40</v>
      </c>
      <c r="P23" s="12" t="s">
        <v>45</v>
      </c>
      <c r="Q23" s="12" t="s">
        <v>45</v>
      </c>
      <c r="R23" s="12" t="str">
        <f t="shared" si="10"/>
        <v>WO</v>
      </c>
      <c r="S23" s="12" t="s">
        <v>45</v>
      </c>
      <c r="T23" s="12" t="s">
        <v>45</v>
      </c>
      <c r="U23" s="12" t="s">
        <v>45</v>
      </c>
      <c r="V23" s="12" t="s">
        <v>45</v>
      </c>
      <c r="W23" s="12" t="s">
        <v>45</v>
      </c>
      <c r="X23" s="12" t="s">
        <v>45</v>
      </c>
      <c r="Y23" s="12" t="str">
        <f t="shared" si="10"/>
        <v>WO</v>
      </c>
      <c r="Z23" s="12" t="s">
        <v>45</v>
      </c>
      <c r="AA23" s="12" t="s">
        <v>45</v>
      </c>
      <c r="AB23" s="12" t="s">
        <v>45</v>
      </c>
      <c r="AC23" s="12" t="s">
        <v>45</v>
      </c>
      <c r="AD23" s="12" t="s">
        <v>45</v>
      </c>
      <c r="AE23" s="12" t="s">
        <v>45</v>
      </c>
      <c r="AF23" s="12" t="str">
        <f t="shared" si="11"/>
        <v>WO</v>
      </c>
      <c r="AG23" s="12" t="s">
        <v>45</v>
      </c>
      <c r="AH23" s="12" t="s">
        <v>45</v>
      </c>
      <c r="AI23" s="12" t="s">
        <v>45</v>
      </c>
      <c r="AJ23" s="12" t="s">
        <v>45</v>
      </c>
      <c r="AK23" s="12" t="s">
        <v>45</v>
      </c>
      <c r="AL23" s="12" t="s">
        <v>45</v>
      </c>
      <c r="AM23" s="12" t="str">
        <f t="shared" si="11"/>
        <v>WO</v>
      </c>
      <c r="AN23" s="12" t="s">
        <v>45</v>
      </c>
      <c r="AO23" s="13" t="str">
        <f t="shared" si="11"/>
        <v/>
      </c>
      <c r="AP23" s="32"/>
      <c r="AQ23" s="33"/>
      <c r="AR23" s="12">
        <v>15</v>
      </c>
      <c r="AS23" s="12">
        <v>1015</v>
      </c>
      <c r="AT23" s="12" t="str">
        <f t="shared" si="3"/>
        <v>June</v>
      </c>
      <c r="AU23" s="12" t="s">
        <v>17</v>
      </c>
      <c r="AV23" s="11">
        <f t="shared" si="4"/>
        <v>24</v>
      </c>
      <c r="AW23" s="12">
        <f t="shared" si="5"/>
        <v>0</v>
      </c>
      <c r="AX23" s="12">
        <f t="shared" si="6"/>
        <v>1</v>
      </c>
      <c r="AY23" s="12">
        <f t="shared" si="7"/>
        <v>5</v>
      </c>
      <c r="AZ23" s="12">
        <f t="shared" si="8"/>
        <v>30</v>
      </c>
      <c r="BA23" s="12">
        <f>Janreport7[[#This Row],[Days]]-Janreport7[[#This Row],[Absent]]</f>
        <v>30</v>
      </c>
      <c r="BB23" s="27">
        <v>46000</v>
      </c>
      <c r="BC23" s="27">
        <f>Janreport7[[#This Row],[Salary]]/Janreport7[[#This Row],[Days]]</f>
        <v>1533.3333333333333</v>
      </c>
      <c r="BD23" s="27">
        <f>Janreport7[[#This Row],[Per Day Salary]]*Janreport7[[#This Row],[Absent]]</f>
        <v>0</v>
      </c>
      <c r="BE23" s="27">
        <f>Janreport7[[#This Row],[Salary]]-Janreport7[[#This Row],[Deduction]]</f>
        <v>46000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tr">
        <f t="shared" si="10"/>
        <v>WO</v>
      </c>
      <c r="L24" s="12" t="s">
        <v>45</v>
      </c>
      <c r="M24" s="12" t="s">
        <v>45</v>
      </c>
      <c r="N24" s="12" t="s">
        <v>45</v>
      </c>
      <c r="O24" s="12" t="s">
        <v>40</v>
      </c>
      <c r="P24" s="12" t="s">
        <v>45</v>
      </c>
      <c r="Q24" s="12" t="s">
        <v>45</v>
      </c>
      <c r="R24" s="12" t="str">
        <f t="shared" si="10"/>
        <v>WO</v>
      </c>
      <c r="S24" s="12" t="s">
        <v>45</v>
      </c>
      <c r="T24" s="12" t="s">
        <v>45</v>
      </c>
      <c r="U24" s="12" t="s">
        <v>45</v>
      </c>
      <c r="V24" s="12" t="s">
        <v>45</v>
      </c>
      <c r="W24" s="12" t="s">
        <v>45</v>
      </c>
      <c r="X24" s="12" t="s">
        <v>45</v>
      </c>
      <c r="Y24" s="12" t="str">
        <f t="shared" si="10"/>
        <v>WO</v>
      </c>
      <c r="Z24" s="12" t="s">
        <v>45</v>
      </c>
      <c r="AA24" s="12" t="s">
        <v>45</v>
      </c>
      <c r="AB24" s="12" t="s">
        <v>45</v>
      </c>
      <c r="AC24" s="12" t="s">
        <v>46</v>
      </c>
      <c r="AD24" s="12" t="s">
        <v>45</v>
      </c>
      <c r="AE24" s="12" t="s">
        <v>45</v>
      </c>
      <c r="AF24" s="12" t="str">
        <f t="shared" si="11"/>
        <v>WO</v>
      </c>
      <c r="AG24" s="12" t="s">
        <v>45</v>
      </c>
      <c r="AH24" s="12" t="s">
        <v>45</v>
      </c>
      <c r="AI24" s="12" t="s">
        <v>45</v>
      </c>
      <c r="AJ24" s="12" t="s">
        <v>45</v>
      </c>
      <c r="AK24" s="12" t="s">
        <v>45</v>
      </c>
      <c r="AL24" s="12" t="s">
        <v>45</v>
      </c>
      <c r="AM24" s="12" t="str">
        <f t="shared" si="11"/>
        <v>WO</v>
      </c>
      <c r="AN24" s="12" t="s">
        <v>45</v>
      </c>
      <c r="AO24" s="13" t="str">
        <f t="shared" si="11"/>
        <v/>
      </c>
      <c r="AP24" s="32"/>
      <c r="AQ24" s="33"/>
      <c r="AR24" s="12">
        <v>16</v>
      </c>
      <c r="AS24" s="12">
        <v>1016</v>
      </c>
      <c r="AT24" s="12" t="str">
        <f t="shared" si="3"/>
        <v>June</v>
      </c>
      <c r="AU24" s="12" t="s">
        <v>18</v>
      </c>
      <c r="AV24" s="11">
        <f t="shared" si="4"/>
        <v>23</v>
      </c>
      <c r="AW24" s="12">
        <f t="shared" si="5"/>
        <v>1</v>
      </c>
      <c r="AX24" s="12">
        <f t="shared" si="6"/>
        <v>1</v>
      </c>
      <c r="AY24" s="12">
        <f t="shared" si="7"/>
        <v>5</v>
      </c>
      <c r="AZ24" s="12">
        <f t="shared" si="8"/>
        <v>30</v>
      </c>
      <c r="BA24" s="12">
        <f>Janreport7[[#This Row],[Days]]-Janreport7[[#This Row],[Absent]]</f>
        <v>29</v>
      </c>
      <c r="BB24" s="27">
        <v>52000</v>
      </c>
      <c r="BC24" s="27">
        <f>Janreport7[[#This Row],[Salary]]/Janreport7[[#This Row],[Days]]</f>
        <v>1733.3333333333333</v>
      </c>
      <c r="BD24" s="27">
        <f>Janreport7[[#This Row],[Per Day Salary]]*Janreport7[[#This Row],[Absent]]</f>
        <v>1733.3333333333333</v>
      </c>
      <c r="BE24" s="27">
        <f>Janreport7[[#This Row],[Salary]]-Janreport7[[#This Row],[Deduction]]</f>
        <v>50266.666666666664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tr">
        <f t="shared" si="10"/>
        <v>WO</v>
      </c>
      <c r="L25" s="12" t="s">
        <v>45</v>
      </c>
      <c r="M25" s="12" t="s">
        <v>45</v>
      </c>
      <c r="N25" s="12" t="s">
        <v>45</v>
      </c>
      <c r="O25" s="12" t="s">
        <v>40</v>
      </c>
      <c r="P25" s="12" t="s">
        <v>45</v>
      </c>
      <c r="Q25" s="12" t="s">
        <v>45</v>
      </c>
      <c r="R25" s="12" t="str">
        <f t="shared" si="10"/>
        <v>WO</v>
      </c>
      <c r="S25" s="12" t="s">
        <v>45</v>
      </c>
      <c r="T25" s="12" t="s">
        <v>45</v>
      </c>
      <c r="U25" s="12" t="s">
        <v>45</v>
      </c>
      <c r="V25" s="12" t="s">
        <v>45</v>
      </c>
      <c r="W25" s="12" t="s">
        <v>45</v>
      </c>
      <c r="X25" s="12" t="s">
        <v>45</v>
      </c>
      <c r="Y25" s="12" t="str">
        <f t="shared" si="10"/>
        <v>WO</v>
      </c>
      <c r="Z25" s="12" t="s">
        <v>45</v>
      </c>
      <c r="AA25" s="12" t="s">
        <v>45</v>
      </c>
      <c r="AB25" s="12" t="s">
        <v>45</v>
      </c>
      <c r="AC25" s="12" t="s">
        <v>45</v>
      </c>
      <c r="AD25" s="12" t="s">
        <v>45</v>
      </c>
      <c r="AE25" s="12" t="s">
        <v>45</v>
      </c>
      <c r="AF25" s="12" t="str">
        <f t="shared" si="11"/>
        <v>WO</v>
      </c>
      <c r="AG25" s="12" t="s">
        <v>45</v>
      </c>
      <c r="AH25" s="12" t="s">
        <v>46</v>
      </c>
      <c r="AI25" s="12" t="s">
        <v>45</v>
      </c>
      <c r="AJ25" s="12" t="s">
        <v>45</v>
      </c>
      <c r="AK25" s="12" t="s">
        <v>45</v>
      </c>
      <c r="AL25" s="12" t="s">
        <v>45</v>
      </c>
      <c r="AM25" s="12" t="str">
        <f t="shared" si="11"/>
        <v>WO</v>
      </c>
      <c r="AN25" s="12" t="s">
        <v>45</v>
      </c>
      <c r="AO25" s="13" t="str">
        <f t="shared" si="11"/>
        <v/>
      </c>
      <c r="AP25" s="32"/>
      <c r="AQ25" s="33"/>
      <c r="AR25" s="12">
        <v>17</v>
      </c>
      <c r="AS25" s="12">
        <v>1017</v>
      </c>
      <c r="AT25" s="12" t="str">
        <f t="shared" si="3"/>
        <v>June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1</v>
      </c>
      <c r="AY25" s="12">
        <f t="shared" si="7"/>
        <v>5</v>
      </c>
      <c r="AZ25" s="12">
        <f t="shared" si="8"/>
        <v>30</v>
      </c>
      <c r="BA25" s="12">
        <f>Janreport7[[#This Row],[Days]]-Janreport7[[#This Row],[Absent]]</f>
        <v>29</v>
      </c>
      <c r="BB25" s="27">
        <v>42000</v>
      </c>
      <c r="BC25" s="27">
        <f>Janreport7[[#This Row],[Salary]]/Janreport7[[#This Row],[Days]]</f>
        <v>1400</v>
      </c>
      <c r="BD25" s="27">
        <f>Janreport7[[#This Row],[Per Day Salary]]*Janreport7[[#This Row],[Absent]]</f>
        <v>1400</v>
      </c>
      <c r="BE25" s="27">
        <f>Janreport7[[#This Row],[Salary]]-Janreport7[[#This Row],[Deduction]]</f>
        <v>40600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tr">
        <f t="shared" si="10"/>
        <v>WO</v>
      </c>
      <c r="L26" s="12" t="s">
        <v>45</v>
      </c>
      <c r="M26" s="12" t="s">
        <v>45</v>
      </c>
      <c r="N26" s="12" t="s">
        <v>45</v>
      </c>
      <c r="O26" s="12" t="s">
        <v>40</v>
      </c>
      <c r="P26" s="12" t="s">
        <v>45</v>
      </c>
      <c r="Q26" s="12" t="s">
        <v>45</v>
      </c>
      <c r="R26" s="12" t="str">
        <f t="shared" si="10"/>
        <v>WO</v>
      </c>
      <c r="S26" s="12" t="s">
        <v>45</v>
      </c>
      <c r="T26" s="12" t="s">
        <v>45</v>
      </c>
      <c r="U26" s="12" t="s">
        <v>45</v>
      </c>
      <c r="V26" s="12" t="s">
        <v>45</v>
      </c>
      <c r="W26" s="12" t="s">
        <v>45</v>
      </c>
      <c r="X26" s="12" t="s">
        <v>45</v>
      </c>
      <c r="Y26" s="12" t="str">
        <f t="shared" si="10"/>
        <v>WO</v>
      </c>
      <c r="Z26" s="12" t="s">
        <v>45</v>
      </c>
      <c r="AA26" s="12" t="s">
        <v>45</v>
      </c>
      <c r="AB26" s="12" t="s">
        <v>45</v>
      </c>
      <c r="AC26" s="12" t="s">
        <v>45</v>
      </c>
      <c r="AD26" s="12" t="s">
        <v>45</v>
      </c>
      <c r="AE26" s="12" t="s">
        <v>45</v>
      </c>
      <c r="AF26" s="12" t="str">
        <f t="shared" si="11"/>
        <v>WO</v>
      </c>
      <c r="AG26" s="12" t="s">
        <v>45</v>
      </c>
      <c r="AH26" s="12" t="s">
        <v>45</v>
      </c>
      <c r="AI26" s="12" t="s">
        <v>45</v>
      </c>
      <c r="AJ26" s="12" t="s">
        <v>45</v>
      </c>
      <c r="AK26" s="12" t="s">
        <v>45</v>
      </c>
      <c r="AL26" s="12" t="s">
        <v>45</v>
      </c>
      <c r="AM26" s="12" t="str">
        <f t="shared" si="11"/>
        <v>WO</v>
      </c>
      <c r="AN26" s="12" t="s">
        <v>45</v>
      </c>
      <c r="AO26" s="13" t="str">
        <f t="shared" si="11"/>
        <v/>
      </c>
      <c r="AP26" s="32"/>
      <c r="AQ26" s="33"/>
      <c r="AR26" s="12">
        <v>18</v>
      </c>
      <c r="AS26" s="12">
        <v>1018</v>
      </c>
      <c r="AT26" s="12" t="str">
        <f t="shared" si="3"/>
        <v>June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1</v>
      </c>
      <c r="AY26" s="12">
        <f t="shared" si="7"/>
        <v>5</v>
      </c>
      <c r="AZ26" s="12">
        <f t="shared" si="8"/>
        <v>30</v>
      </c>
      <c r="BA26" s="12">
        <f>Janreport7[[#This Row],[Days]]-Janreport7[[#This Row],[Absent]]</f>
        <v>30</v>
      </c>
      <c r="BB26" s="27">
        <v>62000</v>
      </c>
      <c r="BC26" s="27">
        <f>Janreport7[[#This Row],[Salary]]/Janreport7[[#This Row],[Days]]</f>
        <v>2066.6666666666665</v>
      </c>
      <c r="BD26" s="27">
        <f>Janreport7[[#This Row],[Per Day Salary]]*Janreport7[[#This Row],[Absent]]</f>
        <v>0</v>
      </c>
      <c r="BE26" s="27">
        <f>Janreport7[[#This Row],[Salary]]-Janreport7[[#This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tr">
        <f t="shared" si="10"/>
        <v>WO</v>
      </c>
      <c r="L27" s="12" t="s">
        <v>45</v>
      </c>
      <c r="M27" s="12" t="s">
        <v>45</v>
      </c>
      <c r="N27" s="12" t="s">
        <v>45</v>
      </c>
      <c r="O27" s="12" t="s">
        <v>40</v>
      </c>
      <c r="P27" s="12" t="s">
        <v>45</v>
      </c>
      <c r="Q27" s="12" t="s">
        <v>45</v>
      </c>
      <c r="R27" s="12" t="str">
        <f t="shared" si="10"/>
        <v>WO</v>
      </c>
      <c r="S27" s="12" t="s">
        <v>45</v>
      </c>
      <c r="T27" s="12" t="s">
        <v>45</v>
      </c>
      <c r="U27" s="12" t="s">
        <v>45</v>
      </c>
      <c r="V27" s="12" t="s">
        <v>45</v>
      </c>
      <c r="W27" s="12" t="s">
        <v>45</v>
      </c>
      <c r="X27" s="12" t="s">
        <v>45</v>
      </c>
      <c r="Y27" s="12" t="str">
        <f t="shared" si="10"/>
        <v>WO</v>
      </c>
      <c r="Z27" s="12" t="s">
        <v>45</v>
      </c>
      <c r="AA27" s="12" t="s">
        <v>45</v>
      </c>
      <c r="AB27" s="12" t="s">
        <v>45</v>
      </c>
      <c r="AC27" s="12" t="s">
        <v>45</v>
      </c>
      <c r="AD27" s="12" t="s">
        <v>45</v>
      </c>
      <c r="AE27" s="12" t="s">
        <v>45</v>
      </c>
      <c r="AF27" s="12" t="str">
        <f t="shared" si="11"/>
        <v>WO</v>
      </c>
      <c r="AG27" s="12" t="s">
        <v>45</v>
      </c>
      <c r="AH27" s="12" t="s">
        <v>45</v>
      </c>
      <c r="AI27" s="12" t="s">
        <v>45</v>
      </c>
      <c r="AJ27" s="12" t="s">
        <v>45</v>
      </c>
      <c r="AK27" s="12" t="s">
        <v>45</v>
      </c>
      <c r="AL27" s="12" t="s">
        <v>45</v>
      </c>
      <c r="AM27" s="12" t="str">
        <f t="shared" si="11"/>
        <v>WO</v>
      </c>
      <c r="AN27" s="12" t="s">
        <v>45</v>
      </c>
      <c r="AO27" s="13" t="str">
        <f t="shared" si="11"/>
        <v/>
      </c>
      <c r="AP27" s="32"/>
      <c r="AQ27" s="33"/>
      <c r="AR27" s="12">
        <v>19</v>
      </c>
      <c r="AS27" s="12">
        <v>1019</v>
      </c>
      <c r="AT27" s="12" t="str">
        <f t="shared" si="3"/>
        <v>June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1</v>
      </c>
      <c r="AY27" s="12">
        <f t="shared" si="7"/>
        <v>5</v>
      </c>
      <c r="AZ27" s="12">
        <f t="shared" si="8"/>
        <v>30</v>
      </c>
      <c r="BA27" s="12">
        <f>Janreport7[[#This Row],[Days]]-Janreport7[[#This Row],[Absent]]</f>
        <v>30</v>
      </c>
      <c r="BB27" s="27">
        <v>41000</v>
      </c>
      <c r="BC27" s="27">
        <f>Janreport7[[#This Row],[Salary]]/Janreport7[[#This Row],[Days]]</f>
        <v>1366.6666666666667</v>
      </c>
      <c r="BD27" s="27">
        <f>Janreport7[[#This Row],[Per Day Salary]]*Janreport7[[#This Row],[Absent]]</f>
        <v>0</v>
      </c>
      <c r="BE27" s="27">
        <f>Janreport7[[#This Row],[Salary]]-Janreport7[[#This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tr">
        <f t="shared" si="10"/>
        <v>WO</v>
      </c>
      <c r="L28" s="15" t="s">
        <v>45</v>
      </c>
      <c r="M28" s="15" t="s">
        <v>45</v>
      </c>
      <c r="N28" s="15" t="s">
        <v>45</v>
      </c>
      <c r="O28" s="15" t="s">
        <v>40</v>
      </c>
      <c r="P28" s="15" t="s">
        <v>45</v>
      </c>
      <c r="Q28" s="15" t="s">
        <v>45</v>
      </c>
      <c r="R28" s="15" t="str">
        <f t="shared" si="10"/>
        <v>WO</v>
      </c>
      <c r="S28" s="15" t="s">
        <v>45</v>
      </c>
      <c r="T28" s="15" t="s">
        <v>45</v>
      </c>
      <c r="U28" s="15" t="s">
        <v>45</v>
      </c>
      <c r="V28" s="15" t="s">
        <v>45</v>
      </c>
      <c r="W28" s="15" t="s">
        <v>45</v>
      </c>
      <c r="X28" s="15" t="s">
        <v>45</v>
      </c>
      <c r="Y28" s="15" t="str">
        <f t="shared" si="10"/>
        <v>WO</v>
      </c>
      <c r="Z28" s="15" t="s">
        <v>45</v>
      </c>
      <c r="AA28" s="15" t="s">
        <v>45</v>
      </c>
      <c r="AB28" s="15" t="s">
        <v>45</v>
      </c>
      <c r="AC28" s="15" t="s">
        <v>45</v>
      </c>
      <c r="AD28" s="15" t="s">
        <v>45</v>
      </c>
      <c r="AE28" s="15" t="s">
        <v>45</v>
      </c>
      <c r="AF28" s="15" t="str">
        <f t="shared" si="11"/>
        <v>WO</v>
      </c>
      <c r="AG28" s="15" t="s">
        <v>45</v>
      </c>
      <c r="AH28" s="15" t="s">
        <v>45</v>
      </c>
      <c r="AI28" s="15" t="s">
        <v>45</v>
      </c>
      <c r="AJ28" s="15" t="s">
        <v>45</v>
      </c>
      <c r="AK28" s="15" t="s">
        <v>45</v>
      </c>
      <c r="AL28" s="15" t="s">
        <v>45</v>
      </c>
      <c r="AM28" s="15" t="str">
        <f t="shared" si="11"/>
        <v>WO</v>
      </c>
      <c r="AN28" s="15" t="s">
        <v>45</v>
      </c>
      <c r="AO28" s="16" t="str">
        <f t="shared" si="11"/>
        <v/>
      </c>
      <c r="AP28" s="32"/>
      <c r="AQ28" s="33"/>
      <c r="AR28" s="15">
        <v>20</v>
      </c>
      <c r="AS28" s="15">
        <v>1020</v>
      </c>
      <c r="AT28" s="15" t="str">
        <f t="shared" si="3"/>
        <v>June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1</v>
      </c>
      <c r="AY28" s="15">
        <f t="shared" si="7"/>
        <v>5</v>
      </c>
      <c r="AZ28" s="15">
        <f t="shared" si="8"/>
        <v>30</v>
      </c>
      <c r="BA28" s="15">
        <f>Janreport7[[#This Row],[Days]]-Janreport7[[#This Row],[Absent]]</f>
        <v>30</v>
      </c>
      <c r="BB28" s="29">
        <v>30000</v>
      </c>
      <c r="BC28" s="29">
        <f>Janreport7[[#This Row],[Salary]]/Janreport7[[#This Row],[Days]]</f>
        <v>1000</v>
      </c>
      <c r="BD28" s="29">
        <f>Janreport7[[#This Row],[Per Day Salary]]*Janreport7[[#This Row],[Absent]]</f>
        <v>0</v>
      </c>
      <c r="BE28" s="29">
        <f>Janreport7[[#This Row],[Salary]]-Janreport7[[#This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27" priority="1" operator="containsText" text="L">
      <formula>NOT(ISERROR(SEARCH("L",K9)))</formula>
    </cfRule>
    <cfRule type="containsText" dxfId="26" priority="2" operator="containsText" text="A">
      <formula>NOT(ISERROR(SEARCH("A",K9)))</formula>
    </cfRule>
    <cfRule type="containsText" dxfId="25" priority="3" operator="containsText" text="P">
      <formula>NOT(ISERROR(SEARCH("P",K9)))</formula>
    </cfRule>
    <cfRule type="containsText" dxfId="24" priority="4" operator="containsText" text="WO">
      <formula>NOT(ISERROR(SEARCH("WO",K9)))</formula>
    </cfRule>
  </conditionalFormatting>
  <dataValidations count="1">
    <dataValidation type="list" allowBlank="1" showInputMessage="1" showErrorMessage="1" sqref="L9:Q28 S9:X28 Z9:AE28 AG9:AL28 AN9:AN28" xr:uid="{445D2B39-31FF-4F2F-B4E1-5EDA38679ACC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218EA7-C7E1-4E87-91CB-257A9C859674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5DC779A-34C1-4382-8267-71032AEEF4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Jun!AV9:AY9</xm:f>
              <xm:sqref>BF9</xm:sqref>
            </x14:sparkline>
            <x14:sparkline>
              <xm:f>Jun!AV10:AY10</xm:f>
              <xm:sqref>BF10</xm:sqref>
            </x14:sparkline>
            <x14:sparkline>
              <xm:f>Jun!AV11:AY11</xm:f>
              <xm:sqref>BF11</xm:sqref>
            </x14:sparkline>
            <x14:sparkline>
              <xm:f>Jun!AV12:AY12</xm:f>
              <xm:sqref>BF12</xm:sqref>
            </x14:sparkline>
            <x14:sparkline>
              <xm:f>Jun!AV13:AY13</xm:f>
              <xm:sqref>BF13</xm:sqref>
            </x14:sparkline>
            <x14:sparkline>
              <xm:f>Jun!AV14:AY14</xm:f>
              <xm:sqref>BF14</xm:sqref>
            </x14:sparkline>
            <x14:sparkline>
              <xm:f>Jun!AV15:AY15</xm:f>
              <xm:sqref>BF15</xm:sqref>
            </x14:sparkline>
            <x14:sparkline>
              <xm:f>Jun!AV16:AY16</xm:f>
              <xm:sqref>BF16</xm:sqref>
            </x14:sparkline>
            <x14:sparkline>
              <xm:f>Jun!AV17:AY17</xm:f>
              <xm:sqref>BF17</xm:sqref>
            </x14:sparkline>
            <x14:sparkline>
              <xm:f>Jun!AV18:AY18</xm:f>
              <xm:sqref>BF18</xm:sqref>
            </x14:sparkline>
            <x14:sparkline>
              <xm:f>Jun!AV19:AY19</xm:f>
              <xm:sqref>BF19</xm:sqref>
            </x14:sparkline>
            <x14:sparkline>
              <xm:f>Jun!AV20:AY20</xm:f>
              <xm:sqref>BF20</xm:sqref>
            </x14:sparkline>
            <x14:sparkline>
              <xm:f>Jun!AV21:AY21</xm:f>
              <xm:sqref>BF21</xm:sqref>
            </x14:sparkline>
            <x14:sparkline>
              <xm:f>Jun!AV22:AY22</xm:f>
              <xm:sqref>BF22</xm:sqref>
            </x14:sparkline>
            <x14:sparkline>
              <xm:f>Jun!AV23:AY23</xm:f>
              <xm:sqref>BF23</xm:sqref>
            </x14:sparkline>
            <x14:sparkline>
              <xm:f>Jun!AV24:AY24</xm:f>
              <xm:sqref>BF24</xm:sqref>
            </x14:sparkline>
            <x14:sparkline>
              <xm:f>Jun!AV25:AY25</xm:f>
              <xm:sqref>BF25</xm:sqref>
            </x14:sparkline>
            <x14:sparkline>
              <xm:f>Jun!AV26:AY26</xm:f>
              <xm:sqref>BF26</xm:sqref>
            </x14:sparkline>
            <x14:sparkline>
              <xm:f>Jun!AV27:AY27</xm:f>
              <xm:sqref>BF27</xm:sqref>
            </x14:sparkline>
            <x14:sparkline>
              <xm:f>Jun!AV28:AY28</xm:f>
              <xm:sqref>BF28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474B-F8F7-4929-B533-89FDF9131DF3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45839</v>
      </c>
      <c r="I5" s="34">
        <f>(DATEDIF($H$5,$L$5,"D"))+1</f>
        <v>31</v>
      </c>
      <c r="J5" s="34" t="str">
        <f>TEXT(H5,"MMMM")</f>
        <v>July</v>
      </c>
      <c r="K5" s="34" t="s">
        <v>28</v>
      </c>
      <c r="L5" s="35">
        <f>EOMONTH(H5,0)</f>
        <v>45869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Tue</v>
      </c>
      <c r="L7" s="21" t="str">
        <f t="shared" ref="L7:AO7" si="0">TEXT(L8,"DDD")</f>
        <v>Wed</v>
      </c>
      <c r="M7" s="21" t="str">
        <f t="shared" si="0"/>
        <v>Thu</v>
      </c>
      <c r="N7" s="21" t="str">
        <f t="shared" si="0"/>
        <v>Fri</v>
      </c>
      <c r="O7" s="21" t="str">
        <f t="shared" si="0"/>
        <v>Sat</v>
      </c>
      <c r="P7" s="21" t="str">
        <f t="shared" si="0"/>
        <v>Sun</v>
      </c>
      <c r="Q7" s="21" t="str">
        <f t="shared" si="0"/>
        <v>Mon</v>
      </c>
      <c r="R7" s="21" t="str">
        <f t="shared" si="0"/>
        <v>Tue</v>
      </c>
      <c r="S7" s="21" t="str">
        <f t="shared" si="0"/>
        <v>Wed</v>
      </c>
      <c r="T7" s="21" t="str">
        <f t="shared" si="0"/>
        <v>Thu</v>
      </c>
      <c r="U7" s="21" t="str">
        <f t="shared" si="0"/>
        <v>Fri</v>
      </c>
      <c r="V7" s="21" t="str">
        <f t="shared" si="0"/>
        <v>Sat</v>
      </c>
      <c r="W7" s="21" t="str">
        <f t="shared" si="0"/>
        <v>Sun</v>
      </c>
      <c r="X7" s="21" t="str">
        <f t="shared" si="0"/>
        <v>Mon</v>
      </c>
      <c r="Y7" s="21" t="str">
        <f t="shared" si="0"/>
        <v>Tue</v>
      </c>
      <c r="Z7" s="21" t="str">
        <f t="shared" si="0"/>
        <v>Wed</v>
      </c>
      <c r="AA7" s="21" t="str">
        <f t="shared" si="0"/>
        <v>Thu</v>
      </c>
      <c r="AB7" s="21" t="str">
        <f t="shared" si="0"/>
        <v>Fri</v>
      </c>
      <c r="AC7" s="21" t="str">
        <f t="shared" si="0"/>
        <v>Sat</v>
      </c>
      <c r="AD7" s="21" t="str">
        <f t="shared" si="0"/>
        <v>Sun</v>
      </c>
      <c r="AE7" s="21" t="str">
        <f t="shared" si="0"/>
        <v>Mon</v>
      </c>
      <c r="AF7" s="21" t="str">
        <f t="shared" si="0"/>
        <v>Tue</v>
      </c>
      <c r="AG7" s="21" t="str">
        <f t="shared" si="0"/>
        <v>Wed</v>
      </c>
      <c r="AH7" s="21" t="str">
        <f t="shared" si="0"/>
        <v>Thu</v>
      </c>
      <c r="AI7" s="21" t="str">
        <f t="shared" si="0"/>
        <v>Fri</v>
      </c>
      <c r="AJ7" s="21" t="str">
        <f t="shared" si="0"/>
        <v>Sat</v>
      </c>
      <c r="AK7" s="21" t="str">
        <f t="shared" si="0"/>
        <v>Sun</v>
      </c>
      <c r="AL7" s="21" t="str">
        <f t="shared" si="0"/>
        <v>Mon</v>
      </c>
      <c r="AM7" s="21" t="str">
        <f t="shared" si="0"/>
        <v>Tue</v>
      </c>
      <c r="AN7" s="21" t="str">
        <f t="shared" si="0"/>
        <v>Wed</v>
      </c>
      <c r="AO7" s="22" t="str">
        <f t="shared" si="0"/>
        <v>Thu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45839</v>
      </c>
      <c r="L8" s="18">
        <f>IF(K8&lt;$L$5,K8+1,"")</f>
        <v>45840</v>
      </c>
      <c r="M8" s="18">
        <f t="shared" ref="M8:AO8" si="1">IF(L8&lt;$L$5,L8+1,"")</f>
        <v>45841</v>
      </c>
      <c r="N8" s="18">
        <f t="shared" si="1"/>
        <v>45842</v>
      </c>
      <c r="O8" s="18">
        <f t="shared" si="1"/>
        <v>45843</v>
      </c>
      <c r="P8" s="18">
        <f t="shared" si="1"/>
        <v>45844</v>
      </c>
      <c r="Q8" s="18">
        <f t="shared" si="1"/>
        <v>45845</v>
      </c>
      <c r="R8" s="18">
        <f t="shared" si="1"/>
        <v>45846</v>
      </c>
      <c r="S8" s="18">
        <f t="shared" si="1"/>
        <v>45847</v>
      </c>
      <c r="T8" s="18">
        <f t="shared" si="1"/>
        <v>45848</v>
      </c>
      <c r="U8" s="18">
        <f t="shared" si="1"/>
        <v>45849</v>
      </c>
      <c r="V8" s="18">
        <f t="shared" si="1"/>
        <v>45850</v>
      </c>
      <c r="W8" s="18">
        <f t="shared" si="1"/>
        <v>45851</v>
      </c>
      <c r="X8" s="18">
        <f t="shared" si="1"/>
        <v>45852</v>
      </c>
      <c r="Y8" s="18">
        <f t="shared" si="1"/>
        <v>45853</v>
      </c>
      <c r="Z8" s="18">
        <f t="shared" si="1"/>
        <v>45854</v>
      </c>
      <c r="AA8" s="18">
        <f t="shared" si="1"/>
        <v>45855</v>
      </c>
      <c r="AB8" s="18">
        <f t="shared" si="1"/>
        <v>45856</v>
      </c>
      <c r="AC8" s="18">
        <f t="shared" si="1"/>
        <v>45857</v>
      </c>
      <c r="AD8" s="18">
        <f t="shared" si="1"/>
        <v>45858</v>
      </c>
      <c r="AE8" s="18">
        <f t="shared" si="1"/>
        <v>45859</v>
      </c>
      <c r="AF8" s="18">
        <f t="shared" si="1"/>
        <v>45860</v>
      </c>
      <c r="AG8" s="18">
        <f t="shared" si="1"/>
        <v>45861</v>
      </c>
      <c r="AH8" s="18">
        <f t="shared" si="1"/>
        <v>45862</v>
      </c>
      <c r="AI8" s="18">
        <f t="shared" si="1"/>
        <v>45863</v>
      </c>
      <c r="AJ8" s="18">
        <f t="shared" si="1"/>
        <v>45864</v>
      </c>
      <c r="AK8" s="18">
        <f t="shared" si="1"/>
        <v>45865</v>
      </c>
      <c r="AL8" s="18">
        <f t="shared" si="1"/>
        <v>45866</v>
      </c>
      <c r="AM8" s="18">
        <f t="shared" si="1"/>
        <v>45867</v>
      </c>
      <c r="AN8" s="18">
        <f t="shared" si="1"/>
        <v>45868</v>
      </c>
      <c r="AO8" s="19">
        <f t="shared" si="1"/>
        <v>45869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45</v>
      </c>
      <c r="L9" s="12" t="s">
        <v>45</v>
      </c>
      <c r="M9" s="12" t="s">
        <v>45</v>
      </c>
      <c r="N9" s="12" t="s">
        <v>45</v>
      </c>
      <c r="O9" s="12" t="s">
        <v>45</v>
      </c>
      <c r="P9" s="12" t="str">
        <f t="shared" ref="P9:AK17" si="2">IF(P$7="Sun","WO","")</f>
        <v>WO</v>
      </c>
      <c r="Q9" s="12" t="s">
        <v>45</v>
      </c>
      <c r="R9" s="12" t="s">
        <v>45</v>
      </c>
      <c r="S9" s="12" t="s">
        <v>45</v>
      </c>
      <c r="T9" s="12" t="s">
        <v>45</v>
      </c>
      <c r="U9" s="12" t="s">
        <v>45</v>
      </c>
      <c r="V9" s="12" t="s">
        <v>45</v>
      </c>
      <c r="W9" s="12" t="str">
        <f t="shared" si="2"/>
        <v>WO</v>
      </c>
      <c r="X9" s="12" t="s">
        <v>45</v>
      </c>
      <c r="Y9" s="12" t="s">
        <v>40</v>
      </c>
      <c r="Z9" s="12" t="s">
        <v>45</v>
      </c>
      <c r="AA9" s="12" t="s">
        <v>45</v>
      </c>
      <c r="AB9" s="12" t="s">
        <v>45</v>
      </c>
      <c r="AC9" s="12" t="s">
        <v>45</v>
      </c>
      <c r="AD9" s="12" t="str">
        <f t="shared" si="2"/>
        <v>WO</v>
      </c>
      <c r="AE9" s="12" t="s">
        <v>45</v>
      </c>
      <c r="AF9" s="12" t="s">
        <v>45</v>
      </c>
      <c r="AG9" s="12" t="s">
        <v>45</v>
      </c>
      <c r="AH9" s="12" t="s">
        <v>40</v>
      </c>
      <c r="AI9" s="12" t="s">
        <v>45</v>
      </c>
      <c r="AJ9" s="12" t="s">
        <v>45</v>
      </c>
      <c r="AK9" s="12" t="str">
        <f t="shared" si="2"/>
        <v>WO</v>
      </c>
      <c r="AL9" s="12" t="s">
        <v>45</v>
      </c>
      <c r="AM9" s="12" t="s">
        <v>45</v>
      </c>
      <c r="AN9" s="12" t="s">
        <v>45</v>
      </c>
      <c r="AO9" s="13" t="s">
        <v>45</v>
      </c>
      <c r="AP9" s="32"/>
      <c r="AQ9" s="33"/>
      <c r="AR9" s="12">
        <v>1</v>
      </c>
      <c r="AS9" s="12">
        <v>1001</v>
      </c>
      <c r="AT9" s="12" t="str">
        <f t="shared" ref="AT9:AT28" si="3">$J$5</f>
        <v>July</v>
      </c>
      <c r="AU9" s="12" t="s">
        <v>3</v>
      </c>
      <c r="AV9" s="11">
        <f t="shared" ref="AV9:AV28" si="4">COUNTIF($K9:$AO9,"*P*")</f>
        <v>25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31</v>
      </c>
      <c r="BA9" s="12">
        <f>Janreport8[[#This Row],[Days]]-Janreport8[[#This Row],[Absent]]</f>
        <v>31</v>
      </c>
      <c r="BB9" s="27">
        <v>10000</v>
      </c>
      <c r="BC9" s="27">
        <f>Janreport8[[#This Row],[Salary]]/Janreport8[[#This Row],[Days]]</f>
        <v>322.58064516129031</v>
      </c>
      <c r="BD9" s="27">
        <f>Janreport8[[#This Row],[Per Day Salary]]*Janreport8[[#This Row],[Absent]]</f>
        <v>0</v>
      </c>
      <c r="BE9" s="27">
        <f>Janreport8[[#This Row],[Salary]]-Janreport8[[#This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45</v>
      </c>
      <c r="L10" s="12" t="s">
        <v>45</v>
      </c>
      <c r="M10" s="12" t="s">
        <v>45</v>
      </c>
      <c r="N10" s="12" t="s">
        <v>45</v>
      </c>
      <c r="O10" s="12" t="s">
        <v>45</v>
      </c>
      <c r="P10" s="12" t="str">
        <f t="shared" si="2"/>
        <v>WO</v>
      </c>
      <c r="Q10" s="12" t="s">
        <v>45</v>
      </c>
      <c r="R10" s="12" t="s">
        <v>45</v>
      </c>
      <c r="S10" s="12" t="s">
        <v>45</v>
      </c>
      <c r="T10" s="12" t="s">
        <v>46</v>
      </c>
      <c r="U10" s="12" t="s">
        <v>45</v>
      </c>
      <c r="V10" s="12" t="s">
        <v>45</v>
      </c>
      <c r="W10" s="12" t="str">
        <f t="shared" si="2"/>
        <v>WO</v>
      </c>
      <c r="X10" s="12" t="s">
        <v>45</v>
      </c>
      <c r="Y10" s="12" t="s">
        <v>40</v>
      </c>
      <c r="Z10" s="12" t="s">
        <v>45</v>
      </c>
      <c r="AA10" s="12" t="s">
        <v>45</v>
      </c>
      <c r="AB10" s="12" t="s">
        <v>45</v>
      </c>
      <c r="AC10" s="12" t="s">
        <v>45</v>
      </c>
      <c r="AD10" s="12" t="str">
        <f t="shared" si="2"/>
        <v>WO</v>
      </c>
      <c r="AE10" s="12" t="s">
        <v>45</v>
      </c>
      <c r="AF10" s="12" t="s">
        <v>45</v>
      </c>
      <c r="AG10" s="12" t="s">
        <v>45</v>
      </c>
      <c r="AH10" s="12" t="s">
        <v>40</v>
      </c>
      <c r="AI10" s="12" t="s">
        <v>45</v>
      </c>
      <c r="AJ10" s="12" t="s">
        <v>45</v>
      </c>
      <c r="AK10" s="12" t="str">
        <f t="shared" si="2"/>
        <v>WO</v>
      </c>
      <c r="AL10" s="12" t="s">
        <v>45</v>
      </c>
      <c r="AM10" s="12" t="s">
        <v>45</v>
      </c>
      <c r="AN10" s="12" t="s">
        <v>45</v>
      </c>
      <c r="AO10" s="13" t="s">
        <v>45</v>
      </c>
      <c r="AP10" s="32"/>
      <c r="AQ10" s="33"/>
      <c r="AR10" s="12">
        <v>2</v>
      </c>
      <c r="AS10" s="12">
        <v>1002</v>
      </c>
      <c r="AT10" s="12" t="str">
        <f t="shared" si="3"/>
        <v>July</v>
      </c>
      <c r="AU10" s="12" t="s">
        <v>4</v>
      </c>
      <c r="AV10" s="11">
        <f t="shared" si="4"/>
        <v>24</v>
      </c>
      <c r="AW10" s="12">
        <f t="shared" si="5"/>
        <v>1</v>
      </c>
      <c r="AX10" s="12">
        <f t="shared" si="6"/>
        <v>2</v>
      </c>
      <c r="AY10" s="12">
        <f t="shared" si="7"/>
        <v>4</v>
      </c>
      <c r="AZ10" s="12">
        <f t="shared" si="8"/>
        <v>31</v>
      </c>
      <c r="BA10" s="12">
        <f>Janreport8[[#This Row],[Days]]-Janreport8[[#This Row],[Absent]]</f>
        <v>30</v>
      </c>
      <c r="BB10" s="27">
        <v>20000</v>
      </c>
      <c r="BC10" s="27">
        <f>Janreport8[[#This Row],[Salary]]/Janreport8[[#This Row],[Days]]</f>
        <v>645.16129032258061</v>
      </c>
      <c r="BD10" s="27">
        <f>Janreport8[[#This Row],[Per Day Salary]]*Janreport8[[#This Row],[Absent]]</f>
        <v>645.16129032258061</v>
      </c>
      <c r="BE10" s="27">
        <f>Janreport8[[#This Row],[Salary]]-Janreport8[[#This Row],[Deduction]]</f>
        <v>19354.83870967742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45</v>
      </c>
      <c r="L11" s="12" t="s">
        <v>45</v>
      </c>
      <c r="M11" s="12" t="s">
        <v>45</v>
      </c>
      <c r="N11" s="12" t="s">
        <v>46</v>
      </c>
      <c r="O11" s="12" t="s">
        <v>45</v>
      </c>
      <c r="P11" s="12" t="str">
        <f t="shared" si="2"/>
        <v>WO</v>
      </c>
      <c r="Q11" s="12" t="s">
        <v>45</v>
      </c>
      <c r="R11" s="12" t="s">
        <v>45</v>
      </c>
      <c r="S11" s="12" t="s">
        <v>45</v>
      </c>
      <c r="T11" s="12" t="s">
        <v>45</v>
      </c>
      <c r="U11" s="12" t="s">
        <v>45</v>
      </c>
      <c r="V11" s="12" t="s">
        <v>45</v>
      </c>
      <c r="W11" s="12" t="str">
        <f t="shared" si="2"/>
        <v>WO</v>
      </c>
      <c r="X11" s="12" t="s">
        <v>45</v>
      </c>
      <c r="Y11" s="12" t="s">
        <v>40</v>
      </c>
      <c r="Z11" s="12" t="s">
        <v>45</v>
      </c>
      <c r="AA11" s="12" t="s">
        <v>45</v>
      </c>
      <c r="AB11" s="12" t="s">
        <v>45</v>
      </c>
      <c r="AC11" s="12" t="s">
        <v>45</v>
      </c>
      <c r="AD11" s="12" t="str">
        <f t="shared" si="2"/>
        <v>WO</v>
      </c>
      <c r="AE11" s="12" t="s">
        <v>45</v>
      </c>
      <c r="AF11" s="12" t="s">
        <v>45</v>
      </c>
      <c r="AG11" s="12" t="s">
        <v>45</v>
      </c>
      <c r="AH11" s="12" t="s">
        <v>40</v>
      </c>
      <c r="AI11" s="12" t="s">
        <v>45</v>
      </c>
      <c r="AJ11" s="12" t="s">
        <v>45</v>
      </c>
      <c r="AK11" s="12" t="str">
        <f t="shared" si="2"/>
        <v>WO</v>
      </c>
      <c r="AL11" s="12" t="s">
        <v>45</v>
      </c>
      <c r="AM11" s="12" t="s">
        <v>45</v>
      </c>
      <c r="AN11" s="12" t="s">
        <v>45</v>
      </c>
      <c r="AO11" s="13" t="s">
        <v>45</v>
      </c>
      <c r="AP11" s="32"/>
      <c r="AQ11" s="33"/>
      <c r="AR11" s="12">
        <v>3</v>
      </c>
      <c r="AS11" s="12">
        <v>1003</v>
      </c>
      <c r="AT11" s="12" t="str">
        <f t="shared" si="3"/>
        <v>July</v>
      </c>
      <c r="AU11" s="12" t="s">
        <v>5</v>
      </c>
      <c r="AV11" s="11">
        <f t="shared" si="4"/>
        <v>24</v>
      </c>
      <c r="AW11" s="12">
        <f t="shared" si="5"/>
        <v>1</v>
      </c>
      <c r="AX11" s="12">
        <f t="shared" si="6"/>
        <v>2</v>
      </c>
      <c r="AY11" s="12">
        <f t="shared" si="7"/>
        <v>4</v>
      </c>
      <c r="AZ11" s="12">
        <f t="shared" si="8"/>
        <v>31</v>
      </c>
      <c r="BA11" s="12">
        <f>Janreport8[[#This Row],[Days]]-Janreport8[[#This Row],[Absent]]</f>
        <v>30</v>
      </c>
      <c r="BB11" s="27">
        <v>25000</v>
      </c>
      <c r="BC11" s="27">
        <f>Janreport8[[#This Row],[Salary]]/Janreport8[[#This Row],[Days]]</f>
        <v>806.45161290322585</v>
      </c>
      <c r="BD11" s="27">
        <f>Janreport8[[#This Row],[Per Day Salary]]*Janreport8[[#This Row],[Absent]]</f>
        <v>806.45161290322585</v>
      </c>
      <c r="BE11" s="27">
        <f>Janreport8[[#This Row],[Salary]]-Janreport8[[#This Row],[Deduction]]</f>
        <v>24193.548387096773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45</v>
      </c>
      <c r="L12" s="12" t="s">
        <v>45</v>
      </c>
      <c r="M12" s="12" t="s">
        <v>45</v>
      </c>
      <c r="N12" s="12" t="s">
        <v>45</v>
      </c>
      <c r="O12" s="12" t="s">
        <v>45</v>
      </c>
      <c r="P12" s="12" t="str">
        <f t="shared" si="2"/>
        <v>WO</v>
      </c>
      <c r="Q12" s="12" t="s">
        <v>45</v>
      </c>
      <c r="R12" s="12" t="s">
        <v>45</v>
      </c>
      <c r="S12" s="12" t="s">
        <v>45</v>
      </c>
      <c r="T12" s="12" t="s">
        <v>45</v>
      </c>
      <c r="U12" s="12" t="s">
        <v>45</v>
      </c>
      <c r="V12" s="12" t="s">
        <v>45</v>
      </c>
      <c r="W12" s="12" t="str">
        <f t="shared" si="2"/>
        <v>WO</v>
      </c>
      <c r="X12" s="12" t="s">
        <v>45</v>
      </c>
      <c r="Y12" s="12" t="s">
        <v>40</v>
      </c>
      <c r="Z12" s="12" t="s">
        <v>45</v>
      </c>
      <c r="AA12" s="12" t="s">
        <v>45</v>
      </c>
      <c r="AB12" s="12" t="s">
        <v>46</v>
      </c>
      <c r="AC12" s="12" t="s">
        <v>45</v>
      </c>
      <c r="AD12" s="12" t="str">
        <f t="shared" si="2"/>
        <v>WO</v>
      </c>
      <c r="AE12" s="12" t="s">
        <v>45</v>
      </c>
      <c r="AF12" s="12" t="s">
        <v>45</v>
      </c>
      <c r="AG12" s="12" t="s">
        <v>45</v>
      </c>
      <c r="AH12" s="12" t="s">
        <v>40</v>
      </c>
      <c r="AI12" s="12" t="s">
        <v>45</v>
      </c>
      <c r="AJ12" s="12" t="s">
        <v>45</v>
      </c>
      <c r="AK12" s="12" t="str">
        <f t="shared" si="2"/>
        <v>WO</v>
      </c>
      <c r="AL12" s="12" t="s">
        <v>45</v>
      </c>
      <c r="AM12" s="12" t="s">
        <v>46</v>
      </c>
      <c r="AN12" s="12" t="s">
        <v>45</v>
      </c>
      <c r="AO12" s="13" t="s">
        <v>45</v>
      </c>
      <c r="AP12" s="32"/>
      <c r="AQ12" s="33"/>
      <c r="AR12" s="12">
        <v>4</v>
      </c>
      <c r="AS12" s="12">
        <v>1004</v>
      </c>
      <c r="AT12" s="12" t="str">
        <f t="shared" si="3"/>
        <v>July</v>
      </c>
      <c r="AU12" s="12" t="s">
        <v>6</v>
      </c>
      <c r="AV12" s="11">
        <f t="shared" si="4"/>
        <v>23</v>
      </c>
      <c r="AW12" s="12">
        <f t="shared" si="5"/>
        <v>2</v>
      </c>
      <c r="AX12" s="12">
        <f t="shared" si="6"/>
        <v>2</v>
      </c>
      <c r="AY12" s="12">
        <f t="shared" si="7"/>
        <v>4</v>
      </c>
      <c r="AZ12" s="12">
        <f t="shared" si="8"/>
        <v>31</v>
      </c>
      <c r="BA12" s="12">
        <f>Janreport8[[#This Row],[Days]]-Janreport8[[#This Row],[Absent]]</f>
        <v>29</v>
      </c>
      <c r="BB12" s="27">
        <v>30000</v>
      </c>
      <c r="BC12" s="27">
        <f>Janreport8[[#This Row],[Salary]]/Janreport8[[#This Row],[Days]]</f>
        <v>967.74193548387098</v>
      </c>
      <c r="BD12" s="27">
        <f>Janreport8[[#This Row],[Per Day Salary]]*Janreport8[[#This Row],[Absent]]</f>
        <v>1935.483870967742</v>
      </c>
      <c r="BE12" s="27">
        <f>Janreport8[[#This Row],[Salary]]-Janreport8[[#This Row],[Deduction]]</f>
        <v>28064.516129032258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45</v>
      </c>
      <c r="L13" s="12" t="s">
        <v>46</v>
      </c>
      <c r="M13" s="12" t="s">
        <v>45</v>
      </c>
      <c r="N13" s="12" t="s">
        <v>45</v>
      </c>
      <c r="O13" s="12" t="s">
        <v>45</v>
      </c>
      <c r="P13" s="12" t="str">
        <f t="shared" si="2"/>
        <v>WO</v>
      </c>
      <c r="Q13" s="12" t="s">
        <v>45</v>
      </c>
      <c r="R13" s="12" t="s">
        <v>45</v>
      </c>
      <c r="S13" s="12" t="s">
        <v>45</v>
      </c>
      <c r="T13" s="12" t="s">
        <v>45</v>
      </c>
      <c r="U13" s="12" t="s">
        <v>45</v>
      </c>
      <c r="V13" s="12" t="s">
        <v>45</v>
      </c>
      <c r="W13" s="12" t="str">
        <f t="shared" si="2"/>
        <v>WO</v>
      </c>
      <c r="X13" s="12" t="s">
        <v>45</v>
      </c>
      <c r="Y13" s="12" t="s">
        <v>40</v>
      </c>
      <c r="Z13" s="12" t="s">
        <v>45</v>
      </c>
      <c r="AA13" s="12" t="s">
        <v>45</v>
      </c>
      <c r="AB13" s="12" t="s">
        <v>45</v>
      </c>
      <c r="AC13" s="12" t="s">
        <v>45</v>
      </c>
      <c r="AD13" s="12" t="str">
        <f t="shared" si="2"/>
        <v>WO</v>
      </c>
      <c r="AE13" s="12" t="s">
        <v>45</v>
      </c>
      <c r="AF13" s="12" t="s">
        <v>45</v>
      </c>
      <c r="AG13" s="12" t="s">
        <v>45</v>
      </c>
      <c r="AH13" s="12" t="s">
        <v>40</v>
      </c>
      <c r="AI13" s="12" t="s">
        <v>45</v>
      </c>
      <c r="AJ13" s="12" t="s">
        <v>45</v>
      </c>
      <c r="AK13" s="12" t="str">
        <f t="shared" si="2"/>
        <v>WO</v>
      </c>
      <c r="AL13" s="12" t="s">
        <v>45</v>
      </c>
      <c r="AM13" s="12" t="s">
        <v>45</v>
      </c>
      <c r="AN13" s="12" t="s">
        <v>45</v>
      </c>
      <c r="AO13" s="13" t="s">
        <v>45</v>
      </c>
      <c r="AP13" s="32"/>
      <c r="AQ13" s="33"/>
      <c r="AR13" s="12">
        <v>5</v>
      </c>
      <c r="AS13" s="12">
        <v>1005</v>
      </c>
      <c r="AT13" s="12" t="str">
        <f t="shared" si="3"/>
        <v>July</v>
      </c>
      <c r="AU13" s="12" t="s">
        <v>7</v>
      </c>
      <c r="AV13" s="11">
        <f t="shared" si="4"/>
        <v>24</v>
      </c>
      <c r="AW13" s="12">
        <f t="shared" si="5"/>
        <v>1</v>
      </c>
      <c r="AX13" s="12">
        <f t="shared" si="6"/>
        <v>2</v>
      </c>
      <c r="AY13" s="12">
        <f t="shared" si="7"/>
        <v>4</v>
      </c>
      <c r="AZ13" s="12">
        <f t="shared" si="8"/>
        <v>31</v>
      </c>
      <c r="BA13" s="12">
        <f>Janreport8[[#This Row],[Days]]-Janreport8[[#This Row],[Absent]]</f>
        <v>30</v>
      </c>
      <c r="BB13" s="27">
        <v>45000</v>
      </c>
      <c r="BC13" s="27">
        <f>Janreport8[[#This Row],[Salary]]/Janreport8[[#This Row],[Days]]</f>
        <v>1451.6129032258063</v>
      </c>
      <c r="BD13" s="27">
        <f>Janreport8[[#This Row],[Per Day Salary]]*Janreport8[[#This Row],[Absent]]</f>
        <v>1451.6129032258063</v>
      </c>
      <c r="BE13" s="27">
        <f>Janreport8[[#This Row],[Salary]]-Janreport8[[#This Row],[Deduction]]</f>
        <v>43548.387096774197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45</v>
      </c>
      <c r="L14" s="12" t="s">
        <v>45</v>
      </c>
      <c r="M14" s="12" t="s">
        <v>45</v>
      </c>
      <c r="N14" s="12" t="s">
        <v>45</v>
      </c>
      <c r="O14" s="12" t="s">
        <v>45</v>
      </c>
      <c r="P14" s="12" t="str">
        <f t="shared" si="2"/>
        <v>WO</v>
      </c>
      <c r="Q14" s="12" t="s">
        <v>45</v>
      </c>
      <c r="R14" s="12" t="s">
        <v>45</v>
      </c>
      <c r="S14" s="12" t="s">
        <v>45</v>
      </c>
      <c r="T14" s="12" t="s">
        <v>45</v>
      </c>
      <c r="U14" s="12" t="s">
        <v>45</v>
      </c>
      <c r="V14" s="12" t="s">
        <v>45</v>
      </c>
      <c r="W14" s="12" t="str">
        <f t="shared" si="2"/>
        <v>WO</v>
      </c>
      <c r="X14" s="12" t="s">
        <v>45</v>
      </c>
      <c r="Y14" s="12" t="s">
        <v>40</v>
      </c>
      <c r="Z14" s="12" t="s">
        <v>45</v>
      </c>
      <c r="AA14" s="12" t="s">
        <v>45</v>
      </c>
      <c r="AB14" s="12" t="s">
        <v>45</v>
      </c>
      <c r="AC14" s="12" t="s">
        <v>45</v>
      </c>
      <c r="AD14" s="12" t="str">
        <f t="shared" si="2"/>
        <v>WO</v>
      </c>
      <c r="AE14" s="12" t="s">
        <v>45</v>
      </c>
      <c r="AF14" s="12" t="s">
        <v>45</v>
      </c>
      <c r="AG14" s="12" t="s">
        <v>45</v>
      </c>
      <c r="AH14" s="12" t="s">
        <v>40</v>
      </c>
      <c r="AI14" s="12" t="s">
        <v>45</v>
      </c>
      <c r="AJ14" s="12" t="s">
        <v>45</v>
      </c>
      <c r="AK14" s="12" t="str">
        <f t="shared" si="2"/>
        <v>WO</v>
      </c>
      <c r="AL14" s="12" t="s">
        <v>45</v>
      </c>
      <c r="AM14" s="12" t="s">
        <v>45</v>
      </c>
      <c r="AN14" s="12" t="s">
        <v>45</v>
      </c>
      <c r="AO14" s="13" t="s">
        <v>45</v>
      </c>
      <c r="AP14" s="32"/>
      <c r="AQ14" s="33"/>
      <c r="AR14" s="12">
        <v>6</v>
      </c>
      <c r="AS14" s="12">
        <v>1006</v>
      </c>
      <c r="AT14" s="12" t="str">
        <f t="shared" si="3"/>
        <v>July</v>
      </c>
      <c r="AU14" s="12" t="s">
        <v>8</v>
      </c>
      <c r="AV14" s="11">
        <f t="shared" si="4"/>
        <v>25</v>
      </c>
      <c r="AW14" s="12">
        <f t="shared" si="5"/>
        <v>0</v>
      </c>
      <c r="AX14" s="12">
        <f t="shared" si="6"/>
        <v>2</v>
      </c>
      <c r="AY14" s="12">
        <f t="shared" si="7"/>
        <v>4</v>
      </c>
      <c r="AZ14" s="12">
        <f t="shared" si="8"/>
        <v>31</v>
      </c>
      <c r="BA14" s="12">
        <f>Janreport8[[#This Row],[Days]]-Janreport8[[#This Row],[Absent]]</f>
        <v>31</v>
      </c>
      <c r="BB14" s="27">
        <v>15000</v>
      </c>
      <c r="BC14" s="27">
        <f>Janreport8[[#This Row],[Salary]]/Janreport8[[#This Row],[Days]]</f>
        <v>483.87096774193549</v>
      </c>
      <c r="BD14" s="27">
        <f>Janreport8[[#This Row],[Per Day Salary]]*Janreport8[[#This Row],[Absent]]</f>
        <v>0</v>
      </c>
      <c r="BE14" s="27">
        <f>Janreport8[[#This Row],[Salary]]-Janreport8[[#This Row],[Deduction]]</f>
        <v>15000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45</v>
      </c>
      <c r="L15" s="12" t="s">
        <v>45</v>
      </c>
      <c r="M15" s="12" t="s">
        <v>45</v>
      </c>
      <c r="N15" s="12" t="s">
        <v>45</v>
      </c>
      <c r="O15" s="12" t="s">
        <v>45</v>
      </c>
      <c r="P15" s="12" t="str">
        <f t="shared" si="2"/>
        <v>WO</v>
      </c>
      <c r="Q15" s="12" t="s">
        <v>45</v>
      </c>
      <c r="R15" s="12" t="s">
        <v>45</v>
      </c>
      <c r="S15" s="12" t="s">
        <v>45</v>
      </c>
      <c r="T15" s="12" t="s">
        <v>45</v>
      </c>
      <c r="U15" s="12" t="s">
        <v>45</v>
      </c>
      <c r="V15" s="12" t="s">
        <v>45</v>
      </c>
      <c r="W15" s="12" t="str">
        <f t="shared" si="2"/>
        <v>WO</v>
      </c>
      <c r="X15" s="12" t="s">
        <v>45</v>
      </c>
      <c r="Y15" s="12" t="s">
        <v>40</v>
      </c>
      <c r="Z15" s="12" t="s">
        <v>45</v>
      </c>
      <c r="AA15" s="12" t="s">
        <v>45</v>
      </c>
      <c r="AB15" s="12" t="s">
        <v>45</v>
      </c>
      <c r="AC15" s="12" t="s">
        <v>45</v>
      </c>
      <c r="AD15" s="12" t="str">
        <f t="shared" si="2"/>
        <v>WO</v>
      </c>
      <c r="AE15" s="12" t="s">
        <v>45</v>
      </c>
      <c r="AF15" s="12" t="s">
        <v>45</v>
      </c>
      <c r="AG15" s="12" t="s">
        <v>45</v>
      </c>
      <c r="AH15" s="12" t="s">
        <v>40</v>
      </c>
      <c r="AI15" s="12" t="s">
        <v>45</v>
      </c>
      <c r="AJ15" s="12" t="s">
        <v>45</v>
      </c>
      <c r="AK15" s="12" t="str">
        <f t="shared" si="2"/>
        <v>WO</v>
      </c>
      <c r="AL15" s="12" t="s">
        <v>45</v>
      </c>
      <c r="AM15" s="12" t="s">
        <v>45</v>
      </c>
      <c r="AN15" s="12" t="s">
        <v>45</v>
      </c>
      <c r="AO15" s="13" t="s">
        <v>45</v>
      </c>
      <c r="AP15" s="32"/>
      <c r="AQ15" s="33"/>
      <c r="AR15" s="12">
        <v>7</v>
      </c>
      <c r="AS15" s="12">
        <v>1007</v>
      </c>
      <c r="AT15" s="12" t="str">
        <f t="shared" si="3"/>
        <v>July</v>
      </c>
      <c r="AU15" s="12" t="s">
        <v>9</v>
      </c>
      <c r="AV15" s="11">
        <f t="shared" si="4"/>
        <v>25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31</v>
      </c>
      <c r="BA15" s="12">
        <f>Janreport8[[#This Row],[Days]]-Janreport8[[#This Row],[Absent]]</f>
        <v>31</v>
      </c>
      <c r="BB15" s="27">
        <v>62000</v>
      </c>
      <c r="BC15" s="27">
        <f>Janreport8[[#This Row],[Salary]]/Janreport8[[#This Row],[Days]]</f>
        <v>2000</v>
      </c>
      <c r="BD15" s="27">
        <f>Janreport8[[#This Row],[Per Day Salary]]*Janreport8[[#This Row],[Absent]]</f>
        <v>0</v>
      </c>
      <c r="BE15" s="27">
        <f>Janreport8[[#This Row],[Salary]]-Janreport8[[#This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45</v>
      </c>
      <c r="L16" s="12" t="s">
        <v>45</v>
      </c>
      <c r="M16" s="12" t="s">
        <v>45</v>
      </c>
      <c r="N16" s="12" t="s">
        <v>45</v>
      </c>
      <c r="O16" s="12" t="s">
        <v>45</v>
      </c>
      <c r="P16" s="12" t="str">
        <f t="shared" si="2"/>
        <v>WO</v>
      </c>
      <c r="Q16" s="12" t="s">
        <v>45</v>
      </c>
      <c r="R16" s="12" t="s">
        <v>45</v>
      </c>
      <c r="S16" s="12" t="s">
        <v>46</v>
      </c>
      <c r="T16" s="12" t="s">
        <v>45</v>
      </c>
      <c r="U16" s="12" t="s">
        <v>45</v>
      </c>
      <c r="V16" s="12" t="s">
        <v>45</v>
      </c>
      <c r="W16" s="12" t="str">
        <f t="shared" si="2"/>
        <v>WO</v>
      </c>
      <c r="X16" s="12" t="s">
        <v>45</v>
      </c>
      <c r="Y16" s="12" t="s">
        <v>40</v>
      </c>
      <c r="Z16" s="12" t="s">
        <v>45</v>
      </c>
      <c r="AA16" s="12" t="s">
        <v>45</v>
      </c>
      <c r="AB16" s="12" t="s">
        <v>45</v>
      </c>
      <c r="AC16" s="12" t="s">
        <v>45</v>
      </c>
      <c r="AD16" s="12" t="str">
        <f t="shared" si="2"/>
        <v>WO</v>
      </c>
      <c r="AE16" s="12" t="s">
        <v>45</v>
      </c>
      <c r="AF16" s="12" t="s">
        <v>45</v>
      </c>
      <c r="AG16" s="12" t="s">
        <v>45</v>
      </c>
      <c r="AH16" s="12" t="s">
        <v>40</v>
      </c>
      <c r="AI16" s="12" t="s">
        <v>45</v>
      </c>
      <c r="AJ16" s="12" t="s">
        <v>45</v>
      </c>
      <c r="AK16" s="12" t="str">
        <f t="shared" si="2"/>
        <v>WO</v>
      </c>
      <c r="AL16" s="12" t="s">
        <v>45</v>
      </c>
      <c r="AM16" s="12" t="s">
        <v>45</v>
      </c>
      <c r="AN16" s="12" t="s">
        <v>45</v>
      </c>
      <c r="AO16" s="13" t="s">
        <v>45</v>
      </c>
      <c r="AP16" s="32"/>
      <c r="AQ16" s="33"/>
      <c r="AR16" s="12">
        <v>8</v>
      </c>
      <c r="AS16" s="12">
        <v>1008</v>
      </c>
      <c r="AT16" s="12" t="str">
        <f t="shared" si="3"/>
        <v>July</v>
      </c>
      <c r="AU16" s="12" t="s">
        <v>10</v>
      </c>
      <c r="AV16" s="11">
        <f t="shared" si="4"/>
        <v>24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31</v>
      </c>
      <c r="BA16" s="12">
        <f>Janreport8[[#This Row],[Days]]-Janreport8[[#This Row],[Absent]]</f>
        <v>30</v>
      </c>
      <c r="BB16" s="27">
        <v>50000</v>
      </c>
      <c r="BC16" s="27">
        <f>Janreport8[[#This Row],[Salary]]/Janreport8[[#This Row],[Days]]</f>
        <v>1612.9032258064517</v>
      </c>
      <c r="BD16" s="27">
        <f>Janreport8[[#This Row],[Per Day Salary]]*Janreport8[[#This Row],[Absent]]</f>
        <v>1612.9032258064517</v>
      </c>
      <c r="BE16" s="27">
        <f>Janreport8[[#This Row],[Salary]]-Janreport8[[#This Row],[Deduction]]</f>
        <v>48387.096774193546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45</v>
      </c>
      <c r="L17" s="12" t="s">
        <v>45</v>
      </c>
      <c r="M17" s="12" t="s">
        <v>45</v>
      </c>
      <c r="N17" s="12" t="s">
        <v>45</v>
      </c>
      <c r="O17" s="12" t="s">
        <v>45</v>
      </c>
      <c r="P17" s="12" t="str">
        <f t="shared" si="2"/>
        <v>WO</v>
      </c>
      <c r="Q17" s="12" t="s">
        <v>45</v>
      </c>
      <c r="R17" s="12" t="s">
        <v>45</v>
      </c>
      <c r="S17" s="12" t="s">
        <v>45</v>
      </c>
      <c r="T17" s="12" t="s">
        <v>45</v>
      </c>
      <c r="U17" s="12" t="s">
        <v>45</v>
      </c>
      <c r="V17" s="12" t="s">
        <v>45</v>
      </c>
      <c r="W17" s="12" t="str">
        <f t="shared" si="2"/>
        <v>WO</v>
      </c>
      <c r="X17" s="12" t="s">
        <v>45</v>
      </c>
      <c r="Y17" s="12" t="s">
        <v>40</v>
      </c>
      <c r="Z17" s="12" t="s">
        <v>45</v>
      </c>
      <c r="AA17" s="12" t="s">
        <v>45</v>
      </c>
      <c r="AB17" s="12" t="s">
        <v>45</v>
      </c>
      <c r="AC17" s="12" t="s">
        <v>45</v>
      </c>
      <c r="AD17" s="12" t="str">
        <f t="shared" ref="AD17:AK28" si="10">IF(AD$7="Sun","WO","")</f>
        <v>WO</v>
      </c>
      <c r="AE17" s="12" t="s">
        <v>45</v>
      </c>
      <c r="AF17" s="12" t="s">
        <v>45</v>
      </c>
      <c r="AG17" s="12" t="s">
        <v>45</v>
      </c>
      <c r="AH17" s="12" t="s">
        <v>40</v>
      </c>
      <c r="AI17" s="12" t="s">
        <v>45</v>
      </c>
      <c r="AJ17" s="12" t="s">
        <v>45</v>
      </c>
      <c r="AK17" s="12" t="str">
        <f t="shared" si="10"/>
        <v>WO</v>
      </c>
      <c r="AL17" s="12" t="s">
        <v>45</v>
      </c>
      <c r="AM17" s="12" t="s">
        <v>45</v>
      </c>
      <c r="AN17" s="12" t="s">
        <v>46</v>
      </c>
      <c r="AO17" s="13" t="s">
        <v>45</v>
      </c>
      <c r="AP17" s="32"/>
      <c r="AQ17" s="33"/>
      <c r="AR17" s="12">
        <v>9</v>
      </c>
      <c r="AS17" s="12">
        <v>1009</v>
      </c>
      <c r="AT17" s="12" t="str">
        <f t="shared" si="3"/>
        <v>July</v>
      </c>
      <c r="AU17" s="12" t="s">
        <v>11</v>
      </c>
      <c r="AV17" s="11">
        <f t="shared" si="4"/>
        <v>24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31</v>
      </c>
      <c r="BA17" s="12">
        <f>Janreport8[[#This Row],[Days]]-Janreport8[[#This Row],[Absent]]</f>
        <v>30</v>
      </c>
      <c r="BB17" s="27">
        <v>25000</v>
      </c>
      <c r="BC17" s="27">
        <f>Janreport8[[#This Row],[Salary]]/Janreport8[[#This Row],[Days]]</f>
        <v>806.45161290322585</v>
      </c>
      <c r="BD17" s="27">
        <f>Janreport8[[#This Row],[Per Day Salary]]*Janreport8[[#This Row],[Absent]]</f>
        <v>806.45161290322585</v>
      </c>
      <c r="BE17" s="27">
        <f>Janreport8[[#This Row],[Salary]]-Janreport8[[#This Row],[Deduction]]</f>
        <v>24193.548387096773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45</v>
      </c>
      <c r="L18" s="12" t="s">
        <v>45</v>
      </c>
      <c r="M18" s="12" t="s">
        <v>45</v>
      </c>
      <c r="N18" s="12" t="s">
        <v>45</v>
      </c>
      <c r="O18" s="12" t="s">
        <v>45</v>
      </c>
      <c r="P18" s="12" t="str">
        <f t="shared" ref="P18:W28" si="11">IF(P$7="Sun","WO","")</f>
        <v>WO</v>
      </c>
      <c r="Q18" s="12" t="s">
        <v>45</v>
      </c>
      <c r="R18" s="12" t="s">
        <v>45</v>
      </c>
      <c r="S18" s="12" t="s">
        <v>45</v>
      </c>
      <c r="T18" s="12" t="s">
        <v>45</v>
      </c>
      <c r="U18" s="12" t="s">
        <v>45</v>
      </c>
      <c r="V18" s="12" t="s">
        <v>45</v>
      </c>
      <c r="W18" s="12" t="str">
        <f t="shared" si="11"/>
        <v>WO</v>
      </c>
      <c r="X18" s="12" t="s">
        <v>45</v>
      </c>
      <c r="Y18" s="12" t="s">
        <v>40</v>
      </c>
      <c r="Z18" s="12" t="s">
        <v>45</v>
      </c>
      <c r="AA18" s="12" t="s">
        <v>45</v>
      </c>
      <c r="AB18" s="12" t="s">
        <v>46</v>
      </c>
      <c r="AC18" s="12" t="s">
        <v>45</v>
      </c>
      <c r="AD18" s="12" t="str">
        <f t="shared" si="10"/>
        <v>WO</v>
      </c>
      <c r="AE18" s="12" t="s">
        <v>45</v>
      </c>
      <c r="AF18" s="12" t="s">
        <v>45</v>
      </c>
      <c r="AG18" s="12" t="s">
        <v>45</v>
      </c>
      <c r="AH18" s="12" t="s">
        <v>40</v>
      </c>
      <c r="AI18" s="12" t="s">
        <v>45</v>
      </c>
      <c r="AJ18" s="12" t="s">
        <v>45</v>
      </c>
      <c r="AK18" s="12" t="str">
        <f t="shared" si="10"/>
        <v>WO</v>
      </c>
      <c r="AL18" s="12" t="s">
        <v>45</v>
      </c>
      <c r="AM18" s="12" t="s">
        <v>45</v>
      </c>
      <c r="AN18" s="12" t="s">
        <v>45</v>
      </c>
      <c r="AO18" s="13" t="s">
        <v>45</v>
      </c>
      <c r="AP18" s="32"/>
      <c r="AQ18" s="33"/>
      <c r="AR18" s="12">
        <v>10</v>
      </c>
      <c r="AS18" s="12">
        <v>1010</v>
      </c>
      <c r="AT18" s="12" t="str">
        <f t="shared" si="3"/>
        <v>July</v>
      </c>
      <c r="AU18" s="12" t="s">
        <v>12</v>
      </c>
      <c r="AV18" s="11">
        <f t="shared" si="4"/>
        <v>24</v>
      </c>
      <c r="AW18" s="12">
        <f t="shared" si="5"/>
        <v>1</v>
      </c>
      <c r="AX18" s="12">
        <f t="shared" si="6"/>
        <v>2</v>
      </c>
      <c r="AY18" s="12">
        <f t="shared" si="7"/>
        <v>4</v>
      </c>
      <c r="AZ18" s="12">
        <f t="shared" si="8"/>
        <v>31</v>
      </c>
      <c r="BA18" s="12">
        <f>Janreport8[[#This Row],[Days]]-Janreport8[[#This Row],[Absent]]</f>
        <v>30</v>
      </c>
      <c r="BB18" s="27">
        <v>45000</v>
      </c>
      <c r="BC18" s="27">
        <f>Janreport8[[#This Row],[Salary]]/Janreport8[[#This Row],[Days]]</f>
        <v>1451.6129032258063</v>
      </c>
      <c r="BD18" s="27">
        <f>Janreport8[[#This Row],[Per Day Salary]]*Janreport8[[#This Row],[Absent]]</f>
        <v>1451.6129032258063</v>
      </c>
      <c r="BE18" s="27">
        <f>Janreport8[[#This Row],[Salary]]-Janreport8[[#This Row],[Deduction]]</f>
        <v>43548.387096774197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45</v>
      </c>
      <c r="L19" s="12" t="s">
        <v>46</v>
      </c>
      <c r="M19" s="12" t="s">
        <v>45</v>
      </c>
      <c r="N19" s="12" t="s">
        <v>45</v>
      </c>
      <c r="O19" s="12" t="s">
        <v>45</v>
      </c>
      <c r="P19" s="12" t="str">
        <f t="shared" si="11"/>
        <v>WO</v>
      </c>
      <c r="Q19" s="12" t="s">
        <v>45</v>
      </c>
      <c r="R19" s="12" t="s">
        <v>45</v>
      </c>
      <c r="S19" s="12" t="s">
        <v>45</v>
      </c>
      <c r="T19" s="12" t="s">
        <v>45</v>
      </c>
      <c r="U19" s="12" t="s">
        <v>45</v>
      </c>
      <c r="V19" s="12" t="s">
        <v>45</v>
      </c>
      <c r="W19" s="12" t="str">
        <f t="shared" si="11"/>
        <v>WO</v>
      </c>
      <c r="X19" s="12" t="s">
        <v>45</v>
      </c>
      <c r="Y19" s="12" t="s">
        <v>40</v>
      </c>
      <c r="Z19" s="12" t="s">
        <v>45</v>
      </c>
      <c r="AA19" s="12" t="s">
        <v>45</v>
      </c>
      <c r="AB19" s="12" t="s">
        <v>45</v>
      </c>
      <c r="AC19" s="12" t="s">
        <v>45</v>
      </c>
      <c r="AD19" s="12" t="str">
        <f t="shared" si="10"/>
        <v>WO</v>
      </c>
      <c r="AE19" s="12" t="s">
        <v>45</v>
      </c>
      <c r="AF19" s="12" t="s">
        <v>45</v>
      </c>
      <c r="AG19" s="12" t="s">
        <v>45</v>
      </c>
      <c r="AH19" s="12" t="s">
        <v>40</v>
      </c>
      <c r="AI19" s="12" t="s">
        <v>45</v>
      </c>
      <c r="AJ19" s="12" t="s">
        <v>45</v>
      </c>
      <c r="AK19" s="12" t="str">
        <f t="shared" si="10"/>
        <v>WO</v>
      </c>
      <c r="AL19" s="12" t="s">
        <v>45</v>
      </c>
      <c r="AM19" s="12" t="s">
        <v>45</v>
      </c>
      <c r="AN19" s="12" t="s">
        <v>45</v>
      </c>
      <c r="AO19" s="13" t="s">
        <v>45</v>
      </c>
      <c r="AP19" s="32"/>
      <c r="AQ19" s="33"/>
      <c r="AR19" s="12">
        <v>11</v>
      </c>
      <c r="AS19" s="12">
        <v>1011</v>
      </c>
      <c r="AT19" s="12" t="str">
        <f t="shared" si="3"/>
        <v>July</v>
      </c>
      <c r="AU19" s="12" t="s">
        <v>13</v>
      </c>
      <c r="AV19" s="11">
        <f t="shared" si="4"/>
        <v>24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31</v>
      </c>
      <c r="BA19" s="12">
        <f>Janreport8[[#This Row],[Days]]-Janreport8[[#This Row],[Absent]]</f>
        <v>30</v>
      </c>
      <c r="BB19" s="27">
        <v>48000</v>
      </c>
      <c r="BC19" s="27">
        <f>Janreport8[[#This Row],[Salary]]/Janreport8[[#This Row],[Days]]</f>
        <v>1548.3870967741937</v>
      </c>
      <c r="BD19" s="27">
        <f>Janreport8[[#This Row],[Per Day Salary]]*Janreport8[[#This Row],[Absent]]</f>
        <v>1548.3870967741937</v>
      </c>
      <c r="BE19" s="27">
        <f>Janreport8[[#This Row],[Salary]]-Janreport8[[#This Row],[Deduction]]</f>
        <v>46451.612903225803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45</v>
      </c>
      <c r="L20" s="12" t="s">
        <v>45</v>
      </c>
      <c r="M20" s="12" t="s">
        <v>45</v>
      </c>
      <c r="N20" s="12" t="s">
        <v>45</v>
      </c>
      <c r="O20" s="12" t="s">
        <v>45</v>
      </c>
      <c r="P20" s="12" t="str">
        <f t="shared" si="11"/>
        <v>WO</v>
      </c>
      <c r="Q20" s="12" t="s">
        <v>45</v>
      </c>
      <c r="R20" s="12" t="s">
        <v>45</v>
      </c>
      <c r="S20" s="12" t="s">
        <v>45</v>
      </c>
      <c r="T20" s="12" t="s">
        <v>45</v>
      </c>
      <c r="U20" s="12" t="s">
        <v>45</v>
      </c>
      <c r="V20" s="12" t="s">
        <v>45</v>
      </c>
      <c r="W20" s="12" t="str">
        <f t="shared" si="11"/>
        <v>WO</v>
      </c>
      <c r="X20" s="12" t="s">
        <v>45</v>
      </c>
      <c r="Y20" s="12" t="s">
        <v>40</v>
      </c>
      <c r="Z20" s="12" t="s">
        <v>45</v>
      </c>
      <c r="AA20" s="12" t="s">
        <v>45</v>
      </c>
      <c r="AB20" s="12" t="s">
        <v>45</v>
      </c>
      <c r="AC20" s="12" t="s">
        <v>45</v>
      </c>
      <c r="AD20" s="12" t="str">
        <f t="shared" si="10"/>
        <v>WO</v>
      </c>
      <c r="AE20" s="12" t="s">
        <v>45</v>
      </c>
      <c r="AF20" s="12" t="s">
        <v>45</v>
      </c>
      <c r="AG20" s="12" t="s">
        <v>45</v>
      </c>
      <c r="AH20" s="12" t="s">
        <v>40</v>
      </c>
      <c r="AI20" s="12" t="s">
        <v>45</v>
      </c>
      <c r="AJ20" s="12" t="s">
        <v>45</v>
      </c>
      <c r="AK20" s="12" t="str">
        <f t="shared" si="10"/>
        <v>WO</v>
      </c>
      <c r="AL20" s="12" t="s">
        <v>45</v>
      </c>
      <c r="AM20" s="12" t="s">
        <v>45</v>
      </c>
      <c r="AN20" s="12" t="s">
        <v>45</v>
      </c>
      <c r="AO20" s="13" t="s">
        <v>45</v>
      </c>
      <c r="AP20" s="32"/>
      <c r="AQ20" s="33"/>
      <c r="AR20" s="12">
        <v>12</v>
      </c>
      <c r="AS20" s="12">
        <v>1012</v>
      </c>
      <c r="AT20" s="12" t="str">
        <f t="shared" si="3"/>
        <v>July</v>
      </c>
      <c r="AU20" s="12" t="s">
        <v>14</v>
      </c>
      <c r="AV20" s="11">
        <f t="shared" si="4"/>
        <v>25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31</v>
      </c>
      <c r="BA20" s="12">
        <f>Janreport8[[#This Row],[Days]]-Janreport8[[#This Row],[Absent]]</f>
        <v>31</v>
      </c>
      <c r="BB20" s="27">
        <v>52000</v>
      </c>
      <c r="BC20" s="27">
        <f>Janreport8[[#This Row],[Salary]]/Janreport8[[#This Row],[Days]]</f>
        <v>1677.4193548387098</v>
      </c>
      <c r="BD20" s="27">
        <f>Janreport8[[#This Row],[Per Day Salary]]*Janreport8[[#This Row],[Absent]]</f>
        <v>0</v>
      </c>
      <c r="BE20" s="27">
        <f>Janreport8[[#This Row],[Salary]]-Janreport8[[#This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45</v>
      </c>
      <c r="L21" s="12" t="s">
        <v>45</v>
      </c>
      <c r="M21" s="12" t="s">
        <v>45</v>
      </c>
      <c r="N21" s="12" t="s">
        <v>45</v>
      </c>
      <c r="O21" s="12" t="s">
        <v>45</v>
      </c>
      <c r="P21" s="12" t="str">
        <f t="shared" si="11"/>
        <v>WO</v>
      </c>
      <c r="Q21" s="12" t="s">
        <v>45</v>
      </c>
      <c r="R21" s="12" t="s">
        <v>45</v>
      </c>
      <c r="S21" s="12" t="s">
        <v>45</v>
      </c>
      <c r="T21" s="12" t="s">
        <v>45</v>
      </c>
      <c r="U21" s="12" t="s">
        <v>46</v>
      </c>
      <c r="V21" s="12" t="s">
        <v>45</v>
      </c>
      <c r="W21" s="12" t="str">
        <f t="shared" si="11"/>
        <v>WO</v>
      </c>
      <c r="X21" s="12" t="s">
        <v>45</v>
      </c>
      <c r="Y21" s="12" t="s">
        <v>40</v>
      </c>
      <c r="Z21" s="12" t="s">
        <v>45</v>
      </c>
      <c r="AA21" s="12" t="s">
        <v>45</v>
      </c>
      <c r="AB21" s="12" t="s">
        <v>45</v>
      </c>
      <c r="AC21" s="12" t="s">
        <v>45</v>
      </c>
      <c r="AD21" s="12" t="str">
        <f t="shared" si="10"/>
        <v>WO</v>
      </c>
      <c r="AE21" s="12" t="s">
        <v>45</v>
      </c>
      <c r="AF21" s="12" t="s">
        <v>45</v>
      </c>
      <c r="AG21" s="12" t="s">
        <v>45</v>
      </c>
      <c r="AH21" s="12" t="s">
        <v>40</v>
      </c>
      <c r="AI21" s="12" t="s">
        <v>45</v>
      </c>
      <c r="AJ21" s="12" t="s">
        <v>45</v>
      </c>
      <c r="AK21" s="12" t="str">
        <f t="shared" si="10"/>
        <v>WO</v>
      </c>
      <c r="AL21" s="12" t="s">
        <v>45</v>
      </c>
      <c r="AM21" s="12" t="s">
        <v>45</v>
      </c>
      <c r="AN21" s="12" t="s">
        <v>45</v>
      </c>
      <c r="AO21" s="13" t="s">
        <v>45</v>
      </c>
      <c r="AP21" s="32"/>
      <c r="AQ21" s="33"/>
      <c r="AR21" s="12">
        <v>13</v>
      </c>
      <c r="AS21" s="12">
        <v>1013</v>
      </c>
      <c r="AT21" s="12" t="str">
        <f t="shared" si="3"/>
        <v>July</v>
      </c>
      <c r="AU21" s="12" t="s">
        <v>15</v>
      </c>
      <c r="AV21" s="11">
        <f t="shared" si="4"/>
        <v>24</v>
      </c>
      <c r="AW21" s="12">
        <f t="shared" si="5"/>
        <v>1</v>
      </c>
      <c r="AX21" s="12">
        <f t="shared" si="6"/>
        <v>2</v>
      </c>
      <c r="AY21" s="12">
        <f t="shared" si="7"/>
        <v>4</v>
      </c>
      <c r="AZ21" s="12">
        <f t="shared" si="8"/>
        <v>31</v>
      </c>
      <c r="BA21" s="12">
        <f>Janreport8[[#This Row],[Days]]-Janreport8[[#This Row],[Absent]]</f>
        <v>30</v>
      </c>
      <c r="BB21" s="27">
        <v>42000</v>
      </c>
      <c r="BC21" s="27">
        <f>Janreport8[[#This Row],[Salary]]/Janreport8[[#This Row],[Days]]</f>
        <v>1354.8387096774193</v>
      </c>
      <c r="BD21" s="27">
        <f>Janreport8[[#This Row],[Per Day Salary]]*Janreport8[[#This Row],[Absent]]</f>
        <v>1354.8387096774193</v>
      </c>
      <c r="BE21" s="27">
        <f>Janreport8[[#This Row],[Salary]]-Janreport8[[#This Row],[Deduction]]</f>
        <v>40645.161290322583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45</v>
      </c>
      <c r="L22" s="12" t="s">
        <v>45</v>
      </c>
      <c r="M22" s="12" t="s">
        <v>45</v>
      </c>
      <c r="N22" s="12" t="s">
        <v>45</v>
      </c>
      <c r="O22" s="12" t="s">
        <v>45</v>
      </c>
      <c r="P22" s="12" t="str">
        <f t="shared" si="11"/>
        <v>WO</v>
      </c>
      <c r="Q22" s="12" t="s">
        <v>45</v>
      </c>
      <c r="R22" s="12" t="s">
        <v>45</v>
      </c>
      <c r="S22" s="12" t="s">
        <v>46</v>
      </c>
      <c r="T22" s="12" t="s">
        <v>45</v>
      </c>
      <c r="U22" s="12" t="s">
        <v>45</v>
      </c>
      <c r="V22" s="12" t="s">
        <v>45</v>
      </c>
      <c r="W22" s="12" t="str">
        <f t="shared" si="11"/>
        <v>WO</v>
      </c>
      <c r="X22" s="12" t="s">
        <v>45</v>
      </c>
      <c r="Y22" s="12" t="s">
        <v>40</v>
      </c>
      <c r="Z22" s="12" t="s">
        <v>45</v>
      </c>
      <c r="AA22" s="12" t="s">
        <v>45</v>
      </c>
      <c r="AB22" s="12" t="s">
        <v>45</v>
      </c>
      <c r="AC22" s="12" t="s">
        <v>45</v>
      </c>
      <c r="AD22" s="12" t="str">
        <f t="shared" si="10"/>
        <v>WO</v>
      </c>
      <c r="AE22" s="12" t="s">
        <v>45</v>
      </c>
      <c r="AF22" s="12" t="s">
        <v>45</v>
      </c>
      <c r="AG22" s="12" t="s">
        <v>45</v>
      </c>
      <c r="AH22" s="12" t="s">
        <v>40</v>
      </c>
      <c r="AI22" s="12" t="s">
        <v>45</v>
      </c>
      <c r="AJ22" s="12" t="s">
        <v>45</v>
      </c>
      <c r="AK22" s="12" t="str">
        <f t="shared" si="10"/>
        <v>WO</v>
      </c>
      <c r="AL22" s="12" t="s">
        <v>45</v>
      </c>
      <c r="AM22" s="12" t="s">
        <v>45</v>
      </c>
      <c r="AN22" s="12" t="s">
        <v>46</v>
      </c>
      <c r="AO22" s="13" t="s">
        <v>45</v>
      </c>
      <c r="AP22" s="32"/>
      <c r="AQ22" s="33"/>
      <c r="AR22" s="12">
        <v>14</v>
      </c>
      <c r="AS22" s="12">
        <v>1014</v>
      </c>
      <c r="AT22" s="12" t="str">
        <f t="shared" si="3"/>
        <v>July</v>
      </c>
      <c r="AU22" s="12" t="s">
        <v>16</v>
      </c>
      <c r="AV22" s="11">
        <f t="shared" si="4"/>
        <v>23</v>
      </c>
      <c r="AW22" s="12">
        <f t="shared" si="5"/>
        <v>2</v>
      </c>
      <c r="AX22" s="12">
        <f t="shared" si="6"/>
        <v>2</v>
      </c>
      <c r="AY22" s="12">
        <f t="shared" si="7"/>
        <v>4</v>
      </c>
      <c r="AZ22" s="12">
        <f t="shared" si="8"/>
        <v>31</v>
      </c>
      <c r="BA22" s="12">
        <f>Janreport8[[#This Row],[Days]]-Janreport8[[#This Row],[Absent]]</f>
        <v>29</v>
      </c>
      <c r="BB22" s="27">
        <v>15000</v>
      </c>
      <c r="BC22" s="27">
        <f>Janreport8[[#This Row],[Salary]]/Janreport8[[#This Row],[Days]]</f>
        <v>483.87096774193549</v>
      </c>
      <c r="BD22" s="27">
        <f>Janreport8[[#This Row],[Per Day Salary]]*Janreport8[[#This Row],[Absent]]</f>
        <v>967.74193548387098</v>
      </c>
      <c r="BE22" s="27">
        <f>Janreport8[[#This Row],[Salary]]-Janreport8[[#This Row],[Deduction]]</f>
        <v>14032.258064516129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45</v>
      </c>
      <c r="L23" s="12" t="s">
        <v>45</v>
      </c>
      <c r="M23" s="12" t="s">
        <v>45</v>
      </c>
      <c r="N23" s="12" t="s">
        <v>45</v>
      </c>
      <c r="O23" s="12" t="s">
        <v>45</v>
      </c>
      <c r="P23" s="12" t="str">
        <f t="shared" si="11"/>
        <v>WO</v>
      </c>
      <c r="Q23" s="12" t="s">
        <v>45</v>
      </c>
      <c r="R23" s="12" t="s">
        <v>45</v>
      </c>
      <c r="S23" s="12" t="s">
        <v>45</v>
      </c>
      <c r="T23" s="12" t="s">
        <v>45</v>
      </c>
      <c r="U23" s="12" t="s">
        <v>45</v>
      </c>
      <c r="V23" s="12" t="s">
        <v>45</v>
      </c>
      <c r="W23" s="12" t="str">
        <f t="shared" si="11"/>
        <v>WO</v>
      </c>
      <c r="X23" s="12" t="s">
        <v>45</v>
      </c>
      <c r="Y23" s="12" t="s">
        <v>40</v>
      </c>
      <c r="Z23" s="12" t="s">
        <v>45</v>
      </c>
      <c r="AA23" s="12" t="s">
        <v>45</v>
      </c>
      <c r="AB23" s="12" t="s">
        <v>45</v>
      </c>
      <c r="AC23" s="12" t="s">
        <v>45</v>
      </c>
      <c r="AD23" s="12" t="str">
        <f t="shared" si="10"/>
        <v>WO</v>
      </c>
      <c r="AE23" s="12" t="s">
        <v>45</v>
      </c>
      <c r="AF23" s="12" t="s">
        <v>45</v>
      </c>
      <c r="AG23" s="12" t="s">
        <v>45</v>
      </c>
      <c r="AH23" s="12" t="s">
        <v>40</v>
      </c>
      <c r="AI23" s="12" t="s">
        <v>45</v>
      </c>
      <c r="AJ23" s="12" t="s">
        <v>45</v>
      </c>
      <c r="AK23" s="12" t="str">
        <f t="shared" si="10"/>
        <v>WO</v>
      </c>
      <c r="AL23" s="12" t="s">
        <v>45</v>
      </c>
      <c r="AM23" s="12" t="s">
        <v>45</v>
      </c>
      <c r="AN23" s="12" t="s">
        <v>46</v>
      </c>
      <c r="AO23" s="13" t="s">
        <v>45</v>
      </c>
      <c r="AP23" s="32"/>
      <c r="AQ23" s="33"/>
      <c r="AR23" s="12">
        <v>15</v>
      </c>
      <c r="AS23" s="12">
        <v>1015</v>
      </c>
      <c r="AT23" s="12" t="str">
        <f t="shared" si="3"/>
        <v>July</v>
      </c>
      <c r="AU23" s="12" t="s">
        <v>17</v>
      </c>
      <c r="AV23" s="11">
        <f t="shared" si="4"/>
        <v>24</v>
      </c>
      <c r="AW23" s="12">
        <f t="shared" si="5"/>
        <v>1</v>
      </c>
      <c r="AX23" s="12">
        <f t="shared" si="6"/>
        <v>2</v>
      </c>
      <c r="AY23" s="12">
        <f t="shared" si="7"/>
        <v>4</v>
      </c>
      <c r="AZ23" s="12">
        <f t="shared" si="8"/>
        <v>31</v>
      </c>
      <c r="BA23" s="12">
        <f>Janreport8[[#This Row],[Days]]-Janreport8[[#This Row],[Absent]]</f>
        <v>30</v>
      </c>
      <c r="BB23" s="27">
        <v>46000</v>
      </c>
      <c r="BC23" s="27">
        <f>Janreport8[[#This Row],[Salary]]/Janreport8[[#This Row],[Days]]</f>
        <v>1483.8709677419354</v>
      </c>
      <c r="BD23" s="27">
        <f>Janreport8[[#This Row],[Per Day Salary]]*Janreport8[[#This Row],[Absent]]</f>
        <v>1483.8709677419354</v>
      </c>
      <c r="BE23" s="27">
        <f>Janreport8[[#This Row],[Salary]]-Janreport8[[#This Row],[Deduction]]</f>
        <v>44516.129032258068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45</v>
      </c>
      <c r="L24" s="12" t="s">
        <v>45</v>
      </c>
      <c r="M24" s="12" t="s">
        <v>45</v>
      </c>
      <c r="N24" s="12" t="s">
        <v>45</v>
      </c>
      <c r="O24" s="12" t="s">
        <v>45</v>
      </c>
      <c r="P24" s="12" t="str">
        <f t="shared" si="11"/>
        <v>WO</v>
      </c>
      <c r="Q24" s="12" t="s">
        <v>45</v>
      </c>
      <c r="R24" s="12" t="s">
        <v>45</v>
      </c>
      <c r="S24" s="12" t="s">
        <v>45</v>
      </c>
      <c r="T24" s="12" t="s">
        <v>46</v>
      </c>
      <c r="U24" s="12" t="s">
        <v>45</v>
      </c>
      <c r="V24" s="12" t="s">
        <v>45</v>
      </c>
      <c r="W24" s="12" t="str">
        <f t="shared" si="11"/>
        <v>WO</v>
      </c>
      <c r="X24" s="12" t="s">
        <v>45</v>
      </c>
      <c r="Y24" s="12" t="s">
        <v>40</v>
      </c>
      <c r="Z24" s="12" t="s">
        <v>45</v>
      </c>
      <c r="AA24" s="12" t="s">
        <v>45</v>
      </c>
      <c r="AB24" s="12" t="s">
        <v>45</v>
      </c>
      <c r="AC24" s="12" t="s">
        <v>45</v>
      </c>
      <c r="AD24" s="12" t="str">
        <f t="shared" si="10"/>
        <v>WO</v>
      </c>
      <c r="AE24" s="12" t="s">
        <v>45</v>
      </c>
      <c r="AF24" s="12" t="s">
        <v>45</v>
      </c>
      <c r="AG24" s="12" t="s">
        <v>45</v>
      </c>
      <c r="AH24" s="12" t="s">
        <v>40</v>
      </c>
      <c r="AI24" s="12" t="s">
        <v>45</v>
      </c>
      <c r="AJ24" s="12" t="s">
        <v>45</v>
      </c>
      <c r="AK24" s="12" t="str">
        <f t="shared" si="10"/>
        <v>WO</v>
      </c>
      <c r="AL24" s="12" t="s">
        <v>45</v>
      </c>
      <c r="AM24" s="12" t="s">
        <v>45</v>
      </c>
      <c r="AN24" s="12" t="s">
        <v>46</v>
      </c>
      <c r="AO24" s="13" t="s">
        <v>45</v>
      </c>
      <c r="AP24" s="32"/>
      <c r="AQ24" s="33"/>
      <c r="AR24" s="12">
        <v>16</v>
      </c>
      <c r="AS24" s="12">
        <v>1016</v>
      </c>
      <c r="AT24" s="12" t="str">
        <f t="shared" si="3"/>
        <v>July</v>
      </c>
      <c r="AU24" s="12" t="s">
        <v>18</v>
      </c>
      <c r="AV24" s="11">
        <f t="shared" si="4"/>
        <v>23</v>
      </c>
      <c r="AW24" s="12">
        <f t="shared" si="5"/>
        <v>2</v>
      </c>
      <c r="AX24" s="12">
        <f t="shared" si="6"/>
        <v>2</v>
      </c>
      <c r="AY24" s="12">
        <f t="shared" si="7"/>
        <v>4</v>
      </c>
      <c r="AZ24" s="12">
        <f t="shared" si="8"/>
        <v>31</v>
      </c>
      <c r="BA24" s="12">
        <f>Janreport8[[#This Row],[Days]]-Janreport8[[#This Row],[Absent]]</f>
        <v>29</v>
      </c>
      <c r="BB24" s="27">
        <v>52000</v>
      </c>
      <c r="BC24" s="27">
        <f>Janreport8[[#This Row],[Salary]]/Janreport8[[#This Row],[Days]]</f>
        <v>1677.4193548387098</v>
      </c>
      <c r="BD24" s="27">
        <f>Janreport8[[#This Row],[Per Day Salary]]*Janreport8[[#This Row],[Absent]]</f>
        <v>3354.8387096774195</v>
      </c>
      <c r="BE24" s="27">
        <f>Janreport8[[#This Row],[Salary]]-Janreport8[[#This Row],[Deduction]]</f>
        <v>48645.161290322583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45</v>
      </c>
      <c r="L25" s="12" t="s">
        <v>45</v>
      </c>
      <c r="M25" s="12" t="s">
        <v>45</v>
      </c>
      <c r="N25" s="12" t="s">
        <v>45</v>
      </c>
      <c r="O25" s="12" t="s">
        <v>45</v>
      </c>
      <c r="P25" s="12" t="str">
        <f t="shared" si="11"/>
        <v>WO</v>
      </c>
      <c r="Q25" s="12" t="s">
        <v>45</v>
      </c>
      <c r="R25" s="12" t="s">
        <v>45</v>
      </c>
      <c r="S25" s="12" t="s">
        <v>45</v>
      </c>
      <c r="T25" s="12" t="s">
        <v>45</v>
      </c>
      <c r="U25" s="12" t="s">
        <v>45</v>
      </c>
      <c r="V25" s="12" t="s">
        <v>45</v>
      </c>
      <c r="W25" s="12" t="str">
        <f t="shared" si="11"/>
        <v>WO</v>
      </c>
      <c r="X25" s="12" t="s">
        <v>45</v>
      </c>
      <c r="Y25" s="12" t="s">
        <v>40</v>
      </c>
      <c r="Z25" s="12" t="s">
        <v>45</v>
      </c>
      <c r="AA25" s="12" t="s">
        <v>45</v>
      </c>
      <c r="AB25" s="12" t="s">
        <v>45</v>
      </c>
      <c r="AC25" s="12" t="s">
        <v>45</v>
      </c>
      <c r="AD25" s="12" t="str">
        <f t="shared" si="10"/>
        <v>WO</v>
      </c>
      <c r="AE25" s="12" t="s">
        <v>45</v>
      </c>
      <c r="AF25" s="12" t="s">
        <v>45</v>
      </c>
      <c r="AG25" s="12" t="s">
        <v>45</v>
      </c>
      <c r="AH25" s="12" t="s">
        <v>40</v>
      </c>
      <c r="AI25" s="12" t="s">
        <v>45</v>
      </c>
      <c r="AJ25" s="12" t="s">
        <v>45</v>
      </c>
      <c r="AK25" s="12" t="str">
        <f t="shared" si="10"/>
        <v>WO</v>
      </c>
      <c r="AL25" s="12" t="s">
        <v>45</v>
      </c>
      <c r="AM25" s="12" t="s">
        <v>45</v>
      </c>
      <c r="AN25" s="12" t="s">
        <v>45</v>
      </c>
      <c r="AO25" s="13" t="s">
        <v>45</v>
      </c>
      <c r="AP25" s="32"/>
      <c r="AQ25" s="33"/>
      <c r="AR25" s="12">
        <v>17</v>
      </c>
      <c r="AS25" s="12">
        <v>1017</v>
      </c>
      <c r="AT25" s="12" t="str">
        <f t="shared" si="3"/>
        <v>July</v>
      </c>
      <c r="AU25" s="12" t="s">
        <v>19</v>
      </c>
      <c r="AV25" s="11">
        <f t="shared" si="4"/>
        <v>25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31</v>
      </c>
      <c r="BA25" s="12">
        <f>Janreport8[[#This Row],[Days]]-Janreport8[[#This Row],[Absent]]</f>
        <v>31</v>
      </c>
      <c r="BB25" s="27">
        <v>42000</v>
      </c>
      <c r="BC25" s="27">
        <f>Janreport8[[#This Row],[Salary]]/Janreport8[[#This Row],[Days]]</f>
        <v>1354.8387096774193</v>
      </c>
      <c r="BD25" s="27">
        <f>Janreport8[[#This Row],[Per Day Salary]]*Janreport8[[#This Row],[Absent]]</f>
        <v>0</v>
      </c>
      <c r="BE25" s="27">
        <f>Janreport8[[#This Row],[Salary]]-Janreport8[[#This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45</v>
      </c>
      <c r="L26" s="12" t="s">
        <v>45</v>
      </c>
      <c r="M26" s="12" t="s">
        <v>45</v>
      </c>
      <c r="N26" s="12" t="s">
        <v>45</v>
      </c>
      <c r="O26" s="12" t="s">
        <v>45</v>
      </c>
      <c r="P26" s="12" t="str">
        <f t="shared" si="11"/>
        <v>WO</v>
      </c>
      <c r="Q26" s="12" t="s">
        <v>45</v>
      </c>
      <c r="R26" s="12" t="s">
        <v>45</v>
      </c>
      <c r="S26" s="12" t="s">
        <v>45</v>
      </c>
      <c r="T26" s="12" t="s">
        <v>45</v>
      </c>
      <c r="U26" s="12" t="s">
        <v>45</v>
      </c>
      <c r="V26" s="12" t="s">
        <v>45</v>
      </c>
      <c r="W26" s="12" t="str">
        <f t="shared" si="11"/>
        <v>WO</v>
      </c>
      <c r="X26" s="12" t="s">
        <v>45</v>
      </c>
      <c r="Y26" s="12" t="s">
        <v>40</v>
      </c>
      <c r="Z26" s="12" t="s">
        <v>45</v>
      </c>
      <c r="AA26" s="12" t="s">
        <v>45</v>
      </c>
      <c r="AB26" s="12" t="s">
        <v>45</v>
      </c>
      <c r="AC26" s="12" t="s">
        <v>45</v>
      </c>
      <c r="AD26" s="12" t="str">
        <f t="shared" si="10"/>
        <v>WO</v>
      </c>
      <c r="AE26" s="12" t="s">
        <v>45</v>
      </c>
      <c r="AF26" s="12" t="s">
        <v>45</v>
      </c>
      <c r="AG26" s="12" t="s">
        <v>45</v>
      </c>
      <c r="AH26" s="12" t="s">
        <v>40</v>
      </c>
      <c r="AI26" s="12" t="s">
        <v>45</v>
      </c>
      <c r="AJ26" s="12" t="s">
        <v>45</v>
      </c>
      <c r="AK26" s="12" t="str">
        <f t="shared" si="10"/>
        <v>WO</v>
      </c>
      <c r="AL26" s="12" t="s">
        <v>45</v>
      </c>
      <c r="AM26" s="12" t="s">
        <v>45</v>
      </c>
      <c r="AN26" s="12" t="s">
        <v>45</v>
      </c>
      <c r="AO26" s="13" t="s">
        <v>45</v>
      </c>
      <c r="AP26" s="32"/>
      <c r="AQ26" s="33"/>
      <c r="AR26" s="12">
        <v>18</v>
      </c>
      <c r="AS26" s="12">
        <v>1018</v>
      </c>
      <c r="AT26" s="12" t="str">
        <f t="shared" si="3"/>
        <v>July</v>
      </c>
      <c r="AU26" s="12" t="s">
        <v>20</v>
      </c>
      <c r="AV26" s="11">
        <f t="shared" si="4"/>
        <v>25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31</v>
      </c>
      <c r="BA26" s="12">
        <f>Janreport8[[#This Row],[Days]]-Janreport8[[#This Row],[Absent]]</f>
        <v>31</v>
      </c>
      <c r="BB26" s="27">
        <v>62000</v>
      </c>
      <c r="BC26" s="27">
        <f>Janreport8[[#This Row],[Salary]]/Janreport8[[#This Row],[Days]]</f>
        <v>2000</v>
      </c>
      <c r="BD26" s="27">
        <f>Janreport8[[#This Row],[Per Day Salary]]*Janreport8[[#This Row],[Absent]]</f>
        <v>0</v>
      </c>
      <c r="BE26" s="27">
        <f>Janreport8[[#This Row],[Salary]]-Janreport8[[#This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45</v>
      </c>
      <c r="L27" s="12" t="s">
        <v>45</v>
      </c>
      <c r="M27" s="12" t="s">
        <v>45</v>
      </c>
      <c r="N27" s="12" t="s">
        <v>45</v>
      </c>
      <c r="O27" s="12" t="s">
        <v>45</v>
      </c>
      <c r="P27" s="12" t="str">
        <f t="shared" si="11"/>
        <v>WO</v>
      </c>
      <c r="Q27" s="12" t="s">
        <v>45</v>
      </c>
      <c r="R27" s="12" t="s">
        <v>45</v>
      </c>
      <c r="S27" s="12" t="s">
        <v>45</v>
      </c>
      <c r="T27" s="12" t="s">
        <v>45</v>
      </c>
      <c r="U27" s="12" t="s">
        <v>45</v>
      </c>
      <c r="V27" s="12" t="s">
        <v>45</v>
      </c>
      <c r="W27" s="12" t="str">
        <f t="shared" si="11"/>
        <v>WO</v>
      </c>
      <c r="X27" s="12" t="s">
        <v>45</v>
      </c>
      <c r="Y27" s="12" t="s">
        <v>40</v>
      </c>
      <c r="Z27" s="12" t="s">
        <v>45</v>
      </c>
      <c r="AA27" s="12" t="s">
        <v>45</v>
      </c>
      <c r="AB27" s="12" t="s">
        <v>45</v>
      </c>
      <c r="AC27" s="12" t="s">
        <v>45</v>
      </c>
      <c r="AD27" s="12" t="str">
        <f t="shared" si="10"/>
        <v>WO</v>
      </c>
      <c r="AE27" s="12" t="s">
        <v>45</v>
      </c>
      <c r="AF27" s="12" t="s">
        <v>45</v>
      </c>
      <c r="AG27" s="12" t="s">
        <v>45</v>
      </c>
      <c r="AH27" s="12" t="s">
        <v>40</v>
      </c>
      <c r="AI27" s="12" t="s">
        <v>45</v>
      </c>
      <c r="AJ27" s="12" t="s">
        <v>45</v>
      </c>
      <c r="AK27" s="12" t="str">
        <f t="shared" si="10"/>
        <v>WO</v>
      </c>
      <c r="AL27" s="12" t="s">
        <v>45</v>
      </c>
      <c r="AM27" s="12" t="s">
        <v>45</v>
      </c>
      <c r="AN27" s="12" t="s">
        <v>45</v>
      </c>
      <c r="AO27" s="13" t="s">
        <v>45</v>
      </c>
      <c r="AP27" s="32"/>
      <c r="AQ27" s="33"/>
      <c r="AR27" s="12">
        <v>19</v>
      </c>
      <c r="AS27" s="12">
        <v>1019</v>
      </c>
      <c r="AT27" s="12" t="str">
        <f t="shared" si="3"/>
        <v>July</v>
      </c>
      <c r="AU27" s="12" t="s">
        <v>21</v>
      </c>
      <c r="AV27" s="11">
        <f t="shared" si="4"/>
        <v>25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31</v>
      </c>
      <c r="BA27" s="12">
        <f>Janreport8[[#This Row],[Days]]-Janreport8[[#This Row],[Absent]]</f>
        <v>31</v>
      </c>
      <c r="BB27" s="27">
        <v>41000</v>
      </c>
      <c r="BC27" s="27">
        <f>Janreport8[[#This Row],[Salary]]/Janreport8[[#This Row],[Days]]</f>
        <v>1322.5806451612902</v>
      </c>
      <c r="BD27" s="27">
        <f>Janreport8[[#This Row],[Per Day Salary]]*Janreport8[[#This Row],[Absent]]</f>
        <v>0</v>
      </c>
      <c r="BE27" s="27">
        <f>Janreport8[[#This Row],[Salary]]-Janreport8[[#This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45</v>
      </c>
      <c r="L28" s="15" t="s">
        <v>45</v>
      </c>
      <c r="M28" s="15" t="s">
        <v>45</v>
      </c>
      <c r="N28" s="15" t="s">
        <v>45</v>
      </c>
      <c r="O28" s="15" t="s">
        <v>45</v>
      </c>
      <c r="P28" s="15" t="str">
        <f t="shared" si="11"/>
        <v>WO</v>
      </c>
      <c r="Q28" s="15" t="s">
        <v>45</v>
      </c>
      <c r="R28" s="15" t="s">
        <v>45</v>
      </c>
      <c r="S28" s="15" t="s">
        <v>45</v>
      </c>
      <c r="T28" s="15" t="s">
        <v>45</v>
      </c>
      <c r="U28" s="15" t="s">
        <v>45</v>
      </c>
      <c r="V28" s="15" t="s">
        <v>45</v>
      </c>
      <c r="W28" s="15" t="str">
        <f t="shared" si="11"/>
        <v>WO</v>
      </c>
      <c r="X28" s="15" t="s">
        <v>45</v>
      </c>
      <c r="Y28" s="15" t="s">
        <v>40</v>
      </c>
      <c r="Z28" s="15" t="s">
        <v>45</v>
      </c>
      <c r="AA28" s="15" t="s">
        <v>45</v>
      </c>
      <c r="AB28" s="15" t="s">
        <v>45</v>
      </c>
      <c r="AC28" s="15" t="s">
        <v>45</v>
      </c>
      <c r="AD28" s="15" t="str">
        <f t="shared" si="10"/>
        <v>WO</v>
      </c>
      <c r="AE28" s="15" t="s">
        <v>45</v>
      </c>
      <c r="AF28" s="15" t="s">
        <v>45</v>
      </c>
      <c r="AG28" s="15" t="s">
        <v>45</v>
      </c>
      <c r="AH28" s="15" t="s">
        <v>40</v>
      </c>
      <c r="AI28" s="15" t="s">
        <v>45</v>
      </c>
      <c r="AJ28" s="15" t="s">
        <v>45</v>
      </c>
      <c r="AK28" s="15" t="str">
        <f t="shared" si="10"/>
        <v>WO</v>
      </c>
      <c r="AL28" s="15" t="s">
        <v>45</v>
      </c>
      <c r="AM28" s="15" t="s">
        <v>45</v>
      </c>
      <c r="AN28" s="15" t="s">
        <v>45</v>
      </c>
      <c r="AO28" s="16" t="s">
        <v>45</v>
      </c>
      <c r="AP28" s="32"/>
      <c r="AQ28" s="33"/>
      <c r="AR28" s="15">
        <v>20</v>
      </c>
      <c r="AS28" s="15">
        <v>1020</v>
      </c>
      <c r="AT28" s="15" t="str">
        <f t="shared" si="3"/>
        <v>July</v>
      </c>
      <c r="AU28" s="15" t="s">
        <v>22</v>
      </c>
      <c r="AV28" s="14">
        <f t="shared" si="4"/>
        <v>25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31</v>
      </c>
      <c r="BA28" s="15">
        <f>Janreport8[[#This Row],[Days]]-Janreport8[[#This Row],[Absent]]</f>
        <v>31</v>
      </c>
      <c r="BB28" s="29">
        <v>30000</v>
      </c>
      <c r="BC28" s="29">
        <f>Janreport8[[#This Row],[Salary]]/Janreport8[[#This Row],[Days]]</f>
        <v>967.74193548387098</v>
      </c>
      <c r="BD28" s="29">
        <f>Janreport8[[#This Row],[Per Day Salary]]*Janreport8[[#This Row],[Absent]]</f>
        <v>0</v>
      </c>
      <c r="BE28" s="29">
        <f>Janreport8[[#This Row],[Salary]]-Janreport8[[#This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23" priority="1" operator="containsText" text="L">
      <formula>NOT(ISERROR(SEARCH("L",K9)))</formula>
    </cfRule>
    <cfRule type="containsText" dxfId="22" priority="2" operator="containsText" text="A">
      <formula>NOT(ISERROR(SEARCH("A",K9)))</formula>
    </cfRule>
    <cfRule type="containsText" dxfId="21" priority="3" operator="containsText" text="P">
      <formula>NOT(ISERROR(SEARCH("P",K9)))</formula>
    </cfRule>
    <cfRule type="containsText" dxfId="20" priority="4" operator="containsText" text="WO">
      <formula>NOT(ISERROR(SEARCH("WO",K9)))</formula>
    </cfRule>
  </conditionalFormatting>
  <dataValidations count="1">
    <dataValidation type="list" allowBlank="1" showInputMessage="1" showErrorMessage="1" sqref="K9:O28 Q9:V28 X9:AC28 AE9:AJ28 AL9:AO28" xr:uid="{7A22AC54-8245-48A1-BCE3-49F9EC49ADF3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A5E84D-96D6-4720-9415-FBA03921A777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42347B7-B3B2-4984-A12E-3141C12B90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Jul!AV9:AY9</xm:f>
              <xm:sqref>BF9</xm:sqref>
            </x14:sparkline>
            <x14:sparkline>
              <xm:f>Jul!AV10:AY10</xm:f>
              <xm:sqref>BF10</xm:sqref>
            </x14:sparkline>
            <x14:sparkline>
              <xm:f>Jul!AV11:AY11</xm:f>
              <xm:sqref>BF11</xm:sqref>
            </x14:sparkline>
            <x14:sparkline>
              <xm:f>Jul!AV12:AY12</xm:f>
              <xm:sqref>BF12</xm:sqref>
            </x14:sparkline>
            <x14:sparkline>
              <xm:f>Jul!AV13:AY13</xm:f>
              <xm:sqref>BF13</xm:sqref>
            </x14:sparkline>
            <x14:sparkline>
              <xm:f>Jul!AV14:AY14</xm:f>
              <xm:sqref>BF14</xm:sqref>
            </x14:sparkline>
            <x14:sparkline>
              <xm:f>Jul!AV15:AY15</xm:f>
              <xm:sqref>BF15</xm:sqref>
            </x14:sparkline>
            <x14:sparkline>
              <xm:f>Jul!AV16:AY16</xm:f>
              <xm:sqref>BF16</xm:sqref>
            </x14:sparkline>
            <x14:sparkline>
              <xm:f>Jul!AV17:AY17</xm:f>
              <xm:sqref>BF17</xm:sqref>
            </x14:sparkline>
            <x14:sparkline>
              <xm:f>Jul!AV18:AY18</xm:f>
              <xm:sqref>BF18</xm:sqref>
            </x14:sparkline>
            <x14:sparkline>
              <xm:f>Jul!AV19:AY19</xm:f>
              <xm:sqref>BF19</xm:sqref>
            </x14:sparkline>
            <x14:sparkline>
              <xm:f>Jul!AV20:AY20</xm:f>
              <xm:sqref>BF20</xm:sqref>
            </x14:sparkline>
            <x14:sparkline>
              <xm:f>Jul!AV21:AY21</xm:f>
              <xm:sqref>BF21</xm:sqref>
            </x14:sparkline>
            <x14:sparkline>
              <xm:f>Jul!AV22:AY22</xm:f>
              <xm:sqref>BF22</xm:sqref>
            </x14:sparkline>
            <x14:sparkline>
              <xm:f>Jul!AV23:AY23</xm:f>
              <xm:sqref>BF23</xm:sqref>
            </x14:sparkline>
            <x14:sparkline>
              <xm:f>Jul!AV24:AY24</xm:f>
              <xm:sqref>BF24</xm:sqref>
            </x14:sparkline>
            <x14:sparkline>
              <xm:f>Jul!AV25:AY25</xm:f>
              <xm:sqref>BF25</xm:sqref>
            </x14:sparkline>
            <x14:sparkline>
              <xm:f>Jul!AV26:AY26</xm:f>
              <xm:sqref>BF26</xm:sqref>
            </x14:sparkline>
            <x14:sparkline>
              <xm:f>Jul!AV27:AY27</xm:f>
              <xm:sqref>BF27</xm:sqref>
            </x14:sparkline>
            <x14:sparkline>
              <xm:f>Jul!AV28:AY28</xm:f>
              <xm:sqref>BF28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0DFB-97D2-4612-83A0-3C9AE1F78464}">
  <dimension ref="A1:BG37"/>
  <sheetViews>
    <sheetView workbookViewId="0"/>
  </sheetViews>
  <sheetFormatPr defaultRowHeight="14.5" x14ac:dyDescent="0.35"/>
  <cols>
    <col min="1" max="6" width="8.7265625" style="31"/>
    <col min="7" max="7" width="4.81640625" style="31" bestFit="1" customWidth="1"/>
    <col min="8" max="8" width="11.26953125" style="31" bestFit="1" customWidth="1"/>
    <col min="9" max="9" width="15.1796875" style="31" bestFit="1" customWidth="1"/>
    <col min="10" max="10" width="8.08984375" style="31" bestFit="1" customWidth="1"/>
    <col min="11" max="11" width="4.54296875" style="31" bestFit="1" customWidth="1"/>
    <col min="12" max="12" width="10.7265625" style="31" bestFit="1" customWidth="1"/>
    <col min="13" max="13" width="3" style="31" bestFit="1" customWidth="1"/>
    <col min="14" max="14" width="3.54296875" style="31" bestFit="1" customWidth="1"/>
    <col min="15" max="15" width="4.08984375" style="31" bestFit="1" customWidth="1"/>
    <col min="16" max="16" width="4.36328125" style="31" bestFit="1" customWidth="1"/>
    <col min="17" max="17" width="3.81640625" style="31" bestFit="1" customWidth="1"/>
    <col min="18" max="18" width="4.54296875" style="31" bestFit="1" customWidth="1"/>
    <col min="19" max="19" width="3.90625" style="31" bestFit="1" customWidth="1"/>
    <col min="20" max="20" width="3" style="31" bestFit="1" customWidth="1"/>
    <col min="21" max="21" width="3.54296875" style="31" bestFit="1" customWidth="1"/>
    <col min="22" max="22" width="4.08984375" style="31" bestFit="1" customWidth="1"/>
    <col min="23" max="23" width="4.36328125" style="31" bestFit="1" customWidth="1"/>
    <col min="24" max="24" width="3.81640625" style="31" bestFit="1" customWidth="1"/>
    <col min="25" max="25" width="4.54296875" style="31" bestFit="1" customWidth="1"/>
    <col min="26" max="26" width="3.90625" style="31" bestFit="1" customWidth="1"/>
    <col min="27" max="27" width="3" style="31" bestFit="1" customWidth="1"/>
    <col min="28" max="28" width="3.54296875" style="31" bestFit="1" customWidth="1"/>
    <col min="29" max="29" width="4.08984375" style="31" bestFit="1" customWidth="1"/>
    <col min="30" max="30" width="4.36328125" style="31" bestFit="1" customWidth="1"/>
    <col min="31" max="31" width="3.81640625" style="31" bestFit="1" customWidth="1"/>
    <col min="32" max="32" width="4.54296875" style="31" bestFit="1" customWidth="1"/>
    <col min="33" max="33" width="3.90625" style="31" bestFit="1" customWidth="1"/>
    <col min="34" max="34" width="3" style="31" bestFit="1" customWidth="1"/>
    <col min="35" max="35" width="3.54296875" style="31" bestFit="1" customWidth="1"/>
    <col min="36" max="36" width="4.08984375" style="31" bestFit="1" customWidth="1"/>
    <col min="37" max="37" width="4.36328125" style="31" bestFit="1" customWidth="1"/>
    <col min="38" max="38" width="3.81640625" style="31" bestFit="1" customWidth="1"/>
    <col min="39" max="39" width="4.54296875" style="31" bestFit="1" customWidth="1"/>
    <col min="40" max="40" width="3.90625" style="31" bestFit="1" customWidth="1"/>
    <col min="41" max="41" width="3" style="31" bestFit="1" customWidth="1"/>
    <col min="42" max="43" width="8.7265625" style="31"/>
    <col min="44" max="44" width="6.81640625" style="31" customWidth="1"/>
    <col min="45" max="46" width="13.1796875" style="31" customWidth="1"/>
    <col min="47" max="47" width="16.26953125" style="31" customWidth="1"/>
    <col min="48" max="48" width="9.1796875" style="31" customWidth="1"/>
    <col min="49" max="50" width="8.7265625" style="31"/>
    <col min="51" max="51" width="9.7265625" style="31" customWidth="1"/>
    <col min="52" max="52" width="8.7265625" style="31"/>
    <col min="53" max="53" width="11" style="31" customWidth="1"/>
    <col min="54" max="54" width="11.36328125" style="31" bestFit="1" customWidth="1"/>
    <col min="55" max="55" width="14.6328125" style="31" customWidth="1"/>
    <col min="56" max="56" width="13" style="31" customWidth="1"/>
    <col min="57" max="57" width="12.453125" style="31" customWidth="1"/>
    <col min="58" max="58" width="19" style="31" customWidth="1"/>
    <col min="59" max="16384" width="8.7265625" style="31"/>
  </cols>
  <sheetData>
    <row r="1" spans="1:5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5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5">
      <c r="A5"/>
      <c r="B5"/>
      <c r="C5"/>
      <c r="F5" s="34"/>
      <c r="G5" s="34" t="s">
        <v>27</v>
      </c>
      <c r="H5" s="35">
        <v>45870</v>
      </c>
      <c r="I5" s="34">
        <f>(DATEDIF($H$5,$L$5,"D"))+1</f>
        <v>31</v>
      </c>
      <c r="J5" s="34" t="str">
        <f>TEXT(H5,"MMMM")</f>
        <v>August</v>
      </c>
      <c r="K5" s="34" t="s">
        <v>28</v>
      </c>
      <c r="L5" s="35">
        <f>EOMONTH(H5,0)</f>
        <v>45900</v>
      </c>
      <c r="M5" s="34"/>
    </row>
    <row r="6" spans="1:59" ht="15" thickBot="1" x14ac:dyDescent="0.4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5" thickTop="1" thickBot="1" x14ac:dyDescent="0.4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Fri</v>
      </c>
      <c r="L7" s="21" t="str">
        <f t="shared" ref="L7:AO7" si="0">TEXT(L8,"DDD")</f>
        <v>Sat</v>
      </c>
      <c r="M7" s="21" t="str">
        <f t="shared" si="0"/>
        <v>Sun</v>
      </c>
      <c r="N7" s="21" t="str">
        <f t="shared" si="0"/>
        <v>Mon</v>
      </c>
      <c r="O7" s="21" t="str">
        <f t="shared" si="0"/>
        <v>Tue</v>
      </c>
      <c r="P7" s="21" t="str">
        <f t="shared" si="0"/>
        <v>Wed</v>
      </c>
      <c r="Q7" s="21" t="str">
        <f t="shared" si="0"/>
        <v>Thu</v>
      </c>
      <c r="R7" s="21" t="str">
        <f t="shared" si="0"/>
        <v>Fri</v>
      </c>
      <c r="S7" s="21" t="str">
        <f t="shared" si="0"/>
        <v>Sat</v>
      </c>
      <c r="T7" s="21" t="str">
        <f t="shared" si="0"/>
        <v>Sun</v>
      </c>
      <c r="U7" s="21" t="str">
        <f t="shared" si="0"/>
        <v>Mon</v>
      </c>
      <c r="V7" s="21" t="str">
        <f t="shared" si="0"/>
        <v>Tue</v>
      </c>
      <c r="W7" s="21" t="str">
        <f t="shared" si="0"/>
        <v>Wed</v>
      </c>
      <c r="X7" s="21" t="str">
        <f t="shared" si="0"/>
        <v>Thu</v>
      </c>
      <c r="Y7" s="21" t="str">
        <f t="shared" si="0"/>
        <v>Fri</v>
      </c>
      <c r="Z7" s="21" t="str">
        <f t="shared" si="0"/>
        <v>Sat</v>
      </c>
      <c r="AA7" s="21" t="str">
        <f t="shared" si="0"/>
        <v>Sun</v>
      </c>
      <c r="AB7" s="21" t="str">
        <f t="shared" si="0"/>
        <v>Mon</v>
      </c>
      <c r="AC7" s="21" t="str">
        <f t="shared" si="0"/>
        <v>Tue</v>
      </c>
      <c r="AD7" s="21" t="str">
        <f t="shared" si="0"/>
        <v>Wed</v>
      </c>
      <c r="AE7" s="21" t="str">
        <f t="shared" si="0"/>
        <v>Thu</v>
      </c>
      <c r="AF7" s="21" t="str">
        <f t="shared" si="0"/>
        <v>Fri</v>
      </c>
      <c r="AG7" s="21" t="str">
        <f t="shared" si="0"/>
        <v>Sat</v>
      </c>
      <c r="AH7" s="21" t="str">
        <f t="shared" si="0"/>
        <v>Sun</v>
      </c>
      <c r="AI7" s="21" t="str">
        <f t="shared" si="0"/>
        <v>Mon</v>
      </c>
      <c r="AJ7" s="21" t="str">
        <f t="shared" si="0"/>
        <v>Tue</v>
      </c>
      <c r="AK7" s="21" t="str">
        <f t="shared" si="0"/>
        <v>Wed</v>
      </c>
      <c r="AL7" s="21" t="str">
        <f t="shared" si="0"/>
        <v>Thu</v>
      </c>
      <c r="AM7" s="21" t="str">
        <f t="shared" si="0"/>
        <v>Fri</v>
      </c>
      <c r="AN7" s="21" t="str">
        <f t="shared" si="0"/>
        <v>Sat</v>
      </c>
      <c r="AO7" s="22" t="str">
        <f t="shared" si="0"/>
        <v>Sun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5" thickTop="1" thickBot="1" x14ac:dyDescent="0.4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45870</v>
      </c>
      <c r="L8" s="18">
        <f>IF(K8&lt;$L$5,K8+1,"")</f>
        <v>45871</v>
      </c>
      <c r="M8" s="18">
        <f t="shared" ref="M8:AO8" si="1">IF(L8&lt;$L$5,L8+1,"")</f>
        <v>45872</v>
      </c>
      <c r="N8" s="18">
        <f t="shared" si="1"/>
        <v>45873</v>
      </c>
      <c r="O8" s="18">
        <f t="shared" si="1"/>
        <v>45874</v>
      </c>
      <c r="P8" s="18">
        <f t="shared" si="1"/>
        <v>45875</v>
      </c>
      <c r="Q8" s="18">
        <f t="shared" si="1"/>
        <v>45876</v>
      </c>
      <c r="R8" s="18">
        <f t="shared" si="1"/>
        <v>45877</v>
      </c>
      <c r="S8" s="18">
        <f t="shared" si="1"/>
        <v>45878</v>
      </c>
      <c r="T8" s="18">
        <f t="shared" si="1"/>
        <v>45879</v>
      </c>
      <c r="U8" s="18">
        <f t="shared" si="1"/>
        <v>45880</v>
      </c>
      <c r="V8" s="18">
        <f t="shared" si="1"/>
        <v>45881</v>
      </c>
      <c r="W8" s="18">
        <f t="shared" si="1"/>
        <v>45882</v>
      </c>
      <c r="X8" s="18">
        <f t="shared" si="1"/>
        <v>45883</v>
      </c>
      <c r="Y8" s="18">
        <f t="shared" si="1"/>
        <v>45884</v>
      </c>
      <c r="Z8" s="18">
        <f t="shared" si="1"/>
        <v>45885</v>
      </c>
      <c r="AA8" s="18">
        <f t="shared" si="1"/>
        <v>45886</v>
      </c>
      <c r="AB8" s="18">
        <f t="shared" si="1"/>
        <v>45887</v>
      </c>
      <c r="AC8" s="18">
        <f t="shared" si="1"/>
        <v>45888</v>
      </c>
      <c r="AD8" s="18">
        <f t="shared" si="1"/>
        <v>45889</v>
      </c>
      <c r="AE8" s="18">
        <f t="shared" si="1"/>
        <v>45890</v>
      </c>
      <c r="AF8" s="18">
        <f t="shared" si="1"/>
        <v>45891</v>
      </c>
      <c r="AG8" s="18">
        <f t="shared" si="1"/>
        <v>45892</v>
      </c>
      <c r="AH8" s="18">
        <f t="shared" si="1"/>
        <v>45893</v>
      </c>
      <c r="AI8" s="18">
        <f t="shared" si="1"/>
        <v>45894</v>
      </c>
      <c r="AJ8" s="18">
        <f t="shared" si="1"/>
        <v>45895</v>
      </c>
      <c r="AK8" s="18">
        <f t="shared" si="1"/>
        <v>45896</v>
      </c>
      <c r="AL8" s="18">
        <f t="shared" si="1"/>
        <v>45897</v>
      </c>
      <c r="AM8" s="18">
        <f t="shared" si="1"/>
        <v>45898</v>
      </c>
      <c r="AN8" s="18">
        <f t="shared" si="1"/>
        <v>45899</v>
      </c>
      <c r="AO8" s="19">
        <f t="shared" si="1"/>
        <v>45900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5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">
        <v>43</v>
      </c>
      <c r="M9" s="12" t="str">
        <f t="shared" ref="M9:AO17" si="2">IF(M$7="Sun","WO","")</f>
        <v>WO</v>
      </c>
      <c r="N9" s="12" t="s">
        <v>43</v>
      </c>
      <c r="O9" s="12" t="s">
        <v>43</v>
      </c>
      <c r="P9" s="12" t="s">
        <v>43</v>
      </c>
      <c r="Q9" s="12" t="s">
        <v>40</v>
      </c>
      <c r="R9" s="12" t="s">
        <v>43</v>
      </c>
      <c r="S9" s="12" t="s">
        <v>43</v>
      </c>
      <c r="T9" s="12" t="str">
        <f t="shared" si="2"/>
        <v>WO</v>
      </c>
      <c r="U9" s="12" t="s">
        <v>43</v>
      </c>
      <c r="V9" s="12" t="s">
        <v>43</v>
      </c>
      <c r="W9" s="12" t="s">
        <v>43</v>
      </c>
      <c r="X9" s="12" t="s">
        <v>43</v>
      </c>
      <c r="Y9" s="12" t="s">
        <v>40</v>
      </c>
      <c r="Z9" s="12" t="s">
        <v>43</v>
      </c>
      <c r="AA9" s="12" t="str">
        <f t="shared" si="2"/>
        <v>WO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40</v>
      </c>
      <c r="AG9" s="12" t="s">
        <v>43</v>
      </c>
      <c r="AH9" s="12" t="str">
        <f t="shared" si="2"/>
        <v>WO</v>
      </c>
      <c r="AI9" s="12" t="s">
        <v>43</v>
      </c>
      <c r="AJ9" s="12" t="s">
        <v>43</v>
      </c>
      <c r="AK9" s="12" t="s">
        <v>43</v>
      </c>
      <c r="AL9" s="12" t="s">
        <v>43</v>
      </c>
      <c r="AM9" s="12" t="s">
        <v>43</v>
      </c>
      <c r="AN9" s="12" t="s">
        <v>43</v>
      </c>
      <c r="AO9" s="13" t="str">
        <f t="shared" si="2"/>
        <v>WO</v>
      </c>
      <c r="AP9" s="32"/>
      <c r="AQ9" s="33"/>
      <c r="AR9" s="12">
        <v>1</v>
      </c>
      <c r="AS9" s="12">
        <v>1001</v>
      </c>
      <c r="AT9" s="12" t="str">
        <f t="shared" ref="AT9:AT28" si="3">$J$5</f>
        <v>August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5</v>
      </c>
      <c r="AZ9" s="12">
        <f t="shared" ref="AZ9:AZ28" si="8">$I$5</f>
        <v>31</v>
      </c>
      <c r="BA9" s="12">
        <f>Janreport9[[#This Row],[Days]]-Janreport9[[#This Row],[Absent]]</f>
        <v>31</v>
      </c>
      <c r="BB9" s="27">
        <v>10000</v>
      </c>
      <c r="BC9" s="27">
        <f>Janreport9[[#This Row],[Salary]]/Janreport9[[#This Row],[Days]]</f>
        <v>322.58064516129031</v>
      </c>
      <c r="BD9" s="27">
        <f>Janreport9[[#This Row],[Per Day Salary]]*Janreport9[[#This Row],[Absent]]</f>
        <v>0</v>
      </c>
      <c r="BE9" s="27">
        <f>Janreport9[[#This Row],[Salary]]-Janreport9[[#This Row],[Deduction]]</f>
        <v>10000</v>
      </c>
      <c r="BF9" s="28"/>
      <c r="BG9" s="33"/>
    </row>
    <row r="10" spans="1:59" x14ac:dyDescent="0.35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">
        <v>43</v>
      </c>
      <c r="M10" s="12" t="str">
        <f t="shared" si="2"/>
        <v>WO</v>
      </c>
      <c r="N10" s="12" t="s">
        <v>43</v>
      </c>
      <c r="O10" s="12" t="s">
        <v>43</v>
      </c>
      <c r="P10" s="12" t="s">
        <v>43</v>
      </c>
      <c r="Q10" s="12" t="s">
        <v>40</v>
      </c>
      <c r="R10" s="12" t="s">
        <v>43</v>
      </c>
      <c r="S10" s="12" t="s">
        <v>43</v>
      </c>
      <c r="T10" s="12" t="str">
        <f t="shared" si="2"/>
        <v>WO</v>
      </c>
      <c r="U10" s="12" t="s">
        <v>43</v>
      </c>
      <c r="V10" s="12" t="s">
        <v>43</v>
      </c>
      <c r="W10" s="12" t="s">
        <v>43</v>
      </c>
      <c r="X10" s="12" t="s">
        <v>43</v>
      </c>
      <c r="Y10" s="12" t="s">
        <v>40</v>
      </c>
      <c r="Z10" s="12" t="s">
        <v>43</v>
      </c>
      <c r="AA10" s="12" t="str">
        <f t="shared" si="2"/>
        <v>WO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40</v>
      </c>
      <c r="AG10" s="12" t="s">
        <v>43</v>
      </c>
      <c r="AH10" s="12" t="str">
        <f t="shared" si="2"/>
        <v>WO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 t="s">
        <v>43</v>
      </c>
      <c r="AN10" s="12" t="s">
        <v>43</v>
      </c>
      <c r="AO10" s="13" t="str">
        <f t="shared" si="2"/>
        <v>WO</v>
      </c>
      <c r="AP10" s="32"/>
      <c r="AQ10" s="33"/>
      <c r="AR10" s="12">
        <v>2</v>
      </c>
      <c r="AS10" s="12">
        <v>1002</v>
      </c>
      <c r="AT10" s="12" t="str">
        <f t="shared" si="3"/>
        <v>August</v>
      </c>
      <c r="AU10" s="12" t="s">
        <v>4</v>
      </c>
      <c r="AV10" s="11">
        <f t="shared" si="4"/>
        <v>23</v>
      </c>
      <c r="AW10" s="12">
        <f t="shared" si="5"/>
        <v>0</v>
      </c>
      <c r="AX10" s="12">
        <f t="shared" si="6"/>
        <v>3</v>
      </c>
      <c r="AY10" s="12">
        <f t="shared" si="7"/>
        <v>5</v>
      </c>
      <c r="AZ10" s="12">
        <f t="shared" si="8"/>
        <v>31</v>
      </c>
      <c r="BA10" s="12">
        <f>Janreport9[[#This Row],[Days]]-Janreport9[[#This Row],[Absent]]</f>
        <v>31</v>
      </c>
      <c r="BB10" s="27">
        <v>20000</v>
      </c>
      <c r="BC10" s="27">
        <f>Janreport9[[#This Row],[Salary]]/Janreport9[[#This Row],[Days]]</f>
        <v>645.16129032258061</v>
      </c>
      <c r="BD10" s="27">
        <f>Janreport9[[#This Row],[Per Day Salary]]*Janreport9[[#This Row],[Absent]]</f>
        <v>0</v>
      </c>
      <c r="BE10" s="27">
        <f>Janreport9[[#This Row],[Salary]]-Janreport9[[#This Row],[Deduction]]</f>
        <v>20000</v>
      </c>
      <c r="BF10" s="28"/>
      <c r="BG10" s="33"/>
    </row>
    <row r="11" spans="1:59" x14ac:dyDescent="0.35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">
        <v>44</v>
      </c>
      <c r="M11" s="12" t="str">
        <f t="shared" si="2"/>
        <v>WO</v>
      </c>
      <c r="N11" s="12" t="s">
        <v>43</v>
      </c>
      <c r="O11" s="12" t="s">
        <v>43</v>
      </c>
      <c r="P11" s="12" t="s">
        <v>43</v>
      </c>
      <c r="Q11" s="12" t="s">
        <v>40</v>
      </c>
      <c r="R11" s="12" t="s">
        <v>43</v>
      </c>
      <c r="S11" s="12" t="s">
        <v>43</v>
      </c>
      <c r="T11" s="12" t="str">
        <f t="shared" si="2"/>
        <v>WO</v>
      </c>
      <c r="U11" s="12" t="s">
        <v>43</v>
      </c>
      <c r="V11" s="12" t="s">
        <v>43</v>
      </c>
      <c r="W11" s="12" t="s">
        <v>43</v>
      </c>
      <c r="X11" s="12" t="s">
        <v>43</v>
      </c>
      <c r="Y11" s="12" t="s">
        <v>40</v>
      </c>
      <c r="Z11" s="12" t="s">
        <v>43</v>
      </c>
      <c r="AA11" s="12" t="str">
        <f t="shared" si="2"/>
        <v>WO</v>
      </c>
      <c r="AB11" s="12" t="s">
        <v>43</v>
      </c>
      <c r="AC11" s="12" t="s">
        <v>43</v>
      </c>
      <c r="AD11" s="12" t="s">
        <v>43</v>
      </c>
      <c r="AE11" s="12" t="s">
        <v>43</v>
      </c>
      <c r="AF11" s="12" t="s">
        <v>40</v>
      </c>
      <c r="AG11" s="12" t="s">
        <v>43</v>
      </c>
      <c r="AH11" s="12" t="str">
        <f t="shared" si="2"/>
        <v>WO</v>
      </c>
      <c r="AI11" s="12" t="s">
        <v>43</v>
      </c>
      <c r="AJ11" s="12" t="s">
        <v>43</v>
      </c>
      <c r="AK11" s="12" t="s">
        <v>43</v>
      </c>
      <c r="AL11" s="12" t="s">
        <v>43</v>
      </c>
      <c r="AM11" s="12" t="s">
        <v>43</v>
      </c>
      <c r="AN11" s="12" t="s">
        <v>43</v>
      </c>
      <c r="AO11" s="13" t="str">
        <f t="shared" si="2"/>
        <v>WO</v>
      </c>
      <c r="AP11" s="32"/>
      <c r="AQ11" s="33"/>
      <c r="AR11" s="12">
        <v>3</v>
      </c>
      <c r="AS11" s="12">
        <v>1003</v>
      </c>
      <c r="AT11" s="12" t="str">
        <f t="shared" si="3"/>
        <v>August</v>
      </c>
      <c r="AU11" s="12" t="s">
        <v>5</v>
      </c>
      <c r="AV11" s="11">
        <f t="shared" si="4"/>
        <v>22</v>
      </c>
      <c r="AW11" s="12">
        <f t="shared" si="5"/>
        <v>1</v>
      </c>
      <c r="AX11" s="12">
        <f t="shared" si="6"/>
        <v>3</v>
      </c>
      <c r="AY11" s="12">
        <f t="shared" si="7"/>
        <v>5</v>
      </c>
      <c r="AZ11" s="12">
        <f t="shared" si="8"/>
        <v>31</v>
      </c>
      <c r="BA11" s="12">
        <f>Janreport9[[#This Row],[Days]]-Janreport9[[#This Row],[Absent]]</f>
        <v>30</v>
      </c>
      <c r="BB11" s="27">
        <v>25000</v>
      </c>
      <c r="BC11" s="27">
        <f>Janreport9[[#This Row],[Salary]]/Janreport9[[#This Row],[Days]]</f>
        <v>806.45161290322585</v>
      </c>
      <c r="BD11" s="27">
        <f>Janreport9[[#This Row],[Per Day Salary]]*Janreport9[[#This Row],[Absent]]</f>
        <v>806.45161290322585</v>
      </c>
      <c r="BE11" s="27">
        <f>Janreport9[[#This Row],[Salary]]-Janreport9[[#This Row],[Deduction]]</f>
        <v>24193.548387096773</v>
      </c>
      <c r="BF11" s="28"/>
      <c r="BG11" s="33"/>
    </row>
    <row r="12" spans="1:59" x14ac:dyDescent="0.35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43</v>
      </c>
      <c r="L12" s="12" t="s">
        <v>43</v>
      </c>
      <c r="M12" s="12" t="str">
        <f t="shared" si="2"/>
        <v>WO</v>
      </c>
      <c r="N12" s="12" t="s">
        <v>43</v>
      </c>
      <c r="O12" s="12" t="s">
        <v>43</v>
      </c>
      <c r="P12" s="12" t="s">
        <v>43</v>
      </c>
      <c r="Q12" s="12" t="s">
        <v>40</v>
      </c>
      <c r="R12" s="12" t="s">
        <v>43</v>
      </c>
      <c r="S12" s="12" t="s">
        <v>43</v>
      </c>
      <c r="T12" s="12" t="str">
        <f t="shared" si="2"/>
        <v>WO</v>
      </c>
      <c r="U12" s="12" t="s">
        <v>43</v>
      </c>
      <c r="V12" s="12" t="s">
        <v>43</v>
      </c>
      <c r="W12" s="12" t="s">
        <v>43</v>
      </c>
      <c r="X12" s="12" t="s">
        <v>43</v>
      </c>
      <c r="Y12" s="12" t="s">
        <v>40</v>
      </c>
      <c r="Z12" s="12" t="s">
        <v>43</v>
      </c>
      <c r="AA12" s="12" t="str">
        <f t="shared" si="2"/>
        <v>WO</v>
      </c>
      <c r="AB12" s="12" t="s">
        <v>43</v>
      </c>
      <c r="AC12" s="12" t="s">
        <v>43</v>
      </c>
      <c r="AD12" s="12" t="s">
        <v>44</v>
      </c>
      <c r="AE12" s="12" t="s">
        <v>43</v>
      </c>
      <c r="AF12" s="12" t="s">
        <v>40</v>
      </c>
      <c r="AG12" s="12" t="s">
        <v>43</v>
      </c>
      <c r="AH12" s="12" t="str">
        <f t="shared" si="2"/>
        <v>WO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 t="s">
        <v>43</v>
      </c>
      <c r="AN12" s="12" t="s">
        <v>43</v>
      </c>
      <c r="AO12" s="13" t="str">
        <f t="shared" si="2"/>
        <v>WO</v>
      </c>
      <c r="AP12" s="32"/>
      <c r="AQ12" s="33"/>
      <c r="AR12" s="12">
        <v>4</v>
      </c>
      <c r="AS12" s="12">
        <v>1004</v>
      </c>
      <c r="AT12" s="12" t="str">
        <f t="shared" si="3"/>
        <v>August</v>
      </c>
      <c r="AU12" s="12" t="s">
        <v>6</v>
      </c>
      <c r="AV12" s="11">
        <f t="shared" si="4"/>
        <v>22</v>
      </c>
      <c r="AW12" s="12">
        <f t="shared" si="5"/>
        <v>1</v>
      </c>
      <c r="AX12" s="12">
        <f t="shared" si="6"/>
        <v>3</v>
      </c>
      <c r="AY12" s="12">
        <f t="shared" si="7"/>
        <v>5</v>
      </c>
      <c r="AZ12" s="12">
        <f t="shared" si="8"/>
        <v>31</v>
      </c>
      <c r="BA12" s="12">
        <f>Janreport9[[#This Row],[Days]]-Janreport9[[#This Row],[Absent]]</f>
        <v>30</v>
      </c>
      <c r="BB12" s="27">
        <v>30000</v>
      </c>
      <c r="BC12" s="27">
        <f>Janreport9[[#This Row],[Salary]]/Janreport9[[#This Row],[Days]]</f>
        <v>967.74193548387098</v>
      </c>
      <c r="BD12" s="27">
        <f>Janreport9[[#This Row],[Per Day Salary]]*Janreport9[[#This Row],[Absent]]</f>
        <v>967.74193548387098</v>
      </c>
      <c r="BE12" s="27">
        <f>Janreport9[[#This Row],[Salary]]-Janreport9[[#This Row],[Deduction]]</f>
        <v>29032.258064516129</v>
      </c>
      <c r="BF12" s="28"/>
      <c r="BG12" s="33"/>
    </row>
    <row r="13" spans="1:59" x14ac:dyDescent="0.35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">
        <v>43</v>
      </c>
      <c r="M13" s="12" t="str">
        <f t="shared" si="2"/>
        <v>WO</v>
      </c>
      <c r="N13" s="12" t="s">
        <v>43</v>
      </c>
      <c r="O13" s="12" t="s">
        <v>43</v>
      </c>
      <c r="P13" s="12" t="s">
        <v>43</v>
      </c>
      <c r="Q13" s="12" t="s">
        <v>40</v>
      </c>
      <c r="R13" s="12" t="s">
        <v>43</v>
      </c>
      <c r="S13" s="12" t="s">
        <v>43</v>
      </c>
      <c r="T13" s="12" t="str">
        <f t="shared" si="2"/>
        <v>WO</v>
      </c>
      <c r="U13" s="12" t="s">
        <v>43</v>
      </c>
      <c r="V13" s="12" t="s">
        <v>43</v>
      </c>
      <c r="W13" s="12" t="s">
        <v>44</v>
      </c>
      <c r="X13" s="12" t="s">
        <v>43</v>
      </c>
      <c r="Y13" s="12" t="s">
        <v>40</v>
      </c>
      <c r="Z13" s="12" t="s">
        <v>43</v>
      </c>
      <c r="AA13" s="12" t="str">
        <f t="shared" si="2"/>
        <v>WO</v>
      </c>
      <c r="AB13" s="12" t="s">
        <v>43</v>
      </c>
      <c r="AC13" s="12" t="s">
        <v>43</v>
      </c>
      <c r="AD13" s="12" t="s">
        <v>44</v>
      </c>
      <c r="AE13" s="12" t="s">
        <v>43</v>
      </c>
      <c r="AF13" s="12" t="s">
        <v>40</v>
      </c>
      <c r="AG13" s="12" t="s">
        <v>43</v>
      </c>
      <c r="AH13" s="12" t="str">
        <f t="shared" si="2"/>
        <v>WO</v>
      </c>
      <c r="AI13" s="12" t="s">
        <v>43</v>
      </c>
      <c r="AJ13" s="12" t="s">
        <v>43</v>
      </c>
      <c r="AK13" s="12" t="s">
        <v>44</v>
      </c>
      <c r="AL13" s="12" t="s">
        <v>43</v>
      </c>
      <c r="AM13" s="12" t="s">
        <v>43</v>
      </c>
      <c r="AN13" s="12" t="s">
        <v>43</v>
      </c>
      <c r="AO13" s="13" t="str">
        <f t="shared" si="2"/>
        <v>WO</v>
      </c>
      <c r="AP13" s="32"/>
      <c r="AQ13" s="33"/>
      <c r="AR13" s="12">
        <v>5</v>
      </c>
      <c r="AS13" s="12">
        <v>1005</v>
      </c>
      <c r="AT13" s="12" t="str">
        <f t="shared" si="3"/>
        <v>August</v>
      </c>
      <c r="AU13" s="12" t="s">
        <v>7</v>
      </c>
      <c r="AV13" s="11">
        <f t="shared" si="4"/>
        <v>20</v>
      </c>
      <c r="AW13" s="12">
        <f t="shared" si="5"/>
        <v>3</v>
      </c>
      <c r="AX13" s="12">
        <f t="shared" si="6"/>
        <v>3</v>
      </c>
      <c r="AY13" s="12">
        <f t="shared" si="7"/>
        <v>5</v>
      </c>
      <c r="AZ13" s="12">
        <f t="shared" si="8"/>
        <v>31</v>
      </c>
      <c r="BA13" s="12">
        <f>Janreport9[[#This Row],[Days]]-Janreport9[[#This Row],[Absent]]</f>
        <v>28</v>
      </c>
      <c r="BB13" s="27">
        <v>45000</v>
      </c>
      <c r="BC13" s="27">
        <f>Janreport9[[#This Row],[Salary]]/Janreport9[[#This Row],[Days]]</f>
        <v>1451.6129032258063</v>
      </c>
      <c r="BD13" s="27">
        <f>Janreport9[[#This Row],[Per Day Salary]]*Janreport9[[#This Row],[Absent]]</f>
        <v>4354.8387096774186</v>
      </c>
      <c r="BE13" s="27">
        <f>Janreport9[[#This Row],[Salary]]-Janreport9[[#This Row],[Deduction]]</f>
        <v>40645.161290322583</v>
      </c>
      <c r="BF13" s="28"/>
      <c r="BG13" s="33"/>
    </row>
    <row r="14" spans="1:59" x14ac:dyDescent="0.35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">
        <v>43</v>
      </c>
      <c r="M14" s="12" t="str">
        <f t="shared" si="2"/>
        <v>WO</v>
      </c>
      <c r="N14" s="12" t="s">
        <v>43</v>
      </c>
      <c r="O14" s="12" t="s">
        <v>44</v>
      </c>
      <c r="P14" s="12" t="s">
        <v>43</v>
      </c>
      <c r="Q14" s="12" t="s">
        <v>40</v>
      </c>
      <c r="R14" s="12" t="s">
        <v>43</v>
      </c>
      <c r="S14" s="12" t="s">
        <v>43</v>
      </c>
      <c r="T14" s="12" t="str">
        <f t="shared" si="2"/>
        <v>WO</v>
      </c>
      <c r="U14" s="12" t="s">
        <v>43</v>
      </c>
      <c r="V14" s="12" t="s">
        <v>43</v>
      </c>
      <c r="W14" s="12" t="s">
        <v>43</v>
      </c>
      <c r="X14" s="12" t="s">
        <v>43</v>
      </c>
      <c r="Y14" s="12" t="s">
        <v>40</v>
      </c>
      <c r="Z14" s="12" t="s">
        <v>43</v>
      </c>
      <c r="AA14" s="12" t="str">
        <f t="shared" si="2"/>
        <v>WO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40</v>
      </c>
      <c r="AG14" s="12" t="s">
        <v>43</v>
      </c>
      <c r="AH14" s="12" t="str">
        <f t="shared" si="2"/>
        <v>WO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 t="s">
        <v>43</v>
      </c>
      <c r="AN14" s="12" t="s">
        <v>43</v>
      </c>
      <c r="AO14" s="13" t="str">
        <f t="shared" si="2"/>
        <v>WO</v>
      </c>
      <c r="AP14" s="32"/>
      <c r="AQ14" s="33"/>
      <c r="AR14" s="12">
        <v>6</v>
      </c>
      <c r="AS14" s="12">
        <v>1006</v>
      </c>
      <c r="AT14" s="12" t="str">
        <f t="shared" si="3"/>
        <v>August</v>
      </c>
      <c r="AU14" s="12" t="s">
        <v>8</v>
      </c>
      <c r="AV14" s="11">
        <f t="shared" si="4"/>
        <v>22</v>
      </c>
      <c r="AW14" s="12">
        <f t="shared" si="5"/>
        <v>1</v>
      </c>
      <c r="AX14" s="12">
        <f t="shared" si="6"/>
        <v>3</v>
      </c>
      <c r="AY14" s="12">
        <f t="shared" si="7"/>
        <v>5</v>
      </c>
      <c r="AZ14" s="12">
        <f t="shared" si="8"/>
        <v>31</v>
      </c>
      <c r="BA14" s="12">
        <f>Janreport9[[#This Row],[Days]]-Janreport9[[#This Row],[Absent]]</f>
        <v>30</v>
      </c>
      <c r="BB14" s="27">
        <v>15000</v>
      </c>
      <c r="BC14" s="27">
        <f>Janreport9[[#This Row],[Salary]]/Janreport9[[#This Row],[Days]]</f>
        <v>483.87096774193549</v>
      </c>
      <c r="BD14" s="27">
        <f>Janreport9[[#This Row],[Per Day Salary]]*Janreport9[[#This Row],[Absent]]</f>
        <v>483.87096774193549</v>
      </c>
      <c r="BE14" s="27">
        <f>Janreport9[[#This Row],[Salary]]-Janreport9[[#This Row],[Deduction]]</f>
        <v>14516.129032258064</v>
      </c>
      <c r="BF14" s="28"/>
      <c r="BG14" s="33"/>
    </row>
    <row r="15" spans="1:59" x14ac:dyDescent="0.35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">
        <v>43</v>
      </c>
      <c r="M15" s="12" t="str">
        <f t="shared" si="2"/>
        <v>WO</v>
      </c>
      <c r="N15" s="12" t="s">
        <v>43</v>
      </c>
      <c r="O15" s="12" t="s">
        <v>43</v>
      </c>
      <c r="P15" s="12" t="s">
        <v>43</v>
      </c>
      <c r="Q15" s="12" t="s">
        <v>40</v>
      </c>
      <c r="R15" s="12" t="s">
        <v>43</v>
      </c>
      <c r="S15" s="12" t="s">
        <v>43</v>
      </c>
      <c r="T15" s="12" t="str">
        <f t="shared" si="2"/>
        <v>WO</v>
      </c>
      <c r="U15" s="12" t="s">
        <v>43</v>
      </c>
      <c r="V15" s="12" t="s">
        <v>43</v>
      </c>
      <c r="W15" s="12" t="s">
        <v>43</v>
      </c>
      <c r="X15" s="12" t="s">
        <v>43</v>
      </c>
      <c r="Y15" s="12" t="s">
        <v>40</v>
      </c>
      <c r="Z15" s="12" t="s">
        <v>43</v>
      </c>
      <c r="AA15" s="12" t="str">
        <f t="shared" si="2"/>
        <v>WO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40</v>
      </c>
      <c r="AG15" s="12" t="s">
        <v>43</v>
      </c>
      <c r="AH15" s="12" t="str">
        <f t="shared" si="2"/>
        <v>WO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 t="s">
        <v>43</v>
      </c>
      <c r="AN15" s="12" t="s">
        <v>43</v>
      </c>
      <c r="AO15" s="13" t="str">
        <f t="shared" si="2"/>
        <v>WO</v>
      </c>
      <c r="AP15" s="32"/>
      <c r="AQ15" s="33"/>
      <c r="AR15" s="12">
        <v>7</v>
      </c>
      <c r="AS15" s="12">
        <v>1007</v>
      </c>
      <c r="AT15" s="12" t="str">
        <f t="shared" si="3"/>
        <v>August</v>
      </c>
      <c r="AU15" s="12" t="s">
        <v>9</v>
      </c>
      <c r="AV15" s="11">
        <f t="shared" si="4"/>
        <v>23</v>
      </c>
      <c r="AW15" s="12">
        <f t="shared" si="5"/>
        <v>0</v>
      </c>
      <c r="AX15" s="12">
        <f t="shared" si="6"/>
        <v>3</v>
      </c>
      <c r="AY15" s="12">
        <f t="shared" si="7"/>
        <v>5</v>
      </c>
      <c r="AZ15" s="12">
        <f t="shared" si="8"/>
        <v>31</v>
      </c>
      <c r="BA15" s="12">
        <f>Janreport9[[#This Row],[Days]]-Janreport9[[#This Row],[Absent]]</f>
        <v>31</v>
      </c>
      <c r="BB15" s="27">
        <v>62000</v>
      </c>
      <c r="BC15" s="27">
        <f>Janreport9[[#This Row],[Salary]]/Janreport9[[#This Row],[Days]]</f>
        <v>2000</v>
      </c>
      <c r="BD15" s="27">
        <f>Janreport9[[#This Row],[Per Day Salary]]*Janreport9[[#This Row],[Absent]]</f>
        <v>0</v>
      </c>
      <c r="BE15" s="27">
        <f>Janreport9[[#This Row],[Salary]]-Janreport9[[#This Row],[Deduction]]</f>
        <v>62000</v>
      </c>
      <c r="BF15" s="28"/>
      <c r="BG15" s="33"/>
    </row>
    <row r="16" spans="1:59" x14ac:dyDescent="0.35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">
        <v>43</v>
      </c>
      <c r="M16" s="12" t="str">
        <f t="shared" si="2"/>
        <v>WO</v>
      </c>
      <c r="N16" s="12" t="s">
        <v>43</v>
      </c>
      <c r="O16" s="12" t="s">
        <v>43</v>
      </c>
      <c r="P16" s="12" t="s">
        <v>43</v>
      </c>
      <c r="Q16" s="12" t="s">
        <v>40</v>
      </c>
      <c r="R16" s="12" t="s">
        <v>43</v>
      </c>
      <c r="S16" s="12" t="s">
        <v>43</v>
      </c>
      <c r="T16" s="12" t="str">
        <f t="shared" si="2"/>
        <v>WO</v>
      </c>
      <c r="U16" s="12" t="s">
        <v>43</v>
      </c>
      <c r="V16" s="12" t="s">
        <v>43</v>
      </c>
      <c r="W16" s="12" t="s">
        <v>43</v>
      </c>
      <c r="X16" s="12" t="s">
        <v>43</v>
      </c>
      <c r="Y16" s="12" t="s">
        <v>40</v>
      </c>
      <c r="Z16" s="12" t="s">
        <v>43</v>
      </c>
      <c r="AA16" s="12" t="str">
        <f t="shared" si="2"/>
        <v>WO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40</v>
      </c>
      <c r="AG16" s="12" t="s">
        <v>43</v>
      </c>
      <c r="AH16" s="12" t="str">
        <f t="shared" si="2"/>
        <v>WO</v>
      </c>
      <c r="AI16" s="12" t="s">
        <v>43</v>
      </c>
      <c r="AJ16" s="12" t="s">
        <v>43</v>
      </c>
      <c r="AK16" s="12" t="s">
        <v>43</v>
      </c>
      <c r="AL16" s="12" t="s">
        <v>43</v>
      </c>
      <c r="AM16" s="12" t="s">
        <v>43</v>
      </c>
      <c r="AN16" s="12" t="s">
        <v>43</v>
      </c>
      <c r="AO16" s="13" t="str">
        <f t="shared" si="2"/>
        <v>WO</v>
      </c>
      <c r="AP16" s="32"/>
      <c r="AQ16" s="33"/>
      <c r="AR16" s="12">
        <v>8</v>
      </c>
      <c r="AS16" s="12">
        <v>1008</v>
      </c>
      <c r="AT16" s="12" t="str">
        <f t="shared" si="3"/>
        <v>August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3</v>
      </c>
      <c r="AY16" s="12">
        <f t="shared" si="7"/>
        <v>5</v>
      </c>
      <c r="AZ16" s="12">
        <f t="shared" si="8"/>
        <v>31</v>
      </c>
      <c r="BA16" s="12">
        <f>Janreport9[[#This Row],[Days]]-Janreport9[[#This Row],[Absent]]</f>
        <v>31</v>
      </c>
      <c r="BB16" s="27">
        <v>50000</v>
      </c>
      <c r="BC16" s="27">
        <f>Janreport9[[#This Row],[Salary]]/Janreport9[[#This Row],[Days]]</f>
        <v>1612.9032258064517</v>
      </c>
      <c r="BD16" s="27">
        <f>Janreport9[[#This Row],[Per Day Salary]]*Janreport9[[#This Row],[Absent]]</f>
        <v>0</v>
      </c>
      <c r="BE16" s="27">
        <f>Janreport9[[#This Row],[Salary]]-Janreport9[[#This Row],[Deduction]]</f>
        <v>50000</v>
      </c>
      <c r="BF16" s="28"/>
      <c r="BG16" s="33"/>
    </row>
    <row r="17" spans="1:59" x14ac:dyDescent="0.35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">
        <v>43</v>
      </c>
      <c r="M17" s="12" t="str">
        <f t="shared" si="2"/>
        <v>WO</v>
      </c>
      <c r="N17" s="12" t="s">
        <v>43</v>
      </c>
      <c r="O17" s="12" t="s">
        <v>43</v>
      </c>
      <c r="P17" s="12" t="s">
        <v>43</v>
      </c>
      <c r="Q17" s="12" t="s">
        <v>40</v>
      </c>
      <c r="R17" s="12" t="s">
        <v>43</v>
      </c>
      <c r="S17" s="12" t="s">
        <v>43</v>
      </c>
      <c r="T17" s="12" t="str">
        <f t="shared" si="2"/>
        <v>WO</v>
      </c>
      <c r="U17" s="12" t="s">
        <v>43</v>
      </c>
      <c r="V17" s="12" t="s">
        <v>43</v>
      </c>
      <c r="W17" s="12" t="s">
        <v>43</v>
      </c>
      <c r="X17" s="12" t="s">
        <v>43</v>
      </c>
      <c r="Y17" s="12" t="s">
        <v>40</v>
      </c>
      <c r="Z17" s="12" t="s">
        <v>43</v>
      </c>
      <c r="AA17" s="12" t="str">
        <f t="shared" ref="AA17:AO28" si="10">IF(AA$7="Sun","WO","")</f>
        <v>WO</v>
      </c>
      <c r="AB17" s="12" t="s">
        <v>43</v>
      </c>
      <c r="AC17" s="12" t="s">
        <v>43</v>
      </c>
      <c r="AD17" s="12" t="s">
        <v>43</v>
      </c>
      <c r="AE17" s="12" t="s">
        <v>43</v>
      </c>
      <c r="AF17" s="12" t="s">
        <v>40</v>
      </c>
      <c r="AG17" s="12" t="s">
        <v>43</v>
      </c>
      <c r="AH17" s="12" t="str">
        <f t="shared" si="10"/>
        <v>WO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 t="s">
        <v>43</v>
      </c>
      <c r="AN17" s="12" t="s">
        <v>43</v>
      </c>
      <c r="AO17" s="13" t="str">
        <f t="shared" si="10"/>
        <v>WO</v>
      </c>
      <c r="AP17" s="32"/>
      <c r="AQ17" s="33"/>
      <c r="AR17" s="12">
        <v>9</v>
      </c>
      <c r="AS17" s="12">
        <v>1009</v>
      </c>
      <c r="AT17" s="12" t="str">
        <f t="shared" si="3"/>
        <v>August</v>
      </c>
      <c r="AU17" s="12" t="s">
        <v>11</v>
      </c>
      <c r="AV17" s="11">
        <f t="shared" si="4"/>
        <v>23</v>
      </c>
      <c r="AW17" s="12">
        <f t="shared" si="5"/>
        <v>0</v>
      </c>
      <c r="AX17" s="12">
        <f t="shared" si="6"/>
        <v>3</v>
      </c>
      <c r="AY17" s="12">
        <f t="shared" si="7"/>
        <v>5</v>
      </c>
      <c r="AZ17" s="12">
        <f t="shared" si="8"/>
        <v>31</v>
      </c>
      <c r="BA17" s="12">
        <f>Janreport9[[#This Row],[Days]]-Janreport9[[#This Row],[Absent]]</f>
        <v>31</v>
      </c>
      <c r="BB17" s="27">
        <v>25000</v>
      </c>
      <c r="BC17" s="27">
        <f>Janreport9[[#This Row],[Salary]]/Janreport9[[#This Row],[Days]]</f>
        <v>806.45161290322585</v>
      </c>
      <c r="BD17" s="27">
        <f>Janreport9[[#This Row],[Per Day Salary]]*Janreport9[[#This Row],[Absent]]</f>
        <v>0</v>
      </c>
      <c r="BE17" s="27">
        <f>Janreport9[[#This Row],[Salary]]-Janreport9[[#This Row],[Deduction]]</f>
        <v>25000</v>
      </c>
      <c r="BF17" s="28"/>
      <c r="BG17" s="33"/>
    </row>
    <row r="18" spans="1:59" x14ac:dyDescent="0.35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">
        <v>44</v>
      </c>
      <c r="M18" s="12" t="str">
        <f t="shared" ref="M18:T28" si="11">IF(M$7="Sun","WO","")</f>
        <v>WO</v>
      </c>
      <c r="N18" s="12" t="s">
        <v>43</v>
      </c>
      <c r="O18" s="12" t="s">
        <v>43</v>
      </c>
      <c r="P18" s="12" t="s">
        <v>43</v>
      </c>
      <c r="Q18" s="12" t="s">
        <v>40</v>
      </c>
      <c r="R18" s="12" t="s">
        <v>43</v>
      </c>
      <c r="S18" s="12" t="s">
        <v>43</v>
      </c>
      <c r="T18" s="12" t="str">
        <f t="shared" si="11"/>
        <v>WO</v>
      </c>
      <c r="U18" s="12" t="s">
        <v>43</v>
      </c>
      <c r="V18" s="12" t="s">
        <v>43</v>
      </c>
      <c r="W18" s="12" t="s">
        <v>43</v>
      </c>
      <c r="X18" s="12" t="s">
        <v>43</v>
      </c>
      <c r="Y18" s="12" t="s">
        <v>40</v>
      </c>
      <c r="Z18" s="12" t="s">
        <v>43</v>
      </c>
      <c r="AA18" s="12" t="str">
        <f t="shared" si="10"/>
        <v>WO</v>
      </c>
      <c r="AB18" s="12" t="s">
        <v>43</v>
      </c>
      <c r="AC18" s="12" t="s">
        <v>44</v>
      </c>
      <c r="AD18" s="12" t="s">
        <v>43</v>
      </c>
      <c r="AE18" s="12" t="s">
        <v>43</v>
      </c>
      <c r="AF18" s="12" t="s">
        <v>40</v>
      </c>
      <c r="AG18" s="12" t="s">
        <v>43</v>
      </c>
      <c r="AH18" s="12" t="str">
        <f t="shared" si="10"/>
        <v>WO</v>
      </c>
      <c r="AI18" s="12" t="s">
        <v>43</v>
      </c>
      <c r="AJ18" s="12" t="s">
        <v>43</v>
      </c>
      <c r="AK18" s="12" t="s">
        <v>43</v>
      </c>
      <c r="AL18" s="12" t="s">
        <v>44</v>
      </c>
      <c r="AM18" s="12" t="s">
        <v>43</v>
      </c>
      <c r="AN18" s="12" t="s">
        <v>43</v>
      </c>
      <c r="AO18" s="13" t="str">
        <f t="shared" si="10"/>
        <v>WO</v>
      </c>
      <c r="AP18" s="32"/>
      <c r="AQ18" s="33"/>
      <c r="AR18" s="12">
        <v>10</v>
      </c>
      <c r="AS18" s="12">
        <v>1010</v>
      </c>
      <c r="AT18" s="12" t="str">
        <f t="shared" si="3"/>
        <v>August</v>
      </c>
      <c r="AU18" s="12" t="s">
        <v>12</v>
      </c>
      <c r="AV18" s="11">
        <f t="shared" si="4"/>
        <v>20</v>
      </c>
      <c r="AW18" s="12">
        <f t="shared" si="5"/>
        <v>3</v>
      </c>
      <c r="AX18" s="12">
        <f t="shared" si="6"/>
        <v>3</v>
      </c>
      <c r="AY18" s="12">
        <f t="shared" si="7"/>
        <v>5</v>
      </c>
      <c r="AZ18" s="12">
        <f t="shared" si="8"/>
        <v>31</v>
      </c>
      <c r="BA18" s="12">
        <f>Janreport9[[#This Row],[Days]]-Janreport9[[#This Row],[Absent]]</f>
        <v>28</v>
      </c>
      <c r="BB18" s="27">
        <v>45000</v>
      </c>
      <c r="BC18" s="27">
        <f>Janreport9[[#This Row],[Salary]]/Janreport9[[#This Row],[Days]]</f>
        <v>1451.6129032258063</v>
      </c>
      <c r="BD18" s="27">
        <f>Janreport9[[#This Row],[Per Day Salary]]*Janreport9[[#This Row],[Absent]]</f>
        <v>4354.8387096774186</v>
      </c>
      <c r="BE18" s="27">
        <f>Janreport9[[#This Row],[Salary]]-Janreport9[[#This Row],[Deduction]]</f>
        <v>40645.161290322583</v>
      </c>
      <c r="BF18" s="28"/>
      <c r="BG18" s="33"/>
    </row>
    <row r="19" spans="1:59" x14ac:dyDescent="0.35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43</v>
      </c>
      <c r="L19" s="12" t="s">
        <v>43</v>
      </c>
      <c r="M19" s="12" t="str">
        <f t="shared" si="11"/>
        <v>WO</v>
      </c>
      <c r="N19" s="12" t="s">
        <v>43</v>
      </c>
      <c r="O19" s="12" t="s">
        <v>44</v>
      </c>
      <c r="P19" s="12" t="s">
        <v>43</v>
      </c>
      <c r="Q19" s="12" t="s">
        <v>40</v>
      </c>
      <c r="R19" s="12" t="s">
        <v>43</v>
      </c>
      <c r="S19" s="12" t="s">
        <v>43</v>
      </c>
      <c r="T19" s="12" t="str">
        <f t="shared" si="11"/>
        <v>WO</v>
      </c>
      <c r="U19" s="12" t="s">
        <v>43</v>
      </c>
      <c r="V19" s="12" t="s">
        <v>43</v>
      </c>
      <c r="W19" s="12" t="s">
        <v>44</v>
      </c>
      <c r="X19" s="12" t="s">
        <v>43</v>
      </c>
      <c r="Y19" s="12" t="s">
        <v>40</v>
      </c>
      <c r="Z19" s="12" t="s">
        <v>43</v>
      </c>
      <c r="AA19" s="12" t="str">
        <f t="shared" si="10"/>
        <v>WO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40</v>
      </c>
      <c r="AG19" s="12" t="s">
        <v>43</v>
      </c>
      <c r="AH19" s="12" t="str">
        <f t="shared" si="10"/>
        <v>WO</v>
      </c>
      <c r="AI19" s="12" t="s">
        <v>43</v>
      </c>
      <c r="AJ19" s="12" t="s">
        <v>43</v>
      </c>
      <c r="AK19" s="12" t="s">
        <v>43</v>
      </c>
      <c r="AL19" s="12" t="s">
        <v>44</v>
      </c>
      <c r="AM19" s="12" t="s">
        <v>43</v>
      </c>
      <c r="AN19" s="12" t="s">
        <v>43</v>
      </c>
      <c r="AO19" s="13" t="str">
        <f t="shared" si="10"/>
        <v>WO</v>
      </c>
      <c r="AP19" s="32"/>
      <c r="AQ19" s="33"/>
      <c r="AR19" s="12">
        <v>11</v>
      </c>
      <c r="AS19" s="12">
        <v>1011</v>
      </c>
      <c r="AT19" s="12" t="str">
        <f t="shared" si="3"/>
        <v>August</v>
      </c>
      <c r="AU19" s="12" t="s">
        <v>13</v>
      </c>
      <c r="AV19" s="11">
        <f t="shared" si="4"/>
        <v>20</v>
      </c>
      <c r="AW19" s="12">
        <f t="shared" si="5"/>
        <v>3</v>
      </c>
      <c r="AX19" s="12">
        <f t="shared" si="6"/>
        <v>3</v>
      </c>
      <c r="AY19" s="12">
        <f t="shared" si="7"/>
        <v>5</v>
      </c>
      <c r="AZ19" s="12">
        <f t="shared" si="8"/>
        <v>31</v>
      </c>
      <c r="BA19" s="12">
        <f>Janreport9[[#This Row],[Days]]-Janreport9[[#This Row],[Absent]]</f>
        <v>28</v>
      </c>
      <c r="BB19" s="27">
        <v>48000</v>
      </c>
      <c r="BC19" s="27">
        <f>Janreport9[[#This Row],[Salary]]/Janreport9[[#This Row],[Days]]</f>
        <v>1548.3870967741937</v>
      </c>
      <c r="BD19" s="27">
        <f>Janreport9[[#This Row],[Per Day Salary]]*Janreport9[[#This Row],[Absent]]</f>
        <v>4645.1612903225814</v>
      </c>
      <c r="BE19" s="27">
        <f>Janreport9[[#This Row],[Salary]]-Janreport9[[#This Row],[Deduction]]</f>
        <v>43354.838709677417</v>
      </c>
      <c r="BF19" s="28"/>
      <c r="BG19" s="33"/>
    </row>
    <row r="20" spans="1:59" x14ac:dyDescent="0.35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43</v>
      </c>
      <c r="L20" s="12" t="s">
        <v>43</v>
      </c>
      <c r="M20" s="12" t="str">
        <f t="shared" si="11"/>
        <v>WO</v>
      </c>
      <c r="N20" s="12" t="s">
        <v>43</v>
      </c>
      <c r="O20" s="12" t="s">
        <v>43</v>
      </c>
      <c r="P20" s="12" t="s">
        <v>43</v>
      </c>
      <c r="Q20" s="12" t="s">
        <v>40</v>
      </c>
      <c r="R20" s="12" t="s">
        <v>43</v>
      </c>
      <c r="S20" s="12" t="s">
        <v>43</v>
      </c>
      <c r="T20" s="12" t="str">
        <f t="shared" si="11"/>
        <v>WO</v>
      </c>
      <c r="U20" s="12" t="s">
        <v>43</v>
      </c>
      <c r="V20" s="12" t="s">
        <v>43</v>
      </c>
      <c r="W20" s="12" t="s">
        <v>43</v>
      </c>
      <c r="X20" s="12" t="s">
        <v>43</v>
      </c>
      <c r="Y20" s="12" t="s">
        <v>40</v>
      </c>
      <c r="Z20" s="12" t="s">
        <v>43</v>
      </c>
      <c r="AA20" s="12" t="str">
        <f t="shared" si="10"/>
        <v>WO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40</v>
      </c>
      <c r="AG20" s="12" t="s">
        <v>43</v>
      </c>
      <c r="AH20" s="12" t="str">
        <f t="shared" si="10"/>
        <v>WO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 t="s">
        <v>43</v>
      </c>
      <c r="AN20" s="12" t="s">
        <v>43</v>
      </c>
      <c r="AO20" s="13" t="str">
        <f t="shared" si="10"/>
        <v>WO</v>
      </c>
      <c r="AP20" s="32"/>
      <c r="AQ20" s="33"/>
      <c r="AR20" s="12">
        <v>12</v>
      </c>
      <c r="AS20" s="12">
        <v>1012</v>
      </c>
      <c r="AT20" s="12" t="str">
        <f t="shared" si="3"/>
        <v>August</v>
      </c>
      <c r="AU20" s="12" t="s">
        <v>14</v>
      </c>
      <c r="AV20" s="11">
        <f t="shared" si="4"/>
        <v>23</v>
      </c>
      <c r="AW20" s="12">
        <f t="shared" si="5"/>
        <v>0</v>
      </c>
      <c r="AX20" s="12">
        <f t="shared" si="6"/>
        <v>3</v>
      </c>
      <c r="AY20" s="12">
        <f t="shared" si="7"/>
        <v>5</v>
      </c>
      <c r="AZ20" s="12">
        <f t="shared" si="8"/>
        <v>31</v>
      </c>
      <c r="BA20" s="12">
        <f>Janreport9[[#This Row],[Days]]-Janreport9[[#This Row],[Absent]]</f>
        <v>31</v>
      </c>
      <c r="BB20" s="27">
        <v>52000</v>
      </c>
      <c r="BC20" s="27">
        <f>Janreport9[[#This Row],[Salary]]/Janreport9[[#This Row],[Days]]</f>
        <v>1677.4193548387098</v>
      </c>
      <c r="BD20" s="27">
        <f>Janreport9[[#This Row],[Per Day Salary]]*Janreport9[[#This Row],[Absent]]</f>
        <v>0</v>
      </c>
      <c r="BE20" s="27">
        <f>Janreport9[[#This Row],[Salary]]-Janreport9[[#This Row],[Deduction]]</f>
        <v>52000</v>
      </c>
      <c r="BF20" s="28"/>
      <c r="BG20" s="33"/>
    </row>
    <row r="21" spans="1:59" x14ac:dyDescent="0.35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">
        <v>43</v>
      </c>
      <c r="M21" s="12" t="str">
        <f t="shared" si="11"/>
        <v>WO</v>
      </c>
      <c r="N21" s="12" t="s">
        <v>43</v>
      </c>
      <c r="O21" s="12" t="s">
        <v>43</v>
      </c>
      <c r="P21" s="12" t="s">
        <v>43</v>
      </c>
      <c r="Q21" s="12" t="s">
        <v>40</v>
      </c>
      <c r="R21" s="12" t="s">
        <v>43</v>
      </c>
      <c r="S21" s="12" t="s">
        <v>43</v>
      </c>
      <c r="T21" s="12" t="str">
        <f t="shared" si="11"/>
        <v>WO</v>
      </c>
      <c r="U21" s="12" t="s">
        <v>43</v>
      </c>
      <c r="V21" s="12" t="s">
        <v>43</v>
      </c>
      <c r="W21" s="12" t="s">
        <v>43</v>
      </c>
      <c r="X21" s="12" t="s">
        <v>43</v>
      </c>
      <c r="Y21" s="12" t="s">
        <v>40</v>
      </c>
      <c r="Z21" s="12" t="s">
        <v>43</v>
      </c>
      <c r="AA21" s="12" t="str">
        <f t="shared" si="10"/>
        <v>WO</v>
      </c>
      <c r="AB21" s="12" t="s">
        <v>43</v>
      </c>
      <c r="AC21" s="12" t="s">
        <v>44</v>
      </c>
      <c r="AD21" s="12" t="s">
        <v>43</v>
      </c>
      <c r="AE21" s="12" t="s">
        <v>43</v>
      </c>
      <c r="AF21" s="12" t="s">
        <v>40</v>
      </c>
      <c r="AG21" s="12" t="s">
        <v>43</v>
      </c>
      <c r="AH21" s="12" t="str">
        <f t="shared" si="10"/>
        <v>WO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 t="s">
        <v>43</v>
      </c>
      <c r="AN21" s="12" t="s">
        <v>43</v>
      </c>
      <c r="AO21" s="13" t="str">
        <f t="shared" si="10"/>
        <v>WO</v>
      </c>
      <c r="AP21" s="32"/>
      <c r="AQ21" s="33"/>
      <c r="AR21" s="12">
        <v>13</v>
      </c>
      <c r="AS21" s="12">
        <v>1013</v>
      </c>
      <c r="AT21" s="12" t="str">
        <f t="shared" si="3"/>
        <v>August</v>
      </c>
      <c r="AU21" s="12" t="s">
        <v>15</v>
      </c>
      <c r="AV21" s="11">
        <f t="shared" si="4"/>
        <v>22</v>
      </c>
      <c r="AW21" s="12">
        <f t="shared" si="5"/>
        <v>1</v>
      </c>
      <c r="AX21" s="12">
        <f t="shared" si="6"/>
        <v>3</v>
      </c>
      <c r="AY21" s="12">
        <f t="shared" si="7"/>
        <v>5</v>
      </c>
      <c r="AZ21" s="12">
        <f t="shared" si="8"/>
        <v>31</v>
      </c>
      <c r="BA21" s="12">
        <f>Janreport9[[#This Row],[Days]]-Janreport9[[#This Row],[Absent]]</f>
        <v>30</v>
      </c>
      <c r="BB21" s="27">
        <v>42000</v>
      </c>
      <c r="BC21" s="27">
        <f>Janreport9[[#This Row],[Salary]]/Janreport9[[#This Row],[Days]]</f>
        <v>1354.8387096774193</v>
      </c>
      <c r="BD21" s="27">
        <f>Janreport9[[#This Row],[Per Day Salary]]*Janreport9[[#This Row],[Absent]]</f>
        <v>1354.8387096774193</v>
      </c>
      <c r="BE21" s="27">
        <f>Janreport9[[#This Row],[Salary]]-Janreport9[[#This Row],[Deduction]]</f>
        <v>40645.161290322583</v>
      </c>
      <c r="BF21" s="28"/>
      <c r="BG21" s="33"/>
    </row>
    <row r="22" spans="1:59" x14ac:dyDescent="0.35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">
        <v>44</v>
      </c>
      <c r="M22" s="12" t="str">
        <f t="shared" si="11"/>
        <v>WO</v>
      </c>
      <c r="N22" s="12" t="s">
        <v>43</v>
      </c>
      <c r="O22" s="12" t="s">
        <v>43</v>
      </c>
      <c r="P22" s="12" t="s">
        <v>43</v>
      </c>
      <c r="Q22" s="12" t="s">
        <v>40</v>
      </c>
      <c r="R22" s="12" t="s">
        <v>43</v>
      </c>
      <c r="S22" s="12" t="s">
        <v>43</v>
      </c>
      <c r="T22" s="12" t="str">
        <f t="shared" si="11"/>
        <v>WO</v>
      </c>
      <c r="U22" s="12" t="s">
        <v>43</v>
      </c>
      <c r="V22" s="12" t="s">
        <v>43</v>
      </c>
      <c r="W22" s="12" t="s">
        <v>43</v>
      </c>
      <c r="X22" s="12" t="s">
        <v>43</v>
      </c>
      <c r="Y22" s="12" t="s">
        <v>40</v>
      </c>
      <c r="Z22" s="12" t="s">
        <v>43</v>
      </c>
      <c r="AA22" s="12" t="str">
        <f t="shared" si="10"/>
        <v>WO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12" t="s">
        <v>40</v>
      </c>
      <c r="AG22" s="12" t="s">
        <v>43</v>
      </c>
      <c r="AH22" s="12" t="str">
        <f t="shared" si="10"/>
        <v>WO</v>
      </c>
      <c r="AI22" s="12" t="s">
        <v>43</v>
      </c>
      <c r="AJ22" s="12" t="s">
        <v>43</v>
      </c>
      <c r="AK22" s="12" t="s">
        <v>43</v>
      </c>
      <c r="AL22" s="12" t="s">
        <v>43</v>
      </c>
      <c r="AM22" s="12" t="s">
        <v>43</v>
      </c>
      <c r="AN22" s="12" t="s">
        <v>43</v>
      </c>
      <c r="AO22" s="13" t="str">
        <f t="shared" si="10"/>
        <v>WO</v>
      </c>
      <c r="AP22" s="32"/>
      <c r="AQ22" s="33"/>
      <c r="AR22" s="12">
        <v>14</v>
      </c>
      <c r="AS22" s="12">
        <v>1014</v>
      </c>
      <c r="AT22" s="12" t="str">
        <f t="shared" si="3"/>
        <v>August</v>
      </c>
      <c r="AU22" s="12" t="s">
        <v>16</v>
      </c>
      <c r="AV22" s="11">
        <f t="shared" si="4"/>
        <v>22</v>
      </c>
      <c r="AW22" s="12">
        <f t="shared" si="5"/>
        <v>1</v>
      </c>
      <c r="AX22" s="12">
        <f t="shared" si="6"/>
        <v>3</v>
      </c>
      <c r="AY22" s="12">
        <f t="shared" si="7"/>
        <v>5</v>
      </c>
      <c r="AZ22" s="12">
        <f t="shared" si="8"/>
        <v>31</v>
      </c>
      <c r="BA22" s="12">
        <f>Janreport9[[#This Row],[Days]]-Janreport9[[#This Row],[Absent]]</f>
        <v>30</v>
      </c>
      <c r="BB22" s="27">
        <v>15000</v>
      </c>
      <c r="BC22" s="27">
        <f>Janreport9[[#This Row],[Salary]]/Janreport9[[#This Row],[Days]]</f>
        <v>483.87096774193549</v>
      </c>
      <c r="BD22" s="27">
        <f>Janreport9[[#This Row],[Per Day Salary]]*Janreport9[[#This Row],[Absent]]</f>
        <v>483.87096774193549</v>
      </c>
      <c r="BE22" s="27">
        <f>Janreport9[[#This Row],[Salary]]-Janreport9[[#This Row],[Deduction]]</f>
        <v>14516.129032258064</v>
      </c>
      <c r="BF22" s="28"/>
      <c r="BG22" s="33"/>
    </row>
    <row r="23" spans="1:59" x14ac:dyDescent="0.35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">
        <v>43</v>
      </c>
      <c r="M23" s="12" t="str">
        <f t="shared" si="11"/>
        <v>WO</v>
      </c>
      <c r="N23" s="12" t="s">
        <v>43</v>
      </c>
      <c r="O23" s="12" t="s">
        <v>43</v>
      </c>
      <c r="P23" s="12" t="s">
        <v>44</v>
      </c>
      <c r="Q23" s="12" t="s">
        <v>40</v>
      </c>
      <c r="R23" s="12" t="s">
        <v>43</v>
      </c>
      <c r="S23" s="12" t="s">
        <v>43</v>
      </c>
      <c r="T23" s="12" t="str">
        <f t="shared" si="11"/>
        <v>WO</v>
      </c>
      <c r="U23" s="12" t="s">
        <v>43</v>
      </c>
      <c r="V23" s="12" t="s">
        <v>43</v>
      </c>
      <c r="W23" s="12" t="s">
        <v>43</v>
      </c>
      <c r="X23" s="12" t="s">
        <v>43</v>
      </c>
      <c r="Y23" s="12" t="s">
        <v>40</v>
      </c>
      <c r="Z23" s="12" t="s">
        <v>43</v>
      </c>
      <c r="AA23" s="12" t="str">
        <f t="shared" si="10"/>
        <v>WO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40</v>
      </c>
      <c r="AG23" s="12" t="s">
        <v>43</v>
      </c>
      <c r="AH23" s="12" t="str">
        <f t="shared" si="10"/>
        <v>WO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 t="s">
        <v>43</v>
      </c>
      <c r="AN23" s="12" t="s">
        <v>43</v>
      </c>
      <c r="AO23" s="13" t="str">
        <f t="shared" si="10"/>
        <v>WO</v>
      </c>
      <c r="AP23" s="32"/>
      <c r="AQ23" s="33"/>
      <c r="AR23" s="12">
        <v>15</v>
      </c>
      <c r="AS23" s="12">
        <v>1015</v>
      </c>
      <c r="AT23" s="12" t="str">
        <f t="shared" si="3"/>
        <v>August</v>
      </c>
      <c r="AU23" s="12" t="s">
        <v>17</v>
      </c>
      <c r="AV23" s="11">
        <f t="shared" si="4"/>
        <v>22</v>
      </c>
      <c r="AW23" s="12">
        <f t="shared" si="5"/>
        <v>1</v>
      </c>
      <c r="AX23" s="12">
        <f t="shared" si="6"/>
        <v>3</v>
      </c>
      <c r="AY23" s="12">
        <f t="shared" si="7"/>
        <v>5</v>
      </c>
      <c r="AZ23" s="12">
        <f t="shared" si="8"/>
        <v>31</v>
      </c>
      <c r="BA23" s="12">
        <f>Janreport9[[#This Row],[Days]]-Janreport9[[#This Row],[Absent]]</f>
        <v>30</v>
      </c>
      <c r="BB23" s="27">
        <v>46000</v>
      </c>
      <c r="BC23" s="27">
        <f>Janreport9[[#This Row],[Salary]]/Janreport9[[#This Row],[Days]]</f>
        <v>1483.8709677419354</v>
      </c>
      <c r="BD23" s="27">
        <f>Janreport9[[#This Row],[Per Day Salary]]*Janreport9[[#This Row],[Absent]]</f>
        <v>1483.8709677419354</v>
      </c>
      <c r="BE23" s="27">
        <f>Janreport9[[#This Row],[Salary]]-Janreport9[[#This Row],[Deduction]]</f>
        <v>44516.129032258068</v>
      </c>
      <c r="BF23" s="28"/>
      <c r="BG23" s="33"/>
    </row>
    <row r="24" spans="1:59" x14ac:dyDescent="0.35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">
        <v>43</v>
      </c>
      <c r="M24" s="12" t="str">
        <f t="shared" si="11"/>
        <v>WO</v>
      </c>
      <c r="N24" s="12" t="s">
        <v>43</v>
      </c>
      <c r="O24" s="12" t="s">
        <v>43</v>
      </c>
      <c r="P24" s="12" t="s">
        <v>43</v>
      </c>
      <c r="Q24" s="12" t="s">
        <v>40</v>
      </c>
      <c r="R24" s="12" t="s">
        <v>43</v>
      </c>
      <c r="S24" s="12" t="s">
        <v>43</v>
      </c>
      <c r="T24" s="12" t="str">
        <f t="shared" si="11"/>
        <v>WO</v>
      </c>
      <c r="U24" s="12" t="s">
        <v>43</v>
      </c>
      <c r="V24" s="12" t="s">
        <v>44</v>
      </c>
      <c r="W24" s="12" t="s">
        <v>43</v>
      </c>
      <c r="X24" s="12" t="s">
        <v>43</v>
      </c>
      <c r="Y24" s="12" t="s">
        <v>40</v>
      </c>
      <c r="Z24" s="12" t="s">
        <v>43</v>
      </c>
      <c r="AA24" s="12" t="str">
        <f t="shared" si="10"/>
        <v>WO</v>
      </c>
      <c r="AB24" s="12" t="s">
        <v>43</v>
      </c>
      <c r="AC24" s="12" t="s">
        <v>43</v>
      </c>
      <c r="AD24" s="12" t="s">
        <v>43</v>
      </c>
      <c r="AE24" s="12" t="s">
        <v>43</v>
      </c>
      <c r="AF24" s="12" t="s">
        <v>40</v>
      </c>
      <c r="AG24" s="12" t="s">
        <v>43</v>
      </c>
      <c r="AH24" s="12" t="str">
        <f t="shared" si="10"/>
        <v>WO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 t="s">
        <v>43</v>
      </c>
      <c r="AN24" s="12" t="s">
        <v>43</v>
      </c>
      <c r="AO24" s="13" t="str">
        <f t="shared" si="10"/>
        <v>WO</v>
      </c>
      <c r="AP24" s="32"/>
      <c r="AQ24" s="33"/>
      <c r="AR24" s="12">
        <v>16</v>
      </c>
      <c r="AS24" s="12">
        <v>1016</v>
      </c>
      <c r="AT24" s="12" t="str">
        <f t="shared" si="3"/>
        <v>August</v>
      </c>
      <c r="AU24" s="12" t="s">
        <v>18</v>
      </c>
      <c r="AV24" s="11">
        <f t="shared" si="4"/>
        <v>22</v>
      </c>
      <c r="AW24" s="12">
        <f t="shared" si="5"/>
        <v>1</v>
      </c>
      <c r="AX24" s="12">
        <f t="shared" si="6"/>
        <v>3</v>
      </c>
      <c r="AY24" s="12">
        <f t="shared" si="7"/>
        <v>5</v>
      </c>
      <c r="AZ24" s="12">
        <f t="shared" si="8"/>
        <v>31</v>
      </c>
      <c r="BA24" s="12">
        <f>Janreport9[[#This Row],[Days]]-Janreport9[[#This Row],[Absent]]</f>
        <v>30</v>
      </c>
      <c r="BB24" s="27">
        <v>52000</v>
      </c>
      <c r="BC24" s="27">
        <f>Janreport9[[#This Row],[Salary]]/Janreport9[[#This Row],[Days]]</f>
        <v>1677.4193548387098</v>
      </c>
      <c r="BD24" s="27">
        <f>Janreport9[[#This Row],[Per Day Salary]]*Janreport9[[#This Row],[Absent]]</f>
        <v>1677.4193548387098</v>
      </c>
      <c r="BE24" s="27">
        <f>Janreport9[[#This Row],[Salary]]-Janreport9[[#This Row],[Deduction]]</f>
        <v>50322.580645161288</v>
      </c>
      <c r="BF24" s="28"/>
      <c r="BG24" s="33"/>
    </row>
    <row r="25" spans="1:59" x14ac:dyDescent="0.35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">
        <v>43</v>
      </c>
      <c r="M25" s="12" t="str">
        <f t="shared" si="11"/>
        <v>WO</v>
      </c>
      <c r="N25" s="12" t="s">
        <v>43</v>
      </c>
      <c r="O25" s="12" t="s">
        <v>43</v>
      </c>
      <c r="P25" s="12" t="s">
        <v>43</v>
      </c>
      <c r="Q25" s="12" t="s">
        <v>40</v>
      </c>
      <c r="R25" s="12" t="s">
        <v>43</v>
      </c>
      <c r="S25" s="12" t="s">
        <v>43</v>
      </c>
      <c r="T25" s="12" t="str">
        <f t="shared" si="11"/>
        <v>WO</v>
      </c>
      <c r="U25" s="12" t="s">
        <v>43</v>
      </c>
      <c r="V25" s="12" t="s">
        <v>43</v>
      </c>
      <c r="W25" s="12" t="s">
        <v>43</v>
      </c>
      <c r="X25" s="12" t="s">
        <v>43</v>
      </c>
      <c r="Y25" s="12" t="s">
        <v>40</v>
      </c>
      <c r="Z25" s="12" t="s">
        <v>43</v>
      </c>
      <c r="AA25" s="12" t="str">
        <f t="shared" si="10"/>
        <v>WO</v>
      </c>
      <c r="AB25" s="12" t="s">
        <v>43</v>
      </c>
      <c r="AC25" s="12" t="s">
        <v>43</v>
      </c>
      <c r="AD25" s="12" t="s">
        <v>43</v>
      </c>
      <c r="AE25" s="12" t="s">
        <v>43</v>
      </c>
      <c r="AF25" s="12" t="s">
        <v>40</v>
      </c>
      <c r="AG25" s="12" t="s">
        <v>43</v>
      </c>
      <c r="AH25" s="12" t="str">
        <f t="shared" si="10"/>
        <v>WO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 t="s">
        <v>43</v>
      </c>
      <c r="AN25" s="12" t="s">
        <v>43</v>
      </c>
      <c r="AO25" s="13" t="str">
        <f t="shared" si="10"/>
        <v>WO</v>
      </c>
      <c r="AP25" s="32"/>
      <c r="AQ25" s="33"/>
      <c r="AR25" s="12">
        <v>17</v>
      </c>
      <c r="AS25" s="12">
        <v>1017</v>
      </c>
      <c r="AT25" s="12" t="str">
        <f t="shared" si="3"/>
        <v>August</v>
      </c>
      <c r="AU25" s="12" t="s">
        <v>19</v>
      </c>
      <c r="AV25" s="11">
        <f t="shared" si="4"/>
        <v>23</v>
      </c>
      <c r="AW25" s="12">
        <f t="shared" si="5"/>
        <v>0</v>
      </c>
      <c r="AX25" s="12">
        <f t="shared" si="6"/>
        <v>3</v>
      </c>
      <c r="AY25" s="12">
        <f t="shared" si="7"/>
        <v>5</v>
      </c>
      <c r="AZ25" s="12">
        <f t="shared" si="8"/>
        <v>31</v>
      </c>
      <c r="BA25" s="12">
        <f>Janreport9[[#This Row],[Days]]-Janreport9[[#This Row],[Absent]]</f>
        <v>31</v>
      </c>
      <c r="BB25" s="27">
        <v>42000</v>
      </c>
      <c r="BC25" s="27">
        <f>Janreport9[[#This Row],[Salary]]/Janreport9[[#This Row],[Days]]</f>
        <v>1354.8387096774193</v>
      </c>
      <c r="BD25" s="27">
        <f>Janreport9[[#This Row],[Per Day Salary]]*Janreport9[[#This Row],[Absent]]</f>
        <v>0</v>
      </c>
      <c r="BE25" s="27">
        <f>Janreport9[[#This Row],[Salary]]-Janreport9[[#This Row],[Deduction]]</f>
        <v>42000</v>
      </c>
      <c r="BF25" s="28"/>
      <c r="BG25" s="33"/>
    </row>
    <row r="26" spans="1:59" x14ac:dyDescent="0.35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">
        <v>43</v>
      </c>
      <c r="M26" s="12" t="str">
        <f t="shared" si="11"/>
        <v>WO</v>
      </c>
      <c r="N26" s="12" t="s">
        <v>43</v>
      </c>
      <c r="O26" s="12" t="s">
        <v>43</v>
      </c>
      <c r="P26" s="12" t="s">
        <v>43</v>
      </c>
      <c r="Q26" s="12" t="s">
        <v>40</v>
      </c>
      <c r="R26" s="12" t="s">
        <v>43</v>
      </c>
      <c r="S26" s="12" t="s">
        <v>43</v>
      </c>
      <c r="T26" s="12" t="str">
        <f t="shared" si="11"/>
        <v>WO</v>
      </c>
      <c r="U26" s="12" t="s">
        <v>43</v>
      </c>
      <c r="V26" s="12" t="s">
        <v>43</v>
      </c>
      <c r="W26" s="12" t="s">
        <v>43</v>
      </c>
      <c r="X26" s="12" t="s">
        <v>43</v>
      </c>
      <c r="Y26" s="12" t="s">
        <v>40</v>
      </c>
      <c r="Z26" s="12" t="s">
        <v>43</v>
      </c>
      <c r="AA26" s="12" t="str">
        <f t="shared" si="10"/>
        <v>WO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40</v>
      </c>
      <c r="AG26" s="12" t="s">
        <v>43</v>
      </c>
      <c r="AH26" s="12" t="str">
        <f t="shared" si="10"/>
        <v>WO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 t="s">
        <v>43</v>
      </c>
      <c r="AN26" s="12" t="s">
        <v>43</v>
      </c>
      <c r="AO26" s="13" t="str">
        <f t="shared" si="10"/>
        <v>WO</v>
      </c>
      <c r="AP26" s="32"/>
      <c r="AQ26" s="33"/>
      <c r="AR26" s="12">
        <v>18</v>
      </c>
      <c r="AS26" s="12">
        <v>1018</v>
      </c>
      <c r="AT26" s="12" t="str">
        <f t="shared" si="3"/>
        <v>August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3</v>
      </c>
      <c r="AY26" s="12">
        <f t="shared" si="7"/>
        <v>5</v>
      </c>
      <c r="AZ26" s="12">
        <f t="shared" si="8"/>
        <v>31</v>
      </c>
      <c r="BA26" s="12">
        <f>Janreport9[[#This Row],[Days]]-Janreport9[[#This Row],[Absent]]</f>
        <v>31</v>
      </c>
      <c r="BB26" s="27">
        <v>62000</v>
      </c>
      <c r="BC26" s="27">
        <f>Janreport9[[#This Row],[Salary]]/Janreport9[[#This Row],[Days]]</f>
        <v>2000</v>
      </c>
      <c r="BD26" s="27">
        <f>Janreport9[[#This Row],[Per Day Salary]]*Janreport9[[#This Row],[Absent]]</f>
        <v>0</v>
      </c>
      <c r="BE26" s="27">
        <f>Janreport9[[#This Row],[Salary]]-Janreport9[[#This Row],[Deduction]]</f>
        <v>62000</v>
      </c>
      <c r="BF26" s="28"/>
      <c r="BG26" s="33"/>
    </row>
    <row r="27" spans="1:59" x14ac:dyDescent="0.35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">
        <v>43</v>
      </c>
      <c r="M27" s="12" t="str">
        <f t="shared" si="11"/>
        <v>WO</v>
      </c>
      <c r="N27" s="12" t="s">
        <v>43</v>
      </c>
      <c r="O27" s="12" t="s">
        <v>43</v>
      </c>
      <c r="P27" s="12" t="s">
        <v>43</v>
      </c>
      <c r="Q27" s="12" t="s">
        <v>40</v>
      </c>
      <c r="R27" s="12" t="s">
        <v>43</v>
      </c>
      <c r="S27" s="12" t="s">
        <v>43</v>
      </c>
      <c r="T27" s="12" t="str">
        <f t="shared" si="11"/>
        <v>WO</v>
      </c>
      <c r="U27" s="12" t="s">
        <v>43</v>
      </c>
      <c r="V27" s="12" t="s">
        <v>43</v>
      </c>
      <c r="W27" s="12" t="s">
        <v>43</v>
      </c>
      <c r="X27" s="12" t="s">
        <v>43</v>
      </c>
      <c r="Y27" s="12" t="s">
        <v>40</v>
      </c>
      <c r="Z27" s="12" t="s">
        <v>43</v>
      </c>
      <c r="AA27" s="12" t="str">
        <f t="shared" si="10"/>
        <v>WO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40</v>
      </c>
      <c r="AG27" s="12" t="s">
        <v>43</v>
      </c>
      <c r="AH27" s="12" t="str">
        <f t="shared" si="10"/>
        <v>WO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 t="s">
        <v>43</v>
      </c>
      <c r="AN27" s="12" t="s">
        <v>43</v>
      </c>
      <c r="AO27" s="13" t="str">
        <f t="shared" si="10"/>
        <v>WO</v>
      </c>
      <c r="AP27" s="32"/>
      <c r="AQ27" s="33"/>
      <c r="AR27" s="12">
        <v>19</v>
      </c>
      <c r="AS27" s="12">
        <v>1019</v>
      </c>
      <c r="AT27" s="12" t="str">
        <f t="shared" si="3"/>
        <v>August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3</v>
      </c>
      <c r="AY27" s="12">
        <f t="shared" si="7"/>
        <v>5</v>
      </c>
      <c r="AZ27" s="12">
        <f t="shared" si="8"/>
        <v>31</v>
      </c>
      <c r="BA27" s="12">
        <f>Janreport9[[#This Row],[Days]]-Janreport9[[#This Row],[Absent]]</f>
        <v>31</v>
      </c>
      <c r="BB27" s="27">
        <v>41000</v>
      </c>
      <c r="BC27" s="27">
        <f>Janreport9[[#This Row],[Salary]]/Janreport9[[#This Row],[Days]]</f>
        <v>1322.5806451612902</v>
      </c>
      <c r="BD27" s="27">
        <f>Janreport9[[#This Row],[Per Day Salary]]*Janreport9[[#This Row],[Absent]]</f>
        <v>0</v>
      </c>
      <c r="BE27" s="27">
        <f>Janreport9[[#This Row],[Salary]]-Janreport9[[#This Row],[Deduction]]</f>
        <v>41000</v>
      </c>
      <c r="BF27" s="28"/>
      <c r="BG27" s="33"/>
    </row>
    <row r="28" spans="1:59" ht="15" thickBot="1" x14ac:dyDescent="0.4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">
        <v>43</v>
      </c>
      <c r="M28" s="15" t="str">
        <f t="shared" si="11"/>
        <v>WO</v>
      </c>
      <c r="N28" s="15" t="s">
        <v>43</v>
      </c>
      <c r="O28" s="15" t="s">
        <v>43</v>
      </c>
      <c r="P28" s="15" t="s">
        <v>43</v>
      </c>
      <c r="Q28" s="15" t="s">
        <v>40</v>
      </c>
      <c r="R28" s="15" t="s">
        <v>43</v>
      </c>
      <c r="S28" s="15" t="s">
        <v>43</v>
      </c>
      <c r="T28" s="15" t="str">
        <f t="shared" si="11"/>
        <v>WO</v>
      </c>
      <c r="U28" s="15" t="s">
        <v>43</v>
      </c>
      <c r="V28" s="15" t="s">
        <v>43</v>
      </c>
      <c r="W28" s="15" t="s">
        <v>43</v>
      </c>
      <c r="X28" s="15" t="s">
        <v>43</v>
      </c>
      <c r="Y28" s="15" t="s">
        <v>40</v>
      </c>
      <c r="Z28" s="15" t="s">
        <v>43</v>
      </c>
      <c r="AA28" s="15" t="str">
        <f t="shared" si="10"/>
        <v>WO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40</v>
      </c>
      <c r="AG28" s="15" t="s">
        <v>43</v>
      </c>
      <c r="AH28" s="15" t="str">
        <f t="shared" si="10"/>
        <v>WO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 t="s">
        <v>43</v>
      </c>
      <c r="AN28" s="15" t="s">
        <v>43</v>
      </c>
      <c r="AO28" s="16" t="str">
        <f t="shared" si="10"/>
        <v>WO</v>
      </c>
      <c r="AP28" s="32"/>
      <c r="AQ28" s="33"/>
      <c r="AR28" s="15">
        <v>20</v>
      </c>
      <c r="AS28" s="15">
        <v>1020</v>
      </c>
      <c r="AT28" s="15" t="str">
        <f t="shared" si="3"/>
        <v>August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3</v>
      </c>
      <c r="AY28" s="15">
        <f t="shared" si="7"/>
        <v>5</v>
      </c>
      <c r="AZ28" s="15">
        <f t="shared" si="8"/>
        <v>31</v>
      </c>
      <c r="BA28" s="15">
        <f>Janreport9[[#This Row],[Days]]-Janreport9[[#This Row],[Absent]]</f>
        <v>31</v>
      </c>
      <c r="BB28" s="29">
        <v>30000</v>
      </c>
      <c r="BC28" s="29">
        <f>Janreport9[[#This Row],[Salary]]/Janreport9[[#This Row],[Days]]</f>
        <v>967.74193548387098</v>
      </c>
      <c r="BD28" s="29">
        <f>Janreport9[[#This Row],[Per Day Salary]]*Janreport9[[#This Row],[Absent]]</f>
        <v>0</v>
      </c>
      <c r="BE28" s="29">
        <f>Janreport9[[#This Row],[Salary]]-Janreport9[[#This Row],[Deduction]]</f>
        <v>30000</v>
      </c>
      <c r="BF28" s="30"/>
      <c r="BG28" s="33"/>
    </row>
    <row r="29" spans="1:59" ht="15" thickTop="1" x14ac:dyDescent="0.35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5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5">
      <c r="A31"/>
      <c r="B31"/>
      <c r="C31"/>
    </row>
    <row r="32" spans="1:59" x14ac:dyDescent="0.35">
      <c r="A32"/>
      <c r="B32"/>
      <c r="C32"/>
    </row>
    <row r="33" spans="1:3" x14ac:dyDescent="0.35">
      <c r="A33"/>
      <c r="B33"/>
      <c r="C33"/>
    </row>
    <row r="34" spans="1:3" x14ac:dyDescent="0.35">
      <c r="A34"/>
      <c r="B34"/>
      <c r="C34"/>
    </row>
    <row r="35" spans="1:3" x14ac:dyDescent="0.35">
      <c r="A35"/>
      <c r="B35"/>
      <c r="C35"/>
    </row>
    <row r="36" spans="1:3" x14ac:dyDescent="0.35">
      <c r="A36"/>
      <c r="B36"/>
      <c r="C36"/>
    </row>
    <row r="37" spans="1:3" x14ac:dyDescent="0.35">
      <c r="A37"/>
      <c r="B37"/>
      <c r="C37"/>
    </row>
  </sheetData>
  <mergeCells count="1">
    <mergeCell ref="G7:I7"/>
  </mergeCells>
  <conditionalFormatting sqref="K9:AO28">
    <cfRule type="containsText" dxfId="19" priority="1" operator="containsText" text="L">
      <formula>NOT(ISERROR(SEARCH("L",K9)))</formula>
    </cfRule>
    <cfRule type="containsText" dxfId="18" priority="2" operator="containsText" text="A">
      <formula>NOT(ISERROR(SEARCH("A",K9)))</formula>
    </cfRule>
    <cfRule type="containsText" dxfId="17" priority="3" operator="containsText" text="P">
      <formula>NOT(ISERROR(SEARCH("P",K9)))</formula>
    </cfRule>
    <cfRule type="containsText" dxfId="16" priority="4" operator="containsText" text="WO">
      <formula>NOT(ISERROR(SEARCH("WO",K9)))</formula>
    </cfRule>
  </conditionalFormatting>
  <dataValidations count="1">
    <dataValidation type="list" allowBlank="1" showInputMessage="1" showErrorMessage="1" sqref="K9:L28 N9:S28 U9:Z28 AB9:AG28 AI9:AN28" xr:uid="{18B93A74-2785-46C2-A72B-28504AB82DEB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F84BBA-497C-4F82-BA9F-E694AB531769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14D31EE-E9FA-4A64-8920-A46B768CEF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Aug!AV9:AY9</xm:f>
              <xm:sqref>BF9</xm:sqref>
            </x14:sparkline>
            <x14:sparkline>
              <xm:f>Aug!AV10:AY10</xm:f>
              <xm:sqref>BF10</xm:sqref>
            </x14:sparkline>
            <x14:sparkline>
              <xm:f>Aug!AV11:AY11</xm:f>
              <xm:sqref>BF11</xm:sqref>
            </x14:sparkline>
            <x14:sparkline>
              <xm:f>Aug!AV12:AY12</xm:f>
              <xm:sqref>BF12</xm:sqref>
            </x14:sparkline>
            <x14:sparkline>
              <xm:f>Aug!AV13:AY13</xm:f>
              <xm:sqref>BF13</xm:sqref>
            </x14:sparkline>
            <x14:sparkline>
              <xm:f>Aug!AV14:AY14</xm:f>
              <xm:sqref>BF14</xm:sqref>
            </x14:sparkline>
            <x14:sparkline>
              <xm:f>Aug!AV15:AY15</xm:f>
              <xm:sqref>BF15</xm:sqref>
            </x14:sparkline>
            <x14:sparkline>
              <xm:f>Aug!AV16:AY16</xm:f>
              <xm:sqref>BF16</xm:sqref>
            </x14:sparkline>
            <x14:sparkline>
              <xm:f>Aug!AV17:AY17</xm:f>
              <xm:sqref>BF17</xm:sqref>
            </x14:sparkline>
            <x14:sparkline>
              <xm:f>Aug!AV18:AY18</xm:f>
              <xm:sqref>BF18</xm:sqref>
            </x14:sparkline>
            <x14:sparkline>
              <xm:f>Aug!AV19:AY19</xm:f>
              <xm:sqref>BF19</xm:sqref>
            </x14:sparkline>
            <x14:sparkline>
              <xm:f>Aug!AV20:AY20</xm:f>
              <xm:sqref>BF20</xm:sqref>
            </x14:sparkline>
            <x14:sparkline>
              <xm:f>Aug!AV21:AY21</xm:f>
              <xm:sqref>BF21</xm:sqref>
            </x14:sparkline>
            <x14:sparkline>
              <xm:f>Aug!AV22:AY22</xm:f>
              <xm:sqref>BF22</xm:sqref>
            </x14:sparkline>
            <x14:sparkline>
              <xm:f>Aug!AV23:AY23</xm:f>
              <xm:sqref>BF23</xm:sqref>
            </x14:sparkline>
            <x14:sparkline>
              <xm:f>Aug!AV24:AY24</xm:f>
              <xm:sqref>BF24</xm:sqref>
            </x14:sparkline>
            <x14:sparkline>
              <xm:f>Aug!AV25:AY25</xm:f>
              <xm:sqref>BF25</xm:sqref>
            </x14:sparkline>
            <x14:sparkline>
              <xm:f>Aug!AV26:AY26</xm:f>
              <xm:sqref>BF26</xm:sqref>
            </x14:sparkline>
            <x14:sparkline>
              <xm:f>Aug!AV27:AY27</xm:f>
              <xm:sqref>BF27</xm:sqref>
            </x14:sparkline>
            <x14:sparkline>
              <xm:f>Aug!AV28:AY28</xm:f>
              <xm:sqref>BF28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theory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 Singhal</dc:creator>
  <cp:lastModifiedBy>Tanu Singhal</cp:lastModifiedBy>
  <cp:lastPrinted>2025-07-27T07:05:25Z</cp:lastPrinted>
  <dcterms:created xsi:type="dcterms:W3CDTF">2025-07-27T05:03:40Z</dcterms:created>
  <dcterms:modified xsi:type="dcterms:W3CDTF">2025-07-28T02:37:38Z</dcterms:modified>
</cp:coreProperties>
</file>