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p0238974\Desktop\"/>
    </mc:Choice>
  </mc:AlternateContent>
  <bookViews>
    <workbookView xWindow="0" yWindow="0" windowWidth="25410" windowHeight="12765" activeTab="1"/>
  </bookViews>
  <sheets>
    <sheet name="stories-35271257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10" i="2"/>
  <c r="I32" i="2" l="1"/>
  <c r="I21" i="2"/>
  <c r="I22" i="2"/>
  <c r="I23" i="2" s="1"/>
  <c r="I24" i="2" s="1"/>
  <c r="I25" i="2" s="1"/>
  <c r="I26" i="2" s="1"/>
  <c r="I27" i="2" s="1"/>
  <c r="I28" i="2" s="1"/>
  <c r="I29" i="2" s="1"/>
  <c r="I30" i="2" s="1"/>
  <c r="I31" i="2" s="1"/>
  <c r="I9" i="2"/>
  <c r="I10" i="2"/>
  <c r="I11" i="2"/>
  <c r="I12" i="2"/>
  <c r="I13" i="2" s="1"/>
  <c r="I14" i="2" s="1"/>
  <c r="I15" i="2" s="1"/>
  <c r="I16" i="2" s="1"/>
  <c r="I17" i="2" s="1"/>
  <c r="I18" i="2" s="1"/>
  <c r="I19" i="2" s="1"/>
  <c r="I20" i="2" s="1"/>
  <c r="I8" i="2"/>
  <c r="K7" i="2"/>
  <c r="J5" i="2"/>
  <c r="J6" i="2"/>
  <c r="J7" i="2"/>
  <c r="J4" i="2"/>
  <c r="I4" i="2"/>
  <c r="I5" i="2"/>
  <c r="I6" i="2"/>
  <c r="I7" i="2"/>
  <c r="I3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F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C2" i="2" s="1"/>
  <c r="C3" i="2" s="1"/>
  <c r="C4" i="2" s="1"/>
  <c r="C5" i="2" s="1"/>
  <c r="C6" i="2" s="1"/>
  <c r="C7" i="2" s="1"/>
  <c r="C8" i="2" s="1"/>
  <c r="C9" i="2" l="1"/>
  <c r="F3" i="2"/>
  <c r="C10" i="2" l="1"/>
  <c r="F4" i="2"/>
  <c r="C11" i="2" l="1"/>
  <c r="F5" i="2"/>
  <c r="C12" i="2" l="1"/>
  <c r="F6" i="2"/>
  <c r="C13" i="2" l="1"/>
  <c r="C14" i="2" l="1"/>
  <c r="C15" i="2" l="1"/>
  <c r="C16" i="2" l="1"/>
  <c r="C17" i="2" l="1"/>
  <c r="C18" i="2" l="1"/>
  <c r="C19" i="2" l="1"/>
  <c r="C20" i="2" l="1"/>
  <c r="C21" i="2" l="1"/>
  <c r="H2" i="2"/>
  <c r="H3" i="2"/>
  <c r="H4" i="2"/>
  <c r="H5" i="2"/>
  <c r="H6" i="2"/>
  <c r="D21" i="2" l="1"/>
  <c r="D8" i="2"/>
  <c r="D6" i="2"/>
  <c r="D4" i="2"/>
  <c r="D5" i="2"/>
  <c r="D2" i="2"/>
  <c r="G2" i="2"/>
  <c r="D3" i="2"/>
  <c r="D7" i="2"/>
  <c r="D9" i="2"/>
  <c r="G3" i="2"/>
  <c r="G4" i="2"/>
  <c r="D10" i="2"/>
  <c r="G5" i="2"/>
  <c r="D11" i="2"/>
  <c r="D12" i="2"/>
  <c r="G6" i="2"/>
  <c r="D13" i="2"/>
  <c r="D14" i="2"/>
  <c r="D15" i="2"/>
  <c r="D16" i="2"/>
  <c r="D17" i="2"/>
  <c r="D18" i="2"/>
  <c r="D19" i="2"/>
  <c r="D20" i="2"/>
</calcChain>
</file>

<file path=xl/sharedStrings.xml><?xml version="1.0" encoding="utf-8"?>
<sst xmlns="http://schemas.openxmlformats.org/spreadsheetml/2006/main" count="543" uniqueCount="299">
  <si>
    <t>US11106</t>
  </si>
  <si>
    <t>AVO Request Process (UI - Request) - I need to view current PTO and planned PTO balances</t>
  </si>
  <si>
    <t>COMPLETED</t>
  </si>
  <si>
    <t>Sprint 1</t>
  </si>
  <si>
    <t>US11107</t>
  </si>
  <si>
    <t>AVO Request Process (UI - Request) - I need to request time off for one or more occurrences</t>
  </si>
  <si>
    <t>US11108</t>
  </si>
  <si>
    <t>AVO Request Process (UI - Request) - I need to enter an AVO on behalf of an employee</t>
  </si>
  <si>
    <t>US11111</t>
  </si>
  <si>
    <t>AVO Status Process (UI - My AVO) - I need to filter AVO (by status and date range) so that I can quickly view AVO of interest.</t>
  </si>
  <si>
    <t>US11112</t>
  </si>
  <si>
    <t>AVO Status Process (UI - My AVO) - I need to view MY own AVOs</t>
  </si>
  <si>
    <t>US11120</t>
  </si>
  <si>
    <t>AVO Approval Process (UI - Manage) - I need to assign alternate approvers</t>
  </si>
  <si>
    <t>US11167</t>
  </si>
  <si>
    <t>Usability SP1</t>
  </si>
  <si>
    <t>US11114</t>
  </si>
  <si>
    <t>AVO Approval Process (UI - Manage) - I need to filter AVO (such as cost center, date range, status) so that I can quickly view AVO of interest.</t>
  </si>
  <si>
    <t>Sprint 2</t>
  </si>
  <si>
    <t>US11115</t>
  </si>
  <si>
    <t>AVO Approval Process (UI - Manage) - I need to view all AVOs</t>
  </si>
  <si>
    <t>US11117</t>
  </si>
  <si>
    <t>AVO Approval Process (UI - Manage) - I need to view employee AVO  request info (such as current PTO balance, planned PTO) so that I can make informed decisions.</t>
  </si>
  <si>
    <t>US11118</t>
  </si>
  <si>
    <t>AVO Approval Process (UI - Manage) - I need to approve and/or deny partial or all time off requests in AVO</t>
  </si>
  <si>
    <t>US11123</t>
  </si>
  <si>
    <t>AVO Cancel Process (UI - My AVO) - I need to cancel an AVO which removes it from the AVO calendar</t>
  </si>
  <si>
    <t>US11168</t>
  </si>
  <si>
    <t>Backlog Refinement SP1</t>
  </si>
  <si>
    <t>US11170</t>
  </si>
  <si>
    <t>Usability SP2</t>
  </si>
  <si>
    <t>US11171</t>
  </si>
  <si>
    <t>UI/QC/Tech Review SP1</t>
  </si>
  <si>
    <t>US11116</t>
  </si>
  <si>
    <t>AVO Approval Process (UI - Manage) - I need to view all approved AVO in calendar format and canceling an AVO removes it from the calendar</t>
  </si>
  <si>
    <t>Sprint 3</t>
  </si>
  <si>
    <t>US11122</t>
  </si>
  <si>
    <t>AVO Approval Process (UI - Manage) - I need to view history of all AVO actions</t>
  </si>
  <si>
    <t>US11172</t>
  </si>
  <si>
    <t>Backlog Refinement SP2</t>
  </si>
  <si>
    <t>US11173</t>
  </si>
  <si>
    <t>Usability SP3</t>
  </si>
  <si>
    <t>US11175</t>
  </si>
  <si>
    <t>UI/QC/Tech Review SP2</t>
  </si>
  <si>
    <t>US11174</t>
  </si>
  <si>
    <t>Backlog Refinement SP3</t>
  </si>
  <si>
    <t>Sprint 4</t>
  </si>
  <si>
    <t>US11176</t>
  </si>
  <si>
    <t>Usability SP4</t>
  </si>
  <si>
    <t>US11177</t>
  </si>
  <si>
    <t>UI/QC/Tech Review SP3</t>
  </si>
  <si>
    <t>US11127</t>
  </si>
  <si>
    <t>Discrepancy Resolution Process - I need to query discrepancies by cost center and date range</t>
  </si>
  <si>
    <t>Sprint 5</t>
  </si>
  <si>
    <t>US11128</t>
  </si>
  <si>
    <t>Discrepancy Resolution Process - I need to view employee info: current PTO balance, planned PTO, AVOs so that I can make an informed decision</t>
  </si>
  <si>
    <t>US11131</t>
  </si>
  <si>
    <t>Discrepancy Resolution Process - I need to clear discrepancies for an employee filtering on type of discrepancy</t>
  </si>
  <si>
    <t>US11178</t>
  </si>
  <si>
    <t>Backlog Refinement SP4</t>
  </si>
  <si>
    <t>US11180</t>
  </si>
  <si>
    <t>UI/QC/Tech Review SP4</t>
  </si>
  <si>
    <t>US11182</t>
  </si>
  <si>
    <t>Usability SP5</t>
  </si>
  <si>
    <t>US11286</t>
  </si>
  <si>
    <t>Discrepancy Resolution Process - I need to clear multiple discrepancies for a cost center at one time, not forcing individual transactions</t>
  </si>
  <si>
    <t>US11129</t>
  </si>
  <si>
    <t>Discrepancy Resolution Process - I need to view an individual's discrepancies in calendar filtering on types of discrepancies</t>
  </si>
  <si>
    <t>IN_PROGRESS</t>
  </si>
  <si>
    <t>Sprint 6</t>
  </si>
  <si>
    <t>US11130</t>
  </si>
  <si>
    <t>Discrepancy Resolution Process - I need calendar to color code discrepancies and display more than one absence on single day so that I have an easy to read,  complete visualization of discrepancies</t>
  </si>
  <si>
    <t>US11132</t>
  </si>
  <si>
    <t>Discrepancy Resolution Process - I need mass clearing up of discrepancies for an employee so that I can save time.</t>
  </si>
  <si>
    <t>US11134</t>
  </si>
  <si>
    <t>Discrepancy Resolution Process - I need to view number of dings auto calculated within rolling 60 working days so that I don't have to manually count them which is time consuming and error prone.</t>
  </si>
  <si>
    <t>DEFINED</t>
  </si>
  <si>
    <t>US11137</t>
  </si>
  <si>
    <t>Discrepancy Resolution Process - Process data feeds to analyze and calculate discrepancies</t>
  </si>
  <si>
    <t>US11138</t>
  </si>
  <si>
    <t>Discrepancy Resolution Process - I need the ability to add discrepancies in the AMS tool in the event that PRISM is not providing that data to the application -- PERMISSIONS TBD</t>
  </si>
  <si>
    <t>US11181</t>
  </si>
  <si>
    <t>Backlog Refinement SP5</t>
  </si>
  <si>
    <t>US11183</t>
  </si>
  <si>
    <t>Usability SP6</t>
  </si>
  <si>
    <t>NONE</t>
  </si>
  <si>
    <t>US11184</t>
  </si>
  <si>
    <t>UI/QC/Tech Review SP5</t>
  </si>
  <si>
    <t>US11287</t>
  </si>
  <si>
    <t>Discrepancy Resolution Process - I need to issue disciplinary actions - NEED MORE INFO</t>
  </si>
  <si>
    <t>US11185</t>
  </si>
  <si>
    <t>Backlog Refinement SP6</t>
  </si>
  <si>
    <t>Sprint 7</t>
  </si>
  <si>
    <t>US11186</t>
  </si>
  <si>
    <t>Usability SP7</t>
  </si>
  <si>
    <t>US11187</t>
  </si>
  <si>
    <t>UI/QC/Tech Review SP6</t>
  </si>
  <si>
    <t>US11188</t>
  </si>
  <si>
    <t>Backlog Refinement SP7</t>
  </si>
  <si>
    <t>Sprint 8</t>
  </si>
  <si>
    <t>US11189</t>
  </si>
  <si>
    <t>Usability SP8</t>
  </si>
  <si>
    <t>US11190</t>
  </si>
  <si>
    <t>UI/QC/Tech Review SP7</t>
  </si>
  <si>
    <t>US11191</t>
  </si>
  <si>
    <t>Backlog Refinement SP8</t>
  </si>
  <si>
    <t>Sprint 9</t>
  </si>
  <si>
    <t>US11192</t>
  </si>
  <si>
    <t>Usability SP9</t>
  </si>
  <si>
    <t>US11193</t>
  </si>
  <si>
    <t>UI/QC/Tech Review SP8</t>
  </si>
  <si>
    <t>US11194</t>
  </si>
  <si>
    <t>Backlog Refinement SP9</t>
  </si>
  <si>
    <t>Sprint 10</t>
  </si>
  <si>
    <t>US11195</t>
  </si>
  <si>
    <t>Usability SP10</t>
  </si>
  <si>
    <t>US11196</t>
  </si>
  <si>
    <t>UI/QC/Tech Review SP9</t>
  </si>
  <si>
    <t>US11197</t>
  </si>
  <si>
    <t>Backlog Refinement SP10</t>
  </si>
  <si>
    <t>Sprint 11</t>
  </si>
  <si>
    <t>US11198</t>
  </si>
  <si>
    <t>Usability SP11</t>
  </si>
  <si>
    <t>US11199</t>
  </si>
  <si>
    <t>UI/QC/Tech Review SP10</t>
  </si>
  <si>
    <t>US11200</t>
  </si>
  <si>
    <t>Backlog Refinement SP11</t>
  </si>
  <si>
    <t>Sprint 12</t>
  </si>
  <si>
    <t>US11201</t>
  </si>
  <si>
    <t>Usability SP12</t>
  </si>
  <si>
    <t>US11202</t>
  </si>
  <si>
    <t>UI/QC/Tech Review SP11</t>
  </si>
  <si>
    <t>US11203</t>
  </si>
  <si>
    <t>Backlog Refinement SP12</t>
  </si>
  <si>
    <t>Sprint 13</t>
  </si>
  <si>
    <t>US11204</t>
  </si>
  <si>
    <t>Usability SP13</t>
  </si>
  <si>
    <t>US11205</t>
  </si>
  <si>
    <t>UI/QC/Tech Review SP12</t>
  </si>
  <si>
    <t>US11206</t>
  </si>
  <si>
    <t>Backlog Refinement SP13</t>
  </si>
  <si>
    <t>Sprint 14</t>
  </si>
  <si>
    <t>US11207</t>
  </si>
  <si>
    <t>Usability SP14</t>
  </si>
  <si>
    <t>US11208</t>
  </si>
  <si>
    <t>UI/QC/Tech Review SP13</t>
  </si>
  <si>
    <t>US11209</t>
  </si>
  <si>
    <t>Backlog Refinement SP14</t>
  </si>
  <si>
    <t>Sprint 15</t>
  </si>
  <si>
    <t>US11210</t>
  </si>
  <si>
    <t>Usability SP15</t>
  </si>
  <si>
    <t>US11211</t>
  </si>
  <si>
    <t>UI/QC/Tech Review SP14</t>
  </si>
  <si>
    <t>US11212</t>
  </si>
  <si>
    <t>Backlog Refinement SP15</t>
  </si>
  <si>
    <t>Sprint 16</t>
  </si>
  <si>
    <t>US11213</t>
  </si>
  <si>
    <t>Usability SP16</t>
  </si>
  <si>
    <t>US11214</t>
  </si>
  <si>
    <t>UI/QC/Tech Review SP15</t>
  </si>
  <si>
    <t>US11216</t>
  </si>
  <si>
    <t>Backlog Refinement SP16</t>
  </si>
  <si>
    <t>Sprint 17</t>
  </si>
  <si>
    <t>US11217</t>
  </si>
  <si>
    <t>Usability SP17</t>
  </si>
  <si>
    <t>US11218</t>
  </si>
  <si>
    <t>UI/QC/Tech Review SP16</t>
  </si>
  <si>
    <t>US11219</t>
  </si>
  <si>
    <t>Backlog Refinement SP17</t>
  </si>
  <si>
    <t>Sprint 18</t>
  </si>
  <si>
    <t>US11220</t>
  </si>
  <si>
    <t>Usability SP18</t>
  </si>
  <si>
    <t>US11221</t>
  </si>
  <si>
    <t>UI/QC/Tech Review SP17</t>
  </si>
  <si>
    <t>US11222</t>
  </si>
  <si>
    <t>Backlog Refinement SP18</t>
  </si>
  <si>
    <t>Sprint 19</t>
  </si>
  <si>
    <t>US11223</t>
  </si>
  <si>
    <t>Usability SP19</t>
  </si>
  <si>
    <t>US11224</t>
  </si>
  <si>
    <t>UI/QC/Tech Review SP18</t>
  </si>
  <si>
    <t>US11095</t>
  </si>
  <si>
    <t>(Copy of) Setup Environment</t>
  </si>
  <si>
    <t>null</t>
  </si>
  <si>
    <t>US11096</t>
  </si>
  <si>
    <t>(Copy of) Initiate Security Artifacts</t>
  </si>
  <si>
    <t>US11097</t>
  </si>
  <si>
    <t>(Copy of) Create Architecture Artifacts</t>
  </si>
  <si>
    <t>US11098</t>
  </si>
  <si>
    <t>(Copy of) Prepare and Present PO with Customer Facing Docs</t>
  </si>
  <si>
    <t>US11109</t>
  </si>
  <si>
    <t>nice to have - AVO Request Process (UI - Request) - I need to print AVO</t>
  </si>
  <si>
    <t>US11113</t>
  </si>
  <si>
    <t>nice to have - AVO Status Process (UI - My AVO) - I need to print AVO</t>
  </si>
  <si>
    <t>US11119</t>
  </si>
  <si>
    <t>removed 0n 11/16/16 - AVO Approval Process (UI - Manage) - I need to bump" requests based on seniority and floor availability"</t>
  </si>
  <si>
    <t>US11121</t>
  </si>
  <si>
    <t>nice to have - AVO Approval Process (UI - Manage) - I need to print AVO</t>
  </si>
  <si>
    <t>US11124</t>
  </si>
  <si>
    <t>ACS Call-In Process - I need to view and hear the called in absences from the ACS</t>
  </si>
  <si>
    <t>US11125</t>
  </si>
  <si>
    <t>ACS Call-In Process - I need to make selections via voice recognition so that I don't have to use the phone keypad which could be dangerous when driving</t>
  </si>
  <si>
    <t>US11126</t>
  </si>
  <si>
    <t>ACS Call-In Process - I need to receive broadcast message to pull over if I am driving prior to using the system as a safety reminder</t>
  </si>
  <si>
    <t>US11133</t>
  </si>
  <si>
    <t>Discrepancy Resolution Process - I need to adjust modified work schedule for factories to decrease the number of incorrectly identified discrepancies so that I can save time by not having to resolve these - NEED MORE INFO.</t>
  </si>
  <si>
    <t>US11135</t>
  </si>
  <si>
    <t>Discrepancy Resolution Process - I need to view employee's status in step back process" auto calculated based on the number of disciplinary actions with a predefined timeframe."</t>
  </si>
  <si>
    <t>US11136</t>
  </si>
  <si>
    <t>nice to have - Discrepancy Resolution Process - I need to print the step back" status so that I can attach it for delivery in the event that recipients don't have access to computer."</t>
  </si>
  <si>
    <t>US11139</t>
  </si>
  <si>
    <t>Discrepancy Resolution Process - I need the ability to make corrections such as no PTO/FMLA" to "FMLA" has been approved - NEED MORE INFO"</t>
  </si>
  <si>
    <t>US11140</t>
  </si>
  <si>
    <t>Reports - I need to create Ad hoc/customizable reports with templates can be saved for future use (SOLR)</t>
  </si>
  <si>
    <t>US11141</t>
  </si>
  <si>
    <t>Reports - I need to export all reports</t>
  </si>
  <si>
    <t>US11142</t>
  </si>
  <si>
    <t>Reports - I need to view open discrepancies that require supervisor action so they can be addressed in a timely manner per Union rules; Supervisor Discrepancies</t>
  </si>
  <si>
    <t>US11143</t>
  </si>
  <si>
    <t>Reports - I need to view Pre-Planned Absence Reports (AVO) to assist with manpower planning.</t>
  </si>
  <si>
    <t>US11144</t>
  </si>
  <si>
    <t>Reports - I need to view Employee Attendance filter by date range (such as 30, 60, 1 year) for historical comparision and trends.</t>
  </si>
  <si>
    <t>US11145</t>
  </si>
  <si>
    <t>Reports - I need to view Occupation Cost Center by Seniority for manpower planning.</t>
  </si>
  <si>
    <t>US11146</t>
  </si>
  <si>
    <t>Reports - I need to view Scheduled Start Times for employees for troubleshooting purposes to assist with common discrepancy of Prism not being updated with employee's new schedule.</t>
  </si>
  <si>
    <t>US11147</t>
  </si>
  <si>
    <t>Reports - ACS Call Volume and ACS Custom Call Volume - TBD</t>
  </si>
  <si>
    <t>US11148</t>
  </si>
  <si>
    <t>Admin - I need to maintain look up values to support the application.</t>
  </si>
  <si>
    <t>US11149</t>
  </si>
  <si>
    <t>Admin - I need to maintain user access so that information is limited to the correct audience.</t>
  </si>
  <si>
    <t>US11150</t>
  </si>
  <si>
    <t>Data Integration - receive updates from SPEED on a daily basis to note when disciplinary actions have been removed</t>
  </si>
  <si>
    <t>US11151</t>
  </si>
  <si>
    <t>Data Integration - receive updates from SPEED on a daily basis to see all disciplinary actions for an employee</t>
  </si>
  <si>
    <t>US11152</t>
  </si>
  <si>
    <t>removed on 11/16/16 - Data Integration - Updates made to PRISM timecards should automatically be posted to AMS calendar</t>
  </si>
  <si>
    <t>US11153</t>
  </si>
  <si>
    <t>Data Integration - Receive discrepancy data for Sat and Sun since those are working days for some employees</t>
  </si>
  <si>
    <t>US11154</t>
  </si>
  <si>
    <t>Data Integration - Receive from PRISM holiday hours tagged as such eliminating it from showing up as discrepancy</t>
  </si>
  <si>
    <t>US11155</t>
  </si>
  <si>
    <t>Notifications - FIRST NOTICE receive notifications of any un-cleared discrepancies on a weekly basis</t>
  </si>
  <si>
    <t>US11156</t>
  </si>
  <si>
    <t>Notifications - SECOND NOTICE receive notifications of any un-cleared discrepancies on a weekly basis</t>
  </si>
  <si>
    <t>US11157</t>
  </si>
  <si>
    <t>Notifications - THIRD NOTICE receive notifications of any un-cleared discrepancies on a weekly basis</t>
  </si>
  <si>
    <t>US11158</t>
  </si>
  <si>
    <t>Notifications - FOURTH receive notifications of any un-cleared discrepancies on a weekly basis</t>
  </si>
  <si>
    <t>US11159</t>
  </si>
  <si>
    <t>nice to have - Notifications - I want to manage my preferences for receiving notifications (e.g. frequency, email, dashboard, etc.)</t>
  </si>
  <si>
    <t>US11160</t>
  </si>
  <si>
    <t>nice to have - Notifications - I need to receive notification when an AVO request has been submitted, with the option to opt out of these emails</t>
  </si>
  <si>
    <t>US11161</t>
  </si>
  <si>
    <t>Notifications - I need to receive notification when an employee adds an absence to the Automated Call-In System, with the option to opt out of these emails</t>
  </si>
  <si>
    <t>US11162</t>
  </si>
  <si>
    <t>Notifications - I need to receive notification when my  AVO request is approved or denied,</t>
  </si>
  <si>
    <t>US11163</t>
  </si>
  <si>
    <t>nice to have - Notifications - I need to receive notification when an AVO is cancelled, with the option to opt out of these emails</t>
  </si>
  <si>
    <t>US11164</t>
  </si>
  <si>
    <t>Notifications - I need to be able to send out email notifications</t>
  </si>
  <si>
    <t>US11165</t>
  </si>
  <si>
    <t>Reports - I need to view Employee or Department Absence to assist with manpower planning and to answer how discrepancies are being answered; already esiting application as multiple reports.</t>
  </si>
  <si>
    <t>US11250</t>
  </si>
  <si>
    <t>ACS Call-In Process - ACS / IVR Service Integration</t>
  </si>
  <si>
    <t>US11260</t>
  </si>
  <si>
    <t>Discrepancy Resolution Process - I need to view employee info: disciplinary steps so that I can make an informed decision</t>
  </si>
  <si>
    <t>US11261</t>
  </si>
  <si>
    <t>Discrepancy Resolution Process - I need to view employee info: ACS calls so that I can make an informed decision</t>
  </si>
  <si>
    <t>US11269</t>
  </si>
  <si>
    <t>ACS Call-In Process - ACS/IVR Service Integration (Architecture Requirement)</t>
  </si>
  <si>
    <t>FormattedID</t>
  </si>
  <si>
    <t>ObjectID</t>
  </si>
  <si>
    <t>Name</t>
  </si>
  <si>
    <t>Status</t>
  </si>
  <si>
    <t>BusinessValue</t>
  </si>
  <si>
    <t>Iteration</t>
  </si>
  <si>
    <t>Sprint</t>
  </si>
  <si>
    <t>SumBV</t>
  </si>
  <si>
    <t>SumBVCompleted</t>
  </si>
  <si>
    <t>Cumulative_SumBV</t>
  </si>
  <si>
    <t>Cumulative_SumBVCompleted</t>
  </si>
  <si>
    <t>% Projected</t>
  </si>
  <si>
    <t>% completed (all)</t>
  </si>
  <si>
    <t>% completed (assigned)</t>
  </si>
  <si>
    <t>MovingAverage/Forecast</t>
  </si>
  <si>
    <t>Mean Delta</t>
  </si>
  <si>
    <t>Sprint 20</t>
  </si>
  <si>
    <t>Sprint 21</t>
  </si>
  <si>
    <t>Sprint 22</t>
  </si>
  <si>
    <t>Sprint 23</t>
  </si>
  <si>
    <t>Sprint 24</t>
  </si>
  <si>
    <t>Sprint 25</t>
  </si>
  <si>
    <t>Sprint 26</t>
  </si>
  <si>
    <t>Sprint 27</t>
  </si>
  <si>
    <t>Sprint 28</t>
  </si>
  <si>
    <t>Sprint 29</t>
  </si>
  <si>
    <t>Sprint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</si>
</sst>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1" applyFont="1"/>
    <xf numFmtId="0" fontId="16" fillId="0" borderId="0" xfId="0" applyFont="1"/>
    <xf numFmtId="0" fontId="18" fillId="0" borderId="0" xfId="0" applyFont="1"/>
    <xf numFmtId="1" fontId="0" fillId="0" borderId="0" xfId="0" applyNumberFormat="1"/>
    <xf numFmtId="1" fontId="0" fillId="0" borderId="0" xfId="0" applyNumberFormat="1" applyFont="1"/>
    <xf numFmtId="1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B82" workbookViewId="0">
      <selection activeCell="C16" sqref="C16"/>
    </sheetView>
  </sheetViews>
  <sheetFormatPr defaultRowHeight="15" x14ac:dyDescent="0.25"/>
  <cols>
    <col min="1" max="1" width="12.140625" bestFit="1" customWidth="1"/>
    <col min="2" max="2" width="9" bestFit="1" customWidth="1"/>
    <col min="3" max="3" width="203.28515625" bestFit="1" customWidth="1"/>
    <col min="4" max="4" width="13.28515625" bestFit="1" customWidth="1"/>
    <col min="5" max="5" width="14" bestFit="1" customWidth="1"/>
    <col min="6" max="6" width="8.7109375" bestFit="1" customWidth="1"/>
  </cols>
  <sheetData>
    <row r="1" spans="1:6" x14ac:dyDescent="0.25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</row>
    <row r="2" spans="1:6" x14ac:dyDescent="0.25">
      <c r="A2" t="s">
        <v>0</v>
      </c>
      <c r="B2">
        <v>35320802</v>
      </c>
      <c r="C2" t="s">
        <v>1</v>
      </c>
      <c r="D2" t="s">
        <v>2</v>
      </c>
      <c r="E2" s="1">
        <v>16</v>
      </c>
      <c r="F2" t="s">
        <v>3</v>
      </c>
    </row>
    <row r="3" spans="1:6" x14ac:dyDescent="0.25">
      <c r="A3" t="s">
        <v>4</v>
      </c>
      <c r="B3">
        <v>35320855</v>
      </c>
      <c r="C3" t="s">
        <v>5</v>
      </c>
      <c r="D3" t="s">
        <v>2</v>
      </c>
      <c r="E3" s="1">
        <v>16</v>
      </c>
      <c r="F3" t="s">
        <v>3</v>
      </c>
    </row>
    <row r="4" spans="1:6" x14ac:dyDescent="0.25">
      <c r="A4" t="s">
        <v>6</v>
      </c>
      <c r="B4">
        <v>35320908</v>
      </c>
      <c r="C4" t="s">
        <v>7</v>
      </c>
      <c r="D4" t="s">
        <v>2</v>
      </c>
      <c r="E4" s="1">
        <v>16</v>
      </c>
      <c r="F4" t="s">
        <v>3</v>
      </c>
    </row>
    <row r="5" spans="1:6" x14ac:dyDescent="0.25">
      <c r="A5" t="s">
        <v>8</v>
      </c>
      <c r="B5">
        <v>35321212</v>
      </c>
      <c r="C5" t="s">
        <v>9</v>
      </c>
      <c r="D5" t="s">
        <v>2</v>
      </c>
      <c r="E5" s="1">
        <v>4</v>
      </c>
      <c r="F5" t="s">
        <v>3</v>
      </c>
    </row>
    <row r="6" spans="1:6" x14ac:dyDescent="0.25">
      <c r="A6" t="s">
        <v>10</v>
      </c>
      <c r="B6">
        <v>35321262</v>
      </c>
      <c r="C6" t="s">
        <v>11</v>
      </c>
      <c r="D6" t="s">
        <v>2</v>
      </c>
      <c r="E6" s="1">
        <v>4</v>
      </c>
      <c r="F6" t="s">
        <v>3</v>
      </c>
    </row>
    <row r="7" spans="1:6" x14ac:dyDescent="0.25">
      <c r="A7" t="s">
        <v>12</v>
      </c>
      <c r="B7">
        <v>35322347</v>
      </c>
      <c r="C7" t="s">
        <v>13</v>
      </c>
      <c r="D7" t="s">
        <v>2</v>
      </c>
      <c r="E7" s="1">
        <v>16</v>
      </c>
      <c r="F7" t="s">
        <v>3</v>
      </c>
    </row>
    <row r="8" spans="1:6" x14ac:dyDescent="0.25">
      <c r="A8" t="s">
        <v>14</v>
      </c>
      <c r="B8">
        <v>35370895</v>
      </c>
      <c r="C8" t="s">
        <v>15</v>
      </c>
      <c r="D8" t="s">
        <v>2</v>
      </c>
      <c r="E8" s="1">
        <v>0</v>
      </c>
      <c r="F8" t="s">
        <v>3</v>
      </c>
    </row>
    <row r="9" spans="1:6" x14ac:dyDescent="0.25">
      <c r="A9" t="s">
        <v>16</v>
      </c>
      <c r="B9">
        <v>35321376</v>
      </c>
      <c r="C9" t="s">
        <v>17</v>
      </c>
      <c r="D9" t="s">
        <v>2</v>
      </c>
      <c r="E9" s="1">
        <v>16</v>
      </c>
      <c r="F9" t="s">
        <v>18</v>
      </c>
    </row>
    <row r="10" spans="1:6" x14ac:dyDescent="0.25">
      <c r="A10" t="s">
        <v>19</v>
      </c>
      <c r="B10">
        <v>35321472</v>
      </c>
      <c r="C10" t="s">
        <v>20</v>
      </c>
      <c r="D10" t="s">
        <v>2</v>
      </c>
      <c r="E10" s="1">
        <v>16</v>
      </c>
      <c r="F10" t="s">
        <v>18</v>
      </c>
    </row>
    <row r="11" spans="1:6" x14ac:dyDescent="0.25">
      <c r="A11" t="s">
        <v>21</v>
      </c>
      <c r="B11">
        <v>35321820</v>
      </c>
      <c r="C11" t="s">
        <v>22</v>
      </c>
      <c r="D11" t="s">
        <v>2</v>
      </c>
      <c r="E11" s="1">
        <v>16</v>
      </c>
      <c r="F11" t="s">
        <v>18</v>
      </c>
    </row>
    <row r="12" spans="1:6" x14ac:dyDescent="0.25">
      <c r="A12" t="s">
        <v>23</v>
      </c>
      <c r="B12">
        <v>35321994</v>
      </c>
      <c r="C12" t="s">
        <v>24</v>
      </c>
      <c r="D12" t="s">
        <v>2</v>
      </c>
      <c r="E12" s="1">
        <v>16</v>
      </c>
      <c r="F12" t="s">
        <v>18</v>
      </c>
    </row>
    <row r="13" spans="1:6" x14ac:dyDescent="0.25">
      <c r="A13" t="s">
        <v>25</v>
      </c>
      <c r="B13">
        <v>35322869</v>
      </c>
      <c r="C13" t="s">
        <v>26</v>
      </c>
      <c r="D13" t="s">
        <v>2</v>
      </c>
      <c r="E13" s="1">
        <v>8</v>
      </c>
      <c r="F13" t="s">
        <v>18</v>
      </c>
    </row>
    <row r="14" spans="1:6" x14ac:dyDescent="0.25">
      <c r="A14" t="s">
        <v>27</v>
      </c>
      <c r="B14">
        <v>35370947</v>
      </c>
      <c r="C14" t="s">
        <v>28</v>
      </c>
      <c r="D14" t="s">
        <v>2</v>
      </c>
      <c r="E14" s="1">
        <v>0</v>
      </c>
      <c r="F14" t="s">
        <v>18</v>
      </c>
    </row>
    <row r="15" spans="1:6" x14ac:dyDescent="0.25">
      <c r="A15" t="s">
        <v>29</v>
      </c>
      <c r="B15">
        <v>35371093</v>
      </c>
      <c r="C15" t="s">
        <v>30</v>
      </c>
      <c r="D15" t="s">
        <v>2</v>
      </c>
      <c r="E15" s="1">
        <v>0</v>
      </c>
      <c r="F15" t="s">
        <v>18</v>
      </c>
    </row>
    <row r="16" spans="1:6" x14ac:dyDescent="0.25">
      <c r="A16" t="s">
        <v>31</v>
      </c>
      <c r="B16">
        <v>35371265</v>
      </c>
      <c r="C16" t="s">
        <v>32</v>
      </c>
      <c r="D16" t="s">
        <v>2</v>
      </c>
      <c r="E16" s="1">
        <v>0</v>
      </c>
      <c r="F16" t="s">
        <v>18</v>
      </c>
    </row>
    <row r="17" spans="1:6" x14ac:dyDescent="0.25">
      <c r="A17" t="s">
        <v>33</v>
      </c>
      <c r="B17">
        <v>35321646</v>
      </c>
      <c r="C17" t="s">
        <v>34</v>
      </c>
      <c r="D17" t="s">
        <v>2</v>
      </c>
      <c r="E17" s="1">
        <v>8</v>
      </c>
      <c r="F17" t="s">
        <v>35</v>
      </c>
    </row>
    <row r="18" spans="1:6" x14ac:dyDescent="0.25">
      <c r="A18" t="s">
        <v>36</v>
      </c>
      <c r="B18">
        <v>35322695</v>
      </c>
      <c r="C18" t="s">
        <v>37</v>
      </c>
      <c r="D18" t="s">
        <v>2</v>
      </c>
      <c r="E18" s="1">
        <v>8</v>
      </c>
      <c r="F18" t="s">
        <v>35</v>
      </c>
    </row>
    <row r="19" spans="1:6" x14ac:dyDescent="0.25">
      <c r="A19" t="s">
        <v>38</v>
      </c>
      <c r="B19">
        <v>35371437</v>
      </c>
      <c r="C19" t="s">
        <v>39</v>
      </c>
      <c r="D19" t="s">
        <v>2</v>
      </c>
      <c r="E19" s="1">
        <v>0</v>
      </c>
      <c r="F19" t="s">
        <v>35</v>
      </c>
    </row>
    <row r="20" spans="1:6" x14ac:dyDescent="0.25">
      <c r="A20" t="s">
        <v>40</v>
      </c>
      <c r="B20">
        <v>35371867</v>
      </c>
      <c r="C20" t="s">
        <v>41</v>
      </c>
      <c r="D20" t="s">
        <v>2</v>
      </c>
      <c r="E20" s="1">
        <v>0</v>
      </c>
      <c r="F20" t="s">
        <v>35</v>
      </c>
    </row>
    <row r="21" spans="1:6" x14ac:dyDescent="0.25">
      <c r="A21" t="s">
        <v>42</v>
      </c>
      <c r="B21">
        <v>35372338</v>
      </c>
      <c r="C21" t="s">
        <v>43</v>
      </c>
      <c r="D21" t="s">
        <v>2</v>
      </c>
      <c r="E21" s="1">
        <v>0</v>
      </c>
      <c r="F21" t="s">
        <v>35</v>
      </c>
    </row>
    <row r="22" spans="1:6" x14ac:dyDescent="0.25">
      <c r="A22" t="s">
        <v>44</v>
      </c>
      <c r="B22">
        <v>35372042</v>
      </c>
      <c r="C22" t="s">
        <v>45</v>
      </c>
      <c r="D22" t="s">
        <v>2</v>
      </c>
      <c r="E22" s="1">
        <v>0</v>
      </c>
      <c r="F22" t="s">
        <v>46</v>
      </c>
    </row>
    <row r="23" spans="1:6" x14ac:dyDescent="0.25">
      <c r="A23" t="s">
        <v>47</v>
      </c>
      <c r="B23">
        <v>35372771</v>
      </c>
      <c r="C23" t="s">
        <v>48</v>
      </c>
      <c r="D23" t="s">
        <v>2</v>
      </c>
      <c r="E23" s="1">
        <v>0</v>
      </c>
      <c r="F23" t="s">
        <v>46</v>
      </c>
    </row>
    <row r="24" spans="1:6" x14ac:dyDescent="0.25">
      <c r="A24" t="s">
        <v>49</v>
      </c>
      <c r="B24">
        <v>35372943</v>
      </c>
      <c r="C24" t="s">
        <v>50</v>
      </c>
      <c r="D24" t="s">
        <v>2</v>
      </c>
      <c r="E24" s="1">
        <v>0</v>
      </c>
      <c r="F24" t="s">
        <v>46</v>
      </c>
    </row>
    <row r="25" spans="1:6" x14ac:dyDescent="0.25">
      <c r="A25" t="s">
        <v>51</v>
      </c>
      <c r="B25">
        <v>35323565</v>
      </c>
      <c r="C25" t="s">
        <v>52</v>
      </c>
      <c r="D25" t="s">
        <v>2</v>
      </c>
      <c r="E25" s="1">
        <v>16</v>
      </c>
      <c r="F25" t="s">
        <v>53</v>
      </c>
    </row>
    <row r="26" spans="1:6" x14ac:dyDescent="0.25">
      <c r="A26" t="s">
        <v>54</v>
      </c>
      <c r="B26">
        <v>35323739</v>
      </c>
      <c r="C26" t="s">
        <v>55</v>
      </c>
      <c r="D26" t="s">
        <v>2</v>
      </c>
      <c r="E26" s="1">
        <v>16</v>
      </c>
      <c r="F26" t="s">
        <v>53</v>
      </c>
    </row>
    <row r="27" spans="1:6" x14ac:dyDescent="0.25">
      <c r="A27" t="s">
        <v>56</v>
      </c>
      <c r="B27">
        <v>35324261</v>
      </c>
      <c r="C27" t="s">
        <v>57</v>
      </c>
      <c r="D27" t="s">
        <v>2</v>
      </c>
      <c r="E27" s="1">
        <v>16</v>
      </c>
      <c r="F27" t="s">
        <v>53</v>
      </c>
    </row>
    <row r="28" spans="1:6" x14ac:dyDescent="0.25">
      <c r="A28" t="s">
        <v>58</v>
      </c>
      <c r="B28">
        <v>35373115</v>
      </c>
      <c r="C28" t="s">
        <v>59</v>
      </c>
      <c r="D28" t="s">
        <v>2</v>
      </c>
      <c r="E28" s="1">
        <v>0</v>
      </c>
      <c r="F28" t="s">
        <v>53</v>
      </c>
    </row>
    <row r="29" spans="1:6" x14ac:dyDescent="0.25">
      <c r="A29" t="s">
        <v>60</v>
      </c>
      <c r="B29">
        <v>35373459</v>
      </c>
      <c r="C29" t="s">
        <v>61</v>
      </c>
      <c r="D29" t="s">
        <v>2</v>
      </c>
      <c r="E29" s="1">
        <v>0</v>
      </c>
      <c r="F29" t="s">
        <v>53</v>
      </c>
    </row>
    <row r="30" spans="1:6" x14ac:dyDescent="0.25">
      <c r="A30" t="s">
        <v>62</v>
      </c>
      <c r="B30">
        <v>35373803</v>
      </c>
      <c r="C30" t="s">
        <v>63</v>
      </c>
      <c r="D30" t="s">
        <v>2</v>
      </c>
      <c r="E30" s="1">
        <v>0</v>
      </c>
      <c r="F30" t="s">
        <v>53</v>
      </c>
    </row>
    <row r="31" spans="1:6" x14ac:dyDescent="0.25">
      <c r="A31" t="s">
        <v>64</v>
      </c>
      <c r="B31">
        <v>35635677</v>
      </c>
      <c r="C31" t="s">
        <v>65</v>
      </c>
      <c r="D31" t="s">
        <v>2</v>
      </c>
      <c r="E31" s="1">
        <v>16</v>
      </c>
      <c r="F31" t="s">
        <v>53</v>
      </c>
    </row>
    <row r="32" spans="1:6" x14ac:dyDescent="0.25">
      <c r="A32" t="s">
        <v>66</v>
      </c>
      <c r="B32">
        <v>35323913</v>
      </c>
      <c r="C32" t="s">
        <v>67</v>
      </c>
      <c r="D32" t="s">
        <v>68</v>
      </c>
      <c r="E32" s="1">
        <v>16</v>
      </c>
      <c r="F32" t="s">
        <v>69</v>
      </c>
    </row>
    <row r="33" spans="1:6" x14ac:dyDescent="0.25">
      <c r="A33" t="s">
        <v>70</v>
      </c>
      <c r="B33">
        <v>35324087</v>
      </c>
      <c r="C33" t="s">
        <v>71</v>
      </c>
      <c r="D33" t="s">
        <v>68</v>
      </c>
      <c r="E33" s="1">
        <v>16</v>
      </c>
      <c r="F33" t="s">
        <v>69</v>
      </c>
    </row>
    <row r="34" spans="1:6" x14ac:dyDescent="0.25">
      <c r="A34" t="s">
        <v>72</v>
      </c>
      <c r="B34">
        <v>35324435</v>
      </c>
      <c r="C34" t="s">
        <v>73</v>
      </c>
      <c r="D34" t="s">
        <v>68</v>
      </c>
      <c r="E34" s="1">
        <v>16</v>
      </c>
      <c r="F34" t="s">
        <v>69</v>
      </c>
    </row>
    <row r="35" spans="1:6" x14ac:dyDescent="0.25">
      <c r="A35" t="s">
        <v>74</v>
      </c>
      <c r="B35">
        <v>35324783</v>
      </c>
      <c r="C35" t="s">
        <v>75</v>
      </c>
      <c r="D35" t="s">
        <v>76</v>
      </c>
      <c r="E35" s="1">
        <v>16</v>
      </c>
      <c r="F35" t="s">
        <v>69</v>
      </c>
    </row>
    <row r="36" spans="1:6" x14ac:dyDescent="0.25">
      <c r="A36" t="s">
        <v>77</v>
      </c>
      <c r="B36">
        <v>35325305</v>
      </c>
      <c r="C36" t="s">
        <v>78</v>
      </c>
      <c r="D36" t="s">
        <v>68</v>
      </c>
      <c r="E36" s="1">
        <v>16</v>
      </c>
      <c r="F36" t="s">
        <v>69</v>
      </c>
    </row>
    <row r="37" spans="1:6" x14ac:dyDescent="0.25">
      <c r="A37" t="s">
        <v>79</v>
      </c>
      <c r="B37">
        <v>35325479</v>
      </c>
      <c r="C37" t="s">
        <v>80</v>
      </c>
      <c r="D37" t="s">
        <v>76</v>
      </c>
      <c r="E37" s="1">
        <v>32</v>
      </c>
      <c r="F37" t="s">
        <v>69</v>
      </c>
    </row>
    <row r="38" spans="1:6" x14ac:dyDescent="0.25">
      <c r="A38" t="s">
        <v>81</v>
      </c>
      <c r="B38">
        <v>35373631</v>
      </c>
      <c r="C38" t="s">
        <v>82</v>
      </c>
      <c r="D38" t="s">
        <v>76</v>
      </c>
      <c r="E38" s="1">
        <v>0</v>
      </c>
      <c r="F38" t="s">
        <v>69</v>
      </c>
    </row>
    <row r="39" spans="1:6" x14ac:dyDescent="0.25">
      <c r="A39" t="s">
        <v>83</v>
      </c>
      <c r="B39">
        <v>35374136</v>
      </c>
      <c r="C39" t="s">
        <v>84</v>
      </c>
      <c r="D39" t="s">
        <v>85</v>
      </c>
      <c r="E39" s="1">
        <v>0</v>
      </c>
      <c r="F39" t="s">
        <v>69</v>
      </c>
    </row>
    <row r="40" spans="1:6" x14ac:dyDescent="0.25">
      <c r="A40" t="s">
        <v>86</v>
      </c>
      <c r="B40">
        <v>35374308</v>
      </c>
      <c r="C40" t="s">
        <v>87</v>
      </c>
      <c r="D40" t="s">
        <v>76</v>
      </c>
      <c r="E40" s="1">
        <v>0</v>
      </c>
      <c r="F40" t="s">
        <v>69</v>
      </c>
    </row>
    <row r="41" spans="1:6" x14ac:dyDescent="0.25">
      <c r="A41" t="s">
        <v>88</v>
      </c>
      <c r="B41">
        <v>35659201</v>
      </c>
      <c r="C41" t="s">
        <v>89</v>
      </c>
      <c r="D41" t="s">
        <v>76</v>
      </c>
      <c r="E41" s="1">
        <v>16</v>
      </c>
      <c r="F41" t="s">
        <v>69</v>
      </c>
    </row>
    <row r="42" spans="1:6" x14ac:dyDescent="0.25">
      <c r="A42" t="s">
        <v>90</v>
      </c>
      <c r="B42">
        <v>35374480</v>
      </c>
      <c r="C42" t="s">
        <v>91</v>
      </c>
      <c r="D42" t="s">
        <v>85</v>
      </c>
      <c r="E42" s="1">
        <v>0</v>
      </c>
      <c r="F42" t="s">
        <v>92</v>
      </c>
    </row>
    <row r="43" spans="1:6" x14ac:dyDescent="0.25">
      <c r="A43" t="s">
        <v>93</v>
      </c>
      <c r="B43">
        <v>35374652</v>
      </c>
      <c r="C43" t="s">
        <v>94</v>
      </c>
      <c r="D43" t="s">
        <v>85</v>
      </c>
      <c r="E43" s="1">
        <v>0</v>
      </c>
      <c r="F43" t="s">
        <v>92</v>
      </c>
    </row>
    <row r="44" spans="1:6" x14ac:dyDescent="0.25">
      <c r="A44" t="s">
        <v>95</v>
      </c>
      <c r="B44">
        <v>35374824</v>
      </c>
      <c r="C44" t="s">
        <v>96</v>
      </c>
      <c r="D44" t="s">
        <v>85</v>
      </c>
      <c r="E44" s="1">
        <v>0</v>
      </c>
      <c r="F44" t="s">
        <v>92</v>
      </c>
    </row>
    <row r="45" spans="1:6" x14ac:dyDescent="0.25">
      <c r="A45" t="s">
        <v>97</v>
      </c>
      <c r="B45">
        <v>35374996</v>
      </c>
      <c r="C45" t="s">
        <v>98</v>
      </c>
      <c r="D45" t="s">
        <v>85</v>
      </c>
      <c r="E45" s="1">
        <v>0</v>
      </c>
      <c r="F45" t="s">
        <v>99</v>
      </c>
    </row>
    <row r="46" spans="1:6" x14ac:dyDescent="0.25">
      <c r="A46" t="s">
        <v>100</v>
      </c>
      <c r="B46">
        <v>35375168</v>
      </c>
      <c r="C46" t="s">
        <v>101</v>
      </c>
      <c r="D46" t="s">
        <v>85</v>
      </c>
      <c r="E46" s="1">
        <v>0</v>
      </c>
      <c r="F46" t="s">
        <v>99</v>
      </c>
    </row>
    <row r="47" spans="1:6" x14ac:dyDescent="0.25">
      <c r="A47" t="s">
        <v>102</v>
      </c>
      <c r="B47">
        <v>35375340</v>
      </c>
      <c r="C47" t="s">
        <v>103</v>
      </c>
      <c r="D47" t="s">
        <v>85</v>
      </c>
      <c r="E47" s="1">
        <v>0</v>
      </c>
      <c r="F47" t="s">
        <v>99</v>
      </c>
    </row>
    <row r="48" spans="1:6" x14ac:dyDescent="0.25">
      <c r="A48" t="s">
        <v>104</v>
      </c>
      <c r="B48">
        <v>35375512</v>
      </c>
      <c r="C48" t="s">
        <v>105</v>
      </c>
      <c r="D48" t="s">
        <v>85</v>
      </c>
      <c r="E48" s="1">
        <v>0</v>
      </c>
      <c r="F48" t="s">
        <v>106</v>
      </c>
    </row>
    <row r="49" spans="1:6" x14ac:dyDescent="0.25">
      <c r="A49" t="s">
        <v>107</v>
      </c>
      <c r="B49">
        <v>35375684</v>
      </c>
      <c r="C49" t="s">
        <v>108</v>
      </c>
      <c r="D49" t="s">
        <v>85</v>
      </c>
      <c r="E49" s="1">
        <v>0</v>
      </c>
      <c r="F49" t="s">
        <v>106</v>
      </c>
    </row>
    <row r="50" spans="1:6" x14ac:dyDescent="0.25">
      <c r="A50" t="s">
        <v>109</v>
      </c>
      <c r="B50">
        <v>35375856</v>
      </c>
      <c r="C50" t="s">
        <v>110</v>
      </c>
      <c r="D50" t="s">
        <v>85</v>
      </c>
      <c r="E50" s="1">
        <v>0</v>
      </c>
      <c r="F50" t="s">
        <v>106</v>
      </c>
    </row>
    <row r="51" spans="1:6" x14ac:dyDescent="0.25">
      <c r="A51" t="s">
        <v>111</v>
      </c>
      <c r="B51">
        <v>35376028</v>
      </c>
      <c r="C51" t="s">
        <v>112</v>
      </c>
      <c r="D51" t="s">
        <v>85</v>
      </c>
      <c r="E51" s="1">
        <v>0</v>
      </c>
      <c r="F51" t="s">
        <v>113</v>
      </c>
    </row>
    <row r="52" spans="1:6" x14ac:dyDescent="0.25">
      <c r="A52" t="s">
        <v>114</v>
      </c>
      <c r="B52">
        <v>35376200</v>
      </c>
      <c r="C52" t="s">
        <v>115</v>
      </c>
      <c r="D52" t="s">
        <v>85</v>
      </c>
      <c r="E52" s="1">
        <v>0</v>
      </c>
      <c r="F52" t="s">
        <v>113</v>
      </c>
    </row>
    <row r="53" spans="1:6" x14ac:dyDescent="0.25">
      <c r="A53" t="s">
        <v>116</v>
      </c>
      <c r="B53">
        <v>35376372</v>
      </c>
      <c r="C53" t="s">
        <v>117</v>
      </c>
      <c r="D53" t="s">
        <v>85</v>
      </c>
      <c r="E53" s="1">
        <v>0</v>
      </c>
      <c r="F53" t="s">
        <v>113</v>
      </c>
    </row>
    <row r="54" spans="1:6" x14ac:dyDescent="0.25">
      <c r="A54" t="s">
        <v>118</v>
      </c>
      <c r="B54">
        <v>35376544</v>
      </c>
      <c r="C54" t="s">
        <v>119</v>
      </c>
      <c r="D54" t="s">
        <v>85</v>
      </c>
      <c r="E54" s="1">
        <v>0</v>
      </c>
      <c r="F54" t="s">
        <v>120</v>
      </c>
    </row>
    <row r="55" spans="1:6" x14ac:dyDescent="0.25">
      <c r="A55" t="s">
        <v>121</v>
      </c>
      <c r="B55">
        <v>35376716</v>
      </c>
      <c r="C55" t="s">
        <v>122</v>
      </c>
      <c r="D55" t="s">
        <v>85</v>
      </c>
      <c r="E55" s="1">
        <v>0</v>
      </c>
      <c r="F55" t="s">
        <v>120</v>
      </c>
    </row>
    <row r="56" spans="1:6" x14ac:dyDescent="0.25">
      <c r="A56" t="s">
        <v>123</v>
      </c>
      <c r="B56">
        <v>35376888</v>
      </c>
      <c r="C56" t="s">
        <v>124</v>
      </c>
      <c r="D56" t="s">
        <v>85</v>
      </c>
      <c r="E56" s="1">
        <v>0</v>
      </c>
      <c r="F56" t="s">
        <v>120</v>
      </c>
    </row>
    <row r="57" spans="1:6" x14ac:dyDescent="0.25">
      <c r="A57" t="s">
        <v>125</v>
      </c>
      <c r="B57">
        <v>35377060</v>
      </c>
      <c r="C57" t="s">
        <v>126</v>
      </c>
      <c r="D57" t="s">
        <v>85</v>
      </c>
      <c r="E57" s="1">
        <v>0</v>
      </c>
      <c r="F57" t="s">
        <v>127</v>
      </c>
    </row>
    <row r="58" spans="1:6" x14ac:dyDescent="0.25">
      <c r="A58" t="s">
        <v>128</v>
      </c>
      <c r="B58">
        <v>35377232</v>
      </c>
      <c r="C58" t="s">
        <v>129</v>
      </c>
      <c r="D58" t="s">
        <v>85</v>
      </c>
      <c r="E58" s="1">
        <v>0</v>
      </c>
      <c r="F58" t="s">
        <v>127</v>
      </c>
    </row>
    <row r="59" spans="1:6" x14ac:dyDescent="0.25">
      <c r="A59" t="s">
        <v>130</v>
      </c>
      <c r="B59">
        <v>35377404</v>
      </c>
      <c r="C59" t="s">
        <v>131</v>
      </c>
      <c r="D59" t="s">
        <v>85</v>
      </c>
      <c r="E59" s="1">
        <v>0</v>
      </c>
      <c r="F59" t="s">
        <v>127</v>
      </c>
    </row>
    <row r="60" spans="1:6" x14ac:dyDescent="0.25">
      <c r="A60" t="s">
        <v>132</v>
      </c>
      <c r="B60">
        <v>35377576</v>
      </c>
      <c r="C60" t="s">
        <v>133</v>
      </c>
      <c r="D60" t="s">
        <v>85</v>
      </c>
      <c r="E60" s="1">
        <v>0</v>
      </c>
      <c r="F60" t="s">
        <v>134</v>
      </c>
    </row>
    <row r="61" spans="1:6" x14ac:dyDescent="0.25">
      <c r="A61" t="s">
        <v>135</v>
      </c>
      <c r="B61">
        <v>35377748</v>
      </c>
      <c r="C61" t="s">
        <v>136</v>
      </c>
      <c r="D61" t="s">
        <v>85</v>
      </c>
      <c r="E61" s="1">
        <v>0</v>
      </c>
      <c r="F61" t="s">
        <v>134</v>
      </c>
    </row>
    <row r="62" spans="1:6" x14ac:dyDescent="0.25">
      <c r="A62" t="s">
        <v>137</v>
      </c>
      <c r="B62">
        <v>35377920</v>
      </c>
      <c r="C62" t="s">
        <v>138</v>
      </c>
      <c r="D62" t="s">
        <v>85</v>
      </c>
      <c r="E62" s="1">
        <v>0</v>
      </c>
      <c r="F62" t="s">
        <v>134</v>
      </c>
    </row>
    <row r="63" spans="1:6" x14ac:dyDescent="0.25">
      <c r="A63" t="s">
        <v>139</v>
      </c>
      <c r="B63">
        <v>35378092</v>
      </c>
      <c r="C63" t="s">
        <v>140</v>
      </c>
      <c r="D63" t="s">
        <v>85</v>
      </c>
      <c r="E63" s="1">
        <v>0</v>
      </c>
      <c r="F63" t="s">
        <v>141</v>
      </c>
    </row>
    <row r="64" spans="1:6" x14ac:dyDescent="0.25">
      <c r="A64" t="s">
        <v>142</v>
      </c>
      <c r="B64">
        <v>35378264</v>
      </c>
      <c r="C64" t="s">
        <v>143</v>
      </c>
      <c r="D64" t="s">
        <v>85</v>
      </c>
      <c r="E64" s="1">
        <v>0</v>
      </c>
      <c r="F64" t="s">
        <v>141</v>
      </c>
    </row>
    <row r="65" spans="1:6" x14ac:dyDescent="0.25">
      <c r="A65" t="s">
        <v>144</v>
      </c>
      <c r="B65">
        <v>35378436</v>
      </c>
      <c r="C65" t="s">
        <v>145</v>
      </c>
      <c r="D65" t="s">
        <v>85</v>
      </c>
      <c r="E65" s="1">
        <v>0</v>
      </c>
      <c r="F65" t="s">
        <v>141</v>
      </c>
    </row>
    <row r="66" spans="1:6" x14ac:dyDescent="0.25">
      <c r="A66" t="s">
        <v>146</v>
      </c>
      <c r="B66">
        <v>35378608</v>
      </c>
      <c r="C66" t="s">
        <v>147</v>
      </c>
      <c r="D66" t="s">
        <v>85</v>
      </c>
      <c r="E66" s="1">
        <v>0</v>
      </c>
      <c r="F66" t="s">
        <v>148</v>
      </c>
    </row>
    <row r="67" spans="1:6" x14ac:dyDescent="0.25">
      <c r="A67" t="s">
        <v>149</v>
      </c>
      <c r="B67">
        <v>35378780</v>
      </c>
      <c r="C67" t="s">
        <v>150</v>
      </c>
      <c r="D67" t="s">
        <v>85</v>
      </c>
      <c r="E67" s="1">
        <v>0</v>
      </c>
      <c r="F67" t="s">
        <v>148</v>
      </c>
    </row>
    <row r="68" spans="1:6" x14ac:dyDescent="0.25">
      <c r="A68" t="s">
        <v>151</v>
      </c>
      <c r="B68">
        <v>35378952</v>
      </c>
      <c r="C68" t="s">
        <v>152</v>
      </c>
      <c r="D68" t="s">
        <v>85</v>
      </c>
      <c r="E68" s="1">
        <v>0</v>
      </c>
      <c r="F68" t="s">
        <v>148</v>
      </c>
    </row>
    <row r="69" spans="1:6" x14ac:dyDescent="0.25">
      <c r="A69" t="s">
        <v>153</v>
      </c>
      <c r="B69">
        <v>35379124</v>
      </c>
      <c r="C69" t="s">
        <v>154</v>
      </c>
      <c r="D69" t="s">
        <v>85</v>
      </c>
      <c r="E69" s="1">
        <v>0</v>
      </c>
      <c r="F69" t="s">
        <v>155</v>
      </c>
    </row>
    <row r="70" spans="1:6" x14ac:dyDescent="0.25">
      <c r="A70" t="s">
        <v>156</v>
      </c>
      <c r="B70">
        <v>35379296</v>
      </c>
      <c r="C70" t="s">
        <v>157</v>
      </c>
      <c r="D70" t="s">
        <v>85</v>
      </c>
      <c r="E70" s="1">
        <v>0</v>
      </c>
      <c r="F70" t="s">
        <v>155</v>
      </c>
    </row>
    <row r="71" spans="1:6" x14ac:dyDescent="0.25">
      <c r="A71" t="s">
        <v>158</v>
      </c>
      <c r="B71">
        <v>35379468</v>
      </c>
      <c r="C71" t="s">
        <v>159</v>
      </c>
      <c r="D71" t="s">
        <v>85</v>
      </c>
      <c r="E71" s="1">
        <v>0</v>
      </c>
      <c r="F71" t="s">
        <v>155</v>
      </c>
    </row>
    <row r="72" spans="1:6" x14ac:dyDescent="0.25">
      <c r="A72" t="s">
        <v>160</v>
      </c>
      <c r="B72">
        <v>35379812</v>
      </c>
      <c r="C72" t="s">
        <v>161</v>
      </c>
      <c r="D72" t="s">
        <v>85</v>
      </c>
      <c r="E72" s="1">
        <v>0</v>
      </c>
      <c r="F72" t="s">
        <v>162</v>
      </c>
    </row>
    <row r="73" spans="1:6" x14ac:dyDescent="0.25">
      <c r="A73" t="s">
        <v>163</v>
      </c>
      <c r="B73">
        <v>35379984</v>
      </c>
      <c r="C73" t="s">
        <v>164</v>
      </c>
      <c r="D73" t="s">
        <v>85</v>
      </c>
      <c r="E73" s="1">
        <v>0</v>
      </c>
      <c r="F73" t="s">
        <v>162</v>
      </c>
    </row>
    <row r="74" spans="1:6" x14ac:dyDescent="0.25">
      <c r="A74" t="s">
        <v>165</v>
      </c>
      <c r="B74">
        <v>35380156</v>
      </c>
      <c r="C74" t="s">
        <v>166</v>
      </c>
      <c r="D74" t="s">
        <v>85</v>
      </c>
      <c r="E74" s="1">
        <v>0</v>
      </c>
      <c r="F74" t="s">
        <v>162</v>
      </c>
    </row>
    <row r="75" spans="1:6" x14ac:dyDescent="0.25">
      <c r="A75" t="s">
        <v>167</v>
      </c>
      <c r="B75">
        <v>35380328</v>
      </c>
      <c r="C75" t="s">
        <v>168</v>
      </c>
      <c r="D75" t="s">
        <v>85</v>
      </c>
      <c r="E75" s="1">
        <v>0</v>
      </c>
      <c r="F75" t="s">
        <v>169</v>
      </c>
    </row>
    <row r="76" spans="1:6" x14ac:dyDescent="0.25">
      <c r="A76" t="s">
        <v>170</v>
      </c>
      <c r="B76">
        <v>35380500</v>
      </c>
      <c r="C76" t="s">
        <v>171</v>
      </c>
      <c r="D76" t="s">
        <v>85</v>
      </c>
      <c r="E76" s="1">
        <v>0</v>
      </c>
      <c r="F76" t="s">
        <v>169</v>
      </c>
    </row>
    <row r="77" spans="1:6" x14ac:dyDescent="0.25">
      <c r="A77" t="s">
        <v>172</v>
      </c>
      <c r="B77">
        <v>35380854</v>
      </c>
      <c r="C77" t="s">
        <v>173</v>
      </c>
      <c r="D77" t="s">
        <v>85</v>
      </c>
      <c r="E77" s="1">
        <v>0</v>
      </c>
      <c r="F77" t="s">
        <v>169</v>
      </c>
    </row>
    <row r="78" spans="1:6" x14ac:dyDescent="0.25">
      <c r="A78" t="s">
        <v>174</v>
      </c>
      <c r="B78">
        <v>35381026</v>
      </c>
      <c r="C78" t="s">
        <v>175</v>
      </c>
      <c r="D78" t="s">
        <v>85</v>
      </c>
      <c r="E78" s="1">
        <v>0</v>
      </c>
      <c r="F78" t="s">
        <v>176</v>
      </c>
    </row>
    <row r="79" spans="1:6" x14ac:dyDescent="0.25">
      <c r="A79" t="s">
        <v>177</v>
      </c>
      <c r="B79">
        <v>35381198</v>
      </c>
      <c r="C79" t="s">
        <v>178</v>
      </c>
      <c r="D79" t="s">
        <v>85</v>
      </c>
      <c r="E79" s="1">
        <v>0</v>
      </c>
      <c r="F79" t="s">
        <v>176</v>
      </c>
    </row>
    <row r="80" spans="1:6" x14ac:dyDescent="0.25">
      <c r="A80" t="s">
        <v>179</v>
      </c>
      <c r="B80">
        <v>35381370</v>
      </c>
      <c r="C80" t="s">
        <v>180</v>
      </c>
      <c r="D80" t="s">
        <v>85</v>
      </c>
      <c r="E80" s="1">
        <v>0</v>
      </c>
      <c r="F80" t="s">
        <v>176</v>
      </c>
    </row>
    <row r="81" spans="1:6" x14ac:dyDescent="0.25">
      <c r="A81" t="s">
        <v>181</v>
      </c>
      <c r="B81">
        <v>35285545</v>
      </c>
      <c r="C81" t="s">
        <v>182</v>
      </c>
      <c r="D81" t="s">
        <v>2</v>
      </c>
      <c r="E81" s="1">
        <v>0</v>
      </c>
      <c r="F81" t="s">
        <v>183</v>
      </c>
    </row>
    <row r="82" spans="1:6" x14ac:dyDescent="0.25">
      <c r="A82" t="s">
        <v>184</v>
      </c>
      <c r="B82">
        <v>35286039</v>
      </c>
      <c r="C82" t="s">
        <v>185</v>
      </c>
      <c r="D82" t="s">
        <v>2</v>
      </c>
      <c r="E82" s="1">
        <v>0</v>
      </c>
      <c r="F82" t="s">
        <v>183</v>
      </c>
    </row>
    <row r="83" spans="1:6" x14ac:dyDescent="0.25">
      <c r="A83" t="s">
        <v>186</v>
      </c>
      <c r="B83">
        <v>35286374</v>
      </c>
      <c r="C83" t="s">
        <v>187</v>
      </c>
      <c r="D83" t="s">
        <v>2</v>
      </c>
      <c r="E83" s="1">
        <v>0</v>
      </c>
      <c r="F83" t="s">
        <v>183</v>
      </c>
    </row>
    <row r="84" spans="1:6" x14ac:dyDescent="0.25">
      <c r="A84" t="s">
        <v>188</v>
      </c>
      <c r="B84">
        <v>35286674</v>
      </c>
      <c r="C84" t="s">
        <v>189</v>
      </c>
      <c r="D84" t="s">
        <v>2</v>
      </c>
      <c r="E84" s="1">
        <v>0</v>
      </c>
      <c r="F84" t="s">
        <v>183</v>
      </c>
    </row>
    <row r="85" spans="1:6" x14ac:dyDescent="0.25">
      <c r="A85" t="s">
        <v>190</v>
      </c>
      <c r="B85">
        <v>35320997</v>
      </c>
      <c r="C85" t="s">
        <v>191</v>
      </c>
      <c r="D85" t="s">
        <v>76</v>
      </c>
      <c r="E85" s="1">
        <v>1</v>
      </c>
      <c r="F85" t="s">
        <v>183</v>
      </c>
    </row>
    <row r="86" spans="1:6" x14ac:dyDescent="0.25">
      <c r="A86" t="s">
        <v>192</v>
      </c>
      <c r="B86">
        <v>35321327</v>
      </c>
      <c r="C86" t="s">
        <v>193</v>
      </c>
      <c r="D86" t="s">
        <v>76</v>
      </c>
      <c r="E86" s="1">
        <v>1</v>
      </c>
      <c r="F86" t="s">
        <v>183</v>
      </c>
    </row>
    <row r="87" spans="1:6" x14ac:dyDescent="0.25">
      <c r="A87" t="s">
        <v>194</v>
      </c>
      <c r="B87">
        <v>35322168</v>
      </c>
      <c r="C87" t="s">
        <v>195</v>
      </c>
      <c r="D87" t="s">
        <v>76</v>
      </c>
      <c r="E87" s="1">
        <v>0</v>
      </c>
      <c r="F87" t="s">
        <v>183</v>
      </c>
    </row>
    <row r="88" spans="1:6" x14ac:dyDescent="0.25">
      <c r="A88" t="s">
        <v>196</v>
      </c>
      <c r="B88">
        <v>35322521</v>
      </c>
      <c r="C88" t="s">
        <v>197</v>
      </c>
      <c r="D88" t="s">
        <v>76</v>
      </c>
      <c r="E88" s="1">
        <v>1</v>
      </c>
      <c r="F88" t="s">
        <v>183</v>
      </c>
    </row>
    <row r="89" spans="1:6" x14ac:dyDescent="0.25">
      <c r="A89" t="s">
        <v>198</v>
      </c>
      <c r="B89">
        <v>35323043</v>
      </c>
      <c r="C89" t="s">
        <v>199</v>
      </c>
      <c r="D89" t="s">
        <v>76</v>
      </c>
      <c r="E89" s="1">
        <v>16</v>
      </c>
      <c r="F89" t="s">
        <v>183</v>
      </c>
    </row>
    <row r="90" spans="1:6" x14ac:dyDescent="0.25">
      <c r="A90" t="s">
        <v>200</v>
      </c>
      <c r="B90">
        <v>35323217</v>
      </c>
      <c r="C90" t="s">
        <v>201</v>
      </c>
      <c r="D90" t="s">
        <v>76</v>
      </c>
      <c r="E90" s="1">
        <v>16</v>
      </c>
      <c r="F90" t="s">
        <v>183</v>
      </c>
    </row>
    <row r="91" spans="1:6" x14ac:dyDescent="0.25">
      <c r="A91" t="s">
        <v>202</v>
      </c>
      <c r="B91">
        <v>35323391</v>
      </c>
      <c r="C91" t="s">
        <v>203</v>
      </c>
      <c r="D91" t="s">
        <v>76</v>
      </c>
      <c r="E91" s="1">
        <v>16</v>
      </c>
      <c r="F91" t="s">
        <v>183</v>
      </c>
    </row>
    <row r="92" spans="1:6" x14ac:dyDescent="0.25">
      <c r="A92" t="s">
        <v>204</v>
      </c>
      <c r="B92">
        <v>35324609</v>
      </c>
      <c r="C92" t="s">
        <v>205</v>
      </c>
      <c r="D92" t="s">
        <v>76</v>
      </c>
      <c r="E92" s="1">
        <v>16</v>
      </c>
      <c r="F92" t="s">
        <v>183</v>
      </c>
    </row>
    <row r="93" spans="1:6" x14ac:dyDescent="0.25">
      <c r="A93" t="s">
        <v>206</v>
      </c>
      <c r="B93">
        <v>35324957</v>
      </c>
      <c r="C93" t="s">
        <v>207</v>
      </c>
      <c r="D93" t="s">
        <v>76</v>
      </c>
      <c r="E93" s="1">
        <v>16</v>
      </c>
      <c r="F93" t="s">
        <v>183</v>
      </c>
    </row>
    <row r="94" spans="1:6" x14ac:dyDescent="0.25">
      <c r="A94" t="s">
        <v>208</v>
      </c>
      <c r="B94">
        <v>35325131</v>
      </c>
      <c r="C94" t="s">
        <v>209</v>
      </c>
      <c r="D94" t="s">
        <v>76</v>
      </c>
      <c r="E94" s="1">
        <v>1</v>
      </c>
      <c r="F94" t="s">
        <v>183</v>
      </c>
    </row>
    <row r="95" spans="1:6" x14ac:dyDescent="0.25">
      <c r="A95" t="s">
        <v>210</v>
      </c>
      <c r="B95">
        <v>35325653</v>
      </c>
      <c r="C95" t="s">
        <v>211</v>
      </c>
      <c r="D95" t="s">
        <v>76</v>
      </c>
      <c r="E95" s="1">
        <v>32</v>
      </c>
      <c r="F95" t="s">
        <v>183</v>
      </c>
    </row>
    <row r="96" spans="1:6" x14ac:dyDescent="0.25">
      <c r="A96" t="s">
        <v>212</v>
      </c>
      <c r="B96">
        <v>35325827</v>
      </c>
      <c r="C96" t="s">
        <v>213</v>
      </c>
      <c r="D96" t="s">
        <v>76</v>
      </c>
      <c r="E96" s="1">
        <v>8</v>
      </c>
      <c r="F96" t="s">
        <v>183</v>
      </c>
    </row>
    <row r="97" spans="1:6" x14ac:dyDescent="0.25">
      <c r="A97" t="s">
        <v>214</v>
      </c>
      <c r="B97">
        <v>35326001</v>
      </c>
      <c r="C97" t="s">
        <v>215</v>
      </c>
      <c r="D97" t="s">
        <v>76</v>
      </c>
      <c r="E97" s="1">
        <v>16</v>
      </c>
      <c r="F97" t="s">
        <v>183</v>
      </c>
    </row>
    <row r="98" spans="1:6" x14ac:dyDescent="0.25">
      <c r="A98" t="s">
        <v>216</v>
      </c>
      <c r="B98">
        <v>35326175</v>
      </c>
      <c r="C98" t="s">
        <v>217</v>
      </c>
      <c r="D98" t="s">
        <v>76</v>
      </c>
      <c r="E98" s="1">
        <v>8</v>
      </c>
      <c r="F98" t="s">
        <v>183</v>
      </c>
    </row>
    <row r="99" spans="1:6" x14ac:dyDescent="0.25">
      <c r="A99" t="s">
        <v>218</v>
      </c>
      <c r="B99">
        <v>35326349</v>
      </c>
      <c r="C99" t="s">
        <v>219</v>
      </c>
      <c r="D99" t="s">
        <v>76</v>
      </c>
      <c r="E99" s="1">
        <v>8</v>
      </c>
      <c r="F99" t="s">
        <v>183</v>
      </c>
    </row>
    <row r="100" spans="1:6" x14ac:dyDescent="0.25">
      <c r="A100" t="s">
        <v>220</v>
      </c>
      <c r="B100">
        <v>35326523</v>
      </c>
      <c r="C100" t="s">
        <v>221</v>
      </c>
      <c r="D100" t="s">
        <v>76</v>
      </c>
      <c r="E100" s="1">
        <v>8</v>
      </c>
      <c r="F100" t="s">
        <v>183</v>
      </c>
    </row>
    <row r="101" spans="1:6" x14ac:dyDescent="0.25">
      <c r="A101" t="s">
        <v>222</v>
      </c>
      <c r="B101">
        <v>35326697</v>
      </c>
      <c r="C101" t="s">
        <v>223</v>
      </c>
      <c r="D101" t="s">
        <v>76</v>
      </c>
      <c r="E101" s="1">
        <v>8</v>
      </c>
      <c r="F101" t="s">
        <v>183</v>
      </c>
    </row>
    <row r="102" spans="1:6" x14ac:dyDescent="0.25">
      <c r="A102" t="s">
        <v>224</v>
      </c>
      <c r="B102">
        <v>35326871</v>
      </c>
      <c r="C102" t="s">
        <v>225</v>
      </c>
      <c r="D102" t="s">
        <v>76</v>
      </c>
      <c r="E102" s="1">
        <v>8</v>
      </c>
      <c r="F102" t="s">
        <v>183</v>
      </c>
    </row>
    <row r="103" spans="1:6" x14ac:dyDescent="0.25">
      <c r="A103" t="s">
        <v>226</v>
      </c>
      <c r="B103">
        <v>35327045</v>
      </c>
      <c r="C103" t="s">
        <v>227</v>
      </c>
      <c r="D103" t="s">
        <v>76</v>
      </c>
      <c r="E103" s="1">
        <v>8</v>
      </c>
      <c r="F103" t="s">
        <v>183</v>
      </c>
    </row>
    <row r="104" spans="1:6" x14ac:dyDescent="0.25">
      <c r="A104" t="s">
        <v>228</v>
      </c>
      <c r="B104">
        <v>35327219</v>
      </c>
      <c r="C104" t="s">
        <v>229</v>
      </c>
      <c r="D104" t="s">
        <v>76</v>
      </c>
      <c r="E104" s="1">
        <v>16</v>
      </c>
      <c r="F104" t="s">
        <v>183</v>
      </c>
    </row>
    <row r="105" spans="1:6" x14ac:dyDescent="0.25">
      <c r="A105" t="s">
        <v>230</v>
      </c>
      <c r="B105">
        <v>35327393</v>
      </c>
      <c r="C105" t="s">
        <v>231</v>
      </c>
      <c r="D105" t="s">
        <v>76</v>
      </c>
      <c r="E105" s="1">
        <v>16</v>
      </c>
      <c r="F105" t="s">
        <v>183</v>
      </c>
    </row>
    <row r="106" spans="1:6" x14ac:dyDescent="0.25">
      <c r="A106" t="s">
        <v>232</v>
      </c>
      <c r="B106">
        <v>35327574</v>
      </c>
      <c r="C106" t="s">
        <v>233</v>
      </c>
      <c r="D106" t="s">
        <v>76</v>
      </c>
      <c r="E106" s="1">
        <v>8</v>
      </c>
      <c r="F106" t="s">
        <v>183</v>
      </c>
    </row>
    <row r="107" spans="1:6" x14ac:dyDescent="0.25">
      <c r="A107" t="s">
        <v>234</v>
      </c>
      <c r="B107">
        <v>35327748</v>
      </c>
      <c r="C107" t="s">
        <v>235</v>
      </c>
      <c r="D107" t="s">
        <v>76</v>
      </c>
      <c r="E107" s="1">
        <v>8</v>
      </c>
      <c r="F107" t="s">
        <v>183</v>
      </c>
    </row>
    <row r="108" spans="1:6" x14ac:dyDescent="0.25">
      <c r="A108" t="s">
        <v>236</v>
      </c>
      <c r="B108">
        <v>35327922</v>
      </c>
      <c r="C108" t="s">
        <v>237</v>
      </c>
      <c r="D108" t="s">
        <v>76</v>
      </c>
      <c r="E108" s="1">
        <v>0</v>
      </c>
      <c r="F108" t="s">
        <v>183</v>
      </c>
    </row>
    <row r="109" spans="1:6" x14ac:dyDescent="0.25">
      <c r="A109" t="s">
        <v>238</v>
      </c>
      <c r="B109">
        <v>35328096</v>
      </c>
      <c r="C109" t="s">
        <v>239</v>
      </c>
      <c r="D109" t="s">
        <v>76</v>
      </c>
      <c r="E109" s="1">
        <v>8</v>
      </c>
      <c r="F109" t="s">
        <v>183</v>
      </c>
    </row>
    <row r="110" spans="1:6" x14ac:dyDescent="0.25">
      <c r="A110" t="s">
        <v>240</v>
      </c>
      <c r="B110">
        <v>35328270</v>
      </c>
      <c r="C110" t="s">
        <v>241</v>
      </c>
      <c r="D110" t="s">
        <v>76</v>
      </c>
      <c r="E110" s="1">
        <v>8</v>
      </c>
      <c r="F110" t="s">
        <v>183</v>
      </c>
    </row>
    <row r="111" spans="1:6" x14ac:dyDescent="0.25">
      <c r="A111" t="s">
        <v>242</v>
      </c>
      <c r="B111">
        <v>35328444</v>
      </c>
      <c r="C111" t="s">
        <v>243</v>
      </c>
      <c r="D111" t="s">
        <v>76</v>
      </c>
      <c r="E111" s="1">
        <v>8</v>
      </c>
      <c r="F111" t="s">
        <v>183</v>
      </c>
    </row>
    <row r="112" spans="1:6" x14ac:dyDescent="0.25">
      <c r="A112" t="s">
        <v>244</v>
      </c>
      <c r="B112">
        <v>35328618</v>
      </c>
      <c r="C112" t="s">
        <v>245</v>
      </c>
      <c r="D112" t="s">
        <v>76</v>
      </c>
      <c r="E112" s="1">
        <v>8</v>
      </c>
      <c r="F112" t="s">
        <v>183</v>
      </c>
    </row>
    <row r="113" spans="1:6" x14ac:dyDescent="0.25">
      <c r="A113" t="s">
        <v>246</v>
      </c>
      <c r="B113">
        <v>35328792</v>
      </c>
      <c r="C113" t="s">
        <v>247</v>
      </c>
      <c r="D113" t="s">
        <v>76</v>
      </c>
      <c r="E113" s="1">
        <v>8</v>
      </c>
      <c r="F113" t="s">
        <v>183</v>
      </c>
    </row>
    <row r="114" spans="1:6" x14ac:dyDescent="0.25">
      <c r="A114" t="s">
        <v>248</v>
      </c>
      <c r="B114">
        <v>35328966</v>
      </c>
      <c r="C114" t="s">
        <v>249</v>
      </c>
      <c r="D114" t="s">
        <v>76</v>
      </c>
      <c r="E114" s="1">
        <v>8</v>
      </c>
      <c r="F114" t="s">
        <v>183</v>
      </c>
    </row>
    <row r="115" spans="1:6" x14ac:dyDescent="0.25">
      <c r="A115" t="s">
        <v>250</v>
      </c>
      <c r="B115">
        <v>35329140</v>
      </c>
      <c r="C115" t="s">
        <v>251</v>
      </c>
      <c r="D115" t="s">
        <v>76</v>
      </c>
      <c r="E115" s="1">
        <v>1</v>
      </c>
      <c r="F115" t="s">
        <v>183</v>
      </c>
    </row>
    <row r="116" spans="1:6" x14ac:dyDescent="0.25">
      <c r="A116" t="s">
        <v>252</v>
      </c>
      <c r="B116">
        <v>35336071</v>
      </c>
      <c r="C116" t="s">
        <v>253</v>
      </c>
      <c r="D116" t="s">
        <v>76</v>
      </c>
      <c r="E116" s="1">
        <v>1</v>
      </c>
      <c r="F116" t="s">
        <v>183</v>
      </c>
    </row>
    <row r="117" spans="1:6" x14ac:dyDescent="0.25">
      <c r="A117" t="s">
        <v>254</v>
      </c>
      <c r="B117">
        <v>35336245</v>
      </c>
      <c r="C117" t="s">
        <v>255</v>
      </c>
      <c r="D117" t="s">
        <v>76</v>
      </c>
      <c r="E117" s="1">
        <v>8</v>
      </c>
      <c r="F117" t="s">
        <v>183</v>
      </c>
    </row>
    <row r="118" spans="1:6" x14ac:dyDescent="0.25">
      <c r="A118" t="s">
        <v>256</v>
      </c>
      <c r="B118">
        <v>35336419</v>
      </c>
      <c r="C118" t="s">
        <v>257</v>
      </c>
      <c r="D118" t="s">
        <v>76</v>
      </c>
      <c r="E118" s="1">
        <v>16</v>
      </c>
      <c r="F118" t="s">
        <v>183</v>
      </c>
    </row>
    <row r="119" spans="1:6" x14ac:dyDescent="0.25">
      <c r="A119" t="s">
        <v>258</v>
      </c>
      <c r="B119">
        <v>35336593</v>
      </c>
      <c r="C119" t="s">
        <v>259</v>
      </c>
      <c r="D119" t="s">
        <v>76</v>
      </c>
      <c r="E119" s="1">
        <v>1</v>
      </c>
      <c r="F119" t="s">
        <v>183</v>
      </c>
    </row>
    <row r="120" spans="1:6" x14ac:dyDescent="0.25">
      <c r="A120" t="s">
        <v>260</v>
      </c>
      <c r="B120">
        <v>35336767</v>
      </c>
      <c r="C120" t="s">
        <v>261</v>
      </c>
      <c r="D120" t="s">
        <v>76</v>
      </c>
      <c r="E120" s="1">
        <v>8</v>
      </c>
      <c r="F120" t="s">
        <v>183</v>
      </c>
    </row>
    <row r="121" spans="1:6" x14ac:dyDescent="0.25">
      <c r="A121" t="s">
        <v>262</v>
      </c>
      <c r="B121">
        <v>35336941</v>
      </c>
      <c r="C121" t="s">
        <v>263</v>
      </c>
      <c r="D121" t="s">
        <v>76</v>
      </c>
      <c r="E121" s="1">
        <v>8</v>
      </c>
      <c r="F121" t="s">
        <v>183</v>
      </c>
    </row>
    <row r="122" spans="1:6" x14ac:dyDescent="0.25">
      <c r="A122" t="s">
        <v>264</v>
      </c>
      <c r="B122">
        <v>35554151</v>
      </c>
      <c r="C122" t="s">
        <v>265</v>
      </c>
      <c r="D122" t="s">
        <v>76</v>
      </c>
      <c r="E122" s="1">
        <v>8</v>
      </c>
      <c r="F122" t="s">
        <v>183</v>
      </c>
    </row>
    <row r="123" spans="1:6" x14ac:dyDescent="0.25">
      <c r="A123" t="s">
        <v>266</v>
      </c>
      <c r="B123">
        <v>35588346</v>
      </c>
      <c r="C123" t="s">
        <v>267</v>
      </c>
      <c r="D123" t="s">
        <v>76</v>
      </c>
      <c r="E123" s="1">
        <v>16</v>
      </c>
      <c r="F123" t="s">
        <v>183</v>
      </c>
    </row>
    <row r="124" spans="1:6" x14ac:dyDescent="0.25">
      <c r="A124" t="s">
        <v>268</v>
      </c>
      <c r="B124">
        <v>35588846</v>
      </c>
      <c r="C124" t="s">
        <v>269</v>
      </c>
      <c r="D124" t="s">
        <v>76</v>
      </c>
      <c r="E124" s="1">
        <v>16</v>
      </c>
      <c r="F124" t="s">
        <v>183</v>
      </c>
    </row>
    <row r="125" spans="1:6" x14ac:dyDescent="0.25">
      <c r="A125" t="s">
        <v>270</v>
      </c>
      <c r="B125">
        <v>35603106</v>
      </c>
      <c r="C125" t="s">
        <v>271</v>
      </c>
      <c r="D125" t="s">
        <v>76</v>
      </c>
      <c r="E125" s="1">
        <v>8</v>
      </c>
      <c r="F125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M22" sqref="M22"/>
    </sheetView>
  </sheetViews>
  <sheetFormatPr defaultRowHeight="15" x14ac:dyDescent="0.25"/>
  <cols>
    <col min="3" max="4" width="21.85546875" customWidth="1"/>
    <col min="5" max="5" width="18.5703125" customWidth="1"/>
    <col min="6" max="6" width="29.140625" customWidth="1"/>
    <col min="7" max="7" width="19.28515625" customWidth="1"/>
    <col min="8" max="8" width="23" customWidth="1"/>
    <col min="9" max="9" width="23.140625" customWidth="1"/>
  </cols>
  <sheetData>
    <row r="1" spans="1:12" x14ac:dyDescent="0.25">
      <c r="A1" s="3" t="s">
        <v>278</v>
      </c>
      <c r="B1" s="3" t="s">
        <v>279</v>
      </c>
      <c r="C1" s="3" t="s">
        <v>281</v>
      </c>
      <c r="D1" s="3" t="s">
        <v>283</v>
      </c>
      <c r="E1" s="3" t="s">
        <v>280</v>
      </c>
      <c r="F1" s="3" t="s">
        <v>282</v>
      </c>
      <c r="G1" s="3" t="s">
        <v>284</v>
      </c>
      <c r="H1" s="3" t="s">
        <v>285</v>
      </c>
      <c r="I1" s="3" t="s">
        <v>286</v>
      </c>
      <c r="J1" s="3"/>
    </row>
    <row r="2" spans="1:12" x14ac:dyDescent="0.25">
      <c r="A2" t="s">
        <v>3</v>
      </c>
      <c r="B2">
        <f>SUMIFS('stories-35271257'!$E$2:$E$125,'stories-35271257'!$F$2:$F$125,"="&amp;$A2)</f>
        <v>72</v>
      </c>
      <c r="C2">
        <f>B2</f>
        <v>72</v>
      </c>
      <c r="D2" s="2">
        <f>C2/$C$21</f>
        <v>9.9037138927097659E-2</v>
      </c>
      <c r="E2">
        <f>SUMIFS('stories-35271257'!$E$2:$E$125,'stories-35271257'!$F$2:$F$125,"="&amp;$A2,'stories-35271257'!D2:D125,"=COMPLETED")</f>
        <v>72</v>
      </c>
      <c r="F2">
        <f>E2</f>
        <v>72</v>
      </c>
      <c r="G2" s="2">
        <f>F2/$C$21</f>
        <v>9.9037138927097659E-2</v>
      </c>
      <c r="H2" s="2">
        <f>F2/$C$20</f>
        <v>0.20454545454545456</v>
      </c>
      <c r="I2" s="5"/>
    </row>
    <row r="3" spans="1:12" x14ac:dyDescent="0.25">
      <c r="A3" t="s">
        <v>18</v>
      </c>
      <c r="B3">
        <f>SUMIFS('stories-35271257'!$E$2:$E$125,'stories-35271257'!$F$2:$F$125,"="&amp;$A3)</f>
        <v>72</v>
      </c>
      <c r="C3">
        <f>C2+B3</f>
        <v>144</v>
      </c>
      <c r="D3" s="2">
        <f t="shared" ref="D3:D21" si="0">C3/$C$21</f>
        <v>0.19807427785419532</v>
      </c>
      <c r="E3">
        <f>SUMIFS('stories-35271257'!$E$2:$E$125,'stories-35271257'!$F$2:$F$125,"="&amp;$A3,'stories-35271257'!D3:D126,"=COMPLETED")</f>
        <v>72</v>
      </c>
      <c r="F3">
        <f>F2+E3</f>
        <v>144</v>
      </c>
      <c r="G3" s="2">
        <f t="shared" ref="G3:G6" si="1">F3/$C$21</f>
        <v>0.19807427785419532</v>
      </c>
      <c r="H3" s="2">
        <f t="shared" ref="H3:H6" si="2">F3/$C$20</f>
        <v>0.40909090909090912</v>
      </c>
      <c r="I3" s="5">
        <f>AVERAGE(F2:F4)</f>
        <v>125.33333333333333</v>
      </c>
    </row>
    <row r="4" spans="1:12" x14ac:dyDescent="0.25">
      <c r="A4" t="s">
        <v>35</v>
      </c>
      <c r="B4">
        <f>SUMIFS('stories-35271257'!$E$2:$E$125,'stories-35271257'!$F$2:$F$125,"="&amp;$A4)</f>
        <v>16</v>
      </c>
      <c r="C4">
        <f t="shared" ref="C4:C21" si="3">C3+B4</f>
        <v>160</v>
      </c>
      <c r="D4" s="2">
        <f t="shared" si="0"/>
        <v>0.2200825309491059</v>
      </c>
      <c r="E4">
        <f>SUMIFS('stories-35271257'!$E$2:$E$125,'stories-35271257'!$F$2:$F$125,"="&amp;$A4,'stories-35271257'!D4:D127,"=COMPLETED")</f>
        <v>16</v>
      </c>
      <c r="F4">
        <f t="shared" ref="F4:F6" si="4">F3+E4</f>
        <v>160</v>
      </c>
      <c r="G4" s="2">
        <f t="shared" si="1"/>
        <v>0.2200825309491059</v>
      </c>
      <c r="H4" s="2">
        <f t="shared" si="2"/>
        <v>0.45454545454545453</v>
      </c>
      <c r="I4" s="5">
        <f t="shared" ref="I4:I7" si="5">AVERAGE(F3:F5)</f>
        <v>154.66666666666666</v>
      </c>
      <c r="J4">
        <f>I4-I3</f>
        <v>29.333333333333329</v>
      </c>
    </row>
    <row r="5" spans="1:12" x14ac:dyDescent="0.25">
      <c r="A5" t="s">
        <v>46</v>
      </c>
      <c r="B5">
        <f>SUMIFS('stories-35271257'!$E$2:$E$125,'stories-35271257'!$F$2:$F$125,"="&amp;$A5)</f>
        <v>0</v>
      </c>
      <c r="C5">
        <f t="shared" si="3"/>
        <v>160</v>
      </c>
      <c r="D5" s="2">
        <f t="shared" si="0"/>
        <v>0.2200825309491059</v>
      </c>
      <c r="E5">
        <f>SUMIFS('stories-35271257'!$E$2:$E$125,'stories-35271257'!$F$2:$F$125,"="&amp;$A5,'stories-35271257'!D5:D128,"=COMPLETED")</f>
        <v>0</v>
      </c>
      <c r="F5">
        <f t="shared" si="4"/>
        <v>160</v>
      </c>
      <c r="G5" s="2">
        <f t="shared" si="1"/>
        <v>0.2200825309491059</v>
      </c>
      <c r="H5" s="2">
        <f t="shared" si="2"/>
        <v>0.45454545454545453</v>
      </c>
      <c r="I5" s="5">
        <f t="shared" si="5"/>
        <v>176</v>
      </c>
      <c r="J5">
        <f t="shared" ref="J5:J7" si="6">I5-I4</f>
        <v>21.333333333333343</v>
      </c>
    </row>
    <row r="6" spans="1:12" x14ac:dyDescent="0.25">
      <c r="A6" t="s">
        <v>53</v>
      </c>
      <c r="B6">
        <f>SUMIFS('stories-35271257'!$E$2:$E$125,'stories-35271257'!$F$2:$F$125,"="&amp;$A6)</f>
        <v>64</v>
      </c>
      <c r="C6">
        <f t="shared" si="3"/>
        <v>224</v>
      </c>
      <c r="D6" s="2">
        <f t="shared" si="0"/>
        <v>0.3081155433287483</v>
      </c>
      <c r="E6">
        <f>SUMIFS('stories-35271257'!$E$2:$E$125,'stories-35271257'!$F$2:$F$125,"="&amp;$A6,'stories-35271257'!D6:D129,"=COMPLETED")</f>
        <v>48</v>
      </c>
      <c r="F6">
        <f t="shared" si="4"/>
        <v>208</v>
      </c>
      <c r="G6" s="2">
        <f t="shared" si="1"/>
        <v>0.28610729023383769</v>
      </c>
      <c r="H6" s="2">
        <f t="shared" si="2"/>
        <v>0.59090909090909094</v>
      </c>
      <c r="I6" s="5">
        <f t="shared" si="5"/>
        <v>184</v>
      </c>
      <c r="J6">
        <f t="shared" si="6"/>
        <v>8</v>
      </c>
    </row>
    <row r="7" spans="1:12" x14ac:dyDescent="0.25">
      <c r="A7" t="s">
        <v>69</v>
      </c>
      <c r="B7">
        <f>SUMIFS('stories-35271257'!$E$2:$E$125,'stories-35271257'!$F$2:$F$125,"="&amp;$A7)</f>
        <v>128</v>
      </c>
      <c r="C7">
        <f t="shared" si="3"/>
        <v>352</v>
      </c>
      <c r="D7" s="2">
        <f t="shared" si="0"/>
        <v>0.48418156808803303</v>
      </c>
      <c r="E7">
        <f>SUMIFS('stories-35271257'!$E$2:$E$125,'stories-35271257'!$F$2:$F$125,"="&amp;$A7,'stories-35271257'!D7:D130,"=COMPLETED")</f>
        <v>0</v>
      </c>
      <c r="G7" s="2"/>
      <c r="I7" s="5">
        <f t="shared" si="5"/>
        <v>208</v>
      </c>
      <c r="J7">
        <f t="shared" si="6"/>
        <v>24</v>
      </c>
      <c r="K7">
        <f>AVERAGE(J4:J7)</f>
        <v>20.666666666666668</v>
      </c>
      <c r="L7" s="3" t="s">
        <v>287</v>
      </c>
    </row>
    <row r="8" spans="1:12" x14ac:dyDescent="0.25">
      <c r="A8" t="s">
        <v>92</v>
      </c>
      <c r="B8">
        <f>SUMIFS('stories-35271257'!$E$2:$E$125,'stories-35271257'!$F$2:$F$125,"="&amp;$A8)</f>
        <v>0</v>
      </c>
      <c r="C8">
        <f t="shared" si="3"/>
        <v>352</v>
      </c>
      <c r="D8" s="2">
        <f t="shared" si="0"/>
        <v>0.48418156808803303</v>
      </c>
      <c r="E8">
        <f>SUMIFS('stories-35271257'!$E$2:$E$125,'stories-35271257'!$F$2:$F$125,"="&amp;$A8,'stories-35271257'!D8:D131,"=COMPLETED")</f>
        <v>0</v>
      </c>
      <c r="G8" s="2"/>
      <c r="I8" s="5">
        <f>I7+$K$7</f>
        <v>228.66666666666666</v>
      </c>
    </row>
    <row r="9" spans="1:12" x14ac:dyDescent="0.25">
      <c r="A9" t="s">
        <v>99</v>
      </c>
      <c r="B9">
        <f>SUMIFS('stories-35271257'!$E$2:$E$125,'stories-35271257'!$F$2:$F$125,"="&amp;$A9)</f>
        <v>0</v>
      </c>
      <c r="C9">
        <f t="shared" si="3"/>
        <v>352</v>
      </c>
      <c r="D9" s="2">
        <f t="shared" si="0"/>
        <v>0.48418156808803303</v>
      </c>
      <c r="E9">
        <f>SUMIFS('stories-35271257'!$E$2:$E$125,'stories-35271257'!$F$2:$F$125,"="&amp;$A9,'stories-35271257'!D9:D132,"=COMPLETED")</f>
        <v>0</v>
      </c>
      <c r="G9" s="2"/>
      <c r="I9" s="5">
        <f t="shared" ref="I9:I34" si="7">I8+$K$7</f>
        <v>249.33333333333331</v>
      </c>
    </row>
    <row r="10" spans="1:12" x14ac:dyDescent="0.25">
      <c r="A10" t="s">
        <v>106</v>
      </c>
      <c r="B10">
        <f>SUMIFS('stories-35271257'!$E$2:$E$125,'stories-35271257'!$F$2:$F$125,"="&amp;$A10)</f>
        <v>0</v>
      </c>
      <c r="C10">
        <f t="shared" si="3"/>
        <v>352</v>
      </c>
      <c r="D10" s="2">
        <f t="shared" si="0"/>
        <v>0.48418156808803303</v>
      </c>
      <c r="E10">
        <f>SUMIFS('stories-35271257'!$E$2:$E$125,'stories-35271257'!$F$2:$F$125,"="&amp;$A10,'stories-35271257'!D10:D133,"=COMPLETED")</f>
        <v>0</v>
      </c>
      <c r="G10" s="2"/>
      <c r="I10" s="5">
        <f t="shared" si="7"/>
        <v>270</v>
      </c>
      <c r="K10" s="2">
        <f>I10/$C$21</f>
        <v>0.37138927097661623</v>
      </c>
    </row>
    <row r="11" spans="1:12" x14ac:dyDescent="0.25">
      <c r="A11" t="s">
        <v>113</v>
      </c>
      <c r="B11">
        <f>SUMIFS('stories-35271257'!$E$2:$E$125,'stories-35271257'!$F$2:$F$125,"="&amp;$A11)</f>
        <v>0</v>
      </c>
      <c r="C11">
        <f t="shared" si="3"/>
        <v>352</v>
      </c>
      <c r="D11" s="2">
        <f t="shared" si="0"/>
        <v>0.48418156808803303</v>
      </c>
      <c r="E11">
        <f>SUMIFS('stories-35271257'!$E$2:$E$125,'stories-35271257'!$F$2:$F$125,"="&amp;$A11,'stories-35271257'!D11:D134,"=COMPLETED")</f>
        <v>0</v>
      </c>
      <c r="G11" s="2"/>
      <c r="I11" s="5">
        <f t="shared" si="7"/>
        <v>290.66666666666669</v>
      </c>
      <c r="K11" s="2">
        <f t="shared" ref="K11:K34" si="8">I11/$C$21</f>
        <v>0.39981659789087576</v>
      </c>
    </row>
    <row r="12" spans="1:12" x14ac:dyDescent="0.25">
      <c r="A12" t="s">
        <v>120</v>
      </c>
      <c r="B12">
        <f>SUMIFS('stories-35271257'!$E$2:$E$125,'stories-35271257'!$F$2:$F$125,"="&amp;$A12)</f>
        <v>0</v>
      </c>
      <c r="C12">
        <f t="shared" si="3"/>
        <v>352</v>
      </c>
      <c r="D12" s="2">
        <f t="shared" si="0"/>
        <v>0.48418156808803303</v>
      </c>
      <c r="E12">
        <f>SUMIFS('stories-35271257'!$E$2:$E$125,'stories-35271257'!$F$2:$F$125,"="&amp;$A12,'stories-35271257'!D12:D135,"=COMPLETED")</f>
        <v>0</v>
      </c>
      <c r="G12" s="2"/>
      <c r="I12" s="5">
        <f t="shared" si="7"/>
        <v>311.33333333333337</v>
      </c>
      <c r="K12" s="2">
        <f t="shared" si="8"/>
        <v>0.42824392480513529</v>
      </c>
    </row>
    <row r="13" spans="1:12" x14ac:dyDescent="0.25">
      <c r="A13" t="s">
        <v>127</v>
      </c>
      <c r="B13">
        <f>SUMIFS('stories-35271257'!$E$2:$E$125,'stories-35271257'!$F$2:$F$125,"="&amp;$A13)</f>
        <v>0</v>
      </c>
      <c r="C13">
        <f t="shared" si="3"/>
        <v>352</v>
      </c>
      <c r="D13" s="2">
        <f t="shared" si="0"/>
        <v>0.48418156808803303</v>
      </c>
      <c r="E13">
        <f>SUMIFS('stories-35271257'!$E$2:$E$125,'stories-35271257'!$F$2:$F$125,"="&amp;$A13,'stories-35271257'!D13:D136,"=COMPLETED")</f>
        <v>0</v>
      </c>
      <c r="G13" s="2"/>
      <c r="I13" s="5">
        <f t="shared" si="7"/>
        <v>332.00000000000006</v>
      </c>
      <c r="K13" s="2">
        <f t="shared" si="8"/>
        <v>0.45667125171939488</v>
      </c>
    </row>
    <row r="14" spans="1:12" x14ac:dyDescent="0.25">
      <c r="A14" t="s">
        <v>134</v>
      </c>
      <c r="B14">
        <f>SUMIFS('stories-35271257'!$E$2:$E$125,'stories-35271257'!$F$2:$F$125,"="&amp;$A14)</f>
        <v>0</v>
      </c>
      <c r="C14">
        <f t="shared" si="3"/>
        <v>352</v>
      </c>
      <c r="D14" s="2">
        <f t="shared" si="0"/>
        <v>0.48418156808803303</v>
      </c>
      <c r="E14">
        <f>SUMIFS('stories-35271257'!$E$2:$E$125,'stories-35271257'!$F$2:$F$125,"="&amp;$A14,'stories-35271257'!D14:D137,"=COMPLETED")</f>
        <v>0</v>
      </c>
      <c r="G14" s="2"/>
      <c r="I14" s="5">
        <f t="shared" si="7"/>
        <v>352.66666666666674</v>
      </c>
      <c r="K14" s="2">
        <f t="shared" si="8"/>
        <v>0.48509857863365441</v>
      </c>
    </row>
    <row r="15" spans="1:12" x14ac:dyDescent="0.25">
      <c r="A15" t="s">
        <v>141</v>
      </c>
      <c r="B15">
        <f>SUMIFS('stories-35271257'!$E$2:$E$125,'stories-35271257'!$F$2:$F$125,"="&amp;$A15)</f>
        <v>0</v>
      </c>
      <c r="C15">
        <f t="shared" si="3"/>
        <v>352</v>
      </c>
      <c r="D15" s="2">
        <f t="shared" si="0"/>
        <v>0.48418156808803303</v>
      </c>
      <c r="E15">
        <f>SUMIFS('stories-35271257'!$E$2:$E$125,'stories-35271257'!$F$2:$F$125,"="&amp;$A15,'stories-35271257'!D15:D138,"=COMPLETED")</f>
        <v>0</v>
      </c>
      <c r="G15" s="2"/>
      <c r="I15" s="5">
        <f t="shared" si="7"/>
        <v>373.33333333333343</v>
      </c>
      <c r="K15" s="2">
        <f t="shared" si="8"/>
        <v>0.51352590554791389</v>
      </c>
    </row>
    <row r="16" spans="1:12" x14ac:dyDescent="0.25">
      <c r="A16" t="s">
        <v>148</v>
      </c>
      <c r="B16">
        <f>SUMIFS('stories-35271257'!$E$2:$E$125,'stories-35271257'!$F$2:$F$125,"="&amp;$A16)</f>
        <v>0</v>
      </c>
      <c r="C16">
        <f t="shared" si="3"/>
        <v>352</v>
      </c>
      <c r="D16" s="2">
        <f t="shared" si="0"/>
        <v>0.48418156808803303</v>
      </c>
      <c r="E16">
        <f>SUMIFS('stories-35271257'!$E$2:$E$125,'stories-35271257'!$F$2:$F$125,"="&amp;$A16,'stories-35271257'!D16:D139,"=COMPLETED")</f>
        <v>0</v>
      </c>
      <c r="G16" s="2"/>
      <c r="I16" s="5">
        <f t="shared" si="7"/>
        <v>394.00000000000011</v>
      </c>
      <c r="K16" s="2">
        <f t="shared" si="8"/>
        <v>0.54195323246217342</v>
      </c>
    </row>
    <row r="17" spans="1:11" x14ac:dyDescent="0.25">
      <c r="A17" t="s">
        <v>155</v>
      </c>
      <c r="B17">
        <f>SUMIFS('stories-35271257'!$E$2:$E$125,'stories-35271257'!$F$2:$F$125,"="&amp;$A17)</f>
        <v>0</v>
      </c>
      <c r="C17">
        <f t="shared" si="3"/>
        <v>352</v>
      </c>
      <c r="D17" s="2">
        <f t="shared" si="0"/>
        <v>0.48418156808803303</v>
      </c>
      <c r="E17">
        <f>SUMIFS('stories-35271257'!$E$2:$E$125,'stories-35271257'!$F$2:$F$125,"="&amp;$A17,'stories-35271257'!D17:D140,"=COMPLETED")</f>
        <v>0</v>
      </c>
      <c r="G17" s="2"/>
      <c r="I17" s="5">
        <f t="shared" si="7"/>
        <v>414.6666666666668</v>
      </c>
      <c r="K17" s="2">
        <f t="shared" si="8"/>
        <v>0.57038055937643306</v>
      </c>
    </row>
    <row r="18" spans="1:11" x14ac:dyDescent="0.25">
      <c r="A18" t="s">
        <v>162</v>
      </c>
      <c r="B18">
        <f>SUMIFS('stories-35271257'!$E$2:$E$125,'stories-35271257'!$F$2:$F$125,"="&amp;$A18)</f>
        <v>0</v>
      </c>
      <c r="C18">
        <f t="shared" si="3"/>
        <v>352</v>
      </c>
      <c r="D18" s="2">
        <f t="shared" si="0"/>
        <v>0.48418156808803303</v>
      </c>
      <c r="E18">
        <f>SUMIFS('stories-35271257'!$E$2:$E$125,'stories-35271257'!$F$2:$F$125,"="&amp;$A18,'stories-35271257'!D18:D141,"=COMPLETED")</f>
        <v>0</v>
      </c>
      <c r="G18" s="2"/>
      <c r="I18" s="5">
        <f t="shared" si="7"/>
        <v>435.33333333333348</v>
      </c>
      <c r="K18" s="2">
        <f t="shared" si="8"/>
        <v>0.59880788629069259</v>
      </c>
    </row>
    <row r="19" spans="1:11" x14ac:dyDescent="0.25">
      <c r="A19" t="s">
        <v>169</v>
      </c>
      <c r="B19">
        <f>SUMIFS('stories-35271257'!$E$2:$E$125,'stories-35271257'!$F$2:$F$125,"="&amp;$A19)</f>
        <v>0</v>
      </c>
      <c r="C19">
        <f t="shared" si="3"/>
        <v>352</v>
      </c>
      <c r="D19" s="2">
        <f t="shared" si="0"/>
        <v>0.48418156808803303</v>
      </c>
      <c r="E19">
        <f>SUMIFS('stories-35271257'!$E$2:$E$125,'stories-35271257'!$F$2:$F$125,"="&amp;$A19,'stories-35271257'!D19:D142,"=COMPLETED")</f>
        <v>0</v>
      </c>
      <c r="G19" s="2"/>
      <c r="I19" s="5">
        <f t="shared" si="7"/>
        <v>456.00000000000017</v>
      </c>
      <c r="K19" s="2">
        <f t="shared" si="8"/>
        <v>0.62723521320495212</v>
      </c>
    </row>
    <row r="20" spans="1:11" x14ac:dyDescent="0.25">
      <c r="A20" t="s">
        <v>176</v>
      </c>
      <c r="B20">
        <f>SUMIFS('stories-35271257'!$E$2:$E$125,'stories-35271257'!$F$2:$F$125,"="&amp;$A20)</f>
        <v>0</v>
      </c>
      <c r="C20">
        <f t="shared" si="3"/>
        <v>352</v>
      </c>
      <c r="D20" s="2">
        <f t="shared" si="0"/>
        <v>0.48418156808803303</v>
      </c>
      <c r="E20">
        <f>SUMIFS('stories-35271257'!$E$2:$E$125,'stories-35271257'!$F$2:$F$125,"="&amp;$A20,'stories-35271257'!D20:D143,"=COMPLETED")</f>
        <v>0</v>
      </c>
      <c r="G20" s="2"/>
      <c r="I20" s="5">
        <f t="shared" si="7"/>
        <v>476.66666666666686</v>
      </c>
      <c r="K20" s="2">
        <f t="shared" si="8"/>
        <v>0.65566254011921166</v>
      </c>
    </row>
    <row r="21" spans="1:11" x14ac:dyDescent="0.25">
      <c r="A21" t="s">
        <v>183</v>
      </c>
      <c r="B21">
        <f>SUMIFS('stories-35271257'!$E$2:$E$125,'stories-35271257'!$F$2:$F$125,"="&amp;$A21)</f>
        <v>375</v>
      </c>
      <c r="C21">
        <f t="shared" si="3"/>
        <v>727</v>
      </c>
      <c r="D21" s="2">
        <f t="shared" si="0"/>
        <v>1</v>
      </c>
      <c r="E21">
        <f>SUMIFS('stories-35271257'!$E$2:$E$125,'stories-35271257'!$F$2:$F$125,"="&amp;$A21,'stories-35271257'!D21:D144,"=COMPLETED")</f>
        <v>0</v>
      </c>
      <c r="G21" s="2"/>
      <c r="I21" s="5">
        <f>I20+$K$7</f>
        <v>497.33333333333354</v>
      </c>
      <c r="K21" s="2">
        <f t="shared" si="8"/>
        <v>0.68408986703347119</v>
      </c>
    </row>
    <row r="22" spans="1:11" x14ac:dyDescent="0.25">
      <c r="I22" s="5">
        <f t="shared" si="7"/>
        <v>518.00000000000023</v>
      </c>
      <c r="J22" s="4" t="s">
        <v>288</v>
      </c>
      <c r="K22" s="2">
        <f t="shared" si="8"/>
        <v>0.71251719394773072</v>
      </c>
    </row>
    <row r="23" spans="1:11" x14ac:dyDescent="0.25">
      <c r="I23" s="5">
        <f t="shared" si="7"/>
        <v>538.66666666666686</v>
      </c>
      <c r="J23" s="4" t="s">
        <v>289</v>
      </c>
      <c r="K23" s="2">
        <f t="shared" si="8"/>
        <v>0.74094452086199014</v>
      </c>
    </row>
    <row r="24" spans="1:11" x14ac:dyDescent="0.25">
      <c r="B24" s="1"/>
      <c r="C24" s="1"/>
      <c r="D24" s="1"/>
      <c r="I24" s="5">
        <f t="shared" si="7"/>
        <v>559.33333333333348</v>
      </c>
      <c r="J24" s="4" t="s">
        <v>290</v>
      </c>
      <c r="K24" s="2">
        <f t="shared" si="8"/>
        <v>0.76937184777624967</v>
      </c>
    </row>
    <row r="25" spans="1:11" x14ac:dyDescent="0.25">
      <c r="I25" s="7">
        <f t="shared" si="7"/>
        <v>580.00000000000011</v>
      </c>
      <c r="J25" s="4" t="s">
        <v>291</v>
      </c>
      <c r="K25" s="2">
        <f t="shared" si="8"/>
        <v>0.79779917469050909</v>
      </c>
    </row>
    <row r="26" spans="1:11" x14ac:dyDescent="0.25">
      <c r="I26" s="6">
        <f t="shared" si="7"/>
        <v>600.66666666666674</v>
      </c>
      <c r="J26" s="4" t="s">
        <v>292</v>
      </c>
      <c r="K26" s="2">
        <f t="shared" si="8"/>
        <v>0.82622650160476852</v>
      </c>
    </row>
    <row r="27" spans="1:11" x14ac:dyDescent="0.25">
      <c r="I27" s="5">
        <f t="shared" si="7"/>
        <v>621.33333333333337</v>
      </c>
      <c r="J27" s="4" t="s">
        <v>293</v>
      </c>
      <c r="K27" s="2">
        <f t="shared" si="8"/>
        <v>0.85465382851902805</v>
      </c>
    </row>
    <row r="28" spans="1:11" x14ac:dyDescent="0.25">
      <c r="I28" s="5">
        <f t="shared" si="7"/>
        <v>642</v>
      </c>
      <c r="J28" s="4" t="s">
        <v>294</v>
      </c>
      <c r="K28" s="2">
        <f t="shared" si="8"/>
        <v>0.88308115543328747</v>
      </c>
    </row>
    <row r="29" spans="1:11" x14ac:dyDescent="0.25">
      <c r="I29" s="5">
        <f t="shared" si="7"/>
        <v>662.66666666666663</v>
      </c>
      <c r="J29" s="4" t="s">
        <v>295</v>
      </c>
      <c r="K29" s="2">
        <f t="shared" si="8"/>
        <v>0.911508482347547</v>
      </c>
    </row>
    <row r="30" spans="1:11" x14ac:dyDescent="0.25">
      <c r="I30" s="5">
        <f t="shared" si="7"/>
        <v>683.33333333333326</v>
      </c>
      <c r="J30" s="4" t="s">
        <v>296</v>
      </c>
      <c r="K30" s="2">
        <f t="shared" si="8"/>
        <v>0.93993580926180642</v>
      </c>
    </row>
    <row r="31" spans="1:11" x14ac:dyDescent="0.25">
      <c r="I31" s="5">
        <f t="shared" si="7"/>
        <v>703.99999999999989</v>
      </c>
      <c r="J31" s="4" t="s">
        <v>297</v>
      </c>
      <c r="K31" s="2">
        <f t="shared" si="8"/>
        <v>0.96836313617606584</v>
      </c>
    </row>
    <row r="32" spans="1:11" x14ac:dyDescent="0.25">
      <c r="I32" s="7">
        <f>I31+$K$7</f>
        <v>724.66666666666652</v>
      </c>
      <c r="J32" s="4" t="s">
        <v>298</v>
      </c>
      <c r="K32" s="2">
        <f t="shared" si="8"/>
        <v>0.99679046309032537</v>
      </c>
    </row>
    <row r="33" spans="9:11" x14ac:dyDescent="0.25">
      <c r="I33" s="6"/>
      <c r="J33" s="4"/>
      <c r="K33" s="2"/>
    </row>
    <row r="34" spans="9:11" x14ac:dyDescent="0.25">
      <c r="I34" s="5"/>
      <c r="J34" s="4"/>
      <c r="K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stories-35271257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Young</dc:creator>
  <cp:lastModifiedBy>Matthew R Young</cp:lastModifiedBy>
  <dcterms:created xsi:type="dcterms:W3CDTF">2017-02-01T22:12:00Z</dcterms:created>
  <dcterms:modified xsi:type="dcterms:W3CDTF">2017-02-02T18:23:22Z</dcterms:modified>
</cp:coreProperties>
</file>