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빅데이터과\빅데이터표현\"/>
    </mc:Choice>
  </mc:AlternateContent>
  <bookViews>
    <workbookView xWindow="0" yWindow="0" windowWidth="21690" windowHeight="11130"/>
  </bookViews>
  <sheets>
    <sheet name="entropy" sheetId="2" r:id="rId1"/>
    <sheet name="Sheet4" sheetId="4" r:id="rId2"/>
    <sheet name="gini" sheetId="1" r:id="rId3"/>
    <sheet name="KL convergenc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0" i="4" s="1"/>
  <c r="F8" i="4"/>
  <c r="I8" i="4" s="1"/>
  <c r="E8" i="4"/>
  <c r="G8" i="4" s="1"/>
  <c r="D8" i="3"/>
  <c r="C8" i="3"/>
  <c r="B8" i="3"/>
  <c r="D7" i="3"/>
  <c r="C7" i="3"/>
  <c r="B7" i="3"/>
  <c r="E7" i="3" s="1"/>
  <c r="E5" i="3"/>
  <c r="E4" i="3"/>
  <c r="C11" i="2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H8" i="4" l="1"/>
  <c r="C9" i="4"/>
  <c r="F9" i="4" s="1"/>
  <c r="I9" i="4" s="1"/>
  <c r="E9" i="4"/>
  <c r="H9" i="4" s="1"/>
  <c r="C10" i="4"/>
  <c r="F10" i="4" s="1"/>
  <c r="I10" i="4" s="1"/>
  <c r="E10" i="4"/>
  <c r="B11" i="4"/>
  <c r="G9" i="4"/>
  <c r="C12" i="2"/>
  <c r="C16" i="2" s="1"/>
  <c r="E8" i="3"/>
  <c r="B12" i="2"/>
  <c r="B13" i="2" s="1"/>
  <c r="B14" i="2" s="1"/>
  <c r="C17" i="2"/>
  <c r="C13" i="2"/>
  <c r="B16" i="2"/>
  <c r="D11" i="2"/>
  <c r="C14" i="2" l="1"/>
  <c r="C15" i="2"/>
  <c r="H10" i="4"/>
  <c r="G10" i="4"/>
  <c r="B12" i="4"/>
  <c r="E11" i="4"/>
  <c r="C11" i="4"/>
  <c r="F11" i="4" s="1"/>
  <c r="I11" i="4" s="1"/>
  <c r="B15" i="2"/>
  <c r="B17" i="2"/>
  <c r="D12" i="2"/>
  <c r="E11" i="2"/>
  <c r="G11" i="4" l="1"/>
  <c r="H11" i="4"/>
  <c r="C12" i="4"/>
  <c r="F12" i="4" s="1"/>
  <c r="I12" i="4" s="1"/>
  <c r="E12" i="4"/>
  <c r="B13" i="4"/>
  <c r="E12" i="2"/>
  <c r="F11" i="2"/>
  <c r="D15" i="2"/>
  <c r="D16" i="2"/>
  <c r="D13" i="2"/>
  <c r="D14" i="2" s="1"/>
  <c r="D17" i="2"/>
  <c r="G12" i="4" l="1"/>
  <c r="H12" i="4"/>
  <c r="B14" i="4"/>
  <c r="E13" i="4"/>
  <c r="C13" i="4"/>
  <c r="F13" i="4" s="1"/>
  <c r="I13" i="4" s="1"/>
  <c r="E16" i="2"/>
  <c r="E13" i="2"/>
  <c r="E14" i="2" s="1"/>
  <c r="E15" i="2"/>
  <c r="E17" i="2"/>
  <c r="F12" i="2"/>
  <c r="G11" i="2"/>
  <c r="H13" i="4" l="1"/>
  <c r="G13" i="4"/>
  <c r="E14" i="4"/>
  <c r="C14" i="4"/>
  <c r="F14" i="4" s="1"/>
  <c r="I14" i="4" s="1"/>
  <c r="B15" i="4"/>
  <c r="G12" i="2"/>
  <c r="H11" i="2"/>
  <c r="F15" i="2"/>
  <c r="F16" i="2"/>
  <c r="F13" i="2"/>
  <c r="F14" i="2" s="1"/>
  <c r="F17" i="2"/>
  <c r="B16" i="4" l="1"/>
  <c r="E15" i="4"/>
  <c r="C15" i="4"/>
  <c r="F15" i="4" s="1"/>
  <c r="I15" i="4" s="1"/>
  <c r="H14" i="4"/>
  <c r="G14" i="4"/>
  <c r="H12" i="2"/>
  <c r="I11" i="2"/>
  <c r="G13" i="2"/>
  <c r="G14" i="2" s="1"/>
  <c r="G16" i="2"/>
  <c r="G15" i="2"/>
  <c r="G17" i="2"/>
  <c r="B17" i="4" l="1"/>
  <c r="C16" i="4"/>
  <c r="F16" i="4" s="1"/>
  <c r="I16" i="4" s="1"/>
  <c r="E16" i="4"/>
  <c r="H15" i="4"/>
  <c r="G15" i="4"/>
  <c r="J11" i="2"/>
  <c r="I12" i="2"/>
  <c r="H13" i="2"/>
  <c r="H14" i="2" s="1"/>
  <c r="H16" i="2"/>
  <c r="H17" i="2"/>
  <c r="H15" i="2"/>
  <c r="B18" i="4" l="1"/>
  <c r="E17" i="4"/>
  <c r="C17" i="4"/>
  <c r="F17" i="4" s="1"/>
  <c r="I17" i="4" s="1"/>
  <c r="H16" i="4"/>
  <c r="G16" i="4"/>
  <c r="I16" i="2"/>
  <c r="I13" i="2"/>
  <c r="I14" i="2" s="1"/>
  <c r="I17" i="2"/>
  <c r="I15" i="2"/>
  <c r="K11" i="2"/>
  <c r="J12" i="2"/>
  <c r="H17" i="4" l="1"/>
  <c r="G17" i="4"/>
  <c r="B19" i="4"/>
  <c r="E18" i="4"/>
  <c r="C18" i="4"/>
  <c r="F18" i="4" s="1"/>
  <c r="I18" i="4" s="1"/>
  <c r="L11" i="2"/>
  <c r="L12" i="2" s="1"/>
  <c r="K12" i="2"/>
  <c r="J13" i="2"/>
  <c r="J14" i="2" s="1"/>
  <c r="J17" i="2"/>
  <c r="J16" i="2"/>
  <c r="J15" i="2"/>
  <c r="H18" i="4" l="1"/>
  <c r="G18" i="4"/>
  <c r="E19" i="4"/>
  <c r="C19" i="4"/>
  <c r="F19" i="4" s="1"/>
  <c r="I19" i="4" s="1"/>
  <c r="B20" i="4"/>
  <c r="K16" i="2"/>
  <c r="K13" i="2"/>
  <c r="K14" i="2" s="1"/>
  <c r="K17" i="2"/>
  <c r="K15" i="2"/>
  <c r="L13" i="2"/>
  <c r="L17" i="2"/>
  <c r="L14" i="2"/>
  <c r="L16" i="2"/>
  <c r="L15" i="2"/>
  <c r="B21" i="4" l="1"/>
  <c r="E20" i="4"/>
  <c r="C20" i="4"/>
  <c r="F20" i="4" s="1"/>
  <c r="I20" i="4" s="1"/>
  <c r="H19" i="4"/>
  <c r="G19" i="4"/>
  <c r="E21" i="4" l="1"/>
  <c r="C21" i="4"/>
  <c r="F21" i="4" s="1"/>
  <c r="I21" i="4" s="1"/>
  <c r="B22" i="4"/>
  <c r="H20" i="4"/>
  <c r="G20" i="4"/>
  <c r="E22" i="4" l="1"/>
  <c r="B23" i="4"/>
  <c r="C22" i="4"/>
  <c r="F22" i="4" s="1"/>
  <c r="I22" i="4" s="1"/>
  <c r="G21" i="4"/>
  <c r="H21" i="4"/>
  <c r="E23" i="4" l="1"/>
  <c r="C23" i="4"/>
  <c r="F23" i="4" s="1"/>
  <c r="I23" i="4" s="1"/>
  <c r="B24" i="4"/>
  <c r="H22" i="4"/>
  <c r="G22" i="4"/>
  <c r="I42" i="1"/>
  <c r="G42" i="1"/>
  <c r="I41" i="1"/>
  <c r="G41" i="1"/>
  <c r="C42" i="1"/>
  <c r="C41" i="1"/>
  <c r="B25" i="4" l="1"/>
  <c r="E24" i="4"/>
  <c r="C24" i="4"/>
  <c r="F24" i="4" s="1"/>
  <c r="I24" i="4" s="1"/>
  <c r="H23" i="4"/>
  <c r="G23" i="4"/>
  <c r="F18" i="1"/>
  <c r="H18" i="1" s="1"/>
  <c r="F17" i="1"/>
  <c r="H17" i="1" s="1"/>
  <c r="F16" i="1"/>
  <c r="H16" i="1" s="1"/>
  <c r="G24" i="4" l="1"/>
  <c r="H24" i="4"/>
  <c r="C25" i="4"/>
  <c r="F25" i="4" s="1"/>
  <c r="I25" i="4" s="1"/>
  <c r="B26" i="4"/>
  <c r="E25" i="4"/>
  <c r="G18" i="1"/>
  <c r="I18" i="1" s="1"/>
  <c r="G16" i="1"/>
  <c r="I16" i="1" s="1"/>
  <c r="G17" i="1"/>
  <c r="I17" i="1" s="1"/>
  <c r="I8" i="1"/>
  <c r="I7" i="1"/>
  <c r="G8" i="1"/>
  <c r="H8" i="1"/>
  <c r="H7" i="1"/>
  <c r="G7" i="1"/>
  <c r="F8" i="1"/>
  <c r="F9" i="1"/>
  <c r="H9" i="1" s="1"/>
  <c r="F7" i="1"/>
  <c r="C26" i="4" l="1"/>
  <c r="F26" i="4" s="1"/>
  <c r="I26" i="4" s="1"/>
  <c r="B27" i="4"/>
  <c r="E26" i="4"/>
  <c r="H25" i="4"/>
  <c r="G25" i="4"/>
  <c r="I20" i="1"/>
  <c r="G9" i="1"/>
  <c r="I9" i="1" s="1"/>
  <c r="I11" i="1" s="1"/>
  <c r="H26" i="4" l="1"/>
  <c r="G26" i="4"/>
  <c r="B28" i="4"/>
  <c r="E27" i="4"/>
  <c r="C27" i="4"/>
  <c r="F27" i="4" s="1"/>
  <c r="I27" i="4" s="1"/>
  <c r="G27" i="4" l="1"/>
  <c r="H27" i="4"/>
  <c r="E28" i="4"/>
  <c r="C28" i="4"/>
  <c r="F28" i="4" s="1"/>
  <c r="I28" i="4" s="1"/>
  <c r="H28" i="4" l="1"/>
  <c r="G28" i="4"/>
</calcChain>
</file>

<file path=xl/sharedStrings.xml><?xml version="1.0" encoding="utf-8"?>
<sst xmlns="http://schemas.openxmlformats.org/spreadsheetml/2006/main" count="104" uniqueCount="84">
  <si>
    <t>Blue 개수</t>
    <phoneticPr fontId="2" type="noConversion"/>
  </si>
  <si>
    <t>Red 개수</t>
    <phoneticPr fontId="2" type="noConversion"/>
  </si>
  <si>
    <t>소계</t>
    <phoneticPr fontId="2" type="noConversion"/>
  </si>
  <si>
    <t>Gini Index</t>
    <phoneticPr fontId="2" type="noConversion"/>
  </si>
  <si>
    <t>a</t>
    <phoneticPr fontId="2" type="noConversion"/>
  </si>
  <si>
    <t>b=(1-a)</t>
    <phoneticPr fontId="2" type="noConversion"/>
  </si>
  <si>
    <t>2a(1-a)</t>
    <phoneticPr fontId="2" type="noConversion"/>
  </si>
  <si>
    <t>Depth 1_left</t>
    <phoneticPr fontId="2" type="noConversion"/>
  </si>
  <si>
    <t>Depth 1_right</t>
    <phoneticPr fontId="2" type="noConversion"/>
  </si>
  <si>
    <t>Depth 0</t>
    <phoneticPr fontId="2" type="noConversion"/>
  </si>
  <si>
    <t>Red 비율</t>
    <phoneticPr fontId="2" type="noConversion"/>
  </si>
  <si>
    <t>Blue 비율</t>
    <phoneticPr fontId="2" type="noConversion"/>
  </si>
  <si>
    <t>다른 노드 분류방법</t>
    <phoneticPr fontId="2" type="noConversion"/>
  </si>
  <si>
    <t>The overall Gini Index for this split is calculated similarly to the entropy as weighted average of the distribution across the 3 nodes.</t>
  </si>
  <si>
    <t>Parent</t>
    <phoneticPr fontId="2" type="noConversion"/>
  </si>
  <si>
    <t>child</t>
    <phoneticPr fontId="2" type="noConversion"/>
  </si>
  <si>
    <t>gains</t>
    <phoneticPr fontId="2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</si>
  <si>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</si>
  <si>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</si>
  <si>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</si>
  <si>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</si>
  <si>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</si>
  <si>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</si>
  <si>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</si>
  <si>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</si>
  <si>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</si>
  <si>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</si>
  <si>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gini = 2*p*(1-p)</t>
    <phoneticPr fontId="2" type="noConversion"/>
  </si>
  <si>
    <t>miss clarification</t>
    <phoneticPr fontId="2" type="noConversion"/>
  </si>
  <si>
    <t>Gini</t>
  </si>
  <si>
    <t>Scenario</t>
  </si>
  <si>
    <t>Class 0</t>
  </si>
  <si>
    <t>Class 1</t>
  </si>
  <si>
    <t>Class 0/Count</t>
  </si>
  <si>
    <t>Class 1/Count</t>
  </si>
  <si>
    <t>sum</t>
    <phoneticPr fontId="2" type="noConversion"/>
  </si>
  <si>
    <t>P</t>
    <phoneticPr fontId="2" type="noConversion"/>
  </si>
  <si>
    <t>Node</t>
    <phoneticPr fontId="2" type="noConversion"/>
  </si>
  <si>
    <t>Node 1</t>
    <phoneticPr fontId="2" type="noConversion"/>
  </si>
  <si>
    <t>p*(1-p)</t>
    <phoneticPr fontId="2" type="noConversion"/>
  </si>
  <si>
    <t>entropy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</si>
  <si>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</si>
  <si>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</si>
  <si>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</si>
  <si>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Q</t>
    <phoneticPr fontId="2" type="noConversion"/>
  </si>
  <si>
    <t>KL(P||Q)</t>
    <phoneticPr fontId="2" type="noConversion"/>
  </si>
  <si>
    <t>KL(Q||P)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</si>
  <si>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</si>
  <si>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</si>
  <si>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</si>
  <si>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</si>
  <si>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</si>
  <si>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</si>
  <si>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</si>
  <si>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</si>
  <si>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</si>
  <si>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</si>
  <si>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</si>
  <si>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</si>
  <si>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</si>
  <si>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</si>
  <si>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</si>
  <si>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</si>
  <si>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</si>
  <si>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</si>
  <si>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</si>
  <si>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</si>
  <si>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</si>
  <si>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개수</t>
    <phoneticPr fontId="2" type="noConversion"/>
  </si>
  <si>
    <t>Positive</t>
    <phoneticPr fontId="2" type="noConversion"/>
  </si>
  <si>
    <t>경우의 수(총 구슬은 20개, 2가지 색깔)</t>
    <phoneticPr fontId="2" type="noConversion"/>
  </si>
  <si>
    <t>Negative</t>
    <phoneticPr fontId="2" type="noConversion"/>
  </si>
  <si>
    <t>비율(확률)</t>
    <phoneticPr fontId="2" type="noConversion"/>
  </si>
  <si>
    <t>비율(확률)</t>
    <phoneticPr fontId="2" type="noConversion"/>
  </si>
  <si>
    <t>Surprise의 크기
(확률 역수)</t>
    <phoneticPr fontId="2" type="noConversion"/>
  </si>
  <si>
    <r>
      <t>Positive (</t>
    </r>
    <r>
      <rPr>
        <sz val="12"/>
        <color rgb="FFFF0000"/>
        <rFont val="맑은 고딕 Semilight"/>
        <family val="3"/>
        <charset val="129"/>
      </rPr>
      <t>비정상</t>
    </r>
    <r>
      <rPr>
        <sz val="12"/>
        <color rgb="FFFF0000"/>
        <rFont val="Arial"/>
        <family val="2"/>
      </rPr>
      <t xml:space="preserve">) </t>
    </r>
    <r>
      <rPr>
        <sz val="12"/>
        <color rgb="FFFF0000"/>
        <rFont val="맑은 고딕 Semilight"/>
        <family val="3"/>
        <charset val="129"/>
      </rPr>
      <t>개수</t>
    </r>
    <phoneticPr fontId="2" type="noConversion"/>
  </si>
  <si>
    <r>
      <t>Negative (</t>
    </r>
    <r>
      <rPr>
        <sz val="12"/>
        <rFont val="맑은 고딕 Semilight"/>
        <family val="3"/>
        <charset val="129"/>
      </rPr>
      <t>정상</t>
    </r>
    <r>
      <rPr>
        <sz val="12"/>
        <rFont val="Arial"/>
        <family val="2"/>
      </rPr>
      <t xml:space="preserve">) </t>
    </r>
    <r>
      <rPr>
        <sz val="12"/>
        <rFont val="맑은 고딕 Semilight"/>
        <family val="3"/>
        <charset val="129"/>
      </rPr>
      <t>개수</t>
    </r>
    <phoneticPr fontId="2" type="noConversion"/>
  </si>
  <si>
    <r>
      <t xml:space="preserve">   p = Probability(target=</t>
    </r>
    <r>
      <rPr>
        <sz val="12"/>
        <color rgb="FFFF0000"/>
        <rFont val="맑은 고딕 Semilight"/>
        <family val="3"/>
        <charset val="129"/>
      </rPr>
      <t>비정상</t>
    </r>
    <r>
      <rPr>
        <sz val="12"/>
        <color rgb="FFFF0000"/>
        <rFont val="Arial"/>
        <family val="2"/>
      </rPr>
      <t>)</t>
    </r>
    <phoneticPr fontId="2" type="noConversion"/>
  </si>
  <si>
    <r>
      <t>1-p =Probability(target=</t>
    </r>
    <r>
      <rPr>
        <sz val="12"/>
        <rFont val="맑은 고딕 Semilight"/>
        <family val="3"/>
        <charset val="129"/>
      </rPr>
      <t>정상</t>
    </r>
    <r>
      <rPr>
        <sz val="12"/>
        <rFont val="Arial"/>
        <family val="2"/>
      </rPr>
      <t>)</t>
    </r>
    <phoneticPr fontId="2" type="noConversion"/>
  </si>
  <si>
    <t>Count</t>
    <phoneticPr fontId="2" type="noConversion"/>
  </si>
  <si>
    <t>Percent</t>
    <phoneticPr fontId="2" type="noConversion"/>
  </si>
  <si>
    <t>Surprise</t>
    <phoneticPr fontId="2" type="noConversion"/>
  </si>
  <si>
    <t>total
counts</t>
    <phoneticPr fontId="2" type="noConversion"/>
  </si>
  <si>
    <t>Count, Probability, Surprise with Gini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</si>
</sst>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00"/>
    <numFmt numFmtId="177" formatCode="0.0000_ "/>
    <numFmt numFmtId="183" formatCode="_-* #,##0.00_-;\-* #,##0.00_-;_-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5"/>
      <color rgb="FF292929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 Semilight"/>
      <family val="3"/>
      <charset val="129"/>
    </font>
    <font>
      <sz val="18"/>
      <color rgb="FF202124"/>
      <name val="Inherit"/>
      <family val="2"/>
    </font>
    <font>
      <b/>
      <sz val="14"/>
      <color theme="1"/>
      <name val="맑은 고딕 Semilight"/>
      <family val="3"/>
      <charset val="129"/>
    </font>
    <font>
      <b/>
      <sz val="11"/>
      <color theme="0"/>
      <name val="맑은 고딕 Semilight"/>
      <family val="3"/>
      <charset val="129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맑은 고딕 Semilight"/>
      <family val="3"/>
      <charset val="129"/>
    </font>
    <font>
      <sz val="12"/>
      <name val="Arial"/>
      <family val="2"/>
    </font>
    <font>
      <sz val="12"/>
      <name val="맑은 고딕 Semilight"/>
      <family val="3"/>
      <charset val="129"/>
    </font>
    <font>
      <b/>
      <sz val="12"/>
      <color theme="4"/>
      <name val="Arial"/>
      <family val="2"/>
    </font>
    <font>
      <b/>
      <sz val="12"/>
      <color theme="5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7"/>
      <name val="Arial"/>
      <family val="2"/>
    </font>
    <font>
      <b/>
      <sz val="16"/>
      <color theme="1"/>
      <name val="맑은 고딕 Semilight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7" fontId="4" fillId="0" borderId="0" xfId="0" applyNumberFormat="1" applyFont="1">
      <alignment vertical="center"/>
    </xf>
    <xf numFmtId="176" fontId="5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4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176" fontId="3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3" fontId="8" fillId="0" borderId="5" xfId="2" applyNumberFormat="1" applyFont="1" applyBorder="1" applyAlignment="1">
      <alignment horizontal="center" vertical="center"/>
    </xf>
    <xf numFmtId="183" fontId="8" fillId="0" borderId="3" xfId="2" applyNumberFormat="1" applyFont="1" applyBorder="1" applyAlignment="1">
      <alignment horizontal="center" vertical="center"/>
    </xf>
    <xf numFmtId="183" fontId="8" fillId="0" borderId="4" xfId="2" applyNumberFormat="1" applyFont="1" applyBorder="1" applyAlignment="1">
      <alignment horizontal="center" vertical="center"/>
    </xf>
    <xf numFmtId="183" fontId="8" fillId="0" borderId="2" xfId="2" applyNumberFormat="1" applyFont="1" applyBorder="1" applyAlignment="1">
      <alignment horizontal="center" vertical="center"/>
    </xf>
    <xf numFmtId="2" fontId="11" fillId="7" borderId="0" xfId="0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4" xfId="1" applyFont="1" applyBorder="1" applyAlignment="1">
      <alignment horizontal="center" vertical="center"/>
    </xf>
    <xf numFmtId="9" fontId="8" fillId="0" borderId="2" xfId="1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6" borderId="3" xfId="0" applyFont="1" applyFill="1" applyBorder="1" applyAlignment="1">
      <alignment horizontal="right" vertical="center"/>
    </xf>
    <xf numFmtId="0" fontId="13" fillId="6" borderId="0" xfId="0" applyFont="1" applyFill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2" fontId="13" fillId="5" borderId="0" xfId="0" applyNumberFormat="1" applyFont="1" applyFill="1" applyAlignment="1">
      <alignment horizontal="center" vertical="center"/>
    </xf>
    <xf numFmtId="0" fontId="15" fillId="5" borderId="3" xfId="0" applyFont="1" applyFill="1" applyBorder="1" applyAlignment="1">
      <alignment horizontal="left" vertical="center"/>
    </xf>
    <xf numFmtId="2" fontId="15" fillId="5" borderId="0" xfId="0" applyNumberFormat="1" applyFont="1" applyFill="1" applyAlignment="1">
      <alignment horizontal="center" vertical="center"/>
    </xf>
    <xf numFmtId="0" fontId="17" fillId="7" borderId="3" xfId="0" applyFont="1" applyFill="1" applyBorder="1" applyAlignment="1">
      <alignment horizontal="right" vertical="center"/>
    </xf>
    <xf numFmtId="2" fontId="17" fillId="7" borderId="0" xfId="0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right" vertical="center"/>
    </xf>
    <xf numFmtId="2" fontId="19" fillId="7" borderId="0" xfId="0" applyNumberFormat="1" applyFont="1" applyFill="1" applyAlignment="1">
      <alignment horizontal="center" vertical="center"/>
    </xf>
    <xf numFmtId="0" fontId="20" fillId="7" borderId="3" xfId="0" applyFont="1" applyFill="1" applyBorder="1" applyAlignment="1">
      <alignment horizontal="right" vertical="center"/>
    </xf>
    <xf numFmtId="2" fontId="20" fillId="7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8" fillId="7" borderId="10" xfId="0" applyFont="1" applyFill="1" applyBorder="1" applyAlignment="1">
      <alignment horizontal="right" vertical="center"/>
    </xf>
    <xf numFmtId="2" fontId="18" fillId="7" borderId="11" xfId="0" applyNumberFormat="1" applyFont="1" applyFill="1" applyBorder="1" applyAlignment="1">
      <alignment horizontal="center" vertical="center"/>
    </xf>
    <xf numFmtId="2" fontId="18" fillId="7" borderId="12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Impurity graph</a:t>
            </a:r>
            <a:endParaRPr lang="ko-KR" sz="2800"/>
          </a:p>
        </c:rich>
      </c:tx>
      <c:layout>
        <c:manualLayout>
          <c:xMode val="edge"/>
          <c:yMode val="edge"/>
          <c:x val="0.3693266405584803"/>
          <c:y val="6.4454637021251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075994929306406E-2"/>
          <c:y val="0.20637089233142711"/>
          <c:w val="0.92525345371654444"/>
          <c:h val="0.69144274444842158"/>
        </c:manualLayout>
      </c:layout>
      <c:lineChart>
        <c:grouping val="standard"/>
        <c:varyColors val="0"/>
        <c:ser>
          <c:idx val="0"/>
          <c:order val="0"/>
          <c:tx>
            <c:strRef>
              <c:f>[1]Sheet1!$D$10</c:f>
              <c:strCache>
                <c:ptCount val="1"/>
                <c:pt idx="0">
                  <c:v>p*(1-p)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[1]Sheet1!$E$10:$O$10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2FF-A559-AC647DEC127B}"/>
            </c:ext>
          </c:extLst>
        </c:ser>
        <c:ser>
          <c:idx val="1"/>
          <c:order val="1"/>
          <c:tx>
            <c:strRef>
              <c:f>[1]Sheet1!$D$11</c:f>
              <c:strCache>
                <c:ptCount val="1"/>
                <c:pt idx="0">
                  <c:v>gini = 2*p*(1-p)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[1]Sheet1!$E$11:$O$11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5-42FF-A559-AC647DEC127B}"/>
            </c:ext>
          </c:extLst>
        </c:ser>
        <c:ser>
          <c:idx val="2"/>
          <c:order val="2"/>
          <c:tx>
            <c:strRef>
              <c:f>[1]Sheet1!$D$12</c:f>
              <c:strCache>
                <c:ptCount val="1"/>
                <c:pt idx="0">
                  <c:v>entropy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[1]Sheet1!$E$12:$O$12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5-42FF-A559-AC647DEC127B}"/>
            </c:ext>
          </c:extLst>
        </c:ser>
        <c:ser>
          <c:idx val="3"/>
          <c:order val="3"/>
          <c:tx>
            <c:strRef>
              <c:f>[1]Sheet1!$D$13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[1]Sheet1!$E$13:$O$13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5-42FF-A559-AC647DEC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852686297510824E-2"/>
          <c:y val="0.2250470319900775"/>
          <c:w val="0.77308921478018233"/>
          <c:h val="6.6001371858755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3393296464574"/>
          <c:y val="6.5118688141369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[1]Sheet1!$D$11</c:f>
              <c:strCache>
                <c:ptCount val="1"/>
                <c:pt idx="0">
                  <c:v>gini = 2*p*(1-p)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[1]Sheet1!$E$5:$O$5</c:f>
              <c:strCache>
                <c:ptCount val="11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  <c:pt idx="4">
                  <c:v>Node 5</c:v>
                </c:pt>
                <c:pt idx="5">
                  <c:v>Node 6</c:v>
                </c:pt>
                <c:pt idx="6">
                  <c:v>Node 7</c:v>
                </c:pt>
                <c:pt idx="7">
                  <c:v>Node 8</c:v>
                </c:pt>
                <c:pt idx="8">
                  <c:v>Node 9</c:v>
                </c:pt>
                <c:pt idx="9">
                  <c:v>Node 10</c:v>
                </c:pt>
                <c:pt idx="10">
                  <c:v>Node 11</c:v>
                </c:pt>
              </c:strCache>
            </c:strRef>
          </c:cat>
          <c:val>
            <c:numRef>
              <c:f>[1]Sheet1!$E$11:$O$11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C67-B809-85F549E861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0432544"/>
        <c:axId val="300429216"/>
      </c:barChart>
      <c:catAx>
        <c:axId val="3004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429216"/>
        <c:crosses val="autoZero"/>
        <c:auto val="1"/>
        <c:lblAlgn val="ctr"/>
        <c:lblOffset val="100"/>
        <c:noMultiLvlLbl val="0"/>
      </c:catAx>
      <c:valAx>
        <c:axId val="3004292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004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시나리오별 지니 계수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865987876288076E-2"/>
          <c:y val="0.18488881564021237"/>
          <c:w val="0.96268024247423845"/>
          <c:h val="0.7507145047434240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Sheet4!$G$8:$G$28</c:f>
              <c:numCache>
                <c:formatCode>0.00</c:formatCode>
                <c:ptCount val="21"/>
                <c:pt idx="0">
                  <c:v>0</c:v>
                </c:pt>
                <c:pt idx="1">
                  <c:v>9.5000000000000001E-2</c:v>
                </c:pt>
                <c:pt idx="2">
                  <c:v>0.18000000000000002</c:v>
                </c:pt>
                <c:pt idx="3">
                  <c:v>0.255</c:v>
                </c:pt>
                <c:pt idx="4">
                  <c:v>0.32000000000000006</c:v>
                </c:pt>
                <c:pt idx="5">
                  <c:v>0.375</c:v>
                </c:pt>
                <c:pt idx="6">
                  <c:v>0.42</c:v>
                </c:pt>
                <c:pt idx="7">
                  <c:v>0.45499999999999996</c:v>
                </c:pt>
                <c:pt idx="8">
                  <c:v>0.48</c:v>
                </c:pt>
                <c:pt idx="9">
                  <c:v>0.49500000000000005</c:v>
                </c:pt>
                <c:pt idx="10">
                  <c:v>0.5</c:v>
                </c:pt>
                <c:pt idx="11">
                  <c:v>0.49500000000000005</c:v>
                </c:pt>
                <c:pt idx="12">
                  <c:v>0.48</c:v>
                </c:pt>
                <c:pt idx="13">
                  <c:v>0.45499999999999996</c:v>
                </c:pt>
                <c:pt idx="14">
                  <c:v>0.42</c:v>
                </c:pt>
                <c:pt idx="15">
                  <c:v>0.375</c:v>
                </c:pt>
                <c:pt idx="16">
                  <c:v>0.32000000000000006</c:v>
                </c:pt>
                <c:pt idx="17">
                  <c:v>0.255</c:v>
                </c:pt>
                <c:pt idx="18">
                  <c:v>0.18000000000000002</c:v>
                </c:pt>
                <c:pt idx="19">
                  <c:v>9.5000000000000001E-2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57B-B1B5-F3F9703D6D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5854048"/>
        <c:axId val="2125854880"/>
      </c:barChart>
      <c:catAx>
        <c:axId val="21258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54880"/>
        <c:crosses val="autoZero"/>
        <c:auto val="1"/>
        <c:lblAlgn val="ctr"/>
        <c:lblOffset val="100"/>
        <c:noMultiLvlLbl val="0"/>
      </c:catAx>
      <c:valAx>
        <c:axId val="2125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/>
              <a:t>시나리오별 </a:t>
            </a:r>
            <a:r>
              <a:rPr lang="en-US"/>
              <a:t>Positive</a:t>
            </a:r>
            <a:r>
              <a:rPr lang="ko-KR"/>
              <a:t>의 비중</a:t>
            </a:r>
            <a:r>
              <a:rPr lang="en-US"/>
              <a:t>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9344050743657055E-2"/>
          <c:y val="0.20004629629629631"/>
          <c:w val="0.89655796150481193"/>
          <c:h val="0.687924686497521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Sheet4!$E$8:$E$28</c:f>
              <c:numCache>
                <c:formatCode>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0-45DE-B610-1082CEF354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25864864"/>
        <c:axId val="2125867776"/>
      </c:barChart>
      <c:catAx>
        <c:axId val="21258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67776"/>
        <c:crosses val="autoZero"/>
        <c:auto val="1"/>
        <c:lblAlgn val="ctr"/>
        <c:lblOffset val="100"/>
        <c:noMultiLvlLbl val="0"/>
      </c:catAx>
      <c:valAx>
        <c:axId val="2125867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258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시나리오별 놀람</a:t>
            </a:r>
            <a:r>
              <a:rPr lang="en-US" altLang="ko-KR"/>
              <a:t>(Surprise)</a:t>
            </a:r>
            <a:r>
              <a:rPr lang="ko-KR" altLang="en-US"/>
              <a:t>의 정도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Sheet4!$H$8:$H$28</c:f>
              <c:numCache>
                <c:formatCode>_-* #,##0.00_-;\-* #,##0.00_-;_-* "-"_-;_-@_-</c:formatCode>
                <c:ptCount val="21"/>
                <c:pt idx="0">
                  <c:v>1</c:v>
                </c:pt>
                <c:pt idx="1">
                  <c:v>1.0526315789473684</c:v>
                </c:pt>
                <c:pt idx="2">
                  <c:v>1.1111111111111112</c:v>
                </c:pt>
                <c:pt idx="3">
                  <c:v>1.1764705882352942</c:v>
                </c:pt>
                <c:pt idx="4">
                  <c:v>1.25</c:v>
                </c:pt>
                <c:pt idx="5">
                  <c:v>1.3333333333333333</c:v>
                </c:pt>
                <c:pt idx="6">
                  <c:v>1.4285714285714286</c:v>
                </c:pt>
                <c:pt idx="7">
                  <c:v>1.5384615384615383</c:v>
                </c:pt>
                <c:pt idx="8">
                  <c:v>1.6666666666666667</c:v>
                </c:pt>
                <c:pt idx="9">
                  <c:v>1.8181818181818181</c:v>
                </c:pt>
                <c:pt idx="10">
                  <c:v>2</c:v>
                </c:pt>
                <c:pt idx="11">
                  <c:v>2.2222222222222223</c:v>
                </c:pt>
                <c:pt idx="12">
                  <c:v>2.5</c:v>
                </c:pt>
                <c:pt idx="13">
                  <c:v>2.8571428571428572</c:v>
                </c:pt>
                <c:pt idx="14">
                  <c:v>3.3333333333333335</c:v>
                </c:pt>
                <c:pt idx="15">
                  <c:v>4</c:v>
                </c:pt>
                <c:pt idx="16">
                  <c:v>5</c:v>
                </c:pt>
                <c:pt idx="17">
                  <c:v>6.666666666666667</c:v>
                </c:pt>
                <c:pt idx="18">
                  <c:v>10</c:v>
                </c:pt>
                <c:pt idx="19">
                  <c:v>20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6-4257-9EB1-7746186B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881920"/>
        <c:axId val="2125869440"/>
      </c:barChart>
      <c:catAx>
        <c:axId val="21258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69440"/>
        <c:crosses val="autoZero"/>
        <c:auto val="1"/>
        <c:lblAlgn val="ctr"/>
        <c:lblOffset val="100"/>
        <c:noMultiLvlLbl val="0"/>
      </c:catAx>
      <c:valAx>
        <c:axId val="2125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P,</a:t>
            </a:r>
            <a:r>
              <a:rPr lang="en-US" altLang="ko-KR" baseline="0"/>
              <a:t> Q </a:t>
            </a:r>
            <a:r>
              <a:rPr lang="ko-KR" altLang="en-US" baseline="0"/>
              <a:t>확률분포</a:t>
            </a:r>
            <a:endParaRPr lang="ko-KR" altLang="en-US"/>
          </a:p>
        </c:rich>
      </c:tx>
      <c:layout>
        <c:manualLayout>
          <c:xMode val="edge"/>
          <c:yMode val="edge"/>
          <c:x val="0.31991438708475073"/>
          <c:y val="2.331294725216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408533938559612"/>
          <c:w val="0.89655796150481193"/>
          <c:h val="0.75425549726531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[1]Sheet1!$D$43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[1]Sheet1!$E$42:$G$42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[1]Sheet1!$E$43:$G$43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6-4533-A0C6-B605D3772E97}"/>
            </c:ext>
          </c:extLst>
        </c:ser>
        <c:ser>
          <c:idx val="1"/>
          <c:order val="1"/>
          <c:tx>
            <c:strRef>
              <c:f>[1]Sheet1!$D$44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[1]Sheet1!$E$42:$G$42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[1]Sheet1!$E$44:$G$44</c:f>
              <c:numCache>
                <c:formatCode>General</c:formatCode>
                <c:ptCount val="3"/>
                <c:pt idx="0">
                  <c:v>0.8</c:v>
                </c:pt>
                <c:pt idx="1">
                  <c:v>0.15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6-4533-A0C6-B605D377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120"/>
        <c:axId val="39014624"/>
      </c:barChart>
      <c:catAx>
        <c:axId val="390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4624"/>
        <c:crosses val="autoZero"/>
        <c:auto val="1"/>
        <c:lblAlgn val="ctr"/>
        <c:lblOffset val="100"/>
        <c:noMultiLvlLbl val="0"/>
      </c:catAx>
      <c:valAx>
        <c:axId val="390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09208223972"/>
          <c:y val="0.23668926800816562"/>
          <c:w val="0.10159361329833771"/>
          <c:h val="6.6448987843079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95250</xdr:rowOff>
    </xdr:to>
    <xdr:sp macro="" textlink="">
      <xdr:nvSpPr>
        <xdr:cNvPr id="3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60388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41</xdr:row>
      <xdr:rowOff>95250</xdr:rowOff>
    </xdr:to>
    <xdr:sp macro="" textlink="">
      <xdr:nvSpPr>
        <xdr:cNvPr id="4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961072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419100</xdr:colOff>
      <xdr:row>18</xdr:row>
      <xdr:rowOff>19049</xdr:rowOff>
    </xdr:from>
    <xdr:to>
      <xdr:col>21</xdr:col>
      <xdr:colOff>129687</xdr:colOff>
      <xdr:row>39</xdr:row>
      <xdr:rowOff>28574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95250</xdr:rowOff>
    </xdr:to>
    <xdr:sp macro="" textlink="">
      <xdr:nvSpPr>
        <xdr:cNvPr id="12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4924425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41</xdr:row>
      <xdr:rowOff>95250</xdr:rowOff>
    </xdr:to>
    <xdr:sp macro="" textlink="">
      <xdr:nvSpPr>
        <xdr:cNvPr id="13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1033462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2619375</xdr:colOff>
      <xdr:row>18</xdr:row>
      <xdr:rowOff>9525</xdr:rowOff>
    </xdr:from>
    <xdr:to>
      <xdr:col>10</xdr:col>
      <xdr:colOff>219075</xdr:colOff>
      <xdr:row>39</xdr:row>
      <xdr:rowOff>47624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2028826</xdr:colOff>
      <xdr:row>0</xdr:row>
      <xdr:rowOff>76200</xdr:rowOff>
    </xdr:from>
    <xdr:to>
      <xdr:col>1</xdr:col>
      <xdr:colOff>666835</xdr:colOff>
      <xdr:row>7</xdr:row>
      <xdr:rowOff>95250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6" y="76200"/>
          <a:ext cx="1276434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0</xdr:row>
      <xdr:rowOff>114300</xdr:rowOff>
    </xdr:from>
    <xdr:to>
      <xdr:col>4</xdr:col>
      <xdr:colOff>419099</xdr:colOff>
      <xdr:row>7</xdr:row>
      <xdr:rowOff>169762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114300"/>
          <a:ext cx="1276349" cy="1522312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133351</xdr:rowOff>
    </xdr:from>
    <xdr:to>
      <xdr:col>6</xdr:col>
      <xdr:colOff>542925</xdr:colOff>
      <xdr:row>7</xdr:row>
      <xdr:rowOff>152453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33351"/>
          <a:ext cx="1266825" cy="1485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95250</xdr:rowOff>
    </xdr:to>
    <xdr:sp macro="" textlink="">
      <xdr:nvSpPr>
        <xdr:cNvPr id="3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3314700" y="1312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95250</xdr:rowOff>
    </xdr:to>
    <xdr:sp macro="" textlink="">
      <xdr:nvSpPr>
        <xdr:cNvPr id="4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9696450" y="12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95250</xdr:rowOff>
    </xdr:to>
    <xdr:sp macro="" textlink="">
      <xdr:nvSpPr>
        <xdr:cNvPr id="6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3314700" y="1312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95250</xdr:rowOff>
    </xdr:to>
    <xdr:sp macro="" textlink="">
      <xdr:nvSpPr>
        <xdr:cNvPr id="7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9696450" y="12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433667</xdr:colOff>
      <xdr:row>1</xdr:row>
      <xdr:rowOff>3528</xdr:rowOff>
    </xdr:from>
    <xdr:to>
      <xdr:col>20</xdr:col>
      <xdr:colOff>257168</xdr:colOff>
      <xdr:row>10</xdr:row>
      <xdr:rowOff>187140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438149</xdr:colOff>
      <xdr:row>11</xdr:row>
      <xdr:rowOff>97980</xdr:rowOff>
    </xdr:from>
    <xdr:to>
      <xdr:col>20</xdr:col>
      <xdr:colOff>285750</xdr:colOff>
      <xdr:row>27</xdr:row>
      <xdr:rowOff>28576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452718</xdr:colOff>
      <xdr:row>27</xdr:row>
      <xdr:rowOff>134471</xdr:rowOff>
    </xdr:from>
    <xdr:to>
      <xdr:col>20</xdr:col>
      <xdr:colOff>290510</xdr:colOff>
      <xdr:row>43</xdr:row>
      <xdr:rowOff>72277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23</xdr:row>
      <xdr:rowOff>133350</xdr:rowOff>
    </xdr:from>
    <xdr:to>
      <xdr:col>3</xdr:col>
      <xdr:colOff>917462</xdr:colOff>
      <xdr:row>30</xdr:row>
      <xdr:rowOff>103867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318B8D4-1979-0154-AC20-F63E8A39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5638800"/>
          <a:ext cx="2231912" cy="1437367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28</xdr:row>
      <xdr:rowOff>19050</xdr:rowOff>
    </xdr:from>
    <xdr:to>
      <xdr:col>9</xdr:col>
      <xdr:colOff>364746</xdr:colOff>
      <xdr:row>35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3950" y="6477000"/>
          <a:ext cx="4050921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3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2867025" y="126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95250</xdr:rowOff>
    </xdr:to>
    <xdr:sp macro="" textlink="">
      <xdr:nvSpPr>
        <xdr:cNvPr id="4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8277225" y="119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381000</xdr:colOff>
      <xdr:row>4</xdr:row>
      <xdr:rowOff>93943</xdr:rowOff>
    </xdr:from>
    <xdr:to>
      <xdr:col>16</xdr:col>
      <xdr:colOff>474382</xdr:colOff>
      <xdr:row>7</xdr:row>
      <xdr:rowOff>123825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6575" y="932143"/>
          <a:ext cx="2150782" cy="982382"/>
        </a:xfrm>
        <a:prstGeom prst="rect">
          <a:avLst/>
        </a:prstGeom>
      </xdr:spPr>
    </xdr:pic>
    <xdr:clientData/>
  </xdr:twoCellAnchor>
  <xdr:twoCellAnchor>
    <xdr:from>
      <xdr:col>6</xdr:col>
      <xdr:colOff>9339</xdr:colOff>
      <xdr:row>16</xdr:row>
      <xdr:rowOff>112059</xdr:rowOff>
    </xdr:from>
    <xdr:to>
      <xdr:col>12</xdr:col>
      <xdr:colOff>448235</xdr:colOff>
      <xdr:row>22</xdr:row>
      <xdr:rowOff>93382</xdr:rowOff>
    </xdr:to>
    <xdr:sp macro="" textlink="">
      <xdr:nvSpPr>
        <xdr:cNvPr id="7" name="TextBox 6"/>
        <xdr:cNvSpPr txBox="1"/>
      </xdr:nvSpPr>
      <xdr:spPr>
        <a:xfrm>
          <a:off x="5581464" y="13551834"/>
          <a:ext cx="4496546" cy="1324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ko-KR"/>
        </a:p>
        <a:p>
          <a:r>
            <a:rPr lang="en-US" altLang="ko-KR"/>
            <a:t>- Q</a:t>
          </a:r>
          <a:r>
            <a:rPr lang="ko-KR" altLang="ko-KR"/>
            <a:t>가 작을 때 P가 큰 확률을 갖</a:t>
          </a:r>
          <a:r>
            <a:rPr lang="ko-KR" altLang="en-US"/>
            <a:t>지만</a:t>
          </a:r>
          <a:r>
            <a:rPr lang="en-US" altLang="ko-KR"/>
            <a:t>(2</a:t>
          </a:r>
          <a:r>
            <a:rPr lang="ko-KR" altLang="en-US"/>
            <a:t>번</a:t>
          </a:r>
          <a:r>
            <a:rPr lang="en-US" altLang="ko-KR"/>
            <a:t>)</a:t>
          </a:r>
        </a:p>
        <a:p>
          <a:r>
            <a:rPr lang="ko-KR" altLang="ko-KR"/>
            <a:t> </a:t>
          </a:r>
          <a:r>
            <a:rPr lang="en-US" altLang="ko-KR"/>
            <a:t>- P</a:t>
          </a:r>
          <a:r>
            <a:rPr lang="ko-KR" altLang="ko-KR"/>
            <a:t>가 큰 확률을 가질 때 Q가 </a:t>
          </a:r>
          <a:r>
            <a:rPr lang="ko-KR" altLang="en-US"/>
            <a:t>보다 </a:t>
          </a:r>
          <a:r>
            <a:rPr lang="ko-KR" altLang="ko-KR"/>
            <a:t>더 작은 확률을 가지므로 </a:t>
          </a:r>
          <a:endParaRPr lang="en-US" altLang="ko-KR"/>
        </a:p>
        <a:p>
          <a:endParaRPr lang="en-US" altLang="ko-KR"/>
        </a:p>
        <a:p>
          <a:r>
            <a:rPr lang="en-US" altLang="ko-KR"/>
            <a:t>P</a:t>
          </a:r>
          <a:r>
            <a:rPr lang="ko-KR" altLang="en-US"/>
            <a:t>가 </a:t>
          </a:r>
          <a:r>
            <a:rPr lang="ko-KR" altLang="ko-KR"/>
            <a:t>Q보다 </a:t>
          </a:r>
          <a:r>
            <a:rPr lang="ko-KR" altLang="en-US"/>
            <a:t>상대적으로 </a:t>
          </a:r>
          <a:r>
            <a:rPr lang="ko-KR" altLang="ko-KR"/>
            <a:t>덜 발산</a:t>
          </a:r>
          <a:endParaRPr lang="en-US" altLang="ko-KR"/>
        </a:p>
        <a:p>
          <a:r>
            <a:rPr lang="ko-KR" altLang="en-US"/>
            <a:t>즉 </a:t>
          </a:r>
          <a:r>
            <a:rPr lang="en-US" altLang="ko-KR"/>
            <a:t>Q</a:t>
          </a:r>
          <a:r>
            <a:rPr lang="ko-KR" altLang="en-US"/>
            <a:t>가 </a:t>
          </a:r>
          <a:r>
            <a:rPr lang="en-US" altLang="ko-KR"/>
            <a:t>P</a:t>
          </a:r>
          <a:r>
            <a:rPr lang="ko-KR" altLang="en-US"/>
            <a:t>보다 상대적으로 더 발산</a:t>
          </a:r>
          <a:r>
            <a:rPr lang="en-US" altLang="ko-KR"/>
            <a:t>(</a:t>
          </a:r>
          <a:r>
            <a:rPr lang="ko-KR" altLang="en-US"/>
            <a:t>더 멀어진다</a:t>
          </a:r>
          <a:r>
            <a:rPr lang="en-US" altLang="ko-KR"/>
            <a:t>)</a:t>
          </a:r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9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2867025" y="126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95250</xdr:rowOff>
    </xdr:to>
    <xdr:sp macro="" textlink="">
      <xdr:nvSpPr>
        <xdr:cNvPr id="10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8277225" y="119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163793</xdr:colOff>
      <xdr:row>1</xdr:row>
      <xdr:rowOff>176118</xdr:rowOff>
    </xdr:from>
    <xdr:to>
      <xdr:col>12</xdr:col>
      <xdr:colOff>645645</xdr:colOff>
      <xdr:row>14</xdr:row>
      <xdr:rowOff>72838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95250</xdr:colOff>
      <xdr:row>8</xdr:row>
      <xdr:rowOff>64939</xdr:rowOff>
    </xdr:from>
    <xdr:to>
      <xdr:col>5</xdr:col>
      <xdr:colOff>453116</xdr:colOff>
      <xdr:row>21</xdr:row>
      <xdr:rowOff>190500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389039"/>
          <a:ext cx="5253716" cy="2935436"/>
        </a:xfrm>
        <a:prstGeom prst="rect">
          <a:avLst/>
        </a:prstGeom>
      </xdr:spPr>
    </xdr:pic>
    <xdr:clientData/>
  </xdr:twoCellAnchor>
  <xdr:twoCellAnchor>
    <xdr:from>
      <xdr:col>6</xdr:col>
      <xdr:colOff>9339</xdr:colOff>
      <xdr:row>16</xdr:row>
      <xdr:rowOff>112059</xdr:rowOff>
    </xdr:from>
    <xdr:to>
      <xdr:col>12</xdr:col>
      <xdr:colOff>448235</xdr:colOff>
      <xdr:row>22</xdr:row>
      <xdr:rowOff>93382</xdr:rowOff>
    </xdr:to>
    <xdr:sp macro="" textlink="">
      <xdr:nvSpPr>
        <xdr:cNvPr id="14" name="TextBox 13"/>
        <xdr:cNvSpPr txBox="1"/>
      </xdr:nvSpPr>
      <xdr:spPr>
        <a:xfrm>
          <a:off x="5581464" y="13551834"/>
          <a:ext cx="4496546" cy="1324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ko-KR"/>
        </a:p>
        <a:p>
          <a:r>
            <a:rPr lang="en-US" altLang="ko-KR"/>
            <a:t>- Q</a:t>
          </a:r>
          <a:r>
            <a:rPr lang="ko-KR" altLang="ko-KR"/>
            <a:t>가 작을 때 P가 큰 확률을 갖</a:t>
          </a:r>
          <a:r>
            <a:rPr lang="ko-KR" altLang="en-US"/>
            <a:t>지만</a:t>
          </a:r>
          <a:r>
            <a:rPr lang="en-US" altLang="ko-KR"/>
            <a:t>(2</a:t>
          </a:r>
          <a:r>
            <a:rPr lang="ko-KR" altLang="en-US"/>
            <a:t>번</a:t>
          </a:r>
          <a:r>
            <a:rPr lang="en-US" altLang="ko-KR"/>
            <a:t>)</a:t>
          </a:r>
        </a:p>
        <a:p>
          <a:r>
            <a:rPr lang="ko-KR" altLang="ko-KR"/>
            <a:t> </a:t>
          </a:r>
          <a:r>
            <a:rPr lang="en-US" altLang="ko-KR"/>
            <a:t>- P</a:t>
          </a:r>
          <a:r>
            <a:rPr lang="ko-KR" altLang="ko-KR"/>
            <a:t>가 큰 확률을 가질 때 Q가 </a:t>
          </a:r>
          <a:r>
            <a:rPr lang="ko-KR" altLang="en-US"/>
            <a:t>보다 </a:t>
          </a:r>
          <a:r>
            <a:rPr lang="ko-KR" altLang="ko-KR"/>
            <a:t>더 작은 확률을 가지므로 </a:t>
          </a:r>
          <a:endParaRPr lang="en-US" altLang="ko-KR"/>
        </a:p>
        <a:p>
          <a:endParaRPr lang="en-US" altLang="ko-KR"/>
        </a:p>
        <a:p>
          <a:r>
            <a:rPr lang="en-US" altLang="ko-KR"/>
            <a:t>P</a:t>
          </a:r>
          <a:r>
            <a:rPr lang="ko-KR" altLang="en-US"/>
            <a:t>가 </a:t>
          </a:r>
          <a:r>
            <a:rPr lang="ko-KR" altLang="ko-KR"/>
            <a:t>Q보다 </a:t>
          </a:r>
          <a:r>
            <a:rPr lang="ko-KR" altLang="en-US"/>
            <a:t>상대적으로 </a:t>
          </a:r>
          <a:r>
            <a:rPr lang="ko-KR" altLang="ko-KR"/>
            <a:t>덜 발산</a:t>
          </a:r>
          <a:endParaRPr lang="en-US" altLang="ko-KR"/>
        </a:p>
        <a:p>
          <a:r>
            <a:rPr lang="ko-KR" altLang="en-US"/>
            <a:t>즉 </a:t>
          </a:r>
          <a:r>
            <a:rPr lang="en-US" altLang="ko-KR"/>
            <a:t>Q</a:t>
          </a:r>
          <a:r>
            <a:rPr lang="ko-KR" altLang="en-US"/>
            <a:t>가 </a:t>
          </a:r>
          <a:r>
            <a:rPr lang="en-US" altLang="ko-KR"/>
            <a:t>P</a:t>
          </a:r>
          <a:r>
            <a:rPr lang="ko-KR" altLang="en-US"/>
            <a:t>보다 상대적으로 더 발산</a:t>
          </a:r>
          <a:r>
            <a:rPr lang="en-US" altLang="ko-KR"/>
            <a:t>(</a:t>
          </a:r>
          <a:r>
            <a:rPr lang="ko-KR" altLang="en-US"/>
            <a:t>더 멀어진다</a:t>
          </a:r>
          <a:r>
            <a:rPr lang="en-US" altLang="ko-KR"/>
            <a:t>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824;&#54617;\&#44221;&#48373;&#45824;\gini%20index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>
        <row r="5">
          <cell r="E5" t="str">
            <v>Node 1</v>
          </cell>
          <cell r="F5" t="str">
            <v>Node 2</v>
          </cell>
          <cell r="G5" t="str">
            <v>Node 3</v>
          </cell>
          <cell r="H5" t="str">
            <v>Node 4</v>
          </cell>
          <cell r="I5" t="str">
            <v>Node 5</v>
          </cell>
          <cell r="J5" t="str">
            <v>Node 6</v>
          </cell>
          <cell r="K5" t="str">
            <v>Node 7</v>
          </cell>
          <cell r="L5" t="str">
            <v>Node 8</v>
          </cell>
          <cell r="M5" t="str">
            <v>Node 9</v>
          </cell>
          <cell r="N5" t="str">
            <v>Node 10</v>
          </cell>
          <cell r="O5" t="str">
            <v>Node 11</v>
          </cell>
        </row>
        <row r="10">
          <cell r="D10" t="str">
            <v>p*(1-p)</v>
          </cell>
          <cell r="E10">
            <v>0</v>
          </cell>
          <cell r="F10">
            <v>9.0000000000000011E-2</v>
          </cell>
          <cell r="G10">
            <v>0.16000000000000003</v>
          </cell>
          <cell r="H10">
            <v>0.21</v>
          </cell>
          <cell r="I10">
            <v>0.24</v>
          </cell>
          <cell r="J10">
            <v>0.25</v>
          </cell>
          <cell r="K10">
            <v>0.24</v>
          </cell>
          <cell r="L10">
            <v>0.21000000000000002</v>
          </cell>
          <cell r="M10">
            <v>0.15999999999999998</v>
          </cell>
          <cell r="N10">
            <v>8.9999999999999983E-2</v>
          </cell>
          <cell r="O10">
            <v>0</v>
          </cell>
        </row>
        <row r="11">
          <cell r="D11" t="str">
            <v>gini = 2*p*(1-p)</v>
          </cell>
          <cell r="E11">
            <v>0</v>
          </cell>
          <cell r="F11">
            <v>0.18000000000000002</v>
          </cell>
          <cell r="G11">
            <v>0.32000000000000006</v>
          </cell>
          <cell r="H11">
            <v>0.42</v>
          </cell>
          <cell r="I11">
            <v>0.48</v>
          </cell>
          <cell r="J11">
            <v>0.5</v>
          </cell>
          <cell r="K11">
            <v>0.48</v>
          </cell>
          <cell r="L11">
            <v>0.42000000000000004</v>
          </cell>
          <cell r="M11">
            <v>0.31999999999999995</v>
          </cell>
          <cell r="N11">
            <v>0.17999999999999997</v>
          </cell>
          <cell r="O11">
            <v>0</v>
          </cell>
        </row>
        <row r="12">
          <cell r="D12" t="str">
            <v>entropy</v>
          </cell>
          <cell r="E12" t="e">
            <v>#NUM!</v>
          </cell>
          <cell r="F12">
            <v>0.46899559358928122</v>
          </cell>
          <cell r="G12">
            <v>0.72192809488736231</v>
          </cell>
          <cell r="H12">
            <v>0.8812908992306927</v>
          </cell>
          <cell r="I12">
            <v>0.97095059445466858</v>
          </cell>
          <cell r="J12">
            <v>1</v>
          </cell>
          <cell r="K12">
            <v>0.97095059445466858</v>
          </cell>
          <cell r="L12">
            <v>0.8812908992306927</v>
          </cell>
          <cell r="M12">
            <v>0.72192809488736231</v>
          </cell>
          <cell r="N12">
            <v>0.46899559358928117</v>
          </cell>
          <cell r="O12" t="e">
            <v>#NUM!</v>
          </cell>
        </row>
        <row r="13">
          <cell r="D13" t="str">
            <v>miss clarification</v>
          </cell>
          <cell r="E13">
            <v>0</v>
          </cell>
          <cell r="F13">
            <v>9.9999999999999978E-2</v>
          </cell>
          <cell r="G13">
            <v>0.19999999999999996</v>
          </cell>
          <cell r="H13">
            <v>0.30000000000000004</v>
          </cell>
          <cell r="I13">
            <v>0.4</v>
          </cell>
          <cell r="J13">
            <v>0.5</v>
          </cell>
          <cell r="K13">
            <v>0.4</v>
          </cell>
          <cell r="L13">
            <v>0.30000000000000004</v>
          </cell>
          <cell r="M13">
            <v>0.19999999999999996</v>
          </cell>
          <cell r="N13">
            <v>9.9999999999999978E-2</v>
          </cell>
          <cell r="O13">
            <v>0</v>
          </cell>
        </row>
        <row r="42">
          <cell r="E42" t="str">
            <v>R</v>
          </cell>
          <cell r="F42" t="str">
            <v>G</v>
          </cell>
          <cell r="G42" t="str">
            <v>B</v>
          </cell>
        </row>
        <row r="43">
          <cell r="D43" t="str">
            <v>P</v>
          </cell>
          <cell r="E43">
            <v>0.1</v>
          </cell>
          <cell r="F43">
            <v>0.4</v>
          </cell>
          <cell r="G43">
            <v>0.5</v>
          </cell>
        </row>
        <row r="44">
          <cell r="D44" t="str">
            <v>Q</v>
          </cell>
          <cell r="E44">
            <v>0.8</v>
          </cell>
          <cell r="F44">
            <v>0.15</v>
          </cell>
          <cell r="G44">
            <v>0.05</v>
          </cell>
        </row>
      </sheetData>
      <sheetData sheetId="1">
        <row r="5">
          <cell r="E5" t="str">
            <v>Node 1</v>
          </cell>
          <cell r="F5" t="str">
            <v>Node 2</v>
          </cell>
          <cell r="G5" t="str">
            <v>Node 3</v>
          </cell>
          <cell r="H5" t="str">
            <v>Node 4</v>
          </cell>
          <cell r="I5" t="str">
            <v>Node 5</v>
          </cell>
          <cell r="J5" t="str">
            <v>Node 6</v>
          </cell>
          <cell r="K5" t="str">
            <v>Node 7</v>
          </cell>
          <cell r="L5" t="str">
            <v>Node 8</v>
          </cell>
          <cell r="M5" t="str">
            <v>Node 9</v>
          </cell>
          <cell r="N5" t="str">
            <v>Node 10</v>
          </cell>
          <cell r="O5" t="str">
            <v>Node 11</v>
          </cell>
        </row>
        <row r="10">
          <cell r="D10" t="str">
            <v>p*(1-p)</v>
          </cell>
          <cell r="E10">
            <v>0</v>
          </cell>
          <cell r="F10">
            <v>9.0000000000000011E-2</v>
          </cell>
          <cell r="G10">
            <v>0.16000000000000003</v>
          </cell>
          <cell r="H10">
            <v>0.21</v>
          </cell>
          <cell r="I10">
            <v>0.24</v>
          </cell>
          <cell r="J10">
            <v>0.25</v>
          </cell>
          <cell r="K10">
            <v>0.24</v>
          </cell>
          <cell r="L10">
            <v>0.21000000000000002</v>
          </cell>
          <cell r="M10">
            <v>0.15999999999999998</v>
          </cell>
          <cell r="N10">
            <v>8.9999999999999983E-2</v>
          </cell>
          <cell r="O10">
            <v>0</v>
          </cell>
        </row>
        <row r="11">
          <cell r="D11" t="str">
            <v>gini = 2*p*(1-p)</v>
          </cell>
          <cell r="E11">
            <v>0</v>
          </cell>
          <cell r="F11">
            <v>0.18000000000000002</v>
          </cell>
          <cell r="G11">
            <v>0.32000000000000006</v>
          </cell>
          <cell r="H11">
            <v>0.42</v>
          </cell>
          <cell r="I11">
            <v>0.48</v>
          </cell>
          <cell r="J11">
            <v>0.5</v>
          </cell>
          <cell r="K11">
            <v>0.48</v>
          </cell>
          <cell r="L11">
            <v>0.42000000000000004</v>
          </cell>
          <cell r="M11">
            <v>0.31999999999999995</v>
          </cell>
          <cell r="N11">
            <v>0.17999999999999997</v>
          </cell>
          <cell r="O11">
            <v>0</v>
          </cell>
        </row>
        <row r="12">
          <cell r="D12" t="str">
            <v>entropy</v>
          </cell>
          <cell r="E12" t="e">
            <v>#NUM!</v>
          </cell>
          <cell r="F12">
            <v>0.46899559358928122</v>
          </cell>
          <cell r="G12">
            <v>0.72192809488736231</v>
          </cell>
          <cell r="H12">
            <v>0.8812908992306927</v>
          </cell>
          <cell r="I12">
            <v>0.97095059445466858</v>
          </cell>
          <cell r="J12">
            <v>1</v>
          </cell>
          <cell r="K12">
            <v>0.97095059445466858</v>
          </cell>
          <cell r="L12">
            <v>0.8812908992306927</v>
          </cell>
          <cell r="M12">
            <v>0.72192809488736231</v>
          </cell>
          <cell r="N12">
            <v>0.46899559358928117</v>
          </cell>
          <cell r="O12" t="e">
            <v>#NUM!</v>
          </cell>
        </row>
        <row r="13">
          <cell r="D13" t="str">
            <v>miss clarification</v>
          </cell>
          <cell r="E13">
            <v>0</v>
          </cell>
          <cell r="F13">
            <v>9.9999999999999978E-2</v>
          </cell>
          <cell r="G13">
            <v>0.19999999999999996</v>
          </cell>
          <cell r="H13">
            <v>0.30000000000000004</v>
          </cell>
          <cell r="I13">
            <v>0.4</v>
          </cell>
          <cell r="J13">
            <v>0.5</v>
          </cell>
          <cell r="K13">
            <v>0.4</v>
          </cell>
          <cell r="L13">
            <v>0.30000000000000004</v>
          </cell>
          <cell r="M13">
            <v>0.19999999999999996</v>
          </cell>
          <cell r="N13">
            <v>9.9999999999999978E-2</v>
          </cell>
          <cell r="O13">
            <v>0</v>
          </cell>
        </row>
        <row r="42">
          <cell r="E42" t="str">
            <v>R</v>
          </cell>
          <cell r="F42" t="str">
            <v>G</v>
          </cell>
          <cell r="G42" t="str">
            <v>B</v>
          </cell>
        </row>
        <row r="43">
          <cell r="D43" t="str">
            <v>P</v>
          </cell>
          <cell r="E43">
            <v>0.1</v>
          </cell>
          <cell r="F43">
            <v>0.4</v>
          </cell>
          <cell r="G43">
            <v>0.5</v>
          </cell>
        </row>
        <row r="44">
          <cell r="D44" t="str">
            <v>Q</v>
          </cell>
          <cell r="E44">
            <v>0.8</v>
          </cell>
          <cell r="F44">
            <v>0.15</v>
          </cell>
          <cell r="G44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51"/>
  <sheetViews>
    <sheetView showGridLines="0" tabSelected="1" workbookViewId="0">
      <selection activeCell="O5" sqref="O5"/>
    </sheetView>
  </sheetViews>
  <sheetFormatPr defaultRowHeight="16.5"/>
  <cols>
    <col min="1" max="1" width="34.625" style="24" customWidth="1"/>
    <col min="2" max="4" width="8.875" style="22" customWidth="1"/>
    <col min="5" max="6" width="15.25" style="22" customWidth="1"/>
    <col min="7" max="12" width="8.875" style="22" customWidth="1"/>
    <col min="13" max="16384" width="9" style="22"/>
  </cols>
  <sheetData>
    <row r="7" spans="1:18">
      <c r="R7"/>
    </row>
    <row r="8" spans="1:18">
      <c r="R8"/>
    </row>
    <row r="9" spans="1:18">
      <c r="A9" s="50" t="s">
        <v>37</v>
      </c>
      <c r="B9" s="51" t="s">
        <v>38</v>
      </c>
      <c r="C9" s="51" t="s">
        <v>17</v>
      </c>
      <c r="D9" s="51" t="s">
        <v>18</v>
      </c>
      <c r="E9" s="51" t="s">
        <v>19</v>
      </c>
      <c r="F9" s="51" t="s">
        <v>20</v>
      </c>
      <c r="G9" s="51" t="s">
        <v>21</v>
      </c>
      <c r="H9" s="51" t="s">
        <v>22</v>
      </c>
      <c r="I9" s="51" t="s">
        <v>23</v>
      </c>
      <c r="J9" s="51" t="s">
        <v>24</v>
      </c>
      <c r="K9" s="51" t="s">
        <v>25</v>
      </c>
      <c r="L9" s="51" t="s">
        <v>26</v>
      </c>
    </row>
    <row r="10" spans="1:18" s="23" customFormat="1" ht="27" customHeight="1">
      <c r="A10" s="52" t="s">
        <v>75</v>
      </c>
      <c r="B10" s="53">
        <f>10-B11</f>
        <v>10</v>
      </c>
      <c r="C10" s="53">
        <f t="shared" ref="C10:L10" si="0">B10-1</f>
        <v>9</v>
      </c>
      <c r="D10" s="53">
        <f t="shared" si="0"/>
        <v>8</v>
      </c>
      <c r="E10" s="53">
        <f t="shared" si="0"/>
        <v>7</v>
      </c>
      <c r="F10" s="53">
        <f t="shared" si="0"/>
        <v>6</v>
      </c>
      <c r="G10" s="53">
        <f t="shared" si="0"/>
        <v>5</v>
      </c>
      <c r="H10" s="53">
        <f t="shared" si="0"/>
        <v>4</v>
      </c>
      <c r="I10" s="53">
        <f t="shared" si="0"/>
        <v>3</v>
      </c>
      <c r="J10" s="53">
        <f t="shared" si="0"/>
        <v>2</v>
      </c>
      <c r="K10" s="53">
        <f t="shared" si="0"/>
        <v>1</v>
      </c>
      <c r="L10" s="53">
        <f t="shared" si="0"/>
        <v>0</v>
      </c>
    </row>
    <row r="11" spans="1:18" s="23" customFormat="1" ht="27" customHeight="1">
      <c r="A11" s="54" t="s">
        <v>76</v>
      </c>
      <c r="B11" s="55">
        <v>0</v>
      </c>
      <c r="C11" s="55">
        <f>B11+1</f>
        <v>1</v>
      </c>
      <c r="D11" s="55">
        <f t="shared" ref="D11:L11" si="1">C11+1</f>
        <v>2</v>
      </c>
      <c r="E11" s="55">
        <f t="shared" si="1"/>
        <v>3</v>
      </c>
      <c r="F11" s="55">
        <f t="shared" si="1"/>
        <v>4</v>
      </c>
      <c r="G11" s="55">
        <f t="shared" si="1"/>
        <v>5</v>
      </c>
      <c r="H11" s="55">
        <f t="shared" si="1"/>
        <v>6</v>
      </c>
      <c r="I11" s="55">
        <f t="shared" si="1"/>
        <v>7</v>
      </c>
      <c r="J11" s="55">
        <f t="shared" si="1"/>
        <v>8</v>
      </c>
      <c r="K11" s="55">
        <f t="shared" si="1"/>
        <v>9</v>
      </c>
      <c r="L11" s="55">
        <f t="shared" si="1"/>
        <v>10</v>
      </c>
    </row>
    <row r="12" spans="1:18" s="23" customFormat="1" ht="27" customHeight="1">
      <c r="A12" s="56" t="s">
        <v>77</v>
      </c>
      <c r="B12" s="57">
        <f>B11/SUM(B10:B11)</f>
        <v>0</v>
      </c>
      <c r="C12" s="57">
        <f t="shared" ref="C12:L12" si="2">C11/SUM(C10:C11)</f>
        <v>0.1</v>
      </c>
      <c r="D12" s="57">
        <f t="shared" si="2"/>
        <v>0.2</v>
      </c>
      <c r="E12" s="57">
        <f t="shared" si="2"/>
        <v>0.3</v>
      </c>
      <c r="F12" s="57">
        <f t="shared" si="2"/>
        <v>0.4</v>
      </c>
      <c r="G12" s="57">
        <f t="shared" si="2"/>
        <v>0.5</v>
      </c>
      <c r="H12" s="57">
        <f t="shared" si="2"/>
        <v>0.6</v>
      </c>
      <c r="I12" s="57">
        <f t="shared" si="2"/>
        <v>0.7</v>
      </c>
      <c r="J12" s="57">
        <f t="shared" si="2"/>
        <v>0.8</v>
      </c>
      <c r="K12" s="57">
        <f t="shared" si="2"/>
        <v>0.9</v>
      </c>
      <c r="L12" s="57">
        <f t="shared" si="2"/>
        <v>1</v>
      </c>
    </row>
    <row r="13" spans="1:18" s="23" customFormat="1" ht="27" customHeight="1">
      <c r="A13" s="58" t="s">
        <v>78</v>
      </c>
      <c r="B13" s="59">
        <f>1-B12</f>
        <v>1</v>
      </c>
      <c r="C13" s="59">
        <f t="shared" ref="C13:L13" si="3">1-C12</f>
        <v>0.9</v>
      </c>
      <c r="D13" s="59">
        <f t="shared" si="3"/>
        <v>0.8</v>
      </c>
      <c r="E13" s="59">
        <f t="shared" si="3"/>
        <v>0.7</v>
      </c>
      <c r="F13" s="59">
        <f t="shared" si="3"/>
        <v>0.6</v>
      </c>
      <c r="G13" s="59">
        <f t="shared" si="3"/>
        <v>0.5</v>
      </c>
      <c r="H13" s="59">
        <f t="shared" si="3"/>
        <v>0.4</v>
      </c>
      <c r="I13" s="59">
        <f t="shared" si="3"/>
        <v>0.30000000000000004</v>
      </c>
      <c r="J13" s="59">
        <f t="shared" si="3"/>
        <v>0.19999999999999996</v>
      </c>
      <c r="K13" s="59">
        <f t="shared" si="3"/>
        <v>9.9999999999999978E-2</v>
      </c>
      <c r="L13" s="59">
        <f t="shared" si="3"/>
        <v>0</v>
      </c>
    </row>
    <row r="14" spans="1:18" s="23" customFormat="1" ht="23.25" customHeight="1">
      <c r="A14" s="60" t="s">
        <v>39</v>
      </c>
      <c r="B14" s="61">
        <f>B12*B13</f>
        <v>0</v>
      </c>
      <c r="C14" s="61">
        <f t="shared" ref="C14:L14" si="4">C12*C13</f>
        <v>9.0000000000000011E-2</v>
      </c>
      <c r="D14" s="61">
        <f t="shared" si="4"/>
        <v>0.16000000000000003</v>
      </c>
      <c r="E14" s="61">
        <f t="shared" si="4"/>
        <v>0.21</v>
      </c>
      <c r="F14" s="61">
        <f t="shared" si="4"/>
        <v>0.24</v>
      </c>
      <c r="G14" s="61">
        <f t="shared" si="4"/>
        <v>0.25</v>
      </c>
      <c r="H14" s="61">
        <f t="shared" si="4"/>
        <v>0.24</v>
      </c>
      <c r="I14" s="61">
        <f t="shared" si="4"/>
        <v>0.21000000000000002</v>
      </c>
      <c r="J14" s="61">
        <f t="shared" si="4"/>
        <v>0.15999999999999998</v>
      </c>
      <c r="K14" s="61">
        <f t="shared" si="4"/>
        <v>8.9999999999999983E-2</v>
      </c>
      <c r="L14" s="61">
        <f t="shared" si="4"/>
        <v>0</v>
      </c>
    </row>
    <row r="15" spans="1:18" s="23" customFormat="1" ht="23.25" customHeight="1">
      <c r="A15" s="73" t="s">
        <v>27</v>
      </c>
      <c r="B15" s="74">
        <f>B12*(1-B12)*2</f>
        <v>0</v>
      </c>
      <c r="C15" s="74">
        <f t="shared" ref="C15:L15" si="5">C12*(1-C12)*2</f>
        <v>0.18000000000000002</v>
      </c>
      <c r="D15" s="74">
        <f t="shared" si="5"/>
        <v>0.32000000000000006</v>
      </c>
      <c r="E15" s="74">
        <f t="shared" si="5"/>
        <v>0.42</v>
      </c>
      <c r="F15" s="74">
        <f t="shared" si="5"/>
        <v>0.48</v>
      </c>
      <c r="G15" s="74">
        <f t="shared" si="5"/>
        <v>0.5</v>
      </c>
      <c r="H15" s="74">
        <f t="shared" si="5"/>
        <v>0.48</v>
      </c>
      <c r="I15" s="74">
        <f t="shared" si="5"/>
        <v>0.42000000000000004</v>
      </c>
      <c r="J15" s="74">
        <f t="shared" si="5"/>
        <v>0.31999999999999995</v>
      </c>
      <c r="K15" s="74">
        <f t="shared" si="5"/>
        <v>0.17999999999999997</v>
      </c>
      <c r="L15" s="75">
        <f t="shared" si="5"/>
        <v>0</v>
      </c>
    </row>
    <row r="16" spans="1:18" s="23" customFormat="1" ht="23.25" customHeight="1">
      <c r="A16" s="62" t="s">
        <v>40</v>
      </c>
      <c r="B16" s="63" t="e">
        <f t="shared" ref="B16:L16" si="6">-(B12*LOG(B12, 2) + (1-B12)*LOG((1-B12), 2))</f>
        <v>#NUM!</v>
      </c>
      <c r="C16" s="63">
        <f t="shared" si="6"/>
        <v>0.46899559358928122</v>
      </c>
      <c r="D16" s="63">
        <f t="shared" si="6"/>
        <v>0.72192809488736231</v>
      </c>
      <c r="E16" s="63">
        <f t="shared" si="6"/>
        <v>0.8812908992306927</v>
      </c>
      <c r="F16" s="63">
        <f t="shared" si="6"/>
        <v>0.97095059445466858</v>
      </c>
      <c r="G16" s="63">
        <f t="shared" si="6"/>
        <v>1</v>
      </c>
      <c r="H16" s="63">
        <f t="shared" si="6"/>
        <v>0.97095059445466858</v>
      </c>
      <c r="I16" s="63">
        <f t="shared" si="6"/>
        <v>0.8812908992306927</v>
      </c>
      <c r="J16" s="63">
        <f t="shared" si="6"/>
        <v>0.72192809488736231</v>
      </c>
      <c r="K16" s="63">
        <f t="shared" si="6"/>
        <v>0.46899559358928117</v>
      </c>
      <c r="L16" s="63" t="e">
        <f t="shared" si="6"/>
        <v>#NUM!</v>
      </c>
    </row>
    <row r="17" spans="1:12" s="23" customFormat="1" ht="23.25" customHeight="1">
      <c r="A17" s="64" t="s">
        <v>28</v>
      </c>
      <c r="B17" s="65">
        <f>1-MAX(B12, (1-B12))</f>
        <v>0</v>
      </c>
      <c r="C17" s="65">
        <f t="shared" ref="C17:L17" si="7">1-MAX(C12, (1-C12))</f>
        <v>9.9999999999999978E-2</v>
      </c>
      <c r="D17" s="65">
        <f t="shared" si="7"/>
        <v>0.19999999999999996</v>
      </c>
      <c r="E17" s="65">
        <f t="shared" si="7"/>
        <v>0.30000000000000004</v>
      </c>
      <c r="F17" s="65">
        <f t="shared" si="7"/>
        <v>0.4</v>
      </c>
      <c r="G17" s="65">
        <f t="shared" si="7"/>
        <v>0.5</v>
      </c>
      <c r="H17" s="65">
        <f t="shared" si="7"/>
        <v>0.4</v>
      </c>
      <c r="I17" s="65">
        <f t="shared" si="7"/>
        <v>0.30000000000000004</v>
      </c>
      <c r="J17" s="65">
        <f t="shared" si="7"/>
        <v>0.19999999999999996</v>
      </c>
      <c r="K17" s="65">
        <f t="shared" si="7"/>
        <v>9.9999999999999978E-2</v>
      </c>
      <c r="L17" s="65">
        <f t="shared" si="7"/>
        <v>0</v>
      </c>
    </row>
    <row r="20" spans="1:12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51" spans="8:8">
      <c r="H5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showGridLines="0" topLeftCell="A18" zoomScale="85" zoomScaleNormal="85" workbookViewId="0">
      <selection activeCell="E43" sqref="E43"/>
    </sheetView>
  </sheetViews>
  <sheetFormatPr defaultRowHeight="16.5"/>
  <cols>
    <col min="1" max="1" width="34.625" style="24" customWidth="1"/>
    <col min="2" max="4" width="8.875" style="22" customWidth="1"/>
    <col min="5" max="6" width="15.25" style="22" customWidth="1"/>
    <col min="7" max="12" width="8.875" style="22" customWidth="1"/>
    <col min="13" max="16384" width="9" style="22"/>
  </cols>
  <sheetData>
    <row r="2" spans="1:11" ht="26.25">
      <c r="A2" s="66" t="s">
        <v>83</v>
      </c>
    </row>
    <row r="3" spans="1:11" ht="33.75" customHeight="1">
      <c r="A3" s="72" t="s">
        <v>70</v>
      </c>
    </row>
    <row r="4" spans="1:11" ht="20.25">
      <c r="B4" s="68" t="s">
        <v>79</v>
      </c>
      <c r="C4" s="68"/>
      <c r="E4" s="68" t="s">
        <v>80</v>
      </c>
      <c r="F4" s="68"/>
      <c r="H4" s="71" t="s">
        <v>81</v>
      </c>
      <c r="I4" s="71"/>
    </row>
    <row r="5" spans="1:11" ht="20.25">
      <c r="A5" s="29"/>
      <c r="B5" s="31" t="s">
        <v>69</v>
      </c>
      <c r="C5" s="32" t="s">
        <v>71</v>
      </c>
      <c r="E5" s="31" t="s">
        <v>69</v>
      </c>
      <c r="F5" s="32" t="s">
        <v>71</v>
      </c>
      <c r="G5" s="69" t="s">
        <v>29</v>
      </c>
      <c r="H5" s="37" t="s">
        <v>74</v>
      </c>
      <c r="I5" s="38"/>
    </row>
    <row r="6" spans="1:11" ht="37.5" customHeight="1">
      <c r="A6" s="22"/>
      <c r="B6" s="33" t="s">
        <v>68</v>
      </c>
      <c r="C6" s="34" t="s">
        <v>68</v>
      </c>
      <c r="E6" s="33" t="s">
        <v>72</v>
      </c>
      <c r="F6" s="34" t="s">
        <v>73</v>
      </c>
      <c r="G6" s="69"/>
      <c r="H6" s="39"/>
      <c r="I6" s="40"/>
    </row>
    <row r="7" spans="1:11" ht="33">
      <c r="A7" s="26" t="s">
        <v>30</v>
      </c>
      <c r="B7" s="35" t="s">
        <v>31</v>
      </c>
      <c r="C7" s="36" t="s">
        <v>32</v>
      </c>
      <c r="D7" s="67" t="s">
        <v>82</v>
      </c>
      <c r="E7" s="35" t="s">
        <v>33</v>
      </c>
      <c r="F7" s="36" t="s">
        <v>34</v>
      </c>
      <c r="G7" s="70"/>
      <c r="H7" s="35" t="s">
        <v>31</v>
      </c>
      <c r="I7" s="36" t="s">
        <v>32</v>
      </c>
    </row>
    <row r="8" spans="1:11">
      <c r="A8" s="30" t="s">
        <v>47</v>
      </c>
      <c r="B8" s="33">
        <v>20</v>
      </c>
      <c r="C8" s="34">
        <v>0</v>
      </c>
      <c r="D8" s="22">
        <v>20</v>
      </c>
      <c r="E8" s="46">
        <f>B8/D$8</f>
        <v>1</v>
      </c>
      <c r="F8" s="47">
        <f>C8/D$8</f>
        <v>0</v>
      </c>
      <c r="G8" s="45">
        <f>2*E8*F8</f>
        <v>0</v>
      </c>
      <c r="H8" s="41">
        <f>1/E8</f>
        <v>1</v>
      </c>
      <c r="I8" s="42" t="e">
        <f>1/F8</f>
        <v>#DIV/0!</v>
      </c>
    </row>
    <row r="9" spans="1:11">
      <c r="A9" s="30" t="s">
        <v>48</v>
      </c>
      <c r="B9" s="33">
        <f>B8-1</f>
        <v>19</v>
      </c>
      <c r="C9" s="34">
        <f>20-B9</f>
        <v>1</v>
      </c>
      <c r="D9" s="22">
        <v>20</v>
      </c>
      <c r="E9" s="46">
        <f t="shared" ref="E9:E28" si="0">B9/D$8</f>
        <v>0.95</v>
      </c>
      <c r="F9" s="47">
        <f t="shared" ref="F9:F28" si="1">C9/D$8</f>
        <v>0.05</v>
      </c>
      <c r="G9" s="45">
        <f t="shared" ref="G9:G28" si="2">2*E9*F9</f>
        <v>9.5000000000000001E-2</v>
      </c>
      <c r="H9" s="41">
        <f t="shared" ref="H9:I28" si="3">1/E9</f>
        <v>1.0526315789473684</v>
      </c>
      <c r="I9" s="42">
        <f t="shared" si="3"/>
        <v>20</v>
      </c>
    </row>
    <row r="10" spans="1:11">
      <c r="A10" s="30" t="s">
        <v>49</v>
      </c>
      <c r="B10" s="33">
        <f t="shared" ref="B10:B28" si="4">B9-1</f>
        <v>18</v>
      </c>
      <c r="C10" s="34">
        <f t="shared" ref="C10:C28" si="5">20-B10</f>
        <v>2</v>
      </c>
      <c r="D10" s="22">
        <v>21</v>
      </c>
      <c r="E10" s="46">
        <f t="shared" si="0"/>
        <v>0.9</v>
      </c>
      <c r="F10" s="47">
        <f t="shared" si="1"/>
        <v>0.1</v>
      </c>
      <c r="G10" s="45">
        <f t="shared" si="2"/>
        <v>0.18000000000000002</v>
      </c>
      <c r="H10" s="41">
        <f t="shared" si="3"/>
        <v>1.1111111111111112</v>
      </c>
      <c r="I10" s="42">
        <f t="shared" si="3"/>
        <v>10</v>
      </c>
    </row>
    <row r="11" spans="1:11">
      <c r="A11" s="30" t="s">
        <v>50</v>
      </c>
      <c r="B11" s="33">
        <f t="shared" si="4"/>
        <v>17</v>
      </c>
      <c r="C11" s="34">
        <f t="shared" si="5"/>
        <v>3</v>
      </c>
      <c r="D11" s="22">
        <v>22</v>
      </c>
      <c r="E11" s="46">
        <f t="shared" si="0"/>
        <v>0.85</v>
      </c>
      <c r="F11" s="47">
        <f t="shared" si="1"/>
        <v>0.15</v>
      </c>
      <c r="G11" s="45">
        <f t="shared" si="2"/>
        <v>0.255</v>
      </c>
      <c r="H11" s="41">
        <f t="shared" si="3"/>
        <v>1.1764705882352942</v>
      </c>
      <c r="I11" s="42">
        <f t="shared" si="3"/>
        <v>6.666666666666667</v>
      </c>
    </row>
    <row r="12" spans="1:11">
      <c r="A12" s="30" t="s">
        <v>51</v>
      </c>
      <c r="B12" s="33">
        <f t="shared" si="4"/>
        <v>16</v>
      </c>
      <c r="C12" s="34">
        <f t="shared" si="5"/>
        <v>4</v>
      </c>
      <c r="D12" s="22">
        <v>23</v>
      </c>
      <c r="E12" s="46">
        <f t="shared" si="0"/>
        <v>0.8</v>
      </c>
      <c r="F12" s="47">
        <f t="shared" si="1"/>
        <v>0.2</v>
      </c>
      <c r="G12" s="45">
        <f t="shared" si="2"/>
        <v>0.32000000000000006</v>
      </c>
      <c r="H12" s="41">
        <f t="shared" si="3"/>
        <v>1.25</v>
      </c>
      <c r="I12" s="42">
        <f t="shared" si="3"/>
        <v>5</v>
      </c>
    </row>
    <row r="13" spans="1:11">
      <c r="A13" s="30" t="s">
        <v>52</v>
      </c>
      <c r="B13" s="33">
        <f t="shared" si="4"/>
        <v>15</v>
      </c>
      <c r="C13" s="34">
        <f t="shared" si="5"/>
        <v>5</v>
      </c>
      <c r="D13" s="22">
        <v>24</v>
      </c>
      <c r="E13" s="46">
        <f t="shared" si="0"/>
        <v>0.75</v>
      </c>
      <c r="F13" s="47">
        <f t="shared" si="1"/>
        <v>0.25</v>
      </c>
      <c r="G13" s="45">
        <f t="shared" si="2"/>
        <v>0.375</v>
      </c>
      <c r="H13" s="41">
        <f t="shared" si="3"/>
        <v>1.3333333333333333</v>
      </c>
      <c r="I13" s="42">
        <f t="shared" si="3"/>
        <v>4</v>
      </c>
    </row>
    <row r="14" spans="1:11">
      <c r="A14" s="30" t="s">
        <v>53</v>
      </c>
      <c r="B14" s="33">
        <f t="shared" si="4"/>
        <v>14</v>
      </c>
      <c r="C14" s="34">
        <f t="shared" si="5"/>
        <v>6</v>
      </c>
      <c r="D14" s="22">
        <v>25</v>
      </c>
      <c r="E14" s="46">
        <f t="shared" si="0"/>
        <v>0.7</v>
      </c>
      <c r="F14" s="47">
        <f t="shared" si="1"/>
        <v>0.3</v>
      </c>
      <c r="G14" s="45">
        <f t="shared" si="2"/>
        <v>0.42</v>
      </c>
      <c r="H14" s="41">
        <f t="shared" si="3"/>
        <v>1.4285714285714286</v>
      </c>
      <c r="I14" s="42">
        <f t="shared" si="3"/>
        <v>3.3333333333333335</v>
      </c>
    </row>
    <row r="15" spans="1:11">
      <c r="A15" s="30" t="s">
        <v>54</v>
      </c>
      <c r="B15" s="33">
        <f t="shared" si="4"/>
        <v>13</v>
      </c>
      <c r="C15" s="34">
        <f t="shared" si="5"/>
        <v>7</v>
      </c>
      <c r="D15" s="22">
        <v>26</v>
      </c>
      <c r="E15" s="46">
        <f t="shared" si="0"/>
        <v>0.65</v>
      </c>
      <c r="F15" s="47">
        <f t="shared" si="1"/>
        <v>0.35</v>
      </c>
      <c r="G15" s="45">
        <f t="shared" si="2"/>
        <v>0.45499999999999996</v>
      </c>
      <c r="H15" s="41">
        <f t="shared" si="3"/>
        <v>1.5384615384615383</v>
      </c>
      <c r="I15" s="42">
        <f t="shared" si="3"/>
        <v>2.8571428571428572</v>
      </c>
    </row>
    <row r="16" spans="1:11">
      <c r="A16" s="30" t="s">
        <v>55</v>
      </c>
      <c r="B16" s="33">
        <f t="shared" si="4"/>
        <v>12</v>
      </c>
      <c r="C16" s="34">
        <f t="shared" si="5"/>
        <v>8</v>
      </c>
      <c r="D16" s="22">
        <v>27</v>
      </c>
      <c r="E16" s="46">
        <f t="shared" si="0"/>
        <v>0.6</v>
      </c>
      <c r="F16" s="47">
        <f t="shared" si="1"/>
        <v>0.4</v>
      </c>
      <c r="G16" s="45">
        <f t="shared" si="2"/>
        <v>0.48</v>
      </c>
      <c r="H16" s="41">
        <f t="shared" si="3"/>
        <v>1.6666666666666667</v>
      </c>
      <c r="I16" s="42">
        <f t="shared" si="3"/>
        <v>2.5</v>
      </c>
      <c r="K16"/>
    </row>
    <row r="17" spans="1:9">
      <c r="A17" s="30" t="s">
        <v>56</v>
      </c>
      <c r="B17" s="33">
        <f t="shared" si="4"/>
        <v>11</v>
      </c>
      <c r="C17" s="34">
        <f t="shared" si="5"/>
        <v>9</v>
      </c>
      <c r="D17" s="22">
        <v>28</v>
      </c>
      <c r="E17" s="46">
        <f t="shared" si="0"/>
        <v>0.55000000000000004</v>
      </c>
      <c r="F17" s="47">
        <f t="shared" si="1"/>
        <v>0.45</v>
      </c>
      <c r="G17" s="45">
        <f t="shared" si="2"/>
        <v>0.49500000000000005</v>
      </c>
      <c r="H17" s="41">
        <f t="shared" si="3"/>
        <v>1.8181818181818181</v>
      </c>
      <c r="I17" s="42">
        <f t="shared" si="3"/>
        <v>2.2222222222222223</v>
      </c>
    </row>
    <row r="18" spans="1:9">
      <c r="A18" s="30" t="s">
        <v>57</v>
      </c>
      <c r="B18" s="33">
        <f t="shared" si="4"/>
        <v>10</v>
      </c>
      <c r="C18" s="34">
        <f t="shared" si="5"/>
        <v>10</v>
      </c>
      <c r="D18" s="22">
        <v>29</v>
      </c>
      <c r="E18" s="46">
        <f t="shared" si="0"/>
        <v>0.5</v>
      </c>
      <c r="F18" s="47">
        <f t="shared" si="1"/>
        <v>0.5</v>
      </c>
      <c r="G18" s="45">
        <f t="shared" si="2"/>
        <v>0.5</v>
      </c>
      <c r="H18" s="41">
        <f t="shared" si="3"/>
        <v>2</v>
      </c>
      <c r="I18" s="42">
        <f t="shared" si="3"/>
        <v>2</v>
      </c>
    </row>
    <row r="19" spans="1:9">
      <c r="A19" s="30" t="s">
        <v>58</v>
      </c>
      <c r="B19" s="33">
        <f t="shared" si="4"/>
        <v>9</v>
      </c>
      <c r="C19" s="34">
        <f t="shared" si="5"/>
        <v>11</v>
      </c>
      <c r="D19" s="22">
        <v>30</v>
      </c>
      <c r="E19" s="46">
        <f t="shared" si="0"/>
        <v>0.45</v>
      </c>
      <c r="F19" s="47">
        <f t="shared" si="1"/>
        <v>0.55000000000000004</v>
      </c>
      <c r="G19" s="45">
        <f t="shared" si="2"/>
        <v>0.49500000000000005</v>
      </c>
      <c r="H19" s="41">
        <f t="shared" si="3"/>
        <v>2.2222222222222223</v>
      </c>
      <c r="I19" s="42">
        <f t="shared" si="3"/>
        <v>1.8181818181818181</v>
      </c>
    </row>
    <row r="20" spans="1:9">
      <c r="A20" s="30" t="s">
        <v>59</v>
      </c>
      <c r="B20" s="33">
        <f t="shared" si="4"/>
        <v>8</v>
      </c>
      <c r="C20" s="34">
        <f t="shared" si="5"/>
        <v>12</v>
      </c>
      <c r="D20" s="22">
        <v>31</v>
      </c>
      <c r="E20" s="46">
        <f t="shared" si="0"/>
        <v>0.4</v>
      </c>
      <c r="F20" s="47">
        <f t="shared" si="1"/>
        <v>0.6</v>
      </c>
      <c r="G20" s="45">
        <f t="shared" si="2"/>
        <v>0.48</v>
      </c>
      <c r="H20" s="41">
        <f t="shared" si="3"/>
        <v>2.5</v>
      </c>
      <c r="I20" s="42">
        <f t="shared" si="3"/>
        <v>1.6666666666666667</v>
      </c>
    </row>
    <row r="21" spans="1:9">
      <c r="A21" s="30" t="s">
        <v>60</v>
      </c>
      <c r="B21" s="33">
        <f t="shared" si="4"/>
        <v>7</v>
      </c>
      <c r="C21" s="34">
        <f t="shared" si="5"/>
        <v>13</v>
      </c>
      <c r="D21" s="22">
        <v>32</v>
      </c>
      <c r="E21" s="46">
        <f t="shared" si="0"/>
        <v>0.35</v>
      </c>
      <c r="F21" s="47">
        <f t="shared" si="1"/>
        <v>0.65</v>
      </c>
      <c r="G21" s="45">
        <f t="shared" si="2"/>
        <v>0.45499999999999996</v>
      </c>
      <c r="H21" s="41">
        <f t="shared" si="3"/>
        <v>2.8571428571428572</v>
      </c>
      <c r="I21" s="42">
        <f t="shared" si="3"/>
        <v>1.5384615384615383</v>
      </c>
    </row>
    <row r="22" spans="1:9">
      <c r="A22" s="30" t="s">
        <v>61</v>
      </c>
      <c r="B22" s="33">
        <f t="shared" si="4"/>
        <v>6</v>
      </c>
      <c r="C22" s="34">
        <f t="shared" si="5"/>
        <v>14</v>
      </c>
      <c r="D22" s="22">
        <v>33</v>
      </c>
      <c r="E22" s="46">
        <f t="shared" si="0"/>
        <v>0.3</v>
      </c>
      <c r="F22" s="47">
        <f t="shared" si="1"/>
        <v>0.7</v>
      </c>
      <c r="G22" s="45">
        <f t="shared" si="2"/>
        <v>0.42</v>
      </c>
      <c r="H22" s="41">
        <f t="shared" si="3"/>
        <v>3.3333333333333335</v>
      </c>
      <c r="I22" s="42">
        <f t="shared" si="3"/>
        <v>1.4285714285714286</v>
      </c>
    </row>
    <row r="23" spans="1:9">
      <c r="A23" s="30" t="s">
        <v>62</v>
      </c>
      <c r="B23" s="33">
        <f t="shared" si="4"/>
        <v>5</v>
      </c>
      <c r="C23" s="34">
        <f t="shared" si="5"/>
        <v>15</v>
      </c>
      <c r="D23" s="22">
        <v>34</v>
      </c>
      <c r="E23" s="46">
        <f t="shared" si="0"/>
        <v>0.25</v>
      </c>
      <c r="F23" s="47">
        <f t="shared" si="1"/>
        <v>0.75</v>
      </c>
      <c r="G23" s="45">
        <f t="shared" si="2"/>
        <v>0.375</v>
      </c>
      <c r="H23" s="41">
        <f t="shared" si="3"/>
        <v>4</v>
      </c>
      <c r="I23" s="42">
        <f t="shared" si="3"/>
        <v>1.3333333333333333</v>
      </c>
    </row>
    <row r="24" spans="1:9">
      <c r="A24" s="30" t="s">
        <v>63</v>
      </c>
      <c r="B24" s="33">
        <f t="shared" si="4"/>
        <v>4</v>
      </c>
      <c r="C24" s="34">
        <f t="shared" si="5"/>
        <v>16</v>
      </c>
      <c r="D24" s="22">
        <v>35</v>
      </c>
      <c r="E24" s="46">
        <f t="shared" si="0"/>
        <v>0.2</v>
      </c>
      <c r="F24" s="47">
        <f t="shared" si="1"/>
        <v>0.8</v>
      </c>
      <c r="G24" s="45">
        <f t="shared" si="2"/>
        <v>0.32000000000000006</v>
      </c>
      <c r="H24" s="41">
        <f t="shared" si="3"/>
        <v>5</v>
      </c>
      <c r="I24" s="42">
        <f t="shared" si="3"/>
        <v>1.25</v>
      </c>
    </row>
    <row r="25" spans="1:9">
      <c r="A25" s="30" t="s">
        <v>64</v>
      </c>
      <c r="B25" s="33">
        <f t="shared" si="4"/>
        <v>3</v>
      </c>
      <c r="C25" s="34">
        <f t="shared" si="5"/>
        <v>17</v>
      </c>
      <c r="D25" s="22">
        <v>36</v>
      </c>
      <c r="E25" s="46">
        <f t="shared" si="0"/>
        <v>0.15</v>
      </c>
      <c r="F25" s="47">
        <f t="shared" si="1"/>
        <v>0.85</v>
      </c>
      <c r="G25" s="45">
        <f t="shared" si="2"/>
        <v>0.255</v>
      </c>
      <c r="H25" s="41">
        <f t="shared" si="3"/>
        <v>6.666666666666667</v>
      </c>
      <c r="I25" s="42">
        <f t="shared" si="3"/>
        <v>1.1764705882352942</v>
      </c>
    </row>
    <row r="26" spans="1:9">
      <c r="A26" s="30" t="s">
        <v>65</v>
      </c>
      <c r="B26" s="33">
        <f t="shared" si="4"/>
        <v>2</v>
      </c>
      <c r="C26" s="34">
        <f t="shared" si="5"/>
        <v>18</v>
      </c>
      <c r="D26" s="22">
        <v>37</v>
      </c>
      <c r="E26" s="46">
        <f t="shared" si="0"/>
        <v>0.1</v>
      </c>
      <c r="F26" s="47">
        <f t="shared" si="1"/>
        <v>0.9</v>
      </c>
      <c r="G26" s="45">
        <f t="shared" si="2"/>
        <v>0.18000000000000002</v>
      </c>
      <c r="H26" s="41">
        <f t="shared" si="3"/>
        <v>10</v>
      </c>
      <c r="I26" s="42">
        <f t="shared" si="3"/>
        <v>1.1111111111111112</v>
      </c>
    </row>
    <row r="27" spans="1:9">
      <c r="A27" s="30" t="s">
        <v>66</v>
      </c>
      <c r="B27" s="33">
        <f t="shared" si="4"/>
        <v>1</v>
      </c>
      <c r="C27" s="34">
        <f t="shared" si="5"/>
        <v>19</v>
      </c>
      <c r="D27" s="22">
        <v>38</v>
      </c>
      <c r="E27" s="46">
        <f t="shared" si="0"/>
        <v>0.05</v>
      </c>
      <c r="F27" s="47">
        <f t="shared" si="1"/>
        <v>0.95</v>
      </c>
      <c r="G27" s="45">
        <f t="shared" si="2"/>
        <v>9.5000000000000001E-2</v>
      </c>
      <c r="H27" s="41">
        <f t="shared" si="3"/>
        <v>20</v>
      </c>
      <c r="I27" s="42">
        <f t="shared" si="3"/>
        <v>1.0526315789473684</v>
      </c>
    </row>
    <row r="28" spans="1:9">
      <c r="A28" s="30" t="s">
        <v>67</v>
      </c>
      <c r="B28" s="35">
        <f t="shared" si="4"/>
        <v>0</v>
      </c>
      <c r="C28" s="36">
        <f t="shared" si="5"/>
        <v>20</v>
      </c>
      <c r="D28" s="22">
        <v>39</v>
      </c>
      <c r="E28" s="48">
        <f t="shared" si="0"/>
        <v>0</v>
      </c>
      <c r="F28" s="49">
        <f t="shared" si="1"/>
        <v>1</v>
      </c>
      <c r="G28" s="45">
        <f t="shared" si="2"/>
        <v>0</v>
      </c>
      <c r="H28" s="43" t="e">
        <f t="shared" si="3"/>
        <v>#DIV/0!</v>
      </c>
      <c r="I28" s="44">
        <f t="shared" si="3"/>
        <v>1</v>
      </c>
    </row>
    <row r="41" spans="8:8">
      <c r="H41"/>
    </row>
  </sheetData>
  <mergeCells count="5">
    <mergeCell ref="H5:I6"/>
    <mergeCell ref="B4:C4"/>
    <mergeCell ref="E4:F4"/>
    <mergeCell ref="H4:I4"/>
    <mergeCell ref="G5:G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2"/>
  <sheetViews>
    <sheetView showGridLines="0" topLeftCell="A12" workbookViewId="0">
      <selection activeCell="E36" sqref="E36"/>
    </sheetView>
  </sheetViews>
  <sheetFormatPr defaultRowHeight="16.5"/>
  <cols>
    <col min="1" max="2" width="9" style="2"/>
    <col min="3" max="3" width="14.875" style="2" bestFit="1" customWidth="1"/>
    <col min="4" max="6" width="12.125" style="2" customWidth="1"/>
    <col min="7" max="9" width="14.625" style="2" customWidth="1"/>
    <col min="10" max="10" width="21.875" style="2" bestFit="1" customWidth="1"/>
    <col min="11" max="16384" width="9" style="2"/>
  </cols>
  <sheetData>
    <row r="5" spans="3:13" ht="17.25">
      <c r="C5" s="1"/>
      <c r="E5" s="3"/>
      <c r="F5" s="4"/>
      <c r="G5" s="5" t="s">
        <v>4</v>
      </c>
      <c r="H5" s="5" t="s">
        <v>5</v>
      </c>
      <c r="I5" s="5" t="s">
        <v>6</v>
      </c>
    </row>
    <row r="6" spans="3:13" ht="17.25">
      <c r="C6" s="1"/>
      <c r="D6" s="6" t="s">
        <v>1</v>
      </c>
      <c r="E6" s="6" t="s">
        <v>0</v>
      </c>
      <c r="F6" s="7" t="s">
        <v>2</v>
      </c>
      <c r="G6" s="6" t="s">
        <v>10</v>
      </c>
      <c r="H6" s="6" t="s">
        <v>11</v>
      </c>
      <c r="I6" s="6" t="s">
        <v>3</v>
      </c>
    </row>
    <row r="7" spans="3:13" ht="27.75" customHeight="1">
      <c r="C7" s="1" t="s">
        <v>9</v>
      </c>
      <c r="D7" s="5">
        <v>16</v>
      </c>
      <c r="E7" s="5">
        <v>34</v>
      </c>
      <c r="F7" s="8">
        <f>SUM(D7:E7)</f>
        <v>50</v>
      </c>
      <c r="G7" s="9">
        <f>D7/F7</f>
        <v>0.32</v>
      </c>
      <c r="H7" s="10">
        <f>E7/F7</f>
        <v>0.68</v>
      </c>
      <c r="I7" s="11">
        <f>2*G7*H7</f>
        <v>0.43520000000000003</v>
      </c>
      <c r="J7" s="12"/>
      <c r="K7" s="12"/>
      <c r="L7" s="12"/>
      <c r="M7" s="12"/>
    </row>
    <row r="8" spans="3:13" ht="27.75" customHeight="1">
      <c r="C8" s="1" t="s">
        <v>7</v>
      </c>
      <c r="D8" s="5">
        <v>1</v>
      </c>
      <c r="E8" s="5">
        <v>32</v>
      </c>
      <c r="F8" s="8">
        <f t="shared" ref="F8:F9" si="0">SUM(D8:E8)</f>
        <v>33</v>
      </c>
      <c r="G8" s="9">
        <f t="shared" ref="G8:G9" si="1">D8/F8</f>
        <v>3.0303030303030304E-2</v>
      </c>
      <c r="H8" s="10">
        <f t="shared" ref="H8:H9" si="2">E8/F8</f>
        <v>0.96969696969696972</v>
      </c>
      <c r="I8" s="13">
        <f t="shared" ref="I8:I9" si="3">2*G8*H8</f>
        <v>5.8769513314967867E-2</v>
      </c>
      <c r="J8" s="12"/>
      <c r="K8" s="12"/>
      <c r="L8" s="12"/>
      <c r="M8" s="12"/>
    </row>
    <row r="9" spans="3:13" ht="27.75" customHeight="1">
      <c r="C9" s="1" t="s">
        <v>8</v>
      </c>
      <c r="D9" s="6">
        <v>15</v>
      </c>
      <c r="E9" s="6">
        <v>2</v>
      </c>
      <c r="F9" s="7">
        <f t="shared" si="0"/>
        <v>17</v>
      </c>
      <c r="G9" s="14">
        <f t="shared" si="1"/>
        <v>0.88235294117647056</v>
      </c>
      <c r="H9" s="15">
        <f t="shared" si="2"/>
        <v>0.11764705882352941</v>
      </c>
      <c r="I9" s="16">
        <f t="shared" si="3"/>
        <v>0.20761245674740483</v>
      </c>
      <c r="J9" s="12"/>
      <c r="K9" s="12"/>
      <c r="L9" s="12"/>
      <c r="M9" s="12"/>
    </row>
    <row r="10" spans="3:13">
      <c r="D10" s="17"/>
      <c r="E10" s="17"/>
      <c r="F10" s="17"/>
      <c r="G10" s="17"/>
      <c r="H10" s="17"/>
      <c r="I10" s="17"/>
    </row>
    <row r="11" spans="3:13" ht="22.5" customHeight="1">
      <c r="I11" s="18">
        <f>I8+I9</f>
        <v>0.26638197006237269</v>
      </c>
    </row>
    <row r="14" spans="3:13" ht="17.25">
      <c r="C14" s="1" t="s">
        <v>12</v>
      </c>
      <c r="E14" s="3"/>
      <c r="F14" s="4"/>
      <c r="G14" s="5" t="s">
        <v>4</v>
      </c>
      <c r="H14" s="5" t="s">
        <v>5</v>
      </c>
      <c r="I14" s="5" t="s">
        <v>6</v>
      </c>
    </row>
    <row r="15" spans="3:13" ht="24" customHeight="1">
      <c r="C15" s="1"/>
      <c r="D15" s="6" t="s">
        <v>1</v>
      </c>
      <c r="E15" s="6" t="s">
        <v>0</v>
      </c>
      <c r="F15" s="7" t="s">
        <v>2</v>
      </c>
      <c r="G15" s="6" t="s">
        <v>10</v>
      </c>
      <c r="H15" s="6" t="s">
        <v>11</v>
      </c>
      <c r="I15" s="6" t="s">
        <v>3</v>
      </c>
    </row>
    <row r="16" spans="3:13" ht="24" customHeight="1">
      <c r="C16" s="1" t="s">
        <v>9</v>
      </c>
      <c r="D16" s="5">
        <v>16</v>
      </c>
      <c r="E16" s="5">
        <v>34</v>
      </c>
      <c r="F16" s="8">
        <f>SUM(D16:E16)</f>
        <v>50</v>
      </c>
      <c r="G16" s="9">
        <f>D16/F16</f>
        <v>0.32</v>
      </c>
      <c r="H16" s="10">
        <f>E16/F16</f>
        <v>0.68</v>
      </c>
      <c r="I16" s="11">
        <f>2*G16*H16</f>
        <v>0.43520000000000003</v>
      </c>
    </row>
    <row r="17" spans="3:10" ht="24" customHeight="1">
      <c r="C17" s="1" t="s">
        <v>7</v>
      </c>
      <c r="D17" s="5">
        <v>2</v>
      </c>
      <c r="E17" s="5">
        <v>33</v>
      </c>
      <c r="F17" s="8">
        <f t="shared" ref="F17:F18" si="4">SUM(D17:E17)</f>
        <v>35</v>
      </c>
      <c r="G17" s="9">
        <f t="shared" ref="G17:G18" si="5">D17/F17</f>
        <v>5.7142857142857141E-2</v>
      </c>
      <c r="H17" s="10">
        <f t="shared" ref="H17:H18" si="6">E17/F17</f>
        <v>0.94285714285714284</v>
      </c>
      <c r="I17" s="13">
        <f t="shared" ref="I17:I18" si="7">2*G17*H17</f>
        <v>0.10775510204081633</v>
      </c>
      <c r="J17" s="19"/>
    </row>
    <row r="18" spans="3:10" ht="24" customHeight="1">
      <c r="C18" s="1" t="s">
        <v>8</v>
      </c>
      <c r="D18" s="6">
        <v>4</v>
      </c>
      <c r="E18" s="6">
        <v>1</v>
      </c>
      <c r="F18" s="7">
        <f t="shared" si="4"/>
        <v>5</v>
      </c>
      <c r="G18" s="14">
        <f t="shared" si="5"/>
        <v>0.8</v>
      </c>
      <c r="H18" s="15">
        <f t="shared" si="6"/>
        <v>0.2</v>
      </c>
      <c r="I18" s="16">
        <f t="shared" si="7"/>
        <v>0.32000000000000006</v>
      </c>
    </row>
    <row r="20" spans="3:10">
      <c r="I20" s="18">
        <f>I17+I18</f>
        <v>0.4277551020408164</v>
      </c>
    </row>
    <row r="23" spans="3:10" ht="24">
      <c r="C23" s="20" t="s">
        <v>13</v>
      </c>
    </row>
    <row r="40" spans="2:9" ht="17.25">
      <c r="B40" s="1" t="s">
        <v>14</v>
      </c>
      <c r="C40" s="21">
        <v>0.435</v>
      </c>
      <c r="D40" s="1"/>
      <c r="E40" s="1"/>
      <c r="F40" s="1" t="s">
        <v>14</v>
      </c>
      <c r="G40" s="21">
        <v>5.8999999999999997E-2</v>
      </c>
      <c r="H40" s="21"/>
      <c r="I40" s="21">
        <v>0.20799999999999999</v>
      </c>
    </row>
    <row r="41" spans="2:9" ht="17.25">
      <c r="B41" s="1" t="s">
        <v>15</v>
      </c>
      <c r="C41" s="21">
        <f>0.059*33/50 + 0.208*17/50</f>
        <v>0.10966000000000001</v>
      </c>
      <c r="D41" s="1"/>
      <c r="E41" s="1"/>
      <c r="F41" s="1" t="s">
        <v>15</v>
      </c>
      <c r="G41" s="21">
        <f>0*31/32 + 0.5*2/32</f>
        <v>3.125E-2</v>
      </c>
      <c r="H41" s="21"/>
      <c r="I41" s="21">
        <f>0*1/17+0.117*16/17</f>
        <v>0.11011764705882354</v>
      </c>
    </row>
    <row r="42" spans="2:9" ht="17.25">
      <c r="B42" s="1" t="s">
        <v>16</v>
      </c>
      <c r="C42" s="21">
        <f>C40-C41</f>
        <v>0.32533999999999996</v>
      </c>
      <c r="D42" s="1"/>
      <c r="E42" s="1"/>
      <c r="F42" s="1" t="s">
        <v>16</v>
      </c>
      <c r="G42" s="21">
        <f>G40-G41</f>
        <v>2.7749999999999997E-2</v>
      </c>
      <c r="H42" s="21"/>
      <c r="I42" s="21">
        <f t="shared" ref="I42" si="8">I40-I41</f>
        <v>9.7882352941176448E-2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showGridLines="0" workbookViewId="0">
      <selection activeCell="D7" sqref="D7"/>
    </sheetView>
  </sheetViews>
  <sheetFormatPr defaultRowHeight="16.5"/>
  <cols>
    <col min="1" max="1" width="28.75" style="24" bestFit="1" customWidth="1"/>
    <col min="2" max="12" width="8.875" style="22" customWidth="1"/>
    <col min="13" max="16384" width="9" style="22"/>
  </cols>
  <sheetData>
    <row r="3" spans="1:11">
      <c r="A3" s="26"/>
      <c r="B3" s="27" t="s">
        <v>41</v>
      </c>
      <c r="C3" s="27" t="s">
        <v>42</v>
      </c>
      <c r="D3" s="27" t="s">
        <v>43</v>
      </c>
      <c r="E3" s="27" t="s">
        <v>35</v>
      </c>
    </row>
    <row r="4" spans="1:11">
      <c r="A4" s="24" t="s">
        <v>36</v>
      </c>
      <c r="B4" s="22">
        <v>0.1</v>
      </c>
      <c r="C4" s="22">
        <v>0.4</v>
      </c>
      <c r="D4" s="22">
        <v>0.5</v>
      </c>
      <c r="E4" s="22">
        <f>SUM(B4:D4)</f>
        <v>1</v>
      </c>
    </row>
    <row r="5" spans="1:11">
      <c r="A5" s="24" t="s">
        <v>44</v>
      </c>
      <c r="B5" s="22">
        <v>0.8</v>
      </c>
      <c r="C5" s="22">
        <v>0.15</v>
      </c>
      <c r="D5" s="22">
        <v>0.05</v>
      </c>
      <c r="E5" s="22">
        <f>SUM(B5:D5)</f>
        <v>1</v>
      </c>
    </row>
    <row r="7" spans="1:11" ht="42" customHeight="1">
      <c r="A7" s="24" t="s">
        <v>45</v>
      </c>
      <c r="B7" s="22">
        <f>B4*LOG((B4/B5),2)</f>
        <v>-0.30000000000000004</v>
      </c>
      <c r="C7" s="22">
        <f t="shared" ref="C7:D7" si="0">C4*LOG((C4/C5),2)</f>
        <v>0.56601499971153757</v>
      </c>
      <c r="D7" s="22">
        <f t="shared" si="0"/>
        <v>1.6609640474436813</v>
      </c>
      <c r="E7" s="22">
        <f>SUM(B7:D7)</f>
        <v>1.9269790471552188</v>
      </c>
    </row>
    <row r="8" spans="1:11" ht="42" customHeight="1">
      <c r="A8" s="24" t="s">
        <v>46</v>
      </c>
      <c r="B8" s="22">
        <f>B5*LOG((B5/B4),2)</f>
        <v>2.4000000000000004</v>
      </c>
      <c r="C8" s="22">
        <f t="shared" ref="C8:D8" si="1">C5*LOG((C5/C4),2)</f>
        <v>-0.21225562489182662</v>
      </c>
      <c r="D8" s="22">
        <f t="shared" si="1"/>
        <v>-0.16609640474436813</v>
      </c>
      <c r="E8" s="22">
        <f>SUM(B8:D8)</f>
        <v>2.0216479703638055</v>
      </c>
    </row>
    <row r="10" spans="1:11">
      <c r="K10"/>
    </row>
    <row r="13" spans="1:11">
      <c r="C13"/>
    </row>
    <row r="18" spans="7:7" ht="23.25">
      <c r="G18" s="28"/>
    </row>
    <row r="35" spans="8:8">
      <c r="H3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entropy</vt:lpstr>
      <vt:lpstr>Sheet4</vt:lpstr>
      <vt:lpstr>gini</vt:lpstr>
      <vt:lpstr>KL 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조상구</cp:lastModifiedBy>
  <dcterms:created xsi:type="dcterms:W3CDTF">2022-12-15T00:38:14Z</dcterms:created>
  <dcterms:modified xsi:type="dcterms:W3CDTF">2023-05-15T07:39:22Z</dcterms:modified>
</cp:coreProperties>
</file>