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n_meter_atm90e26. " sheetId="1" state="visible" r:id="rId2"/>
  </sheets>
  <definedNames>
    <definedName function="false" hidden="false" name="BoardQty" vbProcedure="false">'din_meter_atm90e26. '!$I$1</definedName>
    <definedName function="false" hidden="false" name="digikey_part_data" vbProcedure="false">'din_meter_atm90e26. '!$J$5:$O$16</definedName>
    <definedName function="false" hidden="false" name="farnell_part_data" vbProcedure="false">'din_meter_atm90e26. '!$P$5:$U$16</definedName>
    <definedName function="false" hidden="false" name="global_part_data" vbProcedure="false">'din_meter_atm90e26. '!$A$5:$I$16</definedName>
    <definedName function="false" hidden="false" name="mouser_part_data" vbProcedure="false">'din_meter_atm90e26. '!$V$5:$AA$16</definedName>
    <definedName function="false" hidden="false" name="newark_part_data" vbProcedure="false">'din_meter_atm90e26. '!$AB$5:$AG$16</definedName>
    <definedName function="false" hidden="false" name="rs_part_data" vbProcedure="false">'din_meter_atm90e26. '!$AH$5:$AM$16</definedName>
    <definedName function="false" hidden="false" name="TotalCost" vbProcedure="false">'din_meter_atm90e26.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<sst xmlns="http://schemas.openxmlformats.org/spreadsheetml/2006/main" count="168" uniqueCount="94">
  <si>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</si>
  <si>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</si>
  <si>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</si>
  <si>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</si>
  <si>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</si>
  <si>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</si>
  <si>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</si>
  <si>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</si>
  <si>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</si>
  <si>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</si>
  <si>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</si>
  <si>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</si>
  <si>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</si>
  <si>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</si>
  <si>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</si>
  <si>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</si>
  <si>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</si>
  <si>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</si>
  <si>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</si>
  <si>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</si>
  <si>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</si>
  <si>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</si>
  <si>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M1,M2</t>
  </si>
  <si>
    <t xml:space="preserve">ATM90E26_ATM90E26</t>
  </si>
  <si>
    <t xml:space="preserve">Housings_SSOP:SSOP-28_5.3x10.2mm_Pitch0.65mm</t>
  </si>
  <si>
    <t xml:space="preserve">ATM90E26-YU-B</t>
  </si>
  <si>
    <t xml:space="preserve">ATM90E26-YU-B-ND</t>
  </si>
  <si>
    <t xml:space="preserve">Link</t>
  </si>
  <si>
    <t xml:space="preserve">556-ATM90E26-YU-B</t>
  </si>
  <si>
    <t xml:space="preserve">67X3998</t>
  </si>
  <si>
    <t xml:space="preserve">127-8222</t>
  </si>
  <si>
    <t xml:space="preserve">C2,C3,C5,C9,C10,C12</t>
  </si>
  <si>
    <t xml:space="preserve">100n</t>
  </si>
  <si>
    <t xml:space="preserve">Capacitors_SMD:C_0402</t>
  </si>
  <si>
    <t xml:space="preserve">GCM155R71C104KA55D</t>
  </si>
  <si>
    <t xml:space="preserve">490-3261-1-ND</t>
  </si>
  <si>
    <t xml:space="preserve">8819742</t>
  </si>
  <si>
    <t xml:space="preserve">81-GRM155R71C104KA88</t>
  </si>
  <si>
    <t xml:space="preserve">38K1647</t>
  </si>
  <si>
    <t xml:space="preserve">723-5228</t>
  </si>
  <si>
    <t xml:space="preserve">C1,C4,C8,C11</t>
  </si>
  <si>
    <t xml:space="preserve">10u</t>
  </si>
  <si>
    <t xml:space="preserve">Capacitors_SMD:C_0603</t>
  </si>
  <si>
    <t xml:space="preserve">GRM188R61A106KE69D</t>
  </si>
  <si>
    <t xml:space="preserve">490-10474-1-ND</t>
  </si>
  <si>
    <t xml:space="preserve">2494233</t>
  </si>
  <si>
    <t xml:space="preserve">81-GRM188R61A106KE9D</t>
  </si>
  <si>
    <t xml:space="preserve">55Y9855</t>
  </si>
  <si>
    <t xml:space="preserve">846-7293</t>
  </si>
  <si>
    <t xml:space="preserve">Y1,Y2</t>
  </si>
  <si>
    <t xml:space="preserve">Crystal_Small</t>
  </si>
  <si>
    <t xml:space="preserve">Crystals:Crystal_SMD_5032-2pin_5.0x3.2mm</t>
  </si>
  <si>
    <t xml:space="preserve">AA-8.192MAGE-T</t>
  </si>
  <si>
    <t xml:space="preserve">810-2514</t>
  </si>
  <si>
    <t xml:space="preserve">C6,C7,C13,C14</t>
  </si>
  <si>
    <t xml:space="preserve">20p</t>
  </si>
  <si>
    <t xml:space="preserve">GRM1555C1H200JA01D</t>
  </si>
  <si>
    <t xml:space="preserve">490-5930-1-ND</t>
  </si>
  <si>
    <t xml:space="preserve">2218848</t>
  </si>
  <si>
    <t xml:space="preserve">81-GRM1555C1H200JA1D</t>
  </si>
  <si>
    <t xml:space="preserve">48W5744</t>
  </si>
  <si>
    <t xml:space="preserve">814-5561</t>
  </si>
  <si>
    <t xml:space="preserve">J5</t>
  </si>
  <si>
    <t xml:space="preserve">CONN_01X10</t>
  </si>
  <si>
    <t xml:space="preserve">52418-1010:SHDR10W60P200_1X10_2150X400X335P</t>
  </si>
  <si>
    <t xml:space="preserve">52418-1010</t>
  </si>
  <si>
    <t xml:space="preserve">WM6478-ND</t>
  </si>
  <si>
    <t xml:space="preserve">538-52418-1010</t>
  </si>
  <si>
    <t xml:space="preserve">720-6283</t>
  </si>
  <si>
    <t xml:space="preserve">R1,R2,R3,R4,R5,R6,R7,R8,R9,R10</t>
  </si>
  <si>
    <t xml:space="preserve">1K</t>
  </si>
  <si>
    <t xml:space="preserve">Resistors_SMD:R_0402</t>
  </si>
  <si>
    <t xml:space="preserve">WR04X1001FTL</t>
  </si>
  <si>
    <t xml:space="preserve">541-1.00KLCT-ND</t>
  </si>
  <si>
    <t xml:space="preserve">1469662</t>
  </si>
  <si>
    <t xml:space="preserve">71-CRCW0402-1.0K-E3</t>
  </si>
  <si>
    <t xml:space="preserve">19K7992</t>
  </si>
  <si>
    <t xml:space="preserve">678-8872</t>
  </si>
  <si>
    <t xml:space="preserve">C15,C16,C17,C18,C19,C20,C21,C22,C23,C24</t>
  </si>
  <si>
    <t xml:space="preserve">33n</t>
  </si>
  <si>
    <t xml:space="preserve">TMK105BJ333KV-F</t>
  </si>
  <si>
    <t xml:space="preserve">Not Assigned</t>
  </si>
  <si>
    <t xml:space="preserve">798-6885</t>
  </si>
  <si>
    <t xml:space="preserve">L1</t>
  </si>
  <si>
    <t xml:space="preserve">GND_SUP</t>
  </si>
  <si>
    <t xml:space="preserve">Inductors_SMD:L_0402</t>
  </si>
  <si>
    <t xml:space="preserve">BLM15AG100SN1D</t>
  </si>
  <si>
    <t xml:space="preserve">490-5176-1-ND</t>
  </si>
  <si>
    <t xml:space="preserve">1515758</t>
  </si>
  <si>
    <t xml:space="preserve">81-BLM15AG100SN1D</t>
  </si>
  <si>
    <t xml:space="preserve">73M9021</t>
  </si>
  <si>
    <t xml:space="preserve">110-756</t>
  </si>
  <si>
    <t xml:space="preserve">L2</t>
  </si>
  <si>
    <t xml:space="preserve">3V3_SUP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</si>
</sst>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ATM90E26-YU-B%20" TargetMode="External"/><Relationship Id="rId3" Type="http://schemas.openxmlformats.org/officeDocument/2006/relationships/hyperlink" Target="http://www.mouser.com/Search/Refine.aspx?Keyword=ATM90E26-YU-B%20" TargetMode="External"/><Relationship Id="rId4" Type="http://schemas.openxmlformats.org/officeDocument/2006/relationships/hyperlink" Target="http://www.newark.com/webapp/wcs/stores/servlet/Search?catalogId=15003&amp;langId=-1&amp;storeId=10194&amp;gs=true&amp;st=ATM90E26-YU-B%20" TargetMode="External"/><Relationship Id="rId5" Type="http://schemas.openxmlformats.org/officeDocument/2006/relationships/hyperlink" Target="http://it.rs-online.com/web/c/?searchTerm=ATM90E26-YU-B%20" TargetMode="External"/><Relationship Id="rId6" Type="http://schemas.openxmlformats.org/officeDocument/2006/relationships/hyperlink" Target="http://www.digikey.com/product-detail/en/murata-electronics-north-america/GRM155R71C104KA88D/490-3261-1-ND/702802" TargetMode="External"/><Relationship Id="rId7" Type="http://schemas.openxmlformats.org/officeDocument/2006/relationships/hyperlink" Target="http://it.farnell.com/murata/grm155r71c104ka88d/condensatore-mlcc-x7r-100nf-16v/dp/8819742" TargetMode="External"/><Relationship Id="rId8" Type="http://schemas.openxmlformats.org/officeDocument/2006/relationships/hyperlink" Target="http://www.mouser.com/Search/Refine.aspx?Keyword=GRM155R71C104KA88D%20" TargetMode="External"/><Relationship Id="rId9" Type="http://schemas.openxmlformats.org/officeDocument/2006/relationships/hyperlink" Target="http://www.newark.com/murata/grm155r71c104ka88d/ceramic-capacitor-0-1uf-16v-x7r/dp/38K1647" TargetMode="External"/><Relationship Id="rId10" Type="http://schemas.openxmlformats.org/officeDocument/2006/relationships/hyperlink" Target="http://it.rs-online.com/web/c/?searchTerm=GRM155R71C104KA88D%20" TargetMode="External"/><Relationship Id="rId11" Type="http://schemas.openxmlformats.org/officeDocument/2006/relationships/hyperlink" Target="http://www.digikey.com/product-detail/en/murata-electronics-north-america/GRM188R61A106KE69D/490-10474-1-ND/5026392" TargetMode="External"/><Relationship Id="rId12" Type="http://schemas.openxmlformats.org/officeDocument/2006/relationships/hyperlink" Target="http://it.farnell.com/murata/grm188r61a106ke69d/condensatore-mlcc-x5r-10uf-10v/dp/2494233" TargetMode="External"/><Relationship Id="rId13" Type="http://schemas.openxmlformats.org/officeDocument/2006/relationships/hyperlink" Target="http://www.mouser.com/ProductDetail/Murata-Electronics/GRM188R61A106KE69D/?qs=sGAEpiMZZMs0AnBnWHyRQIQ9GZ%252bR1NCaPZjWVMvlF0E%3D" TargetMode="External"/><Relationship Id="rId14" Type="http://schemas.openxmlformats.org/officeDocument/2006/relationships/hyperlink" Target="http://www.newark.com/murata/grm188r61a106ke69d/smd-multilayer-ceramic-capacitor/dp/55Y9855" TargetMode="External"/><Relationship Id="rId15" Type="http://schemas.openxmlformats.org/officeDocument/2006/relationships/hyperlink" Target="http://it.rs-online.com/web/c/?searchTerm=GRM188R61A106KE69D%20" TargetMode="External"/><Relationship Id="rId16" Type="http://schemas.openxmlformats.org/officeDocument/2006/relationships/hyperlink" Target="http://it.rs-online.com/web/c/?searchTerm=5XFA08192123TF80Q3%20" TargetMode="External"/><Relationship Id="rId17" Type="http://schemas.openxmlformats.org/officeDocument/2006/relationships/hyperlink" Target="http://www.digikey.com/product-detail/en/murata-electronics-north-america/GRM1555C1H200JA01D/490-5930-1-ND/3721287" TargetMode="External"/><Relationship Id="rId18" Type="http://schemas.openxmlformats.org/officeDocument/2006/relationships/hyperlink" Target="http://it.farnell.com/murata/grm1555c1h200ja01d/condens-mlcc-c0g-np0-20pf-50v/dp/2218848" TargetMode="External"/><Relationship Id="rId19" Type="http://schemas.openxmlformats.org/officeDocument/2006/relationships/hyperlink" Target="http://www.mouser.com/Search/Refine.aspx?Keyword=GRM1555C1H200JA01D%20" TargetMode="External"/><Relationship Id="rId20" Type="http://schemas.openxmlformats.org/officeDocument/2006/relationships/hyperlink" Target="http://www.newark.com/webapp/wcs/stores/servlet/Search?catalogId=15003&amp;langId=-1&amp;storeId=10194&amp;gs=true&amp;st=GRM1555C1H200JA01D%20" TargetMode="External"/><Relationship Id="rId21" Type="http://schemas.openxmlformats.org/officeDocument/2006/relationships/hyperlink" Target="http://it.rs-online.com/web/c/?searchTerm=GRM1555C1H200JA01D%20" TargetMode="External"/><Relationship Id="rId22" Type="http://schemas.openxmlformats.org/officeDocument/2006/relationships/hyperlink" Target="http://www.digikey.com/scripts/DkSearch/dksus.dll?WT.z_header=search_go&amp;lang=en&amp;keywords=52418-1010%20" TargetMode="External"/><Relationship Id="rId23" Type="http://schemas.openxmlformats.org/officeDocument/2006/relationships/hyperlink" Target="http://www.mouser.com/Search/Refine.aspx?Keyword=52418-1010%20" TargetMode="External"/><Relationship Id="rId24" Type="http://schemas.openxmlformats.org/officeDocument/2006/relationships/hyperlink" Target="http://it.rs-online.com/web/c/?searchTerm=52418-1010%20" TargetMode="External"/><Relationship Id="rId25" Type="http://schemas.openxmlformats.org/officeDocument/2006/relationships/hyperlink" Target="http://www.digikey.com/product-detail/en/vishay-dale/CRCW04021K00FKED/541-1.00KLCT-ND/1183123" TargetMode="External"/><Relationship Id="rId26" Type="http://schemas.openxmlformats.org/officeDocument/2006/relationships/hyperlink" Target="http://it.farnell.com/vishay/crcw04021k00fked/res-film-spesso-1k-1-0-063w-0402/dp/1469662" TargetMode="External"/><Relationship Id="rId27" Type="http://schemas.openxmlformats.org/officeDocument/2006/relationships/hyperlink" Target="http://www.mouser.com/ProductDetail/Vishay/CRCW04021K00FKED/?qs=sGAEpiMZZMu61qfTUdNhG2DpbjADlD3GFJ4zSbeLqG8%3D" TargetMode="External"/><Relationship Id="rId28" Type="http://schemas.openxmlformats.org/officeDocument/2006/relationships/hyperlink" Target="http://www.newark.com/vishay/crcw04021k00fked/res-thick-film-1k-1-0-063w-0402/dp/19K7992" TargetMode="External"/><Relationship Id="rId29" Type="http://schemas.openxmlformats.org/officeDocument/2006/relationships/hyperlink" Target="http://it.rs-online.com/web/p/resistori-smd/6788872/" TargetMode="External"/><Relationship Id="rId30" Type="http://schemas.openxmlformats.org/officeDocument/2006/relationships/hyperlink" Target="http://www.mouser.com/Search/Refine.aspx?Keyword=GRM155B11A333KA01D%20" TargetMode="External"/><Relationship Id="rId31" Type="http://schemas.openxmlformats.org/officeDocument/2006/relationships/hyperlink" Target="http://it.rs-online.com/web/c/?searchTerm=GRM155B11A333KA01D%20" TargetMode="External"/><Relationship Id="rId32" Type="http://schemas.openxmlformats.org/officeDocument/2006/relationships/hyperlink" Target="http://www.digikey.com/product-detail/en/murata-electronics-north-america/BLM15AG100SN1D/490-5176-1-ND/1948352" TargetMode="External"/><Relationship Id="rId33" Type="http://schemas.openxmlformats.org/officeDocument/2006/relationships/hyperlink" Target="http://it.farnell.com/murata/blm15ag100sn1d/grano-chip-0-05ohm-1a-0402/dp/1515758" TargetMode="External"/><Relationship Id="rId34" Type="http://schemas.openxmlformats.org/officeDocument/2006/relationships/hyperlink" Target="http://www.mouser.com/Search/Refine.aspx?Keyword=BLM15AG100SN1D%20" TargetMode="External"/><Relationship Id="rId35" Type="http://schemas.openxmlformats.org/officeDocument/2006/relationships/hyperlink" Target="http://www.newark.com/webapp/wcs/stores/servlet/Search?catalogId=15003&amp;langId=-1&amp;storeId=10194&amp;gs=true&amp;st=BLM15AG100SN1D%20" TargetMode="External"/><Relationship Id="rId36" Type="http://schemas.openxmlformats.org/officeDocument/2006/relationships/hyperlink" Target="http://it.rs-online.com/web/p/ferriti/0110756/" TargetMode="External"/><Relationship Id="rId37" Type="http://schemas.openxmlformats.org/officeDocument/2006/relationships/hyperlink" Target="http://www.digikey.com/product-detail/en/murata-electronics-north-america/BLM15AG100SN1D/490-5176-1-ND/1948352" TargetMode="External"/><Relationship Id="rId38" Type="http://schemas.openxmlformats.org/officeDocument/2006/relationships/hyperlink" Target="http://it.farnell.com/murata/blm15ag100sn1d/grano-chip-0-05ohm-1a-0402/dp/1515758" TargetMode="External"/><Relationship Id="rId39" Type="http://schemas.openxmlformats.org/officeDocument/2006/relationships/hyperlink" Target="http://www.mouser.com/Search/Refine.aspx?Keyword=BLM15AG100SN1D%20" TargetMode="External"/><Relationship Id="rId40" Type="http://schemas.openxmlformats.org/officeDocument/2006/relationships/hyperlink" Target="http://www.newark.com/webapp/wcs/stores/servlet/Search?catalogId=15003&amp;langId=-1&amp;storeId=10194&amp;gs=true&amp;st=BLM15AG100SN1D%20" TargetMode="External"/><Relationship Id="rId41" Type="http://schemas.openxmlformats.org/officeDocument/2006/relationships/hyperlink" Target="http://it.rs-online.com/web/p/ferriti/0110756/" TargetMode="External"/><Relationship Id="rId4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2" activeCellId="0" sqref="I2"/>
    </sheetView>
  </sheetViews>
  <sheetFormatPr defaultRowHeight="15" zeroHeight="false" outlineLevelRow="0" outlineLevelCol="2"/>
  <cols>
    <col collapsed="false" customWidth="true" hidden="false" outlineLevel="0" max="1" min="1" style="0" width="19.49"/>
    <col collapsed="false" customWidth="true" hidden="false" outlineLevel="0" max="5" min="2" style="0" width="9.14"/>
    <col collapsed="false" customWidth="true" hidden="false" outlineLevel="0" max="6" min="6" style="0" width="28.47"/>
    <col collapsed="false" customWidth="true" hidden="false" outlineLevel="0" max="8" min="7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5" min="14" style="0" width="9.14"/>
    <col collapsed="false" customWidth="true" hidden="false" outlineLevel="1" max="16" min="16" style="0" width="9.14"/>
    <col collapsed="false" customWidth="true" hidden="false" outlineLevel="2" max="18" min="17" style="0" width="9.14"/>
    <col collapsed="false" customWidth="true" hidden="false" outlineLevel="0" max="19" min="19" style="0" width="15.71"/>
    <col collapsed="false" customWidth="true" hidden="false" outlineLevel="2" max="21" min="20" style="0" width="9.14"/>
    <col collapsed="false" customWidth="true" hidden="false" outlineLevel="1" max="22" min="22" style="0" width="9.14"/>
    <col collapsed="false" customWidth="true" hidden="false" outlineLevel="2" max="24" min="23" style="0" width="9.14"/>
    <col collapsed="false" customWidth="true" hidden="false" outlineLevel="0" max="25" min="25" style="0" width="15.71"/>
    <col collapsed="false" customWidth="true" hidden="false" outlineLevel="2" max="27" min="26" style="0" width="9.14"/>
    <col collapsed="false" customWidth="true" hidden="false" outlineLevel="1" max="28" min="28" style="0" width="9.14"/>
    <col collapsed="false" customWidth="true" hidden="false" outlineLevel="2" max="30" min="29" style="0" width="9.14"/>
    <col collapsed="false" customWidth="true" hidden="false" outlineLevel="0" max="31" min="31" style="0" width="15.71"/>
    <col collapsed="false" customWidth="true" hidden="false" outlineLevel="2" max="33" min="32" style="0" width="9.14"/>
    <col collapsed="false" customWidth="true" hidden="false" outlineLevel="1" max="34" min="34" style="0" width="9.14"/>
    <col collapsed="false" customWidth="true" hidden="false" outlineLevel="2" max="36" min="35" style="0" width="9.14"/>
    <col collapsed="false" customWidth="true" hidden="false" outlineLevel="0" max="37" min="37" style="0" width="15.71"/>
    <col collapsed="false" customWidth="true" hidden="false" outlineLevel="2" max="39" min="38" style="0" width="9.14"/>
    <col collapsed="false" customWidth="true" hidden="false" outlineLevel="0" max="1025" min="40" style="0" width="8.54"/>
  </cols>
  <sheetData>
    <row r="1" customFormat="false" ht="15" hidden="false" customHeight="false" outlineLevel="0" collapsed="false">
      <c r="H1" s="1" t="s">
        <v>0</v>
      </c>
      <c r="I1" s="1" t="n">
        <v>10</v>
      </c>
    </row>
    <row r="2" customFormat="false" ht="15" hidden="false" customHeight="false" outlineLevel="0" collapsed="false">
      <c r="H2" s="2" t="s">
        <v>1</v>
      </c>
      <c r="I2" s="3" t="n">
        <f aca="false">SUM(I7:I16)</f>
        <v>60.53191</v>
      </c>
      <c r="M2" s="3" t="n">
        <f aca="false">SUM(M7:M16)</f>
        <v>40.05</v>
      </c>
      <c r="S2" s="3" t="n">
        <f aca="false">SUM(S7:S16)</f>
        <v>7.892582</v>
      </c>
      <c r="Y2" s="3" t="n">
        <f aca="false">SUM(Y7:Y16)</f>
        <v>35.29</v>
      </c>
      <c r="AE2" s="3" t="n">
        <f aca="false">SUM(AE7:AE16)</f>
        <v>25.82</v>
      </c>
      <c r="AK2" s="3" t="n">
        <f aca="false">SUM(AK7:AK16)</f>
        <v>67.54709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6.053191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F7" s="0" t="s">
        <v>25</v>
      </c>
      <c r="G7" s="0" t="n">
        <f aca="false">BoardQty*2</f>
        <v>20</v>
      </c>
      <c r="H7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0.943</v>
      </c>
      <c r="I7" s="12" t="n">
        <f aca="false">IFERROR(G7*H7,"")</f>
        <v>18.86</v>
      </c>
      <c r="J7" s="0" t="n">
        <v>16092</v>
      </c>
      <c r="L7" s="12" t="n">
        <f aca="false">IFERROR(LOOKUP(IF(K7="",G7,K7),{0,1,25,100,2000},{0,0.97,0.8924,0.8531,0.93188}),"")</f>
        <v>0.97</v>
      </c>
      <c r="M7" s="12" t="n">
        <f aca="false">IFERROR(IF(K7="",G7,K7)*L7,"")</f>
        <v>19.4</v>
      </c>
      <c r="N7" s="0" t="s">
        <v>26</v>
      </c>
      <c r="O7" s="13" t="s">
        <v>27</v>
      </c>
      <c r="V7" s="0" t="n">
        <v>2539</v>
      </c>
      <c r="X7" s="12" t="n">
        <f aca="false">IFERROR(LOOKUP(IF(W7="",G7,W7),{0,1,25,100},{0,0.943,0.879,0.848}),"")</f>
        <v>0.943</v>
      </c>
      <c r="Y7" s="12" t="n">
        <f aca="false">IFERROR(IF(W7="",G7,W7)*X7,"")</f>
        <v>18.86</v>
      </c>
      <c r="Z7" s="0" t="s">
        <v>28</v>
      </c>
      <c r="AA7" s="13" t="s">
        <v>27</v>
      </c>
      <c r="AD7" s="12" t="n">
        <f aca="false">IFERROR(LOOKUP(IF(AC7="",G7,AC7),{0,1,423,500,1000},{0,1.01,1.01,0.988,0.871}),"")</f>
        <v>1.01</v>
      </c>
      <c r="AE7" s="12" t="n">
        <f aca="false">IFERROR(IF(AC7="",G7,AC7)*AD7,"")</f>
        <v>20.2</v>
      </c>
      <c r="AF7" s="0" t="s">
        <v>29</v>
      </c>
      <c r="AG7" s="13" t="s">
        <v>27</v>
      </c>
      <c r="AH7" s="0" t="n">
        <v>2130</v>
      </c>
      <c r="AJ7" s="12" t="n">
        <f aca="false">IFERROR(LOOKUP(IF(AI7="",G7,AI7),{0,1,10,30},{0,1.190189,1.190189,1.08199}),"")</f>
        <v>1.190189</v>
      </c>
      <c r="AK7" s="12" t="n">
        <f aca="false">IFERROR(IF(AI7="",G7,AI7)*AJ7,"")</f>
        <v>23.80378</v>
      </c>
      <c r="AL7" s="0" t="s">
        <v>30</v>
      </c>
      <c r="AM7" s="13" t="s">
        <v>27</v>
      </c>
    </row>
    <row r="8" customFormat="false" ht="15" hidden="false" customHeight="false" outlineLevel="0" collapsed="false">
      <c r="A8" s="0" t="s">
        <v>31</v>
      </c>
      <c r="B8" s="0" t="s">
        <v>32</v>
      </c>
      <c r="D8" s="0" t="s">
        <v>33</v>
      </c>
      <c r="F8" s="0" t="s">
        <v>34</v>
      </c>
      <c r="G8" s="0" t="n">
        <f aca="false">BoardQty*6</f>
        <v>60</v>
      </c>
      <c r="H8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0.007</v>
      </c>
      <c r="I8" s="12" t="n">
        <f aca="false">IFERROR(G8*H8,"")</f>
        <v>0.42</v>
      </c>
      <c r="J8" s="0" t="n">
        <v>53233587</v>
      </c>
      <c r="L8" s="12" t="n">
        <f aca="false">IFERROR(LOOKUP(IF(K8="",G8,K8),{0,1,10,100,500,1000,2500,5000,10000,20000,30000},{0,0.1,0.014,0.0062,0.00442,0.00348,0.00316,0.00291,0.00231,0.0022,0.00209}),"")</f>
        <v>0.014</v>
      </c>
      <c r="M8" s="12" t="n">
        <f aca="false">IFERROR(IF(K8="",G8,K8)*L8,"")</f>
        <v>0.84</v>
      </c>
      <c r="N8" s="0" t="s">
        <v>35</v>
      </c>
      <c r="O8" s="13" t="s">
        <v>27</v>
      </c>
      <c r="R8" s="12" t="n">
        <f aca="false">IFERROR(LOOKUP(IF(Q8="",G8,Q8),{0,1,100,500,2500,5000},{0,0.0153381,0.0153381,0.0117711,0.0087986,0.0073718}),"")</f>
        <v>0.0153381</v>
      </c>
      <c r="S8" s="12" t="n">
        <f aca="false">IFERROR(IF(Q8="",G8,Q8)*R8,"")</f>
        <v>0.920286</v>
      </c>
      <c r="T8" s="0" t="s">
        <v>36</v>
      </c>
      <c r="U8" s="13" t="s">
        <v>27</v>
      </c>
      <c r="V8" s="0" t="n">
        <v>1204290</v>
      </c>
      <c r="X8" s="12" t="n">
        <f aca="false">IFERROR(LOOKUP(IF(W8="",G8,W8),{0,1,10,100,500,10000},{0,0.111,0.007,0.005,0.004,0.004}),"")</f>
        <v>0.007</v>
      </c>
      <c r="Y8" s="12" t="n">
        <f aca="false">IFERROR(IF(W8="",G8,W8)*X8,"")</f>
        <v>0.42</v>
      </c>
      <c r="Z8" s="0" t="s">
        <v>37</v>
      </c>
      <c r="AA8" s="13" t="s">
        <v>27</v>
      </c>
      <c r="AD8" s="12" t="n">
        <f aca="false">IFERROR(LOOKUP(IF(AC8="",G8,AC8),{0,1,25,100,250,500,1000,2500},{0,0.11,0.007,0.005,0.005,0.004,0.004,0.003}),"")</f>
        <v>0.007</v>
      </c>
      <c r="AE8" s="12" t="n">
        <f aca="false">IFERROR(IF(AC8="",G8,AC8)*AD8,"")</f>
        <v>0.42</v>
      </c>
      <c r="AF8" s="0" t="s">
        <v>38</v>
      </c>
      <c r="AG8" s="13" t="s">
        <v>27</v>
      </c>
      <c r="AH8" s="0" t="n">
        <v>4800</v>
      </c>
      <c r="AJ8" s="12" t="n">
        <f aca="false">IFERROR(LOOKUP(IF(AI8="",G8,AI8),{0,1,200,1000},{0,0.017835,0.017835,0.014268}),"")</f>
        <v>0.017835</v>
      </c>
      <c r="AK8" s="12" t="n">
        <f aca="false">IFERROR(IF(AI8="",G8,AI8)*AJ8,"")</f>
        <v>1.0701</v>
      </c>
      <c r="AL8" s="0" t="s">
        <v>39</v>
      </c>
      <c r="AM8" s="13" t="s">
        <v>27</v>
      </c>
    </row>
    <row r="9" customFormat="false" ht="15" hidden="false" customHeight="false" outlineLevel="0" collapsed="false">
      <c r="A9" s="0" t="s">
        <v>40</v>
      </c>
      <c r="B9" s="0" t="s">
        <v>41</v>
      </c>
      <c r="D9" s="0" t="s">
        <v>42</v>
      </c>
      <c r="F9" s="0" t="s">
        <v>43</v>
      </c>
      <c r="G9" s="0" t="n">
        <f aca="false">BoardQty*4</f>
        <v>40</v>
      </c>
      <c r="H9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0.066584</v>
      </c>
      <c r="I9" s="12" t="n">
        <f aca="false">IFERROR(G9*H9,"")</f>
        <v>2.66336</v>
      </c>
      <c r="L9" s="12" t="n">
        <f aca="false">IFERROR(LOOKUP(IF(K9="",G9,K9),{0,1,10,100,500,1000,4000,8000,12000},{0,0.21,0.146,0.0688,0.04824,0.03994,0.02956,0.0275,0.02613}),"")</f>
        <v>0.146</v>
      </c>
      <c r="M9" s="12" t="n">
        <f aca="false">IFERROR(IF(K9="",G9,K9)*L9,"")</f>
        <v>5.84</v>
      </c>
      <c r="N9" s="0" t="s">
        <v>44</v>
      </c>
      <c r="O9" s="13" t="s">
        <v>27</v>
      </c>
      <c r="R9" s="12" t="n">
        <f aca="false">IFERROR(LOOKUP(IF(Q9="",G9,Q9),{0,1,100,500,1000,2000},{0,0.0857269,0.0857269,0.0565964,0.0430418,0.0360267}),"")</f>
        <v>0.0857269</v>
      </c>
      <c r="S9" s="12" t="n">
        <f aca="false">IFERROR(IF(Q9="",G9,Q9)*R9,"")</f>
        <v>3.429076</v>
      </c>
      <c r="T9" s="0" t="s">
        <v>45</v>
      </c>
      <c r="U9" s="13" t="s">
        <v>27</v>
      </c>
      <c r="X9" s="12" t="n">
        <f aca="false">IFERROR(LOOKUP(IF(W9="",G9,W9),{0,1,10,100,500,1000,4000,8000,24000},{0,0.201,0.08,0.055,0.047,0.038,0.031,0.026,0.025}),"")</f>
        <v>0.08</v>
      </c>
      <c r="Y9" s="12" t="n">
        <f aca="false">IFERROR(IF(W9="",G9,W9)*X9,"")</f>
        <v>3.2</v>
      </c>
      <c r="Z9" s="0" t="s">
        <v>46</v>
      </c>
      <c r="AA9" s="13" t="s">
        <v>27</v>
      </c>
      <c r="AD9" s="12" t="n">
        <f aca="false">IFERROR(LOOKUP(IF(AC9="",G9,AC9),{0,1,10,25,50,100,250,500,1000},{0,0.08,0.08,0.072,0.063,0.055,0.051,0.047,0.038}),"")</f>
        <v>0.072</v>
      </c>
      <c r="AE9" s="12" t="n">
        <f aca="false">IFERROR(IF(AC9="",G9,AC9)*AD9,"")</f>
        <v>2.88</v>
      </c>
      <c r="AF9" s="0" t="s">
        <v>47</v>
      </c>
      <c r="AG9" s="13" t="s">
        <v>27</v>
      </c>
      <c r="AH9" s="0" t="n">
        <v>10400</v>
      </c>
      <c r="AJ9" s="12" t="n">
        <f aca="false">IFERROR(LOOKUP(IF(AI9="",G9,AI9),{0,1,100,500},{0,0.066584,0.066584,0.054694}),"")</f>
        <v>0.066584</v>
      </c>
      <c r="AK9" s="12" t="n">
        <f aca="false">IFERROR(IF(AI9="",G9,AI9)*AJ9,"")</f>
        <v>2.66336</v>
      </c>
      <c r="AL9" s="0" t="s">
        <v>48</v>
      </c>
      <c r="AM9" s="13" t="s">
        <v>27</v>
      </c>
    </row>
    <row r="10" customFormat="false" ht="15" hidden="false" customHeight="false" outlineLevel="0" collapsed="false">
      <c r="A10" s="0" t="s">
        <v>49</v>
      </c>
      <c r="B10" s="0" t="s">
        <v>50</v>
      </c>
      <c r="D10" s="0" t="s">
        <v>51</v>
      </c>
      <c r="F10" s="0" t="s">
        <v>52</v>
      </c>
      <c r="G10" s="0" t="n">
        <f aca="false">BoardQty*2</f>
        <v>20</v>
      </c>
      <c r="H10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1.590882</v>
      </c>
      <c r="I10" s="12" t="n">
        <f aca="false">IFERROR(G10*H10,"")</f>
        <v>31.81764</v>
      </c>
      <c r="AH10" s="0" t="n">
        <v>165</v>
      </c>
      <c r="AJ10" s="12" t="n">
        <f aca="false">IFERROR(LOOKUP(IF(AI10="",G10,AI10),{0,1,5,50},{0,1.590882,1.590882,1.529054}),"")</f>
        <v>1.590882</v>
      </c>
      <c r="AK10" s="12" t="n">
        <f aca="false">IFERROR(IF(AI10="",G10,AI10)*AJ10,"")</f>
        <v>31.81764</v>
      </c>
      <c r="AL10" s="0" t="s">
        <v>53</v>
      </c>
      <c r="AM10" s="13" t="s">
        <v>27</v>
      </c>
    </row>
    <row r="11" customFormat="false" ht="15" hidden="false" customHeight="false" outlineLevel="0" collapsed="false">
      <c r="A11" s="0" t="s">
        <v>54</v>
      </c>
      <c r="B11" s="0" t="s">
        <v>55</v>
      </c>
      <c r="D11" s="0" t="s">
        <v>33</v>
      </c>
      <c r="F11" s="0" t="s">
        <v>56</v>
      </c>
      <c r="G11" s="0" t="n">
        <f aca="false">BoardQty*4</f>
        <v>40</v>
      </c>
      <c r="H11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0.007134</v>
      </c>
      <c r="I11" s="12" t="n">
        <f aca="false">IFERROR(G11*H11,"")</f>
        <v>0.28536</v>
      </c>
      <c r="J11" s="0" t="n">
        <v>3178007</v>
      </c>
      <c r="L11" s="12" t="n">
        <f aca="false">IFERROR(LOOKUP(IF(K11="",G11,K11),{0,1,10,100,500,1000,2500,5000,10000,20000,30000},{0,0.1,0.019,0.0084,0.006,0.00472,0.00429,0.00395,0.00314,0.00299,0.00284}),"")</f>
        <v>0.019</v>
      </c>
      <c r="M11" s="12" t="n">
        <f aca="false">IFERROR(IF(K11="",G11,K11)*L11,"")</f>
        <v>0.76</v>
      </c>
      <c r="N11" s="0" t="s">
        <v>57</v>
      </c>
      <c r="O11" s="13" t="s">
        <v>27</v>
      </c>
      <c r="R11" s="12" t="n">
        <f aca="false">IFERROR(LOOKUP(IF(Q11="",G11,Q11),{0,1,100,500,2500,5000,10000,50000,100000},{0,0.0149814,0.0149814,0.0114144,0.0085608,0.007134,0.0061828,0.0046371,0.0045182}),"")</f>
        <v>0.0149814</v>
      </c>
      <c r="S11" s="12" t="n">
        <f aca="false">IFERROR(IF(Q11="",G11,Q11)*R11,"")</f>
        <v>0.599256</v>
      </c>
      <c r="T11" s="0" t="s">
        <v>58</v>
      </c>
      <c r="U11" s="13" t="s">
        <v>27</v>
      </c>
      <c r="V11" s="0" t="n">
        <v>623286</v>
      </c>
      <c r="X11" s="12" t="n">
        <f aca="false">IFERROR(LOOKUP(IF(W11="",G11,W11),{0,1,10,100,500,1000,2500,10000},{0,0.111,0.011,0.007,0.006,0.005,0.004,0.004}),"")</f>
        <v>0.011</v>
      </c>
      <c r="Y11" s="12" t="n">
        <f aca="false">IFERROR(IF(W11="",G11,W11)*X11,"")</f>
        <v>0.44</v>
      </c>
      <c r="Z11" s="0" t="s">
        <v>59</v>
      </c>
      <c r="AA11" s="13" t="s">
        <v>27</v>
      </c>
      <c r="AD11" s="12" t="n">
        <f aca="false">IFERROR(LOOKUP(IF(AC11="",G11,AC11),{0,1,10,25,50,100,250,500,1000},{0,0.01,0.01,0.009,0.008,0.007,0.007,0.006,0.005}),"")</f>
        <v>0.009</v>
      </c>
      <c r="AE11" s="12" t="n">
        <f aca="false">IFERROR(IF(AC11="",G11,AC11)*AD11,"")</f>
        <v>0.36</v>
      </c>
      <c r="AF11" s="0" t="s">
        <v>60</v>
      </c>
      <c r="AG11" s="13" t="s">
        <v>27</v>
      </c>
      <c r="AH11" s="0" t="n">
        <v>500</v>
      </c>
      <c r="AJ11" s="12" t="n">
        <f aca="false">IFERROR(LOOKUP(IF(AI11="",G11,AI11),{0,1,500,2500},{0,0.007134,0.007134,0.005945}),"")</f>
        <v>0.007134</v>
      </c>
      <c r="AK11" s="12" t="n">
        <f aca="false">IFERROR(IF(AI11="",G11,AI11)*AJ11,"")</f>
        <v>0.28536</v>
      </c>
      <c r="AL11" s="0" t="s">
        <v>61</v>
      </c>
      <c r="AM11" s="13" t="s">
        <v>27</v>
      </c>
    </row>
    <row r="12" customFormat="false" ht="15" hidden="false" customHeight="false" outlineLevel="0" collapsed="false">
      <c r="A12" s="0" t="s">
        <v>62</v>
      </c>
      <c r="B12" s="0" t="s">
        <v>63</v>
      </c>
      <c r="D12" s="0" t="s">
        <v>64</v>
      </c>
      <c r="F12" s="0" t="s">
        <v>65</v>
      </c>
      <c r="G12" s="0" t="n">
        <f aca="false">BoardQty*1</f>
        <v>10</v>
      </c>
      <c r="H12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0.483923</v>
      </c>
      <c r="I12" s="12" t="n">
        <f aca="false">IFERROR(G12*H12,"")</f>
        <v>4.83923</v>
      </c>
      <c r="J12" s="0" t="n">
        <v>1156</v>
      </c>
      <c r="L12" s="12" t="n">
        <f aca="false">IFERROR(LOOKUP(IF(K12="",G12,K12),{0,1,10,100,500,1000,5000,10000},{0,1.16,1.02,0.88,0.72,0.64,0.56,0.532}),"")</f>
        <v>1.02</v>
      </c>
      <c r="M12" s="12" t="n">
        <f aca="false">IFERROR(IF(K12="",G12,K12)*L12,"")</f>
        <v>10.2</v>
      </c>
      <c r="N12" s="0" t="s">
        <v>66</v>
      </c>
      <c r="O12" s="13" t="s">
        <v>27</v>
      </c>
      <c r="V12" s="0" t="n">
        <v>5369</v>
      </c>
      <c r="X12" s="12" t="n">
        <f aca="false">IFERROR(LOOKUP(IF(W12="",G12,W12),{0,1,10,100,250,500,1000,2500,5000,10000},{0,0.983,0.841,0.733,0.695,0.64,0.549,0.465,0.443,0.433}),"")</f>
        <v>0.841</v>
      </c>
      <c r="Y12" s="12" t="n">
        <f aca="false">IFERROR(IF(W12="",G12,W12)*X12,"")</f>
        <v>8.41</v>
      </c>
      <c r="Z12" s="0" t="s">
        <v>67</v>
      </c>
      <c r="AA12" s="13" t="s">
        <v>27</v>
      </c>
      <c r="AH12" s="0" t="n">
        <v>610</v>
      </c>
      <c r="AJ12" s="12" t="n">
        <f aca="false">IFERROR(LOOKUP(IF(AI12="",G12,AI12),{0,1,10,200},{0,0.483923,0.483923,0.385236}),"")</f>
        <v>0.483923</v>
      </c>
      <c r="AK12" s="12" t="n">
        <f aca="false">IFERROR(IF(AI12="",G12,AI12)*AJ12,"")</f>
        <v>4.83923</v>
      </c>
      <c r="AL12" s="0" t="s">
        <v>68</v>
      </c>
      <c r="AM12" s="13" t="s">
        <v>27</v>
      </c>
    </row>
    <row r="13" customFormat="false" ht="15" hidden="false" customHeight="false" outlineLevel="0" collapsed="false">
      <c r="A13" s="0" t="s">
        <v>69</v>
      </c>
      <c r="B13" s="0" t="s">
        <v>70</v>
      </c>
      <c r="D13" s="0" t="s">
        <v>71</v>
      </c>
      <c r="F13" s="0" t="s">
        <v>72</v>
      </c>
      <c r="G13" s="0" t="n">
        <f aca="false">BoardQty*10</f>
        <v>100</v>
      </c>
      <c r="H13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0.006</v>
      </c>
      <c r="I13" s="12" t="n">
        <f aca="false">IFERROR(G13*H13,"")</f>
        <v>0.6</v>
      </c>
      <c r="L13" s="12" t="n">
        <f aca="false">IFERROR(LOOKUP(IF(K13="",G13,K13),{0,1,10,100,1000,2500,5000,10000,30000,50000,100000},{0,0.1,0.037,0.0149,0.0067,0.00582,0.00481,0.0038,0.00334,0.00306,0.003}),"")</f>
        <v>0.0149</v>
      </c>
      <c r="M13" s="12" t="n">
        <f aca="false">IFERROR(IF(K13="",G13,K13)*L13,"")</f>
        <v>1.49</v>
      </c>
      <c r="N13" s="0" t="s">
        <v>73</v>
      </c>
      <c r="O13" s="13" t="s">
        <v>27</v>
      </c>
      <c r="R13" s="12" t="n">
        <f aca="false">IFERROR(LOOKUP(IF(Q13="",G13,Q13),{0,1,100,500,2500,5000},{0,0.021402,0.021402,0.0093931,0.0064206,0.0051127}),"")</f>
        <v>0.021402</v>
      </c>
      <c r="S13" s="12" t="n">
        <f aca="false">IFERROR(IF(Q13="",G13,Q13)*R13,"")</f>
        <v>2.1402</v>
      </c>
      <c r="T13" s="0" t="s">
        <v>74</v>
      </c>
      <c r="U13" s="13" t="s">
        <v>27</v>
      </c>
      <c r="X13" s="12" t="n">
        <f aca="false">IFERROR(LOOKUP(IF(W13="",G13,W13),{0,1,10,100,1000,10000,30000,50000},{0,0.1,0.045,0.026,0.018,0.006,0.005,0.004}),"")</f>
        <v>0.026</v>
      </c>
      <c r="Y13" s="12" t="n">
        <f aca="false">IFERROR(IF(W13="",G13,W13)*X13,"")</f>
        <v>2.6</v>
      </c>
      <c r="Z13" s="0" t="s">
        <v>75</v>
      </c>
      <c r="AA13" s="13" t="s">
        <v>27</v>
      </c>
      <c r="AD13" s="12" t="n">
        <f aca="false">IFERROR(LOOKUP(IF(AC13="",G13,AC13),{0,1,10000},{0,0.006,0.006}),"")</f>
        <v>0.006</v>
      </c>
      <c r="AE13" s="12" t="n">
        <f aca="false">IFERROR(IF(AC13="",G13,AC13)*AD13,"")</f>
        <v>0.6</v>
      </c>
      <c r="AF13" s="0" t="s">
        <v>76</v>
      </c>
      <c r="AG13" s="13" t="s">
        <v>27</v>
      </c>
      <c r="AH13" s="0" t="n">
        <v>12850</v>
      </c>
      <c r="AJ13" s="12" t="n">
        <f aca="false">IFERROR(LOOKUP(IF(AI13="",G13,AI13),{0,1,50,500},{0,0.020213,0.020213,0.016646}),"")</f>
        <v>0.020213</v>
      </c>
      <c r="AK13" s="12" t="n">
        <f aca="false">IFERROR(IF(AI13="",G13,AI13)*AJ13,"")</f>
        <v>2.0213</v>
      </c>
      <c r="AL13" s="0" t="s">
        <v>77</v>
      </c>
      <c r="AM13" s="13" t="s">
        <v>27</v>
      </c>
    </row>
    <row r="14" customFormat="false" ht="15" hidden="false" customHeight="false" outlineLevel="0" collapsed="false">
      <c r="A14" s="0" t="s">
        <v>78</v>
      </c>
      <c r="B14" s="0" t="s">
        <v>79</v>
      </c>
      <c r="D14" s="0" t="s">
        <v>33</v>
      </c>
      <c r="F14" s="0" t="s">
        <v>80</v>
      </c>
      <c r="G14" s="0" t="n">
        <f aca="false">BoardQty*10</f>
        <v>100</v>
      </c>
      <c r="H14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0.004756</v>
      </c>
      <c r="I14" s="12" t="n">
        <f aca="false">IFERROR(G14*H14,"")</f>
        <v>0.4756</v>
      </c>
      <c r="Z14" s="0" t="s">
        <v>81</v>
      </c>
      <c r="AA14" s="13" t="s">
        <v>27</v>
      </c>
      <c r="AH14" s="0" t="n">
        <v>8750</v>
      </c>
      <c r="AJ14" s="12" t="n">
        <f aca="false">IFERROR(LOOKUP(IF(AI14="",G14,AI14),{0,1,250,2500,5000,10000,20000},{0,0.004756,0.004756,0.003567,0.003567,0.003567,0.003567}),"")</f>
        <v>0.004756</v>
      </c>
      <c r="AK14" s="12" t="n">
        <f aca="false">IFERROR(IF(AI14="",G14,AI14)*AJ14,"")</f>
        <v>0.4756</v>
      </c>
      <c r="AL14" s="0" t="s">
        <v>82</v>
      </c>
      <c r="AM14" s="13" t="s">
        <v>27</v>
      </c>
    </row>
    <row r="15" customFormat="false" ht="15" hidden="false" customHeight="false" outlineLevel="0" collapsed="false">
      <c r="A15" s="0" t="s">
        <v>83</v>
      </c>
      <c r="B15" s="0" t="s">
        <v>84</v>
      </c>
      <c r="D15" s="0" t="s">
        <v>85</v>
      </c>
      <c r="F15" s="0" t="s">
        <v>86</v>
      </c>
      <c r="G15" s="0" t="n">
        <f aca="false">BoardQty*1</f>
        <v>10</v>
      </c>
      <c r="H15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0.028536</v>
      </c>
      <c r="I15" s="12" t="n">
        <f aca="false">IFERROR(G15*H15,"")</f>
        <v>0.28536</v>
      </c>
      <c r="J15" s="0" t="n">
        <v>87568</v>
      </c>
      <c r="L15" s="12" t="n">
        <f aca="false">IFERROR(LOOKUP(IF(K15="",G15,K15),{0,1,10,25,50,100,250,500,1000,5000,10000,20000,30000,50000},{0,0.1,0.076,0.0688,0.0504,0.0436,0.0344,0.02906,0.02446,0.02179,0.02016,0.01946,0.01807,0.01786}),"")</f>
        <v>0.076</v>
      </c>
      <c r="M15" s="12" t="n">
        <f aca="false">IFERROR(IF(K15="",G15,K15)*L15,"")</f>
        <v>0.76</v>
      </c>
      <c r="N15" s="0" t="s">
        <v>87</v>
      </c>
      <c r="O15" s="13" t="s">
        <v>27</v>
      </c>
      <c r="R15" s="12" t="n">
        <f aca="false">IFERROR(LOOKUP(IF(Q15="",G15,Q15),{0,1,100,500,2500,5000,10000,50000,100000},{0,0.0401882,0.0401882,0.0275848,0.0216398,0.0191429,0.0172405,0.0151003,0.0134357}),"")</f>
        <v>0.0401882</v>
      </c>
      <c r="S15" s="12" t="n">
        <f aca="false">IFERROR(IF(Q15="",G15,Q15)*R15,"")</f>
        <v>0.401882</v>
      </c>
      <c r="T15" s="0" t="s">
        <v>88</v>
      </c>
      <c r="U15" s="13" t="s">
        <v>27</v>
      </c>
      <c r="V15" s="0" t="n">
        <v>14397</v>
      </c>
      <c r="X15" s="12" t="n">
        <f aca="false">IFERROR(LOOKUP(IF(W15="",G15,W15),{0,1,10,100,500,1000,2500,10000,20000},{0,0.1,0.068,0.037,0.033,0.03,0.022,0.02,0.019}),"")</f>
        <v>0.068</v>
      </c>
      <c r="Y15" s="12" t="n">
        <f aca="false">IFERROR(IF(W15="",G15,W15)*X15,"")</f>
        <v>0.68</v>
      </c>
      <c r="Z15" s="0" t="s">
        <v>89</v>
      </c>
      <c r="AA15" s="13" t="s">
        <v>27</v>
      </c>
      <c r="AD15" s="12" t="n">
        <f aca="false">IFERROR(LOOKUP(IF(AC15="",G15,AC15),{0,1,10,25,50,100,250,500,1000},{0,0.1,0.068,0.057,0.047,0.036,0.035,0.033,0.029}),"")</f>
        <v>0.068</v>
      </c>
      <c r="AE15" s="12" t="n">
        <f aca="false">IFERROR(IF(AC15="",G15,AC15)*AD15,"")</f>
        <v>0.68</v>
      </c>
      <c r="AF15" s="0" t="s">
        <v>90</v>
      </c>
      <c r="AG15" s="13" t="s">
        <v>27</v>
      </c>
      <c r="AH15" s="0" t="n">
        <v>5725</v>
      </c>
      <c r="AJ15" s="12" t="n">
        <f aca="false">IFERROR(LOOKUP(IF(AI15="",G15,AI15),{0,1,25,250,1250,2500,5000},{0,0.028536,0.028536,0.016646,0.016646,0.016646,0.015457}),"")</f>
        <v>0.028536</v>
      </c>
      <c r="AK15" s="12" t="n">
        <f aca="false">IFERROR(IF(AI15="",G15,AI15)*AJ15,"")</f>
        <v>0.28536</v>
      </c>
      <c r="AL15" s="0" t="s">
        <v>91</v>
      </c>
      <c r="AM15" s="13" t="s">
        <v>27</v>
      </c>
    </row>
    <row r="16" customFormat="false" ht="15" hidden="false" customHeight="false" outlineLevel="0" collapsed="false">
      <c r="A16" s="0" t="s">
        <v>92</v>
      </c>
      <c r="B16" s="0" t="s">
        <v>93</v>
      </c>
      <c r="D16" s="0" t="s">
        <v>85</v>
      </c>
      <c r="F16" s="0" t="s">
        <v>86</v>
      </c>
      <c r="G16" s="0" t="n">
        <f aca="false">BoardQty*1</f>
        <v>10</v>
      </c>
      <c r="H16" s="12" t="n">
        <f aca="true"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0.028536</v>
      </c>
      <c r="I16" s="12" t="n">
        <f aca="false">IFERROR(G16*H16,"")</f>
        <v>0.28536</v>
      </c>
      <c r="J16" s="0" t="n">
        <v>87568</v>
      </c>
      <c r="L16" s="12" t="n">
        <f aca="false">IFERROR(LOOKUP(IF(K16="",G16,K16),{0,1,10,25,50,100,250,500,1000,5000,10000,20000,30000,50000},{0,0.1,0.076,0.0688,0.0504,0.0436,0.0344,0.02906,0.02446,0.02179,0.02016,0.01946,0.01807,0.01786}),"")</f>
        <v>0.076</v>
      </c>
      <c r="M16" s="12" t="n">
        <f aca="false">IFERROR(IF(K16="",G16,K16)*L16,"")</f>
        <v>0.76</v>
      </c>
      <c r="N16" s="0" t="s">
        <v>87</v>
      </c>
      <c r="O16" s="13" t="s">
        <v>27</v>
      </c>
      <c r="R16" s="12" t="n">
        <f aca="false">IFERROR(LOOKUP(IF(Q16="",G16,Q16),{0,1,100,500,2500,5000,10000,50000,100000},{0,0.0401882,0.0401882,0.0275848,0.0216398,0.0191429,0.0172405,0.0151003,0.0134357}),"")</f>
        <v>0.0401882</v>
      </c>
      <c r="S16" s="12" t="n">
        <f aca="false">IFERROR(IF(Q16="",G16,Q16)*R16,"")</f>
        <v>0.401882</v>
      </c>
      <c r="T16" s="0" t="s">
        <v>88</v>
      </c>
      <c r="U16" s="13" t="s">
        <v>27</v>
      </c>
      <c r="V16" s="0" t="n">
        <v>14397</v>
      </c>
      <c r="X16" s="12" t="n">
        <f aca="false">IFERROR(LOOKUP(IF(W16="",G16,W16),{0,1,10,100,500,1000,2500,10000,20000},{0,0.1,0.068,0.037,0.033,0.03,0.022,0.02,0.019}),"")</f>
        <v>0.068</v>
      </c>
      <c r="Y16" s="12" t="n">
        <f aca="false">IFERROR(IF(W16="",G16,W16)*X16,"")</f>
        <v>0.68</v>
      </c>
      <c r="Z16" s="0" t="s">
        <v>89</v>
      </c>
      <c r="AA16" s="13" t="s">
        <v>27</v>
      </c>
      <c r="AD16" s="12" t="n">
        <f aca="false">IFERROR(LOOKUP(IF(AC16="",G16,AC16),{0,1,10,25,50,100,250,500,1000},{0,0.1,0.068,0.057,0.047,0.036,0.035,0.033,0.029}),"")</f>
        <v>0.068</v>
      </c>
      <c r="AE16" s="12" t="n">
        <f aca="false">IFERROR(IF(AC16="",G16,AC16)*AD16,"")</f>
        <v>0.68</v>
      </c>
      <c r="AF16" s="0" t="s">
        <v>90</v>
      </c>
      <c r="AG16" s="13" t="s">
        <v>27</v>
      </c>
      <c r="AH16" s="0" t="n">
        <v>5725</v>
      </c>
      <c r="AJ16" s="12" t="n">
        <f aca="false">IFERROR(LOOKUP(IF(AI16="",G16,AI16),{0,1,25,250,1250,2500,5000},{0,0.028536,0.028536,0.016646,0.016646,0.016646,0.015457}),"")</f>
        <v>0.028536</v>
      </c>
      <c r="AK16" s="12" t="n">
        <f aca="false">IFERROR(IF(AI16="",G16,AI16)*AJ16,"")</f>
        <v>0.28536</v>
      </c>
      <c r="AL16" s="0" t="s">
        <v>91</v>
      </c>
      <c r="AM16" s="13" t="s">
        <v>27</v>
      </c>
    </row>
    <row r="18" customFormat="false" ht="15" hidden="false" customHeight="false" outlineLevel="0" collapsed="false">
      <c r="K18" s="0" t="str">
        <f aca="false" t="array" ref="K18:K18">IFERROR(CONCATENATE(TEXT(INDEX($K$7:$K$16,SMALL(IF($N$7:$N$16&lt;&gt;"",IF($K$7:$K$16&lt;&gt;"",ROW($K$7:$K$16)-MIN(ROW($K$7:$K$16))+1,""),""),ROW()-ROW(A$18)+1)),"##0"),","),"")</f>
        <v/>
      </c>
      <c r="L18" s="0" t="str">
        <f aca="false" t="array" ref="L18:L18">IFERROR(CONCATENATE((INDEX($N$7:$N$16,SMALL(IF($N$7:$N$16&lt;&gt;"",IF($K$7:$K$16&lt;&gt;"",ROW($K$7:$K$16)-MIN(ROW($K$7:$K$16))+1,""),""),ROW()-ROW(A$18)+1))),","),"")</f>
        <v/>
      </c>
      <c r="M18" s="0" t="str">
        <f aca="false" t="array" ref="M18:M18">IFERROR(CONCATENATE((INDEX($A$7:$A$16,SMALL(IF($N$7:$N$16&lt;&gt;"",IF($K$7:$K$16&lt;&gt;"",ROW($K$7:$K$16)-MIN(ROW($K$7:$K$16))+1,""),""),ROW()-ROW(A$18)+1))),),"")</f>
        <v/>
      </c>
      <c r="Q18" s="0" t="str">
        <f aca="false" t="array" ref="Q18:Q18">IFERROR(CONCATENATE((INDEX($T$7:$T$16,SMALL(IF($T$7:$T$16&lt;&gt;"",IF($Q$7:$Q$16&lt;&gt;"",ROW($Q$7:$Q$16)-MIN(ROW($Q$7:$Q$16))+1,""),""),ROW()-ROW(A$18)+1)))," "),"")</f>
        <v/>
      </c>
      <c r="R18" s="0" t="str">
        <f aca="false" t="array" ref="R18:R18">IFERROR(CONCATENATE(TEXT(INDEX($Q$7:$Q$16,SMALL(IF($T$7:$T$16&lt;&gt;"",IF($Q$7:$Q$16&lt;&gt;"",ROW($Q$7:$Q$16)-MIN(ROW($Q$7:$Q$16))+1,""),""),ROW()-ROW(A$18)+1)),"##0")," "),"")</f>
        <v/>
      </c>
      <c r="S18" s="0" t="str">
        <f aca="false" t="array" ref="S18:S18">IFERROR(CONCATENATE((INDEX($A$7:$A$16,SMALL(IF($T$7:$T$16&lt;&gt;"",IF($Q$7:$Q$16&lt;&gt;"",ROW($Q$7:$Q$16)-MIN(ROW($Q$7:$Q$16))+1,""),""),ROW()-ROW(A$18)+1))),),"")</f>
        <v/>
      </c>
      <c r="W18" s="0" t="str">
        <f aca="false" t="array" ref="W18:W18">IFERROR(CONCATENATE((INDEX($Z$7:$Z$16,SMALL(IF($Z$7:$Z$16&lt;&gt;"",IF($W$7:$W$16&lt;&gt;"",ROW($W$7:$W$16)-MIN(ROW($W$7:$W$16))+1,""),""),ROW()-ROW(A$18)+1)))," "),"")</f>
        <v/>
      </c>
      <c r="X18" s="0" t="str">
        <f aca="false" t="array" ref="X18:X18">IFERROR(CONCATENATE(TEXT(INDEX($W$7:$W$16,SMALL(IF($Z$7:$Z$16&lt;&gt;"",IF($W$7:$W$16&lt;&gt;"",ROW($W$7:$W$16)-MIN(ROW($W$7:$W$16))+1,""),""),ROW()-ROW(A$18)+1)),"##0")," "),"")</f>
        <v/>
      </c>
      <c r="Y18" s="0" t="str">
        <f aca="false" t="array" ref="Y18:Y18">IFERROR(CONCATENATE((INDEX($A$7:$A$16,SMALL(IF($Z$7:$Z$16&lt;&gt;"",IF($W$7:$W$16&lt;&gt;"",ROW($W$7:$W$16)-MIN(ROW($W$7:$W$16))+1,""),""),ROW()-ROW(A$18)+1))),),"")</f>
        <v/>
      </c>
      <c r="AC18" s="0" t="str">
        <f aca="false" t="array" ref="AC18:AC18">IFERROR(CONCATENATE((INDEX($AF$7:$AF$16,SMALL(IF($AF$7:$AF$16&lt;&gt;"",IF($AC$7:$AC$16&lt;&gt;"",ROW($AC$7:$AC$16)-MIN(ROW($AC$7:$AC$16))+1,""),""),ROW()-ROW(A$18)+1))),","),"")</f>
        <v/>
      </c>
      <c r="AD18" s="0" t="str">
        <f aca="false" t="array" ref="AD18:AD18">IFERROR(CONCATENATE(TEXT(INDEX($AC$7:$AC$16,SMALL(IF($AF$7:$AF$16&lt;&gt;"",IF($AC$7:$AC$16&lt;&gt;"",ROW($AC$7:$AC$16)-MIN(ROW($AC$7:$AC$16))+1,""),""),ROW()-ROW(A$18)+1)),"##0"),","),"")</f>
        <v/>
      </c>
      <c r="AE18" s="0" t="str">
        <f aca="false" t="array" ref="AE18:AE18">IFERROR(CONCATENATE((INDEX($A$7:$A$16,SMALL(IF($AF$7:$AF$16&lt;&gt;"",IF($AC$7:$AC$16&lt;&gt;"",ROW($AC$7:$AC$16)-MIN(ROW($AC$7:$AC$16))+1,""),""),ROW()-ROW(A$18)+1))),),"")</f>
        <v/>
      </c>
      <c r="AI18" s="0" t="str">
        <f aca="false" t="array" ref="AI18:AI18">IFERROR(CONCATENATE((INDEX($AL$7:$AL$16,SMALL(IF($AL$7:$AL$16&lt;&gt;"",IF($AI$7:$AI$16&lt;&gt;"",ROW($AI$7:$AI$16)-MIN(ROW($AI$7:$AI$16))+1,""),""),ROW()-ROW(A$18)+1)))," "),"")</f>
        <v/>
      </c>
      <c r="AJ18" s="0" t="str">
        <f aca="false" t="array" ref="AJ18:AJ18">IFERROR(CONCATENATE(TEXT(INDEX($AI$7:$AI$16,SMALL(IF($AL$7:$AL$16&lt;&gt;"",IF($AI$7:$AI$16&lt;&gt;"",ROW($AI$7:$AI$16)-MIN(ROW($AI$7:$AI$16))+1,""),""),ROW()-ROW(A$18)+1)),"##0")," "),"")</f>
        <v/>
      </c>
      <c r="AK18" s="0" t="str">
        <f aca="false" t="array" ref="AK18:AK18">IFERROR(CONCATENATE((INDEX($A$7:$A$16,SMALL(IF($AL$7:$AL$16&lt;&gt;"",IF($AI$7:$AI$16&lt;&gt;"",ROW($AI$7:$AI$16)-MIN(ROW($AI$7:$AI$16))+1,""),""),ROW()-ROW(A$18)+1))),),"")</f>
        <v/>
      </c>
    </row>
    <row r="19" customFormat="false" ht="15" hidden="false" customHeight="false" outlineLevel="0" collapsed="false">
      <c r="K19" s="0" t="str">
        <f aca="false" t="array" ref="K19:K19">IFERROR(CONCATENATE(TEXT(INDEX($K$7:$K$16,SMALL(IF($N$7:$N$16&lt;&gt;"",IF($K$7:$K$16&lt;&gt;"",ROW($K$7:$K$16)-MIN(ROW($K$7:$K$16))+1,""),""),ROW()-ROW(A$18)+1)),"##0"),","),"")</f>
        <v/>
      </c>
      <c r="L19" s="0" t="str">
        <f aca="false" t="array" ref="L19:L19">IFERROR(CONCATENATE((INDEX($N$7:$N$16,SMALL(IF($N$7:$N$16&lt;&gt;"",IF($K$7:$K$16&lt;&gt;"",ROW($K$7:$K$16)-MIN(ROW($K$7:$K$16))+1,""),""),ROW()-ROW(A$18)+1))),","),"")</f>
        <v/>
      </c>
      <c r="M19" s="0" t="str">
        <f aca="false" t="array" ref="M19:M19">IFERROR(CONCATENATE((INDEX($A$7:$A$16,SMALL(IF($N$7:$N$16&lt;&gt;"",IF($K$7:$K$16&lt;&gt;"",ROW($K$7:$K$16)-MIN(ROW($K$7:$K$16))+1,""),""),ROW()-ROW(A$18)+1))),),"")</f>
        <v/>
      </c>
      <c r="Q19" s="0" t="str">
        <f aca="false" t="array" ref="Q19:Q19">IFERROR(CONCATENATE((INDEX($T$7:$T$16,SMALL(IF($T$7:$T$16&lt;&gt;"",IF($Q$7:$Q$16&lt;&gt;"",ROW($Q$7:$Q$16)-MIN(ROW($Q$7:$Q$16))+1,""),""),ROW()-ROW(A$18)+1)))," "),"")</f>
        <v/>
      </c>
      <c r="R19" s="0" t="str">
        <f aca="false" t="array" ref="R19:R19">IFERROR(CONCATENATE(TEXT(INDEX($Q$7:$Q$16,SMALL(IF($T$7:$T$16&lt;&gt;"",IF($Q$7:$Q$16&lt;&gt;"",ROW($Q$7:$Q$16)-MIN(ROW($Q$7:$Q$16))+1,""),""),ROW()-ROW(A$18)+1)),"##0")," "),"")</f>
        <v/>
      </c>
      <c r="S19" s="0" t="str">
        <f aca="false" t="array" ref="S19:S19">IFERROR(CONCATENATE((INDEX($A$7:$A$16,SMALL(IF($T$7:$T$16&lt;&gt;"",IF($Q$7:$Q$16&lt;&gt;"",ROW($Q$7:$Q$16)-MIN(ROW($Q$7:$Q$16))+1,""),""),ROW()-ROW(A$18)+1))),),"")</f>
        <v/>
      </c>
      <c r="W19" s="0" t="str">
        <f aca="false" t="array" ref="W19:W19">IFERROR(CONCATENATE((INDEX($Z$7:$Z$16,SMALL(IF($Z$7:$Z$16&lt;&gt;"",IF($W$7:$W$16&lt;&gt;"",ROW($W$7:$W$16)-MIN(ROW($W$7:$W$16))+1,""),""),ROW()-ROW(A$18)+1)))," "),"")</f>
        <v/>
      </c>
      <c r="X19" s="0" t="str">
        <f aca="false" t="array" ref="X19:X19">IFERROR(CONCATENATE(TEXT(INDEX($W$7:$W$16,SMALL(IF($Z$7:$Z$16&lt;&gt;"",IF($W$7:$W$16&lt;&gt;"",ROW($W$7:$W$16)-MIN(ROW($W$7:$W$16))+1,""),""),ROW()-ROW(A$18)+1)),"##0")," "),"")</f>
        <v/>
      </c>
      <c r="Y19" s="0" t="str">
        <f aca="false" t="array" ref="Y19:Y19">IFERROR(CONCATENATE((INDEX($A$7:$A$16,SMALL(IF($Z$7:$Z$16&lt;&gt;"",IF($W$7:$W$16&lt;&gt;"",ROW($W$7:$W$16)-MIN(ROW($W$7:$W$16))+1,""),""),ROW()-ROW(A$18)+1))),),"")</f>
        <v/>
      </c>
      <c r="AC19" s="0" t="str">
        <f aca="false" t="array" ref="AC19:AC19">IFERROR(CONCATENATE((INDEX($AF$7:$AF$16,SMALL(IF($AF$7:$AF$16&lt;&gt;"",IF($AC$7:$AC$16&lt;&gt;"",ROW($AC$7:$AC$16)-MIN(ROW($AC$7:$AC$16))+1,""),""),ROW()-ROW(A$18)+1))),","),"")</f>
        <v/>
      </c>
      <c r="AD19" s="0" t="str">
        <f aca="false" t="array" ref="AD19:AD19">IFERROR(CONCATENATE(TEXT(INDEX($AC$7:$AC$16,SMALL(IF($AF$7:$AF$16&lt;&gt;"",IF($AC$7:$AC$16&lt;&gt;"",ROW($AC$7:$AC$16)-MIN(ROW($AC$7:$AC$16))+1,""),""),ROW()-ROW(A$18)+1)),"##0"),","),"")</f>
        <v/>
      </c>
      <c r="AE19" s="0" t="str">
        <f aca="false" t="array" ref="AE19:AE19">IFERROR(CONCATENATE((INDEX($A$7:$A$16,SMALL(IF($AF$7:$AF$16&lt;&gt;"",IF($AC$7:$AC$16&lt;&gt;"",ROW($AC$7:$AC$16)-MIN(ROW($AC$7:$AC$16))+1,""),""),ROW()-ROW(A$18)+1))),),"")</f>
        <v/>
      </c>
      <c r="AI19" s="0" t="str">
        <f aca="false" t="array" ref="AI19:AI19">IFERROR(CONCATENATE((INDEX($AL$7:$AL$16,SMALL(IF($AL$7:$AL$16&lt;&gt;"",IF($AI$7:$AI$16&lt;&gt;"",ROW($AI$7:$AI$16)-MIN(ROW($AI$7:$AI$16))+1,""),""),ROW()-ROW(A$18)+1)))," "),"")</f>
        <v/>
      </c>
      <c r="AJ19" s="0" t="str">
        <f aca="false" t="array" ref="AJ19:AJ19">IFERROR(CONCATENATE(TEXT(INDEX($AI$7:$AI$16,SMALL(IF($AL$7:$AL$16&lt;&gt;"",IF($AI$7:$AI$16&lt;&gt;"",ROW($AI$7:$AI$16)-MIN(ROW($AI$7:$AI$16))+1,""),""),ROW()-ROW(A$18)+1)),"##0")," "),"")</f>
        <v/>
      </c>
      <c r="AK19" s="0" t="str">
        <f aca="false" t="array" ref="AK19:AK19">IFERROR(CONCATENATE((INDEX($A$7:$A$16,SMALL(IF($AL$7:$AL$16&lt;&gt;"",IF($AI$7:$AI$16&lt;&gt;"",ROW($AI$7:$AI$16)-MIN(ROW($AI$7:$AI$16))+1,""),""),ROW()-ROW(A$18)+1))),),"")</f>
        <v/>
      </c>
    </row>
    <row r="20" customFormat="false" ht="15" hidden="false" customHeight="false" outlineLevel="0" collapsed="false">
      <c r="K20" s="0" t="str">
        <f aca="false" t="array" ref="K20:K20">IFERROR(CONCATENATE(TEXT(INDEX($K$7:$K$16,SMALL(IF($N$7:$N$16&lt;&gt;"",IF($K$7:$K$16&lt;&gt;"",ROW($K$7:$K$16)-MIN(ROW($K$7:$K$16))+1,""),""),ROW()-ROW(A$18)+1)),"##0"),","),"")</f>
        <v/>
      </c>
      <c r="L20" s="0" t="str">
        <f aca="false" t="array" ref="L20:L20">IFERROR(CONCATENATE((INDEX($N$7:$N$16,SMALL(IF($N$7:$N$16&lt;&gt;"",IF($K$7:$K$16&lt;&gt;"",ROW($K$7:$K$16)-MIN(ROW($K$7:$K$16))+1,""),""),ROW()-ROW(A$18)+1))),","),"")</f>
        <v/>
      </c>
      <c r="M20" s="0" t="str">
        <f aca="false" t="array" ref="M20:M20">IFERROR(CONCATENATE((INDEX($A$7:$A$16,SMALL(IF($N$7:$N$16&lt;&gt;"",IF($K$7:$K$16&lt;&gt;"",ROW($K$7:$K$16)-MIN(ROW($K$7:$K$16))+1,""),""),ROW()-ROW(A$18)+1))),),"")</f>
        <v/>
      </c>
      <c r="Q20" s="0" t="str">
        <f aca="false" t="array" ref="Q20:Q20">IFERROR(CONCATENATE((INDEX($T$7:$T$16,SMALL(IF($T$7:$T$16&lt;&gt;"",IF($Q$7:$Q$16&lt;&gt;"",ROW($Q$7:$Q$16)-MIN(ROW($Q$7:$Q$16))+1,""),""),ROW()-ROW(A$18)+1)))," "),"")</f>
        <v/>
      </c>
      <c r="R20" s="0" t="str">
        <f aca="false" t="array" ref="R20:R20">IFERROR(CONCATENATE(TEXT(INDEX($Q$7:$Q$16,SMALL(IF($T$7:$T$16&lt;&gt;"",IF($Q$7:$Q$16&lt;&gt;"",ROW($Q$7:$Q$16)-MIN(ROW($Q$7:$Q$16))+1,""),""),ROW()-ROW(A$18)+1)),"##0")," "),"")</f>
        <v/>
      </c>
      <c r="S20" s="0" t="str">
        <f aca="false" t="array" ref="S20:S20">IFERROR(CONCATENATE((INDEX($A$7:$A$16,SMALL(IF($T$7:$T$16&lt;&gt;"",IF($Q$7:$Q$16&lt;&gt;"",ROW($Q$7:$Q$16)-MIN(ROW($Q$7:$Q$16))+1,""),""),ROW()-ROW(A$18)+1))),),"")</f>
        <v/>
      </c>
      <c r="W20" s="0" t="str">
        <f aca="false" t="array" ref="W20:W20">IFERROR(CONCATENATE((INDEX($Z$7:$Z$16,SMALL(IF($Z$7:$Z$16&lt;&gt;"",IF($W$7:$W$16&lt;&gt;"",ROW($W$7:$W$16)-MIN(ROW($W$7:$W$16))+1,""),""),ROW()-ROW(A$18)+1)))," "),"")</f>
        <v/>
      </c>
      <c r="X20" s="0" t="str">
        <f aca="false" t="array" ref="X20:X20">IFERROR(CONCATENATE(TEXT(INDEX($W$7:$W$16,SMALL(IF($Z$7:$Z$16&lt;&gt;"",IF($W$7:$W$16&lt;&gt;"",ROW($W$7:$W$16)-MIN(ROW($W$7:$W$16))+1,""),""),ROW()-ROW(A$18)+1)),"##0")," "),"")</f>
        <v/>
      </c>
      <c r="Y20" s="0" t="str">
        <f aca="false" t="array" ref="Y20:Y20">IFERROR(CONCATENATE((INDEX($A$7:$A$16,SMALL(IF($Z$7:$Z$16&lt;&gt;"",IF($W$7:$W$16&lt;&gt;"",ROW($W$7:$W$16)-MIN(ROW($W$7:$W$16))+1,""),""),ROW()-ROW(A$18)+1))),),"")</f>
        <v/>
      </c>
      <c r="AC20" s="0" t="str">
        <f aca="false" t="array" ref="AC20:AC20">IFERROR(CONCATENATE((INDEX($AF$7:$AF$16,SMALL(IF($AF$7:$AF$16&lt;&gt;"",IF($AC$7:$AC$16&lt;&gt;"",ROW($AC$7:$AC$16)-MIN(ROW($AC$7:$AC$16))+1,""),""),ROW()-ROW(A$18)+1))),","),"")</f>
        <v/>
      </c>
      <c r="AD20" s="0" t="str">
        <f aca="false" t="array" ref="AD20:AD20">IFERROR(CONCATENATE(TEXT(INDEX($AC$7:$AC$16,SMALL(IF($AF$7:$AF$16&lt;&gt;"",IF($AC$7:$AC$16&lt;&gt;"",ROW($AC$7:$AC$16)-MIN(ROW($AC$7:$AC$16))+1,""),""),ROW()-ROW(A$18)+1)),"##0"),","),"")</f>
        <v/>
      </c>
      <c r="AE20" s="0" t="str">
        <f aca="false" t="array" ref="AE20:AE20">IFERROR(CONCATENATE((INDEX($A$7:$A$16,SMALL(IF($AF$7:$AF$16&lt;&gt;"",IF($AC$7:$AC$16&lt;&gt;"",ROW($AC$7:$AC$16)-MIN(ROW($AC$7:$AC$16))+1,""),""),ROW()-ROW(A$18)+1))),),"")</f>
        <v/>
      </c>
      <c r="AI20" s="0" t="str">
        <f aca="false" t="array" ref="AI20:AI20">IFERROR(CONCATENATE((INDEX($AL$7:$AL$16,SMALL(IF($AL$7:$AL$16&lt;&gt;"",IF($AI$7:$AI$16&lt;&gt;"",ROW($AI$7:$AI$16)-MIN(ROW($AI$7:$AI$16))+1,""),""),ROW()-ROW(A$18)+1)))," "),"")</f>
        <v/>
      </c>
      <c r="AJ20" s="0" t="str">
        <f aca="false" t="array" ref="AJ20:AJ20">IFERROR(CONCATENATE(TEXT(INDEX($AI$7:$AI$16,SMALL(IF($AL$7:$AL$16&lt;&gt;"",IF($AI$7:$AI$16&lt;&gt;"",ROW($AI$7:$AI$16)-MIN(ROW($AI$7:$AI$16))+1,""),""),ROW()-ROW(A$18)+1)),"##0")," "),"")</f>
        <v/>
      </c>
      <c r="AK20" s="0" t="str">
        <f aca="false" t="array" ref="AK20:AK20">IFERROR(CONCATENATE((INDEX($A$7:$A$16,SMALL(IF($AL$7:$AL$16&lt;&gt;"",IF($AI$7:$AI$16&lt;&gt;"",ROW($AI$7:$AI$16)-MIN(ROW($AI$7:$AI$16))+1,""),""),ROW()-ROW(A$18)+1))),),"")</f>
        <v/>
      </c>
    </row>
    <row r="21" customFormat="false" ht="15" hidden="false" customHeight="false" outlineLevel="0" collapsed="false">
      <c r="K21" s="0" t="str">
        <f aca="false" t="array" ref="K21:K21">IFERROR(CONCATENATE(TEXT(INDEX($K$7:$K$16,SMALL(IF($N$7:$N$16&lt;&gt;"",IF($K$7:$K$16&lt;&gt;"",ROW($K$7:$K$16)-MIN(ROW($K$7:$K$16))+1,""),""),ROW()-ROW(A$18)+1)),"##0"),","),"")</f>
        <v/>
      </c>
      <c r="L21" s="0" t="str">
        <f aca="false" t="array" ref="L21:L21">IFERROR(CONCATENATE((INDEX($N$7:$N$16,SMALL(IF($N$7:$N$16&lt;&gt;"",IF($K$7:$K$16&lt;&gt;"",ROW($K$7:$K$16)-MIN(ROW($K$7:$K$16))+1,""),""),ROW()-ROW(A$18)+1))),","),"")</f>
        <v/>
      </c>
      <c r="M21" s="0" t="str">
        <f aca="false" t="array" ref="M21:M21">IFERROR(CONCATENATE((INDEX($A$7:$A$16,SMALL(IF($N$7:$N$16&lt;&gt;"",IF($K$7:$K$16&lt;&gt;"",ROW($K$7:$K$16)-MIN(ROW($K$7:$K$16))+1,""),""),ROW()-ROW(A$18)+1))),),"")</f>
        <v/>
      </c>
      <c r="Q21" s="0" t="str">
        <f aca="false" t="array" ref="Q21:Q21">IFERROR(CONCATENATE((INDEX($T$7:$T$16,SMALL(IF($T$7:$T$16&lt;&gt;"",IF($Q$7:$Q$16&lt;&gt;"",ROW($Q$7:$Q$16)-MIN(ROW($Q$7:$Q$16))+1,""),""),ROW()-ROW(A$18)+1)))," "),"")</f>
        <v/>
      </c>
      <c r="R21" s="0" t="str">
        <f aca="false" t="array" ref="R21:R21">IFERROR(CONCATENATE(TEXT(INDEX($Q$7:$Q$16,SMALL(IF($T$7:$T$16&lt;&gt;"",IF($Q$7:$Q$16&lt;&gt;"",ROW($Q$7:$Q$16)-MIN(ROW($Q$7:$Q$16))+1,""),""),ROW()-ROW(A$18)+1)),"##0")," "),"")</f>
        <v/>
      </c>
      <c r="S21" s="0" t="str">
        <f aca="false" t="array" ref="S21:S21">IFERROR(CONCATENATE((INDEX($A$7:$A$16,SMALL(IF($T$7:$T$16&lt;&gt;"",IF($Q$7:$Q$16&lt;&gt;"",ROW($Q$7:$Q$16)-MIN(ROW($Q$7:$Q$16))+1,""),""),ROW()-ROW(A$18)+1))),),"")</f>
        <v/>
      </c>
      <c r="W21" s="0" t="str">
        <f aca="false" t="array" ref="W21:W21">IFERROR(CONCATENATE((INDEX($Z$7:$Z$16,SMALL(IF($Z$7:$Z$16&lt;&gt;"",IF($W$7:$W$16&lt;&gt;"",ROW($W$7:$W$16)-MIN(ROW($W$7:$W$16))+1,""),""),ROW()-ROW(A$18)+1)))," "),"")</f>
        <v/>
      </c>
      <c r="X21" s="0" t="str">
        <f aca="false" t="array" ref="X21:X21">IFERROR(CONCATENATE(TEXT(INDEX($W$7:$W$16,SMALL(IF($Z$7:$Z$16&lt;&gt;"",IF($W$7:$W$16&lt;&gt;"",ROW($W$7:$W$16)-MIN(ROW($W$7:$W$16))+1,""),""),ROW()-ROW(A$18)+1)),"##0")," "),"")</f>
        <v/>
      </c>
      <c r="Y21" s="0" t="str">
        <f aca="false" t="array" ref="Y21:Y21">IFERROR(CONCATENATE((INDEX($A$7:$A$16,SMALL(IF($Z$7:$Z$16&lt;&gt;"",IF($W$7:$W$16&lt;&gt;"",ROW($W$7:$W$16)-MIN(ROW($W$7:$W$16))+1,""),""),ROW()-ROW(A$18)+1))),),"")</f>
        <v/>
      </c>
      <c r="AC21" s="0" t="str">
        <f aca="false" t="array" ref="AC21:AC21">IFERROR(CONCATENATE((INDEX($AF$7:$AF$16,SMALL(IF($AF$7:$AF$16&lt;&gt;"",IF($AC$7:$AC$16&lt;&gt;"",ROW($AC$7:$AC$16)-MIN(ROW($AC$7:$AC$16))+1,""),""),ROW()-ROW(A$18)+1))),","),"")</f>
        <v/>
      </c>
      <c r="AD21" s="0" t="str">
        <f aca="false" t="array" ref="AD21:AD21">IFERROR(CONCATENATE(TEXT(INDEX($AC$7:$AC$16,SMALL(IF($AF$7:$AF$16&lt;&gt;"",IF($AC$7:$AC$16&lt;&gt;"",ROW($AC$7:$AC$16)-MIN(ROW($AC$7:$AC$16))+1,""),""),ROW()-ROW(A$18)+1)),"##0"),","),"")</f>
        <v/>
      </c>
      <c r="AE21" s="0" t="str">
        <f aca="false" t="array" ref="AE21:AE21">IFERROR(CONCATENATE((INDEX($A$7:$A$16,SMALL(IF($AF$7:$AF$16&lt;&gt;"",IF($AC$7:$AC$16&lt;&gt;"",ROW($AC$7:$AC$16)-MIN(ROW($AC$7:$AC$16))+1,""),""),ROW()-ROW(A$18)+1))),),"")</f>
        <v/>
      </c>
      <c r="AI21" s="0" t="str">
        <f aca="false" t="array" ref="AI21:AI21">IFERROR(CONCATENATE((INDEX($AL$7:$AL$16,SMALL(IF($AL$7:$AL$16&lt;&gt;"",IF($AI$7:$AI$16&lt;&gt;"",ROW($AI$7:$AI$16)-MIN(ROW($AI$7:$AI$16))+1,""),""),ROW()-ROW(A$18)+1)))," "),"")</f>
        <v/>
      </c>
      <c r="AJ21" s="0" t="str">
        <f aca="false" t="array" ref="AJ21:AJ21">IFERROR(CONCATENATE(TEXT(INDEX($AI$7:$AI$16,SMALL(IF($AL$7:$AL$16&lt;&gt;"",IF($AI$7:$AI$16&lt;&gt;"",ROW($AI$7:$AI$16)-MIN(ROW($AI$7:$AI$16))+1,""),""),ROW()-ROW(A$18)+1)),"##0")," "),"")</f>
        <v/>
      </c>
      <c r="AK21" s="0" t="str">
        <f aca="false" t="array" ref="AK21:AK21">IFERROR(CONCATENATE((INDEX($A$7:$A$16,SMALL(IF($AL$7:$AL$16&lt;&gt;"",IF($AI$7:$AI$16&lt;&gt;"",ROW($AI$7:$AI$16)-MIN(ROW($AI$7:$AI$16))+1,""),""),ROW()-ROW(A$18)+1))),),"")</f>
        <v/>
      </c>
    </row>
    <row r="22" customFormat="false" ht="15" hidden="false" customHeight="false" outlineLevel="0" collapsed="false">
      <c r="K22" s="0" t="str">
        <f aca="false" t="array" ref="K22:K22">IFERROR(CONCATENATE(TEXT(INDEX($K$7:$K$16,SMALL(IF($N$7:$N$16&lt;&gt;"",IF($K$7:$K$16&lt;&gt;"",ROW($K$7:$K$16)-MIN(ROW($K$7:$K$16))+1,""),""),ROW()-ROW(A$18)+1)),"##0"),","),"")</f>
        <v/>
      </c>
      <c r="L22" s="0" t="str">
        <f aca="false" t="array" ref="L22:L22">IFERROR(CONCATENATE((INDEX($N$7:$N$16,SMALL(IF($N$7:$N$16&lt;&gt;"",IF($K$7:$K$16&lt;&gt;"",ROW($K$7:$K$16)-MIN(ROW($K$7:$K$16))+1,""),""),ROW()-ROW(A$18)+1))),","),"")</f>
        <v/>
      </c>
      <c r="M22" s="0" t="str">
        <f aca="false" t="array" ref="M22:M22">IFERROR(CONCATENATE((INDEX($A$7:$A$16,SMALL(IF($N$7:$N$16&lt;&gt;"",IF($K$7:$K$16&lt;&gt;"",ROW($K$7:$K$16)-MIN(ROW($K$7:$K$16))+1,""),""),ROW()-ROW(A$18)+1))),),"")</f>
        <v/>
      </c>
      <c r="Q22" s="0" t="str">
        <f aca="false" t="array" ref="Q22:Q22">IFERROR(CONCATENATE((INDEX($T$7:$T$16,SMALL(IF($T$7:$T$16&lt;&gt;"",IF($Q$7:$Q$16&lt;&gt;"",ROW($Q$7:$Q$16)-MIN(ROW($Q$7:$Q$16))+1,""),""),ROW()-ROW(A$18)+1)))," "),"")</f>
        <v/>
      </c>
      <c r="R22" s="0" t="str">
        <f aca="false" t="array" ref="R22:R22">IFERROR(CONCATENATE(TEXT(INDEX($Q$7:$Q$16,SMALL(IF($T$7:$T$16&lt;&gt;"",IF($Q$7:$Q$16&lt;&gt;"",ROW($Q$7:$Q$16)-MIN(ROW($Q$7:$Q$16))+1,""),""),ROW()-ROW(A$18)+1)),"##0")," "),"")</f>
        <v/>
      </c>
      <c r="S22" s="0" t="str">
        <f aca="false" t="array" ref="S22:S22">IFERROR(CONCATENATE((INDEX($A$7:$A$16,SMALL(IF($T$7:$T$16&lt;&gt;"",IF($Q$7:$Q$16&lt;&gt;"",ROW($Q$7:$Q$16)-MIN(ROW($Q$7:$Q$16))+1,""),""),ROW()-ROW(A$18)+1))),),"")</f>
        <v/>
      </c>
      <c r="W22" s="0" t="str">
        <f aca="false" t="array" ref="W22:W22">IFERROR(CONCATENATE((INDEX($Z$7:$Z$16,SMALL(IF($Z$7:$Z$16&lt;&gt;"",IF($W$7:$W$16&lt;&gt;"",ROW($W$7:$W$16)-MIN(ROW($W$7:$W$16))+1,""),""),ROW()-ROW(A$18)+1)))," "),"")</f>
        <v/>
      </c>
      <c r="X22" s="0" t="str">
        <f aca="false" t="array" ref="X22:X22">IFERROR(CONCATENATE(TEXT(INDEX($W$7:$W$16,SMALL(IF($Z$7:$Z$16&lt;&gt;"",IF($W$7:$W$16&lt;&gt;"",ROW($W$7:$W$16)-MIN(ROW($W$7:$W$16))+1,""),""),ROW()-ROW(A$18)+1)),"##0")," "),"")</f>
        <v/>
      </c>
      <c r="Y22" s="0" t="str">
        <f aca="false" t="array" ref="Y22:Y22">IFERROR(CONCATENATE((INDEX($A$7:$A$16,SMALL(IF($Z$7:$Z$16&lt;&gt;"",IF($W$7:$W$16&lt;&gt;"",ROW($W$7:$W$16)-MIN(ROW($W$7:$W$16))+1,""),""),ROW()-ROW(A$18)+1))),),"")</f>
        <v/>
      </c>
      <c r="AC22" s="0" t="str">
        <f aca="false" t="array" ref="AC22:AC22">IFERROR(CONCATENATE((INDEX($AF$7:$AF$16,SMALL(IF($AF$7:$AF$16&lt;&gt;"",IF($AC$7:$AC$16&lt;&gt;"",ROW($AC$7:$AC$16)-MIN(ROW($AC$7:$AC$16))+1,""),""),ROW()-ROW(A$18)+1))),","),"")</f>
        <v/>
      </c>
      <c r="AD22" s="0" t="str">
        <f aca="false" t="array" ref="AD22:AD22">IFERROR(CONCATENATE(TEXT(INDEX($AC$7:$AC$16,SMALL(IF($AF$7:$AF$16&lt;&gt;"",IF($AC$7:$AC$16&lt;&gt;"",ROW($AC$7:$AC$16)-MIN(ROW($AC$7:$AC$16))+1,""),""),ROW()-ROW(A$18)+1)),"##0"),","),"")</f>
        <v/>
      </c>
      <c r="AE22" s="0" t="str">
        <f aca="false" t="array" ref="AE22:AE22">IFERROR(CONCATENATE((INDEX($A$7:$A$16,SMALL(IF($AF$7:$AF$16&lt;&gt;"",IF($AC$7:$AC$16&lt;&gt;"",ROW($AC$7:$AC$16)-MIN(ROW($AC$7:$AC$16))+1,""),""),ROW()-ROW(A$18)+1))),),"")</f>
        <v/>
      </c>
      <c r="AI22" s="0" t="str">
        <f aca="false" t="array" ref="AI22:AI22">IFERROR(CONCATENATE((INDEX($AL$7:$AL$16,SMALL(IF($AL$7:$AL$16&lt;&gt;"",IF($AI$7:$AI$16&lt;&gt;"",ROW($AI$7:$AI$16)-MIN(ROW($AI$7:$AI$16))+1,""),""),ROW()-ROW(A$18)+1)))," "),"")</f>
        <v/>
      </c>
      <c r="AJ22" s="0" t="str">
        <f aca="false" t="array" ref="AJ22:AJ22">IFERROR(CONCATENATE(TEXT(INDEX($AI$7:$AI$16,SMALL(IF($AL$7:$AL$16&lt;&gt;"",IF($AI$7:$AI$16&lt;&gt;"",ROW($AI$7:$AI$16)-MIN(ROW($AI$7:$AI$16))+1,""),""),ROW()-ROW(A$18)+1)),"##0")," "),"")</f>
        <v/>
      </c>
      <c r="AK22" s="0" t="str">
        <f aca="false" t="array" ref="AK22:AK22">IFERROR(CONCATENATE((INDEX($A$7:$A$16,SMALL(IF($AL$7:$AL$16&lt;&gt;"",IF($AI$7:$AI$16&lt;&gt;"",ROW($AI$7:$AI$16)-MIN(ROW($AI$7:$AI$16))+1,""),""),ROW()-ROW(A$18)+1))),),"")</f>
        <v/>
      </c>
    </row>
    <row r="23" customFormat="false" ht="15" hidden="false" customHeight="false" outlineLevel="0" collapsed="false">
      <c r="K23" s="0" t="str">
        <f aca="false" t="array" ref="K23:K23">IFERROR(CONCATENATE(TEXT(INDEX($K$7:$K$16,SMALL(IF($N$7:$N$16&lt;&gt;"",IF($K$7:$K$16&lt;&gt;"",ROW($K$7:$K$16)-MIN(ROW($K$7:$K$16))+1,""),""),ROW()-ROW(A$18)+1)),"##0"),","),"")</f>
        <v/>
      </c>
      <c r="L23" s="0" t="str">
        <f aca="false" t="array" ref="L23:L23">IFERROR(CONCATENATE((INDEX($N$7:$N$16,SMALL(IF($N$7:$N$16&lt;&gt;"",IF($K$7:$K$16&lt;&gt;"",ROW($K$7:$K$16)-MIN(ROW($K$7:$K$16))+1,""),""),ROW()-ROW(A$18)+1))),","),"")</f>
        <v/>
      </c>
      <c r="M23" s="0" t="str">
        <f aca="false" t="array" ref="M23:M23">IFERROR(CONCATENATE((INDEX($A$7:$A$16,SMALL(IF($N$7:$N$16&lt;&gt;"",IF($K$7:$K$16&lt;&gt;"",ROW($K$7:$K$16)-MIN(ROW($K$7:$K$16))+1,""),""),ROW()-ROW(A$18)+1))),),"")</f>
        <v/>
      </c>
      <c r="Q23" s="0" t="str">
        <f aca="false" t="array" ref="Q23:Q23">IFERROR(CONCATENATE((INDEX($T$7:$T$16,SMALL(IF($T$7:$T$16&lt;&gt;"",IF($Q$7:$Q$16&lt;&gt;"",ROW($Q$7:$Q$16)-MIN(ROW($Q$7:$Q$16))+1,""),""),ROW()-ROW(A$18)+1)))," "),"")</f>
        <v/>
      </c>
      <c r="R23" s="0" t="str">
        <f aca="false" t="array" ref="R23:R23">IFERROR(CONCATENATE(TEXT(INDEX($Q$7:$Q$16,SMALL(IF($T$7:$T$16&lt;&gt;"",IF($Q$7:$Q$16&lt;&gt;"",ROW($Q$7:$Q$16)-MIN(ROW($Q$7:$Q$16))+1,""),""),ROW()-ROW(A$18)+1)),"##0")," "),"")</f>
        <v/>
      </c>
      <c r="S23" s="0" t="str">
        <f aca="false" t="array" ref="S23:S23">IFERROR(CONCATENATE((INDEX($A$7:$A$16,SMALL(IF($T$7:$T$16&lt;&gt;"",IF($Q$7:$Q$16&lt;&gt;"",ROW($Q$7:$Q$16)-MIN(ROW($Q$7:$Q$16))+1,""),""),ROW()-ROW(A$18)+1))),),"")</f>
        <v/>
      </c>
      <c r="W23" s="0" t="str">
        <f aca="false" t="array" ref="W23:W23">IFERROR(CONCATENATE((INDEX($Z$7:$Z$16,SMALL(IF($Z$7:$Z$16&lt;&gt;"",IF($W$7:$W$16&lt;&gt;"",ROW($W$7:$W$16)-MIN(ROW($W$7:$W$16))+1,""),""),ROW()-ROW(A$18)+1)))," "),"")</f>
        <v/>
      </c>
      <c r="X23" s="0" t="str">
        <f aca="false" t="array" ref="X23:X23">IFERROR(CONCATENATE(TEXT(INDEX($W$7:$W$16,SMALL(IF($Z$7:$Z$16&lt;&gt;"",IF($W$7:$W$16&lt;&gt;"",ROW($W$7:$W$16)-MIN(ROW($W$7:$W$16))+1,""),""),ROW()-ROW(A$18)+1)),"##0")," "),"")</f>
        <v/>
      </c>
      <c r="Y23" s="0" t="str">
        <f aca="false" t="array" ref="Y23:Y23">IFERROR(CONCATENATE((INDEX($A$7:$A$16,SMALL(IF($Z$7:$Z$16&lt;&gt;"",IF($W$7:$W$16&lt;&gt;"",ROW($W$7:$W$16)-MIN(ROW($W$7:$W$16))+1,""),""),ROW()-ROW(A$18)+1))),),"")</f>
        <v/>
      </c>
      <c r="AC23" s="0" t="str">
        <f aca="false" t="array" ref="AC23:AC23">IFERROR(CONCATENATE((INDEX($AF$7:$AF$16,SMALL(IF($AF$7:$AF$16&lt;&gt;"",IF($AC$7:$AC$16&lt;&gt;"",ROW($AC$7:$AC$16)-MIN(ROW($AC$7:$AC$16))+1,""),""),ROW()-ROW(A$18)+1))),","),"")</f>
        <v/>
      </c>
      <c r="AD23" s="0" t="str">
        <f aca="false" t="array" ref="AD23:AD23">IFERROR(CONCATENATE(TEXT(INDEX($AC$7:$AC$16,SMALL(IF($AF$7:$AF$16&lt;&gt;"",IF($AC$7:$AC$16&lt;&gt;"",ROW($AC$7:$AC$16)-MIN(ROW($AC$7:$AC$16))+1,""),""),ROW()-ROW(A$18)+1)),"##0"),","),"")</f>
        <v/>
      </c>
      <c r="AE23" s="0" t="str">
        <f aca="false" t="array" ref="AE23:AE23">IFERROR(CONCATENATE((INDEX($A$7:$A$16,SMALL(IF($AF$7:$AF$16&lt;&gt;"",IF($AC$7:$AC$16&lt;&gt;"",ROW($AC$7:$AC$16)-MIN(ROW($AC$7:$AC$16))+1,""),""),ROW()-ROW(A$18)+1))),),"")</f>
        <v/>
      </c>
      <c r="AI23" s="0" t="str">
        <f aca="false" t="array" ref="AI23:AI23">IFERROR(CONCATENATE((INDEX($AL$7:$AL$16,SMALL(IF($AL$7:$AL$16&lt;&gt;"",IF($AI$7:$AI$16&lt;&gt;"",ROW($AI$7:$AI$16)-MIN(ROW($AI$7:$AI$16))+1,""),""),ROW()-ROW(A$18)+1)))," "),"")</f>
        <v/>
      </c>
      <c r="AJ23" s="0" t="str">
        <f aca="false" t="array" ref="AJ23:AJ23">IFERROR(CONCATENATE(TEXT(INDEX($AI$7:$AI$16,SMALL(IF($AL$7:$AL$16&lt;&gt;"",IF($AI$7:$AI$16&lt;&gt;"",ROW($AI$7:$AI$16)-MIN(ROW($AI$7:$AI$16))+1,""),""),ROW()-ROW(A$18)+1)),"##0")," "),"")</f>
        <v/>
      </c>
      <c r="AK23" s="0" t="str">
        <f aca="false" t="array" ref="AK23:AK23">IFERROR(CONCATENATE((INDEX($A$7:$A$16,SMALL(IF($AL$7:$AL$16&lt;&gt;"",IF($AI$7:$AI$16&lt;&gt;"",ROW($AI$7:$AI$16)-MIN(ROW($AI$7:$AI$16))+1,""),""),ROW()-ROW(A$18)+1))),),"")</f>
        <v/>
      </c>
    </row>
    <row r="24" customFormat="false" ht="15" hidden="false" customHeight="false" outlineLevel="0" collapsed="false">
      <c r="K24" s="0" t="str">
        <f aca="false" t="array" ref="K24:K24">IFERROR(CONCATENATE(TEXT(INDEX($K$7:$K$16,SMALL(IF($N$7:$N$16&lt;&gt;"",IF($K$7:$K$16&lt;&gt;"",ROW($K$7:$K$16)-MIN(ROW($K$7:$K$16))+1,""),""),ROW()-ROW(A$18)+1)),"##0"),","),"")</f>
        <v/>
      </c>
      <c r="L24" s="0" t="str">
        <f aca="false" t="array" ref="L24:L24">IFERROR(CONCATENATE((INDEX($N$7:$N$16,SMALL(IF($N$7:$N$16&lt;&gt;"",IF($K$7:$K$16&lt;&gt;"",ROW($K$7:$K$16)-MIN(ROW($K$7:$K$16))+1,""),""),ROW()-ROW(A$18)+1))),","),"")</f>
        <v/>
      </c>
      <c r="M24" s="0" t="str">
        <f aca="false" t="array" ref="M24:M24">IFERROR(CONCATENATE((INDEX($A$7:$A$16,SMALL(IF($N$7:$N$16&lt;&gt;"",IF($K$7:$K$16&lt;&gt;"",ROW($K$7:$K$16)-MIN(ROW($K$7:$K$16))+1,""),""),ROW()-ROW(A$18)+1))),),"")</f>
        <v/>
      </c>
      <c r="Q24" s="0" t="str">
        <f aca="false" t="array" ref="Q24:Q24">IFERROR(CONCATENATE((INDEX($T$7:$T$16,SMALL(IF($T$7:$T$16&lt;&gt;"",IF($Q$7:$Q$16&lt;&gt;"",ROW($Q$7:$Q$16)-MIN(ROW($Q$7:$Q$16))+1,""),""),ROW()-ROW(A$18)+1)))," "),"")</f>
        <v/>
      </c>
      <c r="R24" s="0" t="str">
        <f aca="false" t="array" ref="R24:R24">IFERROR(CONCATENATE(TEXT(INDEX($Q$7:$Q$16,SMALL(IF($T$7:$T$16&lt;&gt;"",IF($Q$7:$Q$16&lt;&gt;"",ROW($Q$7:$Q$16)-MIN(ROW($Q$7:$Q$16))+1,""),""),ROW()-ROW(A$18)+1)),"##0")," "),"")</f>
        <v/>
      </c>
      <c r="S24" s="0" t="str">
        <f aca="false" t="array" ref="S24:S24">IFERROR(CONCATENATE((INDEX($A$7:$A$16,SMALL(IF($T$7:$T$16&lt;&gt;"",IF($Q$7:$Q$16&lt;&gt;"",ROW($Q$7:$Q$16)-MIN(ROW($Q$7:$Q$16))+1,""),""),ROW()-ROW(A$18)+1))),),"")</f>
        <v/>
      </c>
      <c r="W24" s="0" t="str">
        <f aca="false" t="array" ref="W24:W24">IFERROR(CONCATENATE((INDEX($Z$7:$Z$16,SMALL(IF($Z$7:$Z$16&lt;&gt;"",IF($W$7:$W$16&lt;&gt;"",ROW($W$7:$W$16)-MIN(ROW($W$7:$W$16))+1,""),""),ROW()-ROW(A$18)+1)))," "),"")</f>
        <v/>
      </c>
      <c r="X24" s="0" t="str">
        <f aca="false" t="array" ref="X24:X24">IFERROR(CONCATENATE(TEXT(INDEX($W$7:$W$16,SMALL(IF($Z$7:$Z$16&lt;&gt;"",IF($W$7:$W$16&lt;&gt;"",ROW($W$7:$W$16)-MIN(ROW($W$7:$W$16))+1,""),""),ROW()-ROW(A$18)+1)),"##0")," "),"")</f>
        <v/>
      </c>
      <c r="Y24" s="0" t="str">
        <f aca="false" t="array" ref="Y24:Y24">IFERROR(CONCATENATE((INDEX($A$7:$A$16,SMALL(IF($Z$7:$Z$16&lt;&gt;"",IF($W$7:$W$16&lt;&gt;"",ROW($W$7:$W$16)-MIN(ROW($W$7:$W$16))+1,""),""),ROW()-ROW(A$18)+1))),),"")</f>
        <v/>
      </c>
      <c r="AC24" s="0" t="str">
        <f aca="false" t="array" ref="AC24:AC24">IFERROR(CONCATENATE((INDEX($AF$7:$AF$16,SMALL(IF($AF$7:$AF$16&lt;&gt;"",IF($AC$7:$AC$16&lt;&gt;"",ROW($AC$7:$AC$16)-MIN(ROW($AC$7:$AC$16))+1,""),""),ROW()-ROW(A$18)+1))),","),"")</f>
        <v/>
      </c>
      <c r="AD24" s="0" t="str">
        <f aca="false" t="array" ref="AD24:AD24">IFERROR(CONCATENATE(TEXT(INDEX($AC$7:$AC$16,SMALL(IF($AF$7:$AF$16&lt;&gt;"",IF($AC$7:$AC$16&lt;&gt;"",ROW($AC$7:$AC$16)-MIN(ROW($AC$7:$AC$16))+1,""),""),ROW()-ROW(A$18)+1)),"##0"),","),"")</f>
        <v/>
      </c>
      <c r="AE24" s="0" t="str">
        <f aca="false" t="array" ref="AE24:AE24">IFERROR(CONCATENATE((INDEX($A$7:$A$16,SMALL(IF($AF$7:$AF$16&lt;&gt;"",IF($AC$7:$AC$16&lt;&gt;"",ROW($AC$7:$AC$16)-MIN(ROW($AC$7:$AC$16))+1,""),""),ROW()-ROW(A$18)+1))),),"")</f>
        <v/>
      </c>
      <c r="AI24" s="0" t="str">
        <f aca="false" t="array" ref="AI24:AI24">IFERROR(CONCATENATE((INDEX($AL$7:$AL$16,SMALL(IF($AL$7:$AL$16&lt;&gt;"",IF($AI$7:$AI$16&lt;&gt;"",ROW($AI$7:$AI$16)-MIN(ROW($AI$7:$AI$16))+1,""),""),ROW()-ROW(A$18)+1)))," "),"")</f>
        <v/>
      </c>
      <c r="AJ24" s="0" t="str">
        <f aca="false" t="array" ref="AJ24:AJ24">IFERROR(CONCATENATE(TEXT(INDEX($AI$7:$AI$16,SMALL(IF($AL$7:$AL$16&lt;&gt;"",IF($AI$7:$AI$16&lt;&gt;"",ROW($AI$7:$AI$16)-MIN(ROW($AI$7:$AI$16))+1,""),""),ROW()-ROW(A$18)+1)),"##0")," "),"")</f>
        <v/>
      </c>
      <c r="AK24" s="0" t="str">
        <f aca="false" t="array" ref="AK24:AK24">IFERROR(CONCATENATE((INDEX($A$7:$A$16,SMALL(IF($AL$7:$AL$16&lt;&gt;"",IF($AI$7:$AI$16&lt;&gt;"",ROW($AI$7:$AI$16)-MIN(ROW($AI$7:$AI$16))+1,""),""),ROW()-ROW(A$18)+1))),),"")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IFERROR(CONCATENATE(TEXT(INDEX($K$7:$K$16,SMALL(IF($N$7:$N$16&lt;&gt;"",IF($K$7:$K$16&lt;&gt;"",ROW($K$7:$K$16)-MIN(ROW($K$7:$K$16))+1,""),""),ROW()-ROW(A$18)+1)),"##0"),","),"")</f>
        <v/>
      </c>
      <c r="L25" s="0" t="str">
        <f aca="false" t="array" ref="L25:L25">IFERROR(CONCATENATE((INDEX($N$7:$N$16,SMALL(IF($N$7:$N$16&lt;&gt;"",IF($K$7:$K$16&lt;&gt;"",ROW($K$7:$K$16)-MIN(ROW($K$7:$K$16))+1,""),""),ROW()-ROW(A$18)+1))),","),"")</f>
        <v/>
      </c>
      <c r="M25" s="0" t="str">
        <f aca="false" t="array" ref="M25:M25">IFERROR(CONCATENATE((INDEX($A$7:$A$16,SMALL(IF($N$7:$N$16&lt;&gt;"",IF($K$7:$K$16&lt;&gt;"",ROW($K$7:$K$16)-MIN(ROW($K$7:$K$16))+1,""),""),ROW()-ROW(A$18)+1))),),"")</f>
        <v/>
      </c>
      <c r="Q25" s="0" t="str">
        <f aca="false" t="array" ref="Q25:Q25">IFERROR(CONCATENATE((INDEX($T$7:$T$16,SMALL(IF($T$7:$T$16&lt;&gt;"",IF($Q$7:$Q$16&lt;&gt;"",ROW($Q$7:$Q$16)-MIN(ROW($Q$7:$Q$16))+1,""),""),ROW()-ROW(A$18)+1)))," "),"")</f>
        <v/>
      </c>
      <c r="R25" s="0" t="str">
        <f aca="false" t="array" ref="R25:R25">IFERROR(CONCATENATE(TEXT(INDEX($Q$7:$Q$16,SMALL(IF($T$7:$T$16&lt;&gt;"",IF($Q$7:$Q$16&lt;&gt;"",ROW($Q$7:$Q$16)-MIN(ROW($Q$7:$Q$16))+1,""),""),ROW()-ROW(A$18)+1)),"##0")," "),"")</f>
        <v/>
      </c>
      <c r="S25" s="0" t="str">
        <f aca="false" t="array" ref="S25:S25">IFERROR(CONCATENATE((INDEX($A$7:$A$16,SMALL(IF($T$7:$T$16&lt;&gt;"",IF($Q$7:$Q$16&lt;&gt;"",ROW($Q$7:$Q$16)-MIN(ROW($Q$7:$Q$16))+1,""),""),ROW()-ROW(A$18)+1))),),"")</f>
        <v/>
      </c>
      <c r="W25" s="0" t="str">
        <f aca="false" t="array" ref="W25:W25">IFERROR(CONCATENATE((INDEX($Z$7:$Z$16,SMALL(IF($Z$7:$Z$16&lt;&gt;"",IF($W$7:$W$16&lt;&gt;"",ROW($W$7:$W$16)-MIN(ROW($W$7:$W$16))+1,""),""),ROW()-ROW(A$18)+1)))," "),"")</f>
        <v/>
      </c>
      <c r="X25" s="0" t="str">
        <f aca="false" t="array" ref="X25:X25">IFERROR(CONCATENATE(TEXT(INDEX($W$7:$W$16,SMALL(IF($Z$7:$Z$16&lt;&gt;"",IF($W$7:$W$16&lt;&gt;"",ROW($W$7:$W$16)-MIN(ROW($W$7:$W$16))+1,""),""),ROW()-ROW(A$18)+1)),"##0")," "),"")</f>
        <v/>
      </c>
      <c r="Y25" s="0" t="str">
        <f aca="false" t="array" ref="Y25:Y25">IFERROR(CONCATENATE((INDEX($A$7:$A$16,SMALL(IF($Z$7:$Z$16&lt;&gt;"",IF($W$7:$W$16&lt;&gt;"",ROW($W$7:$W$16)-MIN(ROW($W$7:$W$16))+1,""),""),ROW()-ROW(A$18)+1))),),"")</f>
        <v/>
      </c>
      <c r="AC25" s="0" t="str">
        <f aca="false" t="array" ref="AC25:AC25">IFERROR(CONCATENATE((INDEX($AF$7:$AF$16,SMALL(IF($AF$7:$AF$16&lt;&gt;"",IF($AC$7:$AC$16&lt;&gt;"",ROW($AC$7:$AC$16)-MIN(ROW($AC$7:$AC$16))+1,""),""),ROW()-ROW(A$18)+1))),","),"")</f>
        <v/>
      </c>
      <c r="AD25" s="0" t="str">
        <f aca="false" t="array" ref="AD25:AD25">IFERROR(CONCATENATE(TEXT(INDEX($AC$7:$AC$16,SMALL(IF($AF$7:$AF$16&lt;&gt;"",IF($AC$7:$AC$16&lt;&gt;"",ROW($AC$7:$AC$16)-MIN(ROW($AC$7:$AC$16))+1,""),""),ROW()-ROW(A$18)+1)),"##0"),","),"")</f>
        <v/>
      </c>
      <c r="AE25" s="0" t="str">
        <f aca="false" t="array" ref="AE25:AE25">IFERROR(CONCATENATE((INDEX($A$7:$A$16,SMALL(IF($AF$7:$AF$16&lt;&gt;"",IF($AC$7:$AC$16&lt;&gt;"",ROW($AC$7:$AC$16)-MIN(ROW($AC$7:$AC$16))+1,""),""),ROW()-ROW(A$18)+1))),),"")</f>
        <v/>
      </c>
      <c r="AI25" s="0" t="str">
        <f aca="false" t="array" ref="AI25:AI25">IFERROR(CONCATENATE((INDEX($AL$7:$AL$16,SMALL(IF($AL$7:$AL$16&lt;&gt;"",IF($AI$7:$AI$16&lt;&gt;"",ROW($AI$7:$AI$16)-MIN(ROW($AI$7:$AI$16))+1,""),""),ROW()-ROW(A$18)+1)))," "),"")</f>
        <v/>
      </c>
      <c r="AJ25" s="0" t="str">
        <f aca="false" t="array" ref="AJ25:AJ25">IFERROR(CONCATENATE(TEXT(INDEX($AI$7:$AI$16,SMALL(IF($AL$7:$AL$16&lt;&gt;"",IF($AI$7:$AI$16&lt;&gt;"",ROW($AI$7:$AI$16)-MIN(ROW($AI$7:$AI$16))+1,""),""),ROW()-ROW(A$18)+1)),"##0")," "),"")</f>
        <v/>
      </c>
      <c r="AK25" s="0" t="str">
        <f aca="false" t="array" ref="AK25:AK25">IFERROR(CONCATENATE((INDEX($A$7:$A$16,SMALL(IF($AL$7:$AL$16&lt;&gt;"",IF($AI$7:$AI$16&lt;&gt;"",ROW($AI$7:$AI$16)-MIN(ROW($AI$7:$AI$16))+1,""),""),ROW()-ROW(A$18)+1))),),"")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IFERROR(CONCATENATE(TEXT(INDEX($K$7:$K$16,SMALL(IF($N$7:$N$16&lt;&gt;"",IF($K$7:$K$16&lt;&gt;"",ROW($K$7:$K$16)-MIN(ROW($K$7:$K$16))+1,""),""),ROW()-ROW(A$18)+1)),"##0"),","),"")</f>
        <v/>
      </c>
      <c r="L26" s="0" t="str">
        <f aca="false" t="array" ref="L26:L26">IFERROR(CONCATENATE((INDEX($N$7:$N$16,SMALL(IF($N$7:$N$16&lt;&gt;"",IF($K$7:$K$16&lt;&gt;"",ROW($K$7:$K$16)-MIN(ROW($K$7:$K$16))+1,""),""),ROW()-ROW(A$18)+1))),","),"")</f>
        <v/>
      </c>
      <c r="M26" s="0" t="str">
        <f aca="false" t="array" ref="M26:M26">IFERROR(CONCATENATE((INDEX($A$7:$A$16,SMALL(IF($N$7:$N$16&lt;&gt;"",IF($K$7:$K$16&lt;&gt;"",ROW($K$7:$K$16)-MIN(ROW($K$7:$K$16))+1,""),""),ROW()-ROW(A$18)+1))),),"")</f>
        <v/>
      </c>
      <c r="Q26" s="0" t="str">
        <f aca="false" t="array" ref="Q26:Q26">IFERROR(CONCATENATE((INDEX($T$7:$T$16,SMALL(IF($T$7:$T$16&lt;&gt;"",IF($Q$7:$Q$16&lt;&gt;"",ROW($Q$7:$Q$16)-MIN(ROW($Q$7:$Q$16))+1,""),""),ROW()-ROW(A$18)+1)))," "),"")</f>
        <v/>
      </c>
      <c r="R26" s="0" t="str">
        <f aca="false" t="array" ref="R26:R26">IFERROR(CONCATENATE(TEXT(INDEX($Q$7:$Q$16,SMALL(IF($T$7:$T$16&lt;&gt;"",IF($Q$7:$Q$16&lt;&gt;"",ROW($Q$7:$Q$16)-MIN(ROW($Q$7:$Q$16))+1,""),""),ROW()-ROW(A$18)+1)),"##0")," "),"")</f>
        <v/>
      </c>
      <c r="S26" s="0" t="str">
        <f aca="false" t="array" ref="S26:S26">IFERROR(CONCATENATE((INDEX($A$7:$A$16,SMALL(IF($T$7:$T$16&lt;&gt;"",IF($Q$7:$Q$16&lt;&gt;"",ROW($Q$7:$Q$16)-MIN(ROW($Q$7:$Q$16))+1,""),""),ROW()-ROW(A$18)+1))),),"")</f>
        <v/>
      </c>
      <c r="W26" s="0" t="str">
        <f aca="false" t="array" ref="W26:W26">IFERROR(CONCATENATE((INDEX($Z$7:$Z$16,SMALL(IF($Z$7:$Z$16&lt;&gt;"",IF($W$7:$W$16&lt;&gt;"",ROW($W$7:$W$16)-MIN(ROW($W$7:$W$16))+1,""),""),ROW()-ROW(A$18)+1)))," "),"")</f>
        <v/>
      </c>
      <c r="X26" s="0" t="str">
        <f aca="false" t="array" ref="X26:X26">IFERROR(CONCATENATE(TEXT(INDEX($W$7:$W$16,SMALL(IF($Z$7:$Z$16&lt;&gt;"",IF($W$7:$W$16&lt;&gt;"",ROW($W$7:$W$16)-MIN(ROW($W$7:$W$16))+1,""),""),ROW()-ROW(A$18)+1)),"##0")," "),"")</f>
        <v/>
      </c>
      <c r="Y26" s="0" t="str">
        <f aca="false" t="array" ref="Y26:Y26">IFERROR(CONCATENATE((INDEX($A$7:$A$16,SMALL(IF($Z$7:$Z$16&lt;&gt;"",IF($W$7:$W$16&lt;&gt;"",ROW($W$7:$W$16)-MIN(ROW($W$7:$W$16))+1,""),""),ROW()-ROW(A$18)+1))),),"")</f>
        <v/>
      </c>
      <c r="AC26" s="0" t="str">
        <f aca="false" t="array" ref="AC26:AC26">IFERROR(CONCATENATE((INDEX($AF$7:$AF$16,SMALL(IF($AF$7:$AF$16&lt;&gt;"",IF($AC$7:$AC$16&lt;&gt;"",ROW($AC$7:$AC$16)-MIN(ROW($AC$7:$AC$16))+1,""),""),ROW()-ROW(A$18)+1))),","),"")</f>
        <v/>
      </c>
      <c r="AD26" s="0" t="str">
        <f aca="false" t="array" ref="AD26:AD26">IFERROR(CONCATENATE(TEXT(INDEX($AC$7:$AC$16,SMALL(IF($AF$7:$AF$16&lt;&gt;"",IF($AC$7:$AC$16&lt;&gt;"",ROW($AC$7:$AC$16)-MIN(ROW($AC$7:$AC$16))+1,""),""),ROW()-ROW(A$18)+1)),"##0"),","),"")</f>
        <v/>
      </c>
      <c r="AE26" s="0" t="str">
        <f aca="false" t="array" ref="AE26:AE26">IFERROR(CONCATENATE((INDEX($A$7:$A$16,SMALL(IF($AF$7:$AF$16&lt;&gt;"",IF($AC$7:$AC$16&lt;&gt;"",ROW($AC$7:$AC$16)-MIN(ROW($AC$7:$AC$16))+1,""),""),ROW()-ROW(A$18)+1))),),"")</f>
        <v/>
      </c>
      <c r="AI26" s="0" t="str">
        <f aca="false" t="array" ref="AI26:AI26">IFERROR(CONCATENATE((INDEX($AL$7:$AL$16,SMALL(IF($AL$7:$AL$16&lt;&gt;"",IF($AI$7:$AI$16&lt;&gt;"",ROW($AI$7:$AI$16)-MIN(ROW($AI$7:$AI$16))+1,""),""),ROW()-ROW(A$18)+1)))," "),"")</f>
        <v/>
      </c>
      <c r="AJ26" s="0" t="str">
        <f aca="false" t="array" ref="AJ26:AJ26">IFERROR(CONCATENATE(TEXT(INDEX($AI$7:$AI$16,SMALL(IF($AL$7:$AL$16&lt;&gt;"",IF($AI$7:$AI$16&lt;&gt;"",ROW($AI$7:$AI$16)-MIN(ROW($AI$7:$AI$16))+1,""),""),ROW()-ROW(A$18)+1)),"##0")," "),"")</f>
        <v/>
      </c>
      <c r="AK26" s="0" t="str">
        <f aca="false" t="array" ref="AK26:AK26">IFERROR(CONCATENATE((INDEX($A$7:$A$16,SMALL(IF($AL$7:$AL$16&lt;&gt;"",IF($AI$7:$AI$16&lt;&gt;"",ROW($AI$7:$AI$16)-MIN(ROW($AI$7:$AI$16))+1,""),""),ROW()-ROW(A$18)+1))),),"")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IFERROR(CONCATENATE(TEXT(INDEX($K$7:$K$16,SMALL(IF($N$7:$N$16&lt;&gt;"",IF($K$7:$K$16&lt;&gt;"",ROW($K$7:$K$16)-MIN(ROW($K$7:$K$16))+1,""),""),ROW()-ROW(A$18)+1)),"##0"),","),"")</f>
        <v/>
      </c>
      <c r="L27" s="0" t="str">
        <f aca="false" t="array" ref="L27:L27">IFERROR(CONCATENATE((INDEX($N$7:$N$16,SMALL(IF($N$7:$N$16&lt;&gt;"",IF($K$7:$K$16&lt;&gt;"",ROW($K$7:$K$16)-MIN(ROW($K$7:$K$16))+1,""),""),ROW()-ROW(A$18)+1))),","),"")</f>
        <v/>
      </c>
      <c r="M27" s="0" t="str">
        <f aca="false" t="array" ref="M27:M27">IFERROR(CONCATENATE((INDEX($A$7:$A$16,SMALL(IF($N$7:$N$16&lt;&gt;"",IF($K$7:$K$16&lt;&gt;"",ROW($K$7:$K$16)-MIN(ROW($K$7:$K$16))+1,""),""),ROW()-ROW(A$18)+1))),),"")</f>
        <v/>
      </c>
      <c r="Q27" s="0" t="str">
        <f aca="false" t="array" ref="Q27:Q27">IFERROR(CONCATENATE((INDEX($T$7:$T$16,SMALL(IF($T$7:$T$16&lt;&gt;"",IF($Q$7:$Q$16&lt;&gt;"",ROW($Q$7:$Q$16)-MIN(ROW($Q$7:$Q$16))+1,""),""),ROW()-ROW(A$18)+1)))," "),"")</f>
        <v/>
      </c>
      <c r="R27" s="0" t="str">
        <f aca="false" t="array" ref="R27:R27">IFERROR(CONCATENATE(TEXT(INDEX($Q$7:$Q$16,SMALL(IF($T$7:$T$16&lt;&gt;"",IF($Q$7:$Q$16&lt;&gt;"",ROW($Q$7:$Q$16)-MIN(ROW($Q$7:$Q$16))+1,""),""),ROW()-ROW(A$18)+1)),"##0")," "),"")</f>
        <v/>
      </c>
      <c r="S27" s="0" t="str">
        <f aca="false" t="array" ref="S27:S27">IFERROR(CONCATENATE((INDEX($A$7:$A$16,SMALL(IF($T$7:$T$16&lt;&gt;"",IF($Q$7:$Q$16&lt;&gt;"",ROW($Q$7:$Q$16)-MIN(ROW($Q$7:$Q$16))+1,""),""),ROW()-ROW(A$18)+1))),),"")</f>
        <v/>
      </c>
      <c r="W27" s="0" t="str">
        <f aca="false" t="array" ref="W27:W27">IFERROR(CONCATENATE((INDEX($Z$7:$Z$16,SMALL(IF($Z$7:$Z$16&lt;&gt;"",IF($W$7:$W$16&lt;&gt;"",ROW($W$7:$W$16)-MIN(ROW($W$7:$W$16))+1,""),""),ROW()-ROW(A$18)+1)))," "),"")</f>
        <v/>
      </c>
      <c r="X27" s="0" t="str">
        <f aca="false" t="array" ref="X27:X27">IFERROR(CONCATENATE(TEXT(INDEX($W$7:$W$16,SMALL(IF($Z$7:$Z$16&lt;&gt;"",IF($W$7:$W$16&lt;&gt;"",ROW($W$7:$W$16)-MIN(ROW($W$7:$W$16))+1,""),""),ROW()-ROW(A$18)+1)),"##0")," "),"")</f>
        <v/>
      </c>
      <c r="Y27" s="0" t="str">
        <f aca="false" t="array" ref="Y27:Y27">IFERROR(CONCATENATE((INDEX($A$7:$A$16,SMALL(IF($Z$7:$Z$16&lt;&gt;"",IF($W$7:$W$16&lt;&gt;"",ROW($W$7:$W$16)-MIN(ROW($W$7:$W$16))+1,""),""),ROW()-ROW(A$18)+1))),),"")</f>
        <v/>
      </c>
      <c r="AC27" s="0" t="str">
        <f aca="false" t="array" ref="AC27:AC27">IFERROR(CONCATENATE((INDEX($AF$7:$AF$16,SMALL(IF($AF$7:$AF$16&lt;&gt;"",IF($AC$7:$AC$16&lt;&gt;"",ROW($AC$7:$AC$16)-MIN(ROW($AC$7:$AC$16))+1,""),""),ROW()-ROW(A$18)+1))),","),"")</f>
        <v/>
      </c>
      <c r="AD27" s="0" t="str">
        <f aca="false" t="array" ref="AD27:AD27">IFERROR(CONCATENATE(TEXT(INDEX($AC$7:$AC$16,SMALL(IF($AF$7:$AF$16&lt;&gt;"",IF($AC$7:$AC$16&lt;&gt;"",ROW($AC$7:$AC$16)-MIN(ROW($AC$7:$AC$16))+1,""),""),ROW()-ROW(A$18)+1)),"##0"),","),"")</f>
        <v/>
      </c>
      <c r="AE27" s="0" t="str">
        <f aca="false" t="array" ref="AE27:AE27">IFERROR(CONCATENATE((INDEX($A$7:$A$16,SMALL(IF($AF$7:$AF$16&lt;&gt;"",IF($AC$7:$AC$16&lt;&gt;"",ROW($AC$7:$AC$16)-MIN(ROW($AC$7:$AC$16))+1,""),""),ROW()-ROW(A$18)+1))),),"")</f>
        <v/>
      </c>
      <c r="AI27" s="0" t="str">
        <f aca="false" t="array" ref="AI27:AI27">IFERROR(CONCATENATE((INDEX($AL$7:$AL$16,SMALL(IF($AL$7:$AL$16&lt;&gt;"",IF($AI$7:$AI$16&lt;&gt;"",ROW($AI$7:$AI$16)-MIN(ROW($AI$7:$AI$16))+1,""),""),ROW()-ROW(A$18)+1)))," "),"")</f>
        <v/>
      </c>
      <c r="AJ27" s="0" t="str">
        <f aca="false" t="array" ref="AJ27:AJ27">IFERROR(CONCATENATE(TEXT(INDEX($AI$7:$AI$16,SMALL(IF($AL$7:$AL$16&lt;&gt;"",IF($AI$7:$AI$16&lt;&gt;"",ROW($AI$7:$AI$16)-MIN(ROW($AI$7:$AI$16))+1,""),""),ROW()-ROW(A$18)+1)),"##0")," "),"")</f>
        <v/>
      </c>
      <c r="AK27" s="0" t="str">
        <f aca="false" t="array" ref="AK27:AK27">IFERROR(CONCATENATE((INDEX($A$7:$A$16,SMALL(IF($AL$7:$AL$16&lt;&gt;"",IF($AI$7:$AI$16&lt;&gt;"",ROW($AI$7:$AI$16)-MIN(ROW($AI$7:$AI$16))+1,""),""),ROW()-ROW(A$18)+1))),),"")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IFERROR(CONCATENATE(TEXT(INDEX($K$7:$K$16,SMALL(IF($N$7:$N$16&lt;&gt;"",IF($K$7:$K$16&lt;&gt;"",ROW($K$7:$K$16)-MIN(ROW($K$7:$K$16))+1,""),""),ROW()-ROW(A$18)+1)),"##0"),","),"")</f>
        <v/>
      </c>
      <c r="L28" s="0" t="str">
        <f aca="false" t="array" ref="L28:L28">IFERROR(CONCATENATE((INDEX($N$7:$N$16,SMALL(IF($N$7:$N$16&lt;&gt;"",IF($K$7:$K$16&lt;&gt;"",ROW($K$7:$K$16)-MIN(ROW($K$7:$K$16))+1,""),""),ROW()-ROW(A$18)+1))),","),"")</f>
        <v/>
      </c>
      <c r="M28" s="0" t="str">
        <f aca="false" t="array" ref="M28:M28">IFERROR(CONCATENATE((INDEX($A$7:$A$16,SMALL(IF($N$7:$N$16&lt;&gt;"",IF($K$7:$K$16&lt;&gt;"",ROW($K$7:$K$16)-MIN(ROW($K$7:$K$16))+1,""),""),ROW()-ROW(A$18)+1))),),"")</f>
        <v/>
      </c>
      <c r="Q28" s="0" t="str">
        <f aca="false" t="array" ref="Q28:Q28">IFERROR(CONCATENATE((INDEX($T$7:$T$16,SMALL(IF($T$7:$T$16&lt;&gt;"",IF($Q$7:$Q$16&lt;&gt;"",ROW($Q$7:$Q$16)-MIN(ROW($Q$7:$Q$16))+1,""),""),ROW()-ROW(A$18)+1)))," "),"")</f>
        <v/>
      </c>
      <c r="R28" s="0" t="str">
        <f aca="false" t="array" ref="R28:R28">IFERROR(CONCATENATE(TEXT(INDEX($Q$7:$Q$16,SMALL(IF($T$7:$T$16&lt;&gt;"",IF($Q$7:$Q$16&lt;&gt;"",ROW($Q$7:$Q$16)-MIN(ROW($Q$7:$Q$16))+1,""),""),ROW()-ROW(A$18)+1)),"##0")," "),"")</f>
        <v/>
      </c>
      <c r="S28" s="0" t="str">
        <f aca="false" t="array" ref="S28:S28">IFERROR(CONCATENATE((INDEX($A$7:$A$16,SMALL(IF($T$7:$T$16&lt;&gt;"",IF($Q$7:$Q$16&lt;&gt;"",ROW($Q$7:$Q$16)-MIN(ROW($Q$7:$Q$16))+1,""),""),ROW()-ROW(A$18)+1))),),"")</f>
        <v/>
      </c>
      <c r="W28" s="0" t="str">
        <f aca="false" t="array" ref="W28:W28">IFERROR(CONCATENATE((INDEX($Z$7:$Z$16,SMALL(IF($Z$7:$Z$16&lt;&gt;"",IF($W$7:$W$16&lt;&gt;"",ROW($W$7:$W$16)-MIN(ROW($W$7:$W$16))+1,""),""),ROW()-ROW(A$18)+1)))," "),"")</f>
        <v/>
      </c>
      <c r="X28" s="0" t="str">
        <f aca="false" t="array" ref="X28:X28">IFERROR(CONCATENATE(TEXT(INDEX($W$7:$W$16,SMALL(IF($Z$7:$Z$16&lt;&gt;"",IF($W$7:$W$16&lt;&gt;"",ROW($W$7:$W$16)-MIN(ROW($W$7:$W$16))+1,""),""),ROW()-ROW(A$18)+1)),"##0")," "),"")</f>
        <v/>
      </c>
      <c r="Y28" s="0" t="str">
        <f aca="false" t="array" ref="Y28:Y28">IFERROR(CONCATENATE((INDEX($A$7:$A$16,SMALL(IF($Z$7:$Z$16&lt;&gt;"",IF($W$7:$W$16&lt;&gt;"",ROW($W$7:$W$16)-MIN(ROW($W$7:$W$16))+1,""),""),ROW()-ROW(A$18)+1))),),"")</f>
        <v/>
      </c>
      <c r="AC28" s="0" t="str">
        <f aca="false" t="array" ref="AC28:AC28">IFERROR(CONCATENATE((INDEX($AF$7:$AF$16,SMALL(IF($AF$7:$AF$16&lt;&gt;"",IF($AC$7:$AC$16&lt;&gt;"",ROW($AC$7:$AC$16)-MIN(ROW($AC$7:$AC$16))+1,""),""),ROW()-ROW(A$18)+1))),","),"")</f>
        <v/>
      </c>
      <c r="AD28" s="0" t="str">
        <f aca="false" t="array" ref="AD28:AD28">IFERROR(CONCATENATE(TEXT(INDEX($AC$7:$AC$16,SMALL(IF($AF$7:$AF$16&lt;&gt;"",IF($AC$7:$AC$16&lt;&gt;"",ROW($AC$7:$AC$16)-MIN(ROW($AC$7:$AC$16))+1,""),""),ROW()-ROW(A$18)+1)),"##0"),","),"")</f>
        <v/>
      </c>
      <c r="AE28" s="0" t="str">
        <f aca="false" t="array" ref="AE28:AE28">IFERROR(CONCATENATE((INDEX($A$7:$A$16,SMALL(IF($AF$7:$AF$16&lt;&gt;"",IF($AC$7:$AC$16&lt;&gt;"",ROW($AC$7:$AC$16)-MIN(ROW($AC$7:$AC$16))+1,""),""),ROW()-ROW(A$18)+1))),),"")</f>
        <v/>
      </c>
      <c r="AI28" s="0" t="str">
        <f aca="false" t="array" ref="AI28:AI28">IFERROR(CONCATENATE((INDEX($AL$7:$AL$16,SMALL(IF($AL$7:$AL$16&lt;&gt;"",IF($AI$7:$AI$16&lt;&gt;"",ROW($AI$7:$AI$16)-MIN(ROW($AI$7:$AI$16))+1,""),""),ROW()-ROW(A$18)+1)))," "),"")</f>
        <v/>
      </c>
      <c r="AJ28" s="0" t="str">
        <f aca="false" t="array" ref="AJ28:AJ28">IFERROR(CONCATENATE(TEXT(INDEX($AI$7:$AI$16,SMALL(IF($AL$7:$AL$16&lt;&gt;"",IF($AI$7:$AI$16&lt;&gt;"",ROW($AI$7:$AI$16)-MIN(ROW($AI$7:$AI$16))+1,""),""),ROW()-ROW(A$18)+1)),"##0")," "),"")</f>
        <v/>
      </c>
      <c r="AK28" s="0" t="str">
        <f aca="false" t="array" ref="AK28:AK28">IFERROR(CONCATENATE((INDEX($A$7:$A$16,SMALL(IF($AL$7:$AL$16&lt;&gt;"",IF($AI$7:$AI$16&lt;&gt;"",ROW($AI$7:$AI$16)-MIN(ROW($AI$7:$AI$16))+1,""),""),ROW()-ROW(A$18)+1))),),"")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IFERROR(CONCATENATE(TEXT(INDEX($K$7:$K$16,SMALL(IF($N$7:$N$16&lt;&gt;"",IF($K$7:$K$16&lt;&gt;"",ROW($K$7:$K$16)-MIN(ROW($K$7:$K$16))+1,""),""),ROW()-ROW(A$18)+1)),"##0"),","),"")</f>
        <v/>
      </c>
      <c r="L29" s="0" t="str">
        <f aca="false" t="array" ref="L29:L29">IFERROR(CONCATENATE((INDEX($N$7:$N$16,SMALL(IF($N$7:$N$16&lt;&gt;"",IF($K$7:$K$16&lt;&gt;"",ROW($K$7:$K$16)-MIN(ROW($K$7:$K$16))+1,""),""),ROW()-ROW(A$18)+1))),","),"")</f>
        <v/>
      </c>
      <c r="M29" s="0" t="str">
        <f aca="false" t="array" ref="M29:M29">IFERROR(CONCATENATE((INDEX($A$7:$A$16,SMALL(IF($N$7:$N$16&lt;&gt;"",IF($K$7:$K$16&lt;&gt;"",ROW($K$7:$K$16)-MIN(ROW($K$7:$K$16))+1,""),""),ROW()-ROW(A$18)+1))),),"")</f>
        <v/>
      </c>
      <c r="Q29" s="0" t="str">
        <f aca="false" t="array" ref="Q29:Q29">IFERROR(CONCATENATE((INDEX($T$7:$T$16,SMALL(IF($T$7:$T$16&lt;&gt;"",IF($Q$7:$Q$16&lt;&gt;"",ROW($Q$7:$Q$16)-MIN(ROW($Q$7:$Q$16))+1,""),""),ROW()-ROW(A$18)+1)))," "),"")</f>
        <v/>
      </c>
      <c r="R29" s="0" t="str">
        <f aca="false" t="array" ref="R29:R29">IFERROR(CONCATENATE(TEXT(INDEX($Q$7:$Q$16,SMALL(IF($T$7:$T$16&lt;&gt;"",IF($Q$7:$Q$16&lt;&gt;"",ROW($Q$7:$Q$16)-MIN(ROW($Q$7:$Q$16))+1,""),""),ROW()-ROW(A$18)+1)),"##0")," "),"")</f>
        <v/>
      </c>
      <c r="S29" s="0" t="str">
        <f aca="false" t="array" ref="S29:S29">IFERROR(CONCATENATE((INDEX($A$7:$A$16,SMALL(IF($T$7:$T$16&lt;&gt;"",IF($Q$7:$Q$16&lt;&gt;"",ROW($Q$7:$Q$16)-MIN(ROW($Q$7:$Q$16))+1,""),""),ROW()-ROW(A$18)+1))),),"")</f>
        <v/>
      </c>
      <c r="W29" s="0" t="str">
        <f aca="false" t="array" ref="W29:W29">IFERROR(CONCATENATE((INDEX($Z$7:$Z$16,SMALL(IF($Z$7:$Z$16&lt;&gt;"",IF($W$7:$W$16&lt;&gt;"",ROW($W$7:$W$16)-MIN(ROW($W$7:$W$16))+1,""),""),ROW()-ROW(A$18)+1)))," "),"")</f>
        <v/>
      </c>
      <c r="X29" s="0" t="str">
        <f aca="false" t="array" ref="X29:X29">IFERROR(CONCATENATE(TEXT(INDEX($W$7:$W$16,SMALL(IF($Z$7:$Z$16&lt;&gt;"",IF($W$7:$W$16&lt;&gt;"",ROW($W$7:$W$16)-MIN(ROW($W$7:$W$16))+1,""),""),ROW()-ROW(A$18)+1)),"##0")," "),"")</f>
        <v/>
      </c>
      <c r="Y29" s="0" t="str">
        <f aca="false" t="array" ref="Y29:Y29">IFERROR(CONCATENATE((INDEX($A$7:$A$16,SMALL(IF($Z$7:$Z$16&lt;&gt;"",IF($W$7:$W$16&lt;&gt;"",ROW($W$7:$W$16)-MIN(ROW($W$7:$W$16))+1,""),""),ROW()-ROW(A$18)+1))),),"")</f>
        <v/>
      </c>
      <c r="AC29" s="0" t="str">
        <f aca="false" t="array" ref="AC29:AC29">IFERROR(CONCATENATE((INDEX($AF$7:$AF$16,SMALL(IF($AF$7:$AF$16&lt;&gt;"",IF($AC$7:$AC$16&lt;&gt;"",ROW($AC$7:$AC$16)-MIN(ROW($AC$7:$AC$16))+1,""),""),ROW()-ROW(A$18)+1))),","),"")</f>
        <v/>
      </c>
      <c r="AD29" s="0" t="str">
        <f aca="false" t="array" ref="AD29:AD29">IFERROR(CONCATENATE(TEXT(INDEX($AC$7:$AC$16,SMALL(IF($AF$7:$AF$16&lt;&gt;"",IF($AC$7:$AC$16&lt;&gt;"",ROW($AC$7:$AC$16)-MIN(ROW($AC$7:$AC$16))+1,""),""),ROW()-ROW(A$18)+1)),"##0"),","),"")</f>
        <v/>
      </c>
      <c r="AE29" s="0" t="str">
        <f aca="false" t="array" ref="AE29:AE29">IFERROR(CONCATENATE((INDEX($A$7:$A$16,SMALL(IF($AF$7:$AF$16&lt;&gt;"",IF($AC$7:$AC$16&lt;&gt;"",ROW($AC$7:$AC$16)-MIN(ROW($AC$7:$AC$16))+1,""),""),ROW()-ROW(A$18)+1))),),"")</f>
        <v/>
      </c>
      <c r="AI29" s="0" t="str">
        <f aca="false" t="array" ref="AI29:AI29">IFERROR(CONCATENATE((INDEX($AL$7:$AL$16,SMALL(IF($AL$7:$AL$16&lt;&gt;"",IF($AI$7:$AI$16&lt;&gt;"",ROW($AI$7:$AI$16)-MIN(ROW($AI$7:$AI$16))+1,""),""),ROW()-ROW(A$18)+1)))," "),"")</f>
        <v/>
      </c>
      <c r="AJ29" s="0" t="str">
        <f aca="false" t="array" ref="AJ29:AJ29">IFERROR(CONCATENATE(TEXT(INDEX($AI$7:$AI$16,SMALL(IF($AL$7:$AL$16&lt;&gt;"",IF($AI$7:$AI$16&lt;&gt;"",ROW($AI$7:$AI$16)-MIN(ROW($AI$7:$AI$16))+1,""),""),ROW()-ROW(A$18)+1)),"##0")," "),"")</f>
        <v/>
      </c>
      <c r="AK29" s="0" t="str">
        <f aca="false" t="array" ref="AK29:AK29">IFERROR(CONCATENATE((INDEX($A$7:$A$16,SMALL(IF($AL$7:$AL$16&lt;&gt;"",IF($AI$7:$AI$16&lt;&gt;"",ROW($AI$7:$AI$16)-MIN(ROW($AI$7:$AI$16))+1,""),""),ROW()-ROW(A$18)+1))),),"")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IFERROR(CONCATENATE(TEXT(INDEX($K$7:$K$16,SMALL(IF($N$7:$N$16&lt;&gt;"",IF($K$7:$K$16&lt;&gt;"",ROW($K$7:$K$16)-MIN(ROW($K$7:$K$16))+1,""),""),ROW()-ROW(A$18)+1)),"##0"),","),"")</f>
        <v/>
      </c>
      <c r="L30" s="0" t="str">
        <f aca="false" t="array" ref="L30:L30">IFERROR(CONCATENATE((INDEX($N$7:$N$16,SMALL(IF($N$7:$N$16&lt;&gt;"",IF($K$7:$K$16&lt;&gt;"",ROW($K$7:$K$16)-MIN(ROW($K$7:$K$16))+1,""),""),ROW()-ROW(A$18)+1))),","),"")</f>
        <v/>
      </c>
      <c r="M30" s="0" t="str">
        <f aca="false" t="array" ref="M30:M30">IFERROR(CONCATENATE((INDEX($A$7:$A$16,SMALL(IF($N$7:$N$16&lt;&gt;"",IF($K$7:$K$16&lt;&gt;"",ROW($K$7:$K$16)-MIN(ROW($K$7:$K$16))+1,""),""),ROW()-ROW(A$18)+1))),),"")</f>
        <v/>
      </c>
      <c r="Q30" s="0" t="str">
        <f aca="false" t="array" ref="Q30:Q30">IFERROR(CONCATENATE((INDEX($T$7:$T$16,SMALL(IF($T$7:$T$16&lt;&gt;"",IF($Q$7:$Q$16&lt;&gt;"",ROW($Q$7:$Q$16)-MIN(ROW($Q$7:$Q$16))+1,""),""),ROW()-ROW(A$18)+1)))," "),"")</f>
        <v/>
      </c>
      <c r="R30" s="0" t="str">
        <f aca="false" t="array" ref="R30:R30">IFERROR(CONCATENATE(TEXT(INDEX($Q$7:$Q$16,SMALL(IF($T$7:$T$16&lt;&gt;"",IF($Q$7:$Q$16&lt;&gt;"",ROW($Q$7:$Q$16)-MIN(ROW($Q$7:$Q$16))+1,""),""),ROW()-ROW(A$18)+1)),"##0")," "),"")</f>
        <v/>
      </c>
      <c r="S30" s="0" t="str">
        <f aca="false" t="array" ref="S30:S30">IFERROR(CONCATENATE((INDEX($A$7:$A$16,SMALL(IF($T$7:$T$16&lt;&gt;"",IF($Q$7:$Q$16&lt;&gt;"",ROW($Q$7:$Q$16)-MIN(ROW($Q$7:$Q$16))+1,""),""),ROW()-ROW(A$18)+1))),),"")</f>
        <v/>
      </c>
      <c r="W30" s="0" t="str">
        <f aca="false" t="array" ref="W30:W30">IFERROR(CONCATENATE((INDEX($Z$7:$Z$16,SMALL(IF($Z$7:$Z$16&lt;&gt;"",IF($W$7:$W$16&lt;&gt;"",ROW($W$7:$W$16)-MIN(ROW($W$7:$W$16))+1,""),""),ROW()-ROW(A$18)+1)))," "),"")</f>
        <v/>
      </c>
      <c r="X30" s="0" t="str">
        <f aca="false" t="array" ref="X30:X30">IFERROR(CONCATENATE(TEXT(INDEX($W$7:$W$16,SMALL(IF($Z$7:$Z$16&lt;&gt;"",IF($W$7:$W$16&lt;&gt;"",ROW($W$7:$W$16)-MIN(ROW($W$7:$W$16))+1,""),""),ROW()-ROW(A$18)+1)),"##0")," "),"")</f>
        <v/>
      </c>
      <c r="Y30" s="0" t="str">
        <f aca="false" t="array" ref="Y30:Y30">IFERROR(CONCATENATE((INDEX($A$7:$A$16,SMALL(IF($Z$7:$Z$16&lt;&gt;"",IF($W$7:$W$16&lt;&gt;"",ROW($W$7:$W$16)-MIN(ROW($W$7:$W$16))+1,""),""),ROW()-ROW(A$18)+1))),),"")</f>
        <v/>
      </c>
      <c r="AC30" s="0" t="str">
        <f aca="false" t="array" ref="AC30:AC30">IFERROR(CONCATENATE((INDEX($AF$7:$AF$16,SMALL(IF($AF$7:$AF$16&lt;&gt;"",IF($AC$7:$AC$16&lt;&gt;"",ROW($AC$7:$AC$16)-MIN(ROW($AC$7:$AC$16))+1,""),""),ROW()-ROW(A$18)+1))),","),"")</f>
        <v/>
      </c>
      <c r="AD30" s="0" t="str">
        <f aca="false" t="array" ref="AD30:AD30">IFERROR(CONCATENATE(TEXT(INDEX($AC$7:$AC$16,SMALL(IF($AF$7:$AF$16&lt;&gt;"",IF($AC$7:$AC$16&lt;&gt;"",ROW($AC$7:$AC$16)-MIN(ROW($AC$7:$AC$16))+1,""),""),ROW()-ROW(A$18)+1)),"##0"),","),"")</f>
        <v/>
      </c>
      <c r="AE30" s="0" t="str">
        <f aca="false" t="array" ref="AE30:AE30">IFERROR(CONCATENATE((INDEX($A$7:$A$16,SMALL(IF($AF$7:$AF$16&lt;&gt;"",IF($AC$7:$AC$16&lt;&gt;"",ROW($AC$7:$AC$16)-MIN(ROW($AC$7:$AC$16))+1,""),""),ROW()-ROW(A$18)+1))),),"")</f>
        <v/>
      </c>
      <c r="AI30" s="0" t="str">
        <f aca="false" t="array" ref="AI30:AI30">IFERROR(CONCATENATE((INDEX($AL$7:$AL$16,SMALL(IF($AL$7:$AL$16&lt;&gt;"",IF($AI$7:$AI$16&lt;&gt;"",ROW($AI$7:$AI$16)-MIN(ROW($AI$7:$AI$16))+1,""),""),ROW()-ROW(A$18)+1)))," "),"")</f>
        <v/>
      </c>
      <c r="AJ30" s="0" t="str">
        <f aca="false" t="array" ref="AJ30:AJ30">IFERROR(CONCATENATE(TEXT(INDEX($AI$7:$AI$16,SMALL(IF($AL$7:$AL$16&lt;&gt;"",IF($AI$7:$AI$16&lt;&gt;"",ROW($AI$7:$AI$16)-MIN(ROW($AI$7:$AI$16))+1,""),""),ROW()-ROW(A$18)+1)),"##0")," "),"")</f>
        <v/>
      </c>
      <c r="AK30" s="0" t="str">
        <f aca="false" t="array" ref="AK30:AK30">IFERROR(CONCATENATE((INDEX($A$7:$A$16,SMALL(IF($AL$7:$AL$16&lt;&gt;"",IF($AI$7:$AI$16&lt;&gt;"",ROW($AI$7:$AI$16)-MIN(ROW($AI$7:$AI$16))+1,""),""),ROW()-ROW(A$18)+1))),),"")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IFERROR(CONCATENATE(TEXT(INDEX($K$7:$K$16,SMALL(IF($N$7:$N$16&lt;&gt;"",IF($K$7:$K$16&lt;&gt;"",ROW($K$7:$K$16)-MIN(ROW($K$7:$K$16))+1,""),""),ROW()-ROW(A$18)+1)),"##0"),","),"")</f>
        <v/>
      </c>
      <c r="L31" s="0" t="str">
        <f aca="false" t="array" ref="L31:L31">IFERROR(CONCATENATE((INDEX($N$7:$N$16,SMALL(IF($N$7:$N$16&lt;&gt;"",IF($K$7:$K$16&lt;&gt;"",ROW($K$7:$K$16)-MIN(ROW($K$7:$K$16))+1,""),""),ROW()-ROW(A$18)+1))),","),"")</f>
        <v/>
      </c>
      <c r="M31" s="0" t="str">
        <f aca="false" t="array" ref="M31:M31">IFERROR(CONCATENATE((INDEX($A$7:$A$16,SMALL(IF($N$7:$N$16&lt;&gt;"",IF($K$7:$K$16&lt;&gt;"",ROW($K$7:$K$16)-MIN(ROW($K$7:$K$16))+1,""),""),ROW()-ROW(A$18)+1))),),"")</f>
        <v/>
      </c>
      <c r="Q31" s="0" t="str">
        <f aca="false" t="array" ref="Q31:Q31">IFERROR(CONCATENATE((INDEX($T$7:$T$16,SMALL(IF($T$7:$T$16&lt;&gt;"",IF($Q$7:$Q$16&lt;&gt;"",ROW($Q$7:$Q$16)-MIN(ROW($Q$7:$Q$16))+1,""),""),ROW()-ROW(A$18)+1)))," "),"")</f>
        <v/>
      </c>
      <c r="R31" s="0" t="str">
        <f aca="false" t="array" ref="R31:R31">IFERROR(CONCATENATE(TEXT(INDEX($Q$7:$Q$16,SMALL(IF($T$7:$T$16&lt;&gt;"",IF($Q$7:$Q$16&lt;&gt;"",ROW($Q$7:$Q$16)-MIN(ROW($Q$7:$Q$16))+1,""),""),ROW()-ROW(A$18)+1)),"##0")," "),"")</f>
        <v/>
      </c>
      <c r="S31" s="0" t="str">
        <f aca="false" t="array" ref="S31:S31">IFERROR(CONCATENATE((INDEX($A$7:$A$16,SMALL(IF($T$7:$T$16&lt;&gt;"",IF($Q$7:$Q$16&lt;&gt;"",ROW($Q$7:$Q$16)-MIN(ROW($Q$7:$Q$16))+1,""),""),ROW()-ROW(A$18)+1))),),"")</f>
        <v/>
      </c>
      <c r="W31" s="0" t="str">
        <f aca="false" t="array" ref="W31:W31">IFERROR(CONCATENATE((INDEX($Z$7:$Z$16,SMALL(IF($Z$7:$Z$16&lt;&gt;"",IF($W$7:$W$16&lt;&gt;"",ROW($W$7:$W$16)-MIN(ROW($W$7:$W$16))+1,""),""),ROW()-ROW(A$18)+1)))," "),"")</f>
        <v/>
      </c>
      <c r="X31" s="0" t="str">
        <f aca="false" t="array" ref="X31:X31">IFERROR(CONCATENATE(TEXT(INDEX($W$7:$W$16,SMALL(IF($Z$7:$Z$16&lt;&gt;"",IF($W$7:$W$16&lt;&gt;"",ROW($W$7:$W$16)-MIN(ROW($W$7:$W$16))+1,""),""),ROW()-ROW(A$18)+1)),"##0")," "),"")</f>
        <v/>
      </c>
      <c r="Y31" s="0" t="str">
        <f aca="false" t="array" ref="Y31:Y31">IFERROR(CONCATENATE((INDEX($A$7:$A$16,SMALL(IF($Z$7:$Z$16&lt;&gt;"",IF($W$7:$W$16&lt;&gt;"",ROW($W$7:$W$16)-MIN(ROW($W$7:$W$16))+1,""),""),ROW()-ROW(A$18)+1))),),"")</f>
        <v/>
      </c>
      <c r="AC31" s="0" t="str">
        <f aca="false" t="array" ref="AC31:AC31">IFERROR(CONCATENATE((INDEX($AF$7:$AF$16,SMALL(IF($AF$7:$AF$16&lt;&gt;"",IF($AC$7:$AC$16&lt;&gt;"",ROW($AC$7:$AC$16)-MIN(ROW($AC$7:$AC$16))+1,""),""),ROW()-ROW(A$18)+1))),","),"")</f>
        <v/>
      </c>
      <c r="AD31" s="0" t="str">
        <f aca="false" t="array" ref="AD31:AD31">IFERROR(CONCATENATE(TEXT(INDEX($AC$7:$AC$16,SMALL(IF($AF$7:$AF$16&lt;&gt;"",IF($AC$7:$AC$16&lt;&gt;"",ROW($AC$7:$AC$16)-MIN(ROW($AC$7:$AC$16))+1,""),""),ROW()-ROW(A$18)+1)),"##0"),","),"")</f>
        <v/>
      </c>
      <c r="AE31" s="0" t="str">
        <f aca="false" t="array" ref="AE31:AE31">IFERROR(CONCATENATE((INDEX($A$7:$A$16,SMALL(IF($AF$7:$AF$16&lt;&gt;"",IF($AC$7:$AC$16&lt;&gt;"",ROW($AC$7:$AC$16)-MIN(ROW($AC$7:$AC$16))+1,""),""),ROW()-ROW(A$18)+1))),),"")</f>
        <v/>
      </c>
      <c r="AI31" s="0" t="str">
        <f aca="false" t="array" ref="AI31:AI31">IFERROR(CONCATENATE((INDEX($AL$7:$AL$16,SMALL(IF($AL$7:$AL$16&lt;&gt;"",IF($AI$7:$AI$16&lt;&gt;"",ROW($AI$7:$AI$16)-MIN(ROW($AI$7:$AI$16))+1,""),""),ROW()-ROW(A$18)+1)))," "),"")</f>
        <v/>
      </c>
      <c r="AJ31" s="0" t="str">
        <f aca="false" t="array" ref="AJ31:AJ31">IFERROR(CONCATENATE(TEXT(INDEX($AI$7:$AI$16,SMALL(IF($AL$7:$AL$16&lt;&gt;"",IF($AI$7:$AI$16&lt;&gt;"",ROW($AI$7:$AI$16)-MIN(ROW($AI$7:$AI$16))+1,""),""),ROW()-ROW(A$18)+1)),"##0")," "),"")</f>
        <v/>
      </c>
      <c r="AK31" s="0" t="str">
        <f aca="false" t="array" ref="AK31:AK31">IFERROR(CONCATENATE((INDEX($A$7:$A$16,SMALL(IF($AL$7:$AL$16&lt;&gt;"",IF($AI$7:$AI$16&lt;&gt;"",ROW($AI$7:$AI$16)-MIN(ROW($AI$7:$AI$16))+1,""),""),ROW()-ROW(A$18)+1))),),"")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IFERROR(CONCATENATE(TEXT(INDEX($K$7:$K$16,SMALL(IF($N$7:$N$16&lt;&gt;"",IF($K$7:$K$16&lt;&gt;"",ROW($K$7:$K$16)-MIN(ROW($K$7:$K$16))+1,""),""),ROW()-ROW(A$18)+1)),"##0"),","),"")</f>
        <v/>
      </c>
      <c r="L32" s="0" t="str">
        <f aca="false" t="array" ref="L32:L32">IFERROR(CONCATENATE((INDEX($N$7:$N$16,SMALL(IF($N$7:$N$16&lt;&gt;"",IF($K$7:$K$16&lt;&gt;"",ROW($K$7:$K$16)-MIN(ROW($K$7:$K$16))+1,""),""),ROW()-ROW(A$18)+1))),","),"")</f>
        <v/>
      </c>
      <c r="M32" s="0" t="str">
        <f aca="false" t="array" ref="M32:M32">IFERROR(CONCATENATE((INDEX($A$7:$A$16,SMALL(IF($N$7:$N$16&lt;&gt;"",IF($K$7:$K$16&lt;&gt;"",ROW($K$7:$K$16)-MIN(ROW($K$7:$K$16))+1,""),""),ROW()-ROW(A$18)+1))),),"")</f>
        <v/>
      </c>
      <c r="Q32" s="0" t="str">
        <f aca="false" t="array" ref="Q32:Q32">IFERROR(CONCATENATE((INDEX($T$7:$T$16,SMALL(IF($T$7:$T$16&lt;&gt;"",IF($Q$7:$Q$16&lt;&gt;"",ROW($Q$7:$Q$16)-MIN(ROW($Q$7:$Q$16))+1,""),""),ROW()-ROW(A$18)+1)))," "),"")</f>
        <v/>
      </c>
      <c r="R32" s="0" t="str">
        <f aca="false" t="array" ref="R32:R32">IFERROR(CONCATENATE(TEXT(INDEX($Q$7:$Q$16,SMALL(IF($T$7:$T$16&lt;&gt;"",IF($Q$7:$Q$16&lt;&gt;"",ROW($Q$7:$Q$16)-MIN(ROW($Q$7:$Q$16))+1,""),""),ROW()-ROW(A$18)+1)),"##0")," "),"")</f>
        <v/>
      </c>
      <c r="S32" s="0" t="str">
        <f aca="false" t="array" ref="S32:S32">IFERROR(CONCATENATE((INDEX($A$7:$A$16,SMALL(IF($T$7:$T$16&lt;&gt;"",IF($Q$7:$Q$16&lt;&gt;"",ROW($Q$7:$Q$16)-MIN(ROW($Q$7:$Q$16))+1,""),""),ROW()-ROW(A$18)+1))),),"")</f>
        <v/>
      </c>
      <c r="W32" s="0" t="str">
        <f aca="false" t="array" ref="W32:W32">IFERROR(CONCATENATE((INDEX($Z$7:$Z$16,SMALL(IF($Z$7:$Z$16&lt;&gt;"",IF($W$7:$W$16&lt;&gt;"",ROW($W$7:$W$16)-MIN(ROW($W$7:$W$16))+1,""),""),ROW()-ROW(A$18)+1)))," "),"")</f>
        <v/>
      </c>
      <c r="X32" s="0" t="str">
        <f aca="false" t="array" ref="X32:X32">IFERROR(CONCATENATE(TEXT(INDEX($W$7:$W$16,SMALL(IF($Z$7:$Z$16&lt;&gt;"",IF($W$7:$W$16&lt;&gt;"",ROW($W$7:$W$16)-MIN(ROW($W$7:$W$16))+1,""),""),ROW()-ROW(A$18)+1)),"##0")," "),"")</f>
        <v/>
      </c>
      <c r="Y32" s="0" t="str">
        <f aca="false" t="array" ref="Y32:Y32">IFERROR(CONCATENATE((INDEX($A$7:$A$16,SMALL(IF($Z$7:$Z$16&lt;&gt;"",IF($W$7:$W$16&lt;&gt;"",ROW($W$7:$W$16)-MIN(ROW($W$7:$W$16))+1,""),""),ROW()-ROW(A$18)+1))),),"")</f>
        <v/>
      </c>
      <c r="AC32" s="0" t="str">
        <f aca="false" t="array" ref="AC32:AC32">IFERROR(CONCATENATE((INDEX($AF$7:$AF$16,SMALL(IF($AF$7:$AF$16&lt;&gt;"",IF($AC$7:$AC$16&lt;&gt;"",ROW($AC$7:$AC$16)-MIN(ROW($AC$7:$AC$16))+1,""),""),ROW()-ROW(A$18)+1))),","),"")</f>
        <v/>
      </c>
      <c r="AD32" s="0" t="str">
        <f aca="false" t="array" ref="AD32:AD32">IFERROR(CONCATENATE(TEXT(INDEX($AC$7:$AC$16,SMALL(IF($AF$7:$AF$16&lt;&gt;"",IF($AC$7:$AC$16&lt;&gt;"",ROW($AC$7:$AC$16)-MIN(ROW($AC$7:$AC$16))+1,""),""),ROW()-ROW(A$18)+1)),"##0"),","),"")</f>
        <v/>
      </c>
      <c r="AE32" s="0" t="str">
        <f aca="false" t="array" ref="AE32:AE32">IFERROR(CONCATENATE((INDEX($A$7:$A$16,SMALL(IF($AF$7:$AF$16&lt;&gt;"",IF($AC$7:$AC$16&lt;&gt;"",ROW($AC$7:$AC$16)-MIN(ROW($AC$7:$AC$16))+1,""),""),ROW()-ROW(A$18)+1))),),"")</f>
        <v/>
      </c>
      <c r="AI32" s="0" t="str">
        <f aca="false" t="array" ref="AI32:AI32">IFERROR(CONCATENATE((INDEX($AL$7:$AL$16,SMALL(IF($AL$7:$AL$16&lt;&gt;"",IF($AI$7:$AI$16&lt;&gt;"",ROW($AI$7:$AI$16)-MIN(ROW($AI$7:$AI$16))+1,""),""),ROW()-ROW(A$18)+1)))," "),"")</f>
        <v/>
      </c>
      <c r="AJ32" s="0" t="str">
        <f aca="false" t="array" ref="AJ32:AJ32">IFERROR(CONCATENATE(TEXT(INDEX($AI$7:$AI$16,SMALL(IF($AL$7:$AL$16&lt;&gt;"",IF($AI$7:$AI$16&lt;&gt;"",ROW($AI$7:$AI$16)-MIN(ROW($AI$7:$AI$16))+1,""),""),ROW()-ROW(A$18)+1)),"##0")," "),"")</f>
        <v/>
      </c>
      <c r="AK32" s="0" t="str">
        <f aca="false" t="array" ref="AK32:AK32">IFERROR(CONCATENATE((INDEX($A$7:$A$16,SMALL(IF($AL$7:$AL$16&lt;&gt;"",IF($AI$7:$AI$16&lt;&gt;"",ROW($AI$7:$AI$16)-MIN(ROW($AI$7:$AI$16))+1,""),""),ROW()-ROW(A$18)+1))),),"")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IFERROR(CONCATENATE(TEXT(INDEX($K$7:$K$16,SMALL(IF($N$7:$N$16&lt;&gt;"",IF($K$7:$K$16&lt;&gt;"",ROW($K$7:$K$16)-MIN(ROW($K$7:$K$16))+1,""),""),ROW()-ROW(A$18)+1)),"##0"),","),"")</f>
        <v/>
      </c>
      <c r="L33" s="0" t="str">
        <f aca="false" t="array" ref="L33:L33">IFERROR(CONCATENATE((INDEX($N$7:$N$16,SMALL(IF($N$7:$N$16&lt;&gt;"",IF($K$7:$K$16&lt;&gt;"",ROW($K$7:$K$16)-MIN(ROW($K$7:$K$16))+1,""),""),ROW()-ROW(A$18)+1))),","),"")</f>
        <v/>
      </c>
      <c r="M33" s="0" t="str">
        <f aca="false" t="array" ref="M33:M33">IFERROR(CONCATENATE((INDEX($A$7:$A$16,SMALL(IF($N$7:$N$16&lt;&gt;"",IF($K$7:$K$16&lt;&gt;"",ROW($K$7:$K$16)-MIN(ROW($K$7:$K$16))+1,""),""),ROW()-ROW(A$18)+1))),),"")</f>
        <v/>
      </c>
      <c r="Q33" s="0" t="str">
        <f aca="false" t="array" ref="Q33:Q33">IFERROR(CONCATENATE((INDEX($T$7:$T$16,SMALL(IF($T$7:$T$16&lt;&gt;"",IF($Q$7:$Q$16&lt;&gt;"",ROW($Q$7:$Q$16)-MIN(ROW($Q$7:$Q$16))+1,""),""),ROW()-ROW(A$18)+1)))," "),"")</f>
        <v/>
      </c>
      <c r="R33" s="0" t="str">
        <f aca="false" t="array" ref="R33:R33">IFERROR(CONCATENATE(TEXT(INDEX($Q$7:$Q$16,SMALL(IF($T$7:$T$16&lt;&gt;"",IF($Q$7:$Q$16&lt;&gt;"",ROW($Q$7:$Q$16)-MIN(ROW($Q$7:$Q$16))+1,""),""),ROW()-ROW(A$18)+1)),"##0")," "),"")</f>
        <v/>
      </c>
      <c r="S33" s="0" t="str">
        <f aca="false" t="array" ref="S33:S33">IFERROR(CONCATENATE((INDEX($A$7:$A$16,SMALL(IF($T$7:$T$16&lt;&gt;"",IF($Q$7:$Q$16&lt;&gt;"",ROW($Q$7:$Q$16)-MIN(ROW($Q$7:$Q$16))+1,""),""),ROW()-ROW(A$18)+1))),),"")</f>
        <v/>
      </c>
      <c r="W33" s="0" t="str">
        <f aca="false" t="array" ref="W33:W33">IFERROR(CONCATENATE((INDEX($Z$7:$Z$16,SMALL(IF($Z$7:$Z$16&lt;&gt;"",IF($W$7:$W$16&lt;&gt;"",ROW($W$7:$W$16)-MIN(ROW($W$7:$W$16))+1,""),""),ROW()-ROW(A$18)+1)))," "),"")</f>
        <v/>
      </c>
      <c r="X33" s="0" t="str">
        <f aca="false" t="array" ref="X33:X33">IFERROR(CONCATENATE(TEXT(INDEX($W$7:$W$16,SMALL(IF($Z$7:$Z$16&lt;&gt;"",IF($W$7:$W$16&lt;&gt;"",ROW($W$7:$W$16)-MIN(ROW($W$7:$W$16))+1,""),""),ROW()-ROW(A$18)+1)),"##0")," "),"")</f>
        <v/>
      </c>
      <c r="Y33" s="0" t="str">
        <f aca="false" t="array" ref="Y33:Y33">IFERROR(CONCATENATE((INDEX($A$7:$A$16,SMALL(IF($Z$7:$Z$16&lt;&gt;"",IF($W$7:$W$16&lt;&gt;"",ROW($W$7:$W$16)-MIN(ROW($W$7:$W$16))+1,""),""),ROW()-ROW(A$18)+1))),),"")</f>
        <v/>
      </c>
      <c r="AC33" s="0" t="str">
        <f aca="false" t="array" ref="AC33:AC33">IFERROR(CONCATENATE((INDEX($AF$7:$AF$16,SMALL(IF($AF$7:$AF$16&lt;&gt;"",IF($AC$7:$AC$16&lt;&gt;"",ROW($AC$7:$AC$16)-MIN(ROW($AC$7:$AC$16))+1,""),""),ROW()-ROW(A$18)+1))),","),"")</f>
        <v/>
      </c>
      <c r="AD33" s="0" t="str">
        <f aca="false" t="array" ref="AD33:AD33">IFERROR(CONCATENATE(TEXT(INDEX($AC$7:$AC$16,SMALL(IF($AF$7:$AF$16&lt;&gt;"",IF($AC$7:$AC$16&lt;&gt;"",ROW($AC$7:$AC$16)-MIN(ROW($AC$7:$AC$16))+1,""),""),ROW()-ROW(A$18)+1)),"##0"),","),"")</f>
        <v/>
      </c>
      <c r="AE33" s="0" t="str">
        <f aca="false" t="array" ref="AE33:AE33">IFERROR(CONCATENATE((INDEX($A$7:$A$16,SMALL(IF($AF$7:$AF$16&lt;&gt;"",IF($AC$7:$AC$16&lt;&gt;"",ROW($AC$7:$AC$16)-MIN(ROW($AC$7:$AC$16))+1,""),""),ROW()-ROW(A$18)+1))),),"")</f>
        <v/>
      </c>
      <c r="AI33" s="0" t="str">
        <f aca="false" t="array" ref="AI33:AI33">IFERROR(CONCATENATE((INDEX($AL$7:$AL$16,SMALL(IF($AL$7:$AL$16&lt;&gt;"",IF($AI$7:$AI$16&lt;&gt;"",ROW($AI$7:$AI$16)-MIN(ROW($AI$7:$AI$16))+1,""),""),ROW()-ROW(A$18)+1)))," "),"")</f>
        <v/>
      </c>
      <c r="AJ33" s="0" t="str">
        <f aca="false" t="array" ref="AJ33:AJ33">IFERROR(CONCATENATE(TEXT(INDEX($AI$7:$AI$16,SMALL(IF($AL$7:$AL$16&lt;&gt;"",IF($AI$7:$AI$16&lt;&gt;"",ROW($AI$7:$AI$16)-MIN(ROW($AI$7:$AI$16))+1,""),""),ROW()-ROW(A$18)+1)),"##0")," "),"")</f>
        <v/>
      </c>
      <c r="AK33" s="0" t="str">
        <f aca="false" t="array" ref="AK33:AK33">IFERROR(CONCATENATE((INDEX($A$7:$A$16,SMALL(IF($AL$7:$AL$16&lt;&gt;"",IF($AI$7:$AI$16&lt;&gt;"",ROW($AI$7:$AI$16)-MIN(ROW($AI$7:$AI$16))+1,""),""),ROW()-ROW(A$18)+1))),),"")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IFERROR(CONCATENATE(TEXT(INDEX($K$7:$K$16,SMALL(IF($N$7:$N$16&lt;&gt;"",IF($K$7:$K$16&lt;&gt;"",ROW($K$7:$K$16)-MIN(ROW($K$7:$K$16))+1,""),""),ROW()-ROW(A$18)+1)),"##0"),","),"")</f>
        <v/>
      </c>
      <c r="L34" s="0" t="str">
        <f aca="false" t="array" ref="L34:L34">IFERROR(CONCATENATE((INDEX($N$7:$N$16,SMALL(IF($N$7:$N$16&lt;&gt;"",IF($K$7:$K$16&lt;&gt;"",ROW($K$7:$K$16)-MIN(ROW($K$7:$K$16))+1,""),""),ROW()-ROW(A$18)+1))),","),"")</f>
        <v/>
      </c>
      <c r="M34" s="0" t="str">
        <f aca="false" t="array" ref="M34:M34">IFERROR(CONCATENATE((INDEX($A$7:$A$16,SMALL(IF($N$7:$N$16&lt;&gt;"",IF($K$7:$K$16&lt;&gt;"",ROW($K$7:$K$16)-MIN(ROW($K$7:$K$16))+1,""),""),ROW()-ROW(A$18)+1))),),"")</f>
        <v/>
      </c>
      <c r="Q34" s="0" t="str">
        <f aca="false" t="array" ref="Q34:Q34">IFERROR(CONCATENATE((INDEX($T$7:$T$16,SMALL(IF($T$7:$T$16&lt;&gt;"",IF($Q$7:$Q$16&lt;&gt;"",ROW($Q$7:$Q$16)-MIN(ROW($Q$7:$Q$16))+1,""),""),ROW()-ROW(A$18)+1)))," "),"")</f>
        <v/>
      </c>
      <c r="R34" s="0" t="str">
        <f aca="false" t="array" ref="R34:R34">IFERROR(CONCATENATE(TEXT(INDEX($Q$7:$Q$16,SMALL(IF($T$7:$T$16&lt;&gt;"",IF($Q$7:$Q$16&lt;&gt;"",ROW($Q$7:$Q$16)-MIN(ROW($Q$7:$Q$16))+1,""),""),ROW()-ROW(A$18)+1)),"##0")," "),"")</f>
        <v/>
      </c>
      <c r="S34" s="0" t="str">
        <f aca="false" t="array" ref="S34:S34">IFERROR(CONCATENATE((INDEX($A$7:$A$16,SMALL(IF($T$7:$T$16&lt;&gt;"",IF($Q$7:$Q$16&lt;&gt;"",ROW($Q$7:$Q$16)-MIN(ROW($Q$7:$Q$16))+1,""),""),ROW()-ROW(A$18)+1))),),"")</f>
        <v/>
      </c>
      <c r="W34" s="0" t="str">
        <f aca="false" t="array" ref="W34:W34">IFERROR(CONCATENATE((INDEX($Z$7:$Z$16,SMALL(IF($Z$7:$Z$16&lt;&gt;"",IF($W$7:$W$16&lt;&gt;"",ROW($W$7:$W$16)-MIN(ROW($W$7:$W$16))+1,""),""),ROW()-ROW(A$18)+1)))," "),"")</f>
        <v/>
      </c>
      <c r="X34" s="0" t="str">
        <f aca="false" t="array" ref="X34:X34">IFERROR(CONCATENATE(TEXT(INDEX($W$7:$W$16,SMALL(IF($Z$7:$Z$16&lt;&gt;"",IF($W$7:$W$16&lt;&gt;"",ROW($W$7:$W$16)-MIN(ROW($W$7:$W$16))+1,""),""),ROW()-ROW(A$18)+1)),"##0")," "),"")</f>
        <v/>
      </c>
      <c r="Y34" s="0" t="str">
        <f aca="false" t="array" ref="Y34:Y34">IFERROR(CONCATENATE((INDEX($A$7:$A$16,SMALL(IF($Z$7:$Z$16&lt;&gt;"",IF($W$7:$W$16&lt;&gt;"",ROW($W$7:$W$16)-MIN(ROW($W$7:$W$16))+1,""),""),ROW()-ROW(A$18)+1))),),"")</f>
        <v/>
      </c>
      <c r="AC34" s="0" t="str">
        <f aca="false" t="array" ref="AC34:AC34">IFERROR(CONCATENATE((INDEX($AF$7:$AF$16,SMALL(IF($AF$7:$AF$16&lt;&gt;"",IF($AC$7:$AC$16&lt;&gt;"",ROW($AC$7:$AC$16)-MIN(ROW($AC$7:$AC$16))+1,""),""),ROW()-ROW(A$18)+1))),","),"")</f>
        <v/>
      </c>
      <c r="AD34" s="0" t="str">
        <f aca="false" t="array" ref="AD34:AD34">IFERROR(CONCATENATE(TEXT(INDEX($AC$7:$AC$16,SMALL(IF($AF$7:$AF$16&lt;&gt;"",IF($AC$7:$AC$16&lt;&gt;"",ROW($AC$7:$AC$16)-MIN(ROW($AC$7:$AC$16))+1,""),""),ROW()-ROW(A$18)+1)),"##0"),","),"")</f>
        <v/>
      </c>
      <c r="AE34" s="0" t="str">
        <f aca="false" t="array" ref="AE34:AE34">IFERROR(CONCATENATE((INDEX($A$7:$A$16,SMALL(IF($AF$7:$AF$16&lt;&gt;"",IF($AC$7:$AC$16&lt;&gt;"",ROW($AC$7:$AC$16)-MIN(ROW($AC$7:$AC$16))+1,""),""),ROW()-ROW(A$18)+1))),),"")</f>
        <v/>
      </c>
      <c r="AI34" s="0" t="str">
        <f aca="false" t="array" ref="AI34:AI34">IFERROR(CONCATENATE((INDEX($AL$7:$AL$16,SMALL(IF($AL$7:$AL$16&lt;&gt;"",IF($AI$7:$AI$16&lt;&gt;"",ROW($AI$7:$AI$16)-MIN(ROW($AI$7:$AI$16))+1,""),""),ROW()-ROW(A$18)+1)))," "),"")</f>
        <v/>
      </c>
      <c r="AJ34" s="0" t="str">
        <f aca="false" t="array" ref="AJ34:AJ34">IFERROR(CONCATENATE(TEXT(INDEX($AI$7:$AI$16,SMALL(IF($AL$7:$AL$16&lt;&gt;"",IF($AI$7:$AI$16&lt;&gt;"",ROW($AI$7:$AI$16)-MIN(ROW($AI$7:$AI$16))+1,""),""),ROW()-ROW(A$18)+1)),"##0")," "),"")</f>
        <v/>
      </c>
      <c r="AK34" s="0" t="str">
        <f aca="false" t="array" ref="AK34:AK34">IFERROR(CONCATENATE((INDEX($A$7:$A$16,SMALL(IF($AL$7:$AL$16&lt;&gt;"",IF($AI$7:$AI$16&lt;&gt;"",ROW($AI$7:$AI$16)-MIN(ROW($AI$7:$AI$16))+1,""),""),ROW()-ROW(A$18)+1))),),"")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IFERROR(CONCATENATE(TEXT(INDEX($K$7:$K$16,SMALL(IF($N$7:$N$16&lt;&gt;"",IF($K$7:$K$16&lt;&gt;"",ROW($K$7:$K$16)-MIN(ROW($K$7:$K$16))+1,""),""),ROW()-ROW(A$18)+1)),"##0"),","),"")</f>
        <v/>
      </c>
      <c r="L35" s="0" t="str">
        <f aca="false" t="array" ref="L35:L35">IFERROR(CONCATENATE((INDEX($N$7:$N$16,SMALL(IF($N$7:$N$16&lt;&gt;"",IF($K$7:$K$16&lt;&gt;"",ROW($K$7:$K$16)-MIN(ROW($K$7:$K$16))+1,""),""),ROW()-ROW(A$18)+1))),","),"")</f>
        <v/>
      </c>
      <c r="M35" s="0" t="str">
        <f aca="false" t="array" ref="M35:M35">IFERROR(CONCATENATE((INDEX($A$7:$A$16,SMALL(IF($N$7:$N$16&lt;&gt;"",IF($K$7:$K$16&lt;&gt;"",ROW($K$7:$K$16)-MIN(ROW($K$7:$K$16))+1,""),""),ROW()-ROW(A$18)+1))),),"")</f>
        <v/>
      </c>
      <c r="Q35" s="0" t="str">
        <f aca="false" t="array" ref="Q35:Q35">IFERROR(CONCATENATE((INDEX($T$7:$T$16,SMALL(IF($T$7:$T$16&lt;&gt;"",IF($Q$7:$Q$16&lt;&gt;"",ROW($Q$7:$Q$16)-MIN(ROW($Q$7:$Q$16))+1,""),""),ROW()-ROW(A$18)+1)))," "),"")</f>
        <v/>
      </c>
      <c r="R35" s="0" t="str">
        <f aca="false" t="array" ref="R35:R35">IFERROR(CONCATENATE(TEXT(INDEX($Q$7:$Q$16,SMALL(IF($T$7:$T$16&lt;&gt;"",IF($Q$7:$Q$16&lt;&gt;"",ROW($Q$7:$Q$16)-MIN(ROW($Q$7:$Q$16))+1,""),""),ROW()-ROW(A$18)+1)),"##0")," "),"")</f>
        <v/>
      </c>
      <c r="S35" s="0" t="str">
        <f aca="false" t="array" ref="S35:S35">IFERROR(CONCATENATE((INDEX($A$7:$A$16,SMALL(IF($T$7:$T$16&lt;&gt;"",IF($Q$7:$Q$16&lt;&gt;"",ROW($Q$7:$Q$16)-MIN(ROW($Q$7:$Q$16))+1,""),""),ROW()-ROW(A$18)+1))),),"")</f>
        <v/>
      </c>
      <c r="W35" s="0" t="str">
        <f aca="false" t="array" ref="W35:W35">IFERROR(CONCATENATE((INDEX($Z$7:$Z$16,SMALL(IF($Z$7:$Z$16&lt;&gt;"",IF($W$7:$W$16&lt;&gt;"",ROW($W$7:$W$16)-MIN(ROW($W$7:$W$16))+1,""),""),ROW()-ROW(A$18)+1)))," "),"")</f>
        <v/>
      </c>
      <c r="X35" s="0" t="str">
        <f aca="false" t="array" ref="X35:X35">IFERROR(CONCATENATE(TEXT(INDEX($W$7:$W$16,SMALL(IF($Z$7:$Z$16&lt;&gt;"",IF($W$7:$W$16&lt;&gt;"",ROW($W$7:$W$16)-MIN(ROW($W$7:$W$16))+1,""),""),ROW()-ROW(A$18)+1)),"##0")," "),"")</f>
        <v/>
      </c>
      <c r="Y35" s="0" t="str">
        <f aca="false" t="array" ref="Y35:Y35">IFERROR(CONCATENATE((INDEX($A$7:$A$16,SMALL(IF($Z$7:$Z$16&lt;&gt;"",IF($W$7:$W$16&lt;&gt;"",ROW($W$7:$W$16)-MIN(ROW($W$7:$W$16))+1,""),""),ROW()-ROW(A$18)+1))),),"")</f>
        <v/>
      </c>
      <c r="AC35" s="0" t="str">
        <f aca="false" t="array" ref="AC35:AC35">IFERROR(CONCATENATE((INDEX($AF$7:$AF$16,SMALL(IF($AF$7:$AF$16&lt;&gt;"",IF($AC$7:$AC$16&lt;&gt;"",ROW($AC$7:$AC$16)-MIN(ROW($AC$7:$AC$16))+1,""),""),ROW()-ROW(A$18)+1))),","),"")</f>
        <v/>
      </c>
      <c r="AD35" s="0" t="str">
        <f aca="false" t="array" ref="AD35:AD35">IFERROR(CONCATENATE(TEXT(INDEX($AC$7:$AC$16,SMALL(IF($AF$7:$AF$16&lt;&gt;"",IF($AC$7:$AC$16&lt;&gt;"",ROW($AC$7:$AC$16)-MIN(ROW($AC$7:$AC$16))+1,""),""),ROW()-ROW(A$18)+1)),"##0"),","),"")</f>
        <v/>
      </c>
      <c r="AE35" s="0" t="str">
        <f aca="false" t="array" ref="AE35:AE35">IFERROR(CONCATENATE((INDEX($A$7:$A$16,SMALL(IF($AF$7:$AF$16&lt;&gt;"",IF($AC$7:$AC$16&lt;&gt;"",ROW($AC$7:$AC$16)-MIN(ROW($AC$7:$AC$16))+1,""),""),ROW()-ROW(A$18)+1))),),"")</f>
        <v/>
      </c>
      <c r="AI35" s="0" t="str">
        <f aca="false" t="array" ref="AI35:AI35">IFERROR(CONCATENATE((INDEX($AL$7:$AL$16,SMALL(IF($AL$7:$AL$16&lt;&gt;"",IF($AI$7:$AI$16&lt;&gt;"",ROW($AI$7:$AI$16)-MIN(ROW($AI$7:$AI$16))+1,""),""),ROW()-ROW(A$18)+1)))," "),"")</f>
        <v/>
      </c>
      <c r="AJ35" s="0" t="str">
        <f aca="false" t="array" ref="AJ35:AJ35">IFERROR(CONCATENATE(TEXT(INDEX($AI$7:$AI$16,SMALL(IF($AL$7:$AL$16&lt;&gt;"",IF($AI$7:$AI$16&lt;&gt;"",ROW($AI$7:$AI$16)-MIN(ROW($AI$7:$AI$16))+1,""),""),ROW()-ROW(A$18)+1)),"##0")," "),"")</f>
        <v/>
      </c>
      <c r="AK35" s="0" t="str">
        <f aca="false" t="array" ref="AK35:AK35">IFERROR(CONCATENATE((INDEX($A$7:$A$16,SMALL(IF($AL$7:$AL$16&lt;&gt;"",IF($AI$7:$AI$16&lt;&gt;"",ROW($AI$7:$AI$16)-MIN(ROW($AI$7:$AI$16))+1,""),""),ROW()-ROW(A$18)+1))),),"")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IFERROR(CONCATENATE(TEXT(INDEX($K$7:$K$16,SMALL(IF($N$7:$N$16&lt;&gt;"",IF($K$7:$K$16&lt;&gt;"",ROW($K$7:$K$16)-MIN(ROW($K$7:$K$16))+1,""),""),ROW()-ROW(A$18)+1)),"##0"),","),"")</f>
        <v/>
      </c>
      <c r="L36" s="0" t="str">
        <f aca="false" t="array" ref="L36:L36">IFERROR(CONCATENATE((INDEX($N$7:$N$16,SMALL(IF($N$7:$N$16&lt;&gt;"",IF($K$7:$K$16&lt;&gt;"",ROW($K$7:$K$16)-MIN(ROW($K$7:$K$16))+1,""),""),ROW()-ROW(A$18)+1))),","),"")</f>
        <v/>
      </c>
      <c r="M36" s="0" t="str">
        <f aca="false" t="array" ref="M36:M36">IFERROR(CONCATENATE((INDEX($A$7:$A$16,SMALL(IF($N$7:$N$16&lt;&gt;"",IF($K$7:$K$16&lt;&gt;"",ROW($K$7:$K$16)-MIN(ROW($K$7:$K$16))+1,""),""),ROW()-ROW(A$18)+1))),),"")</f>
        <v/>
      </c>
      <c r="Q36" s="0" t="str">
        <f aca="false" t="array" ref="Q36:Q36">IFERROR(CONCATENATE((INDEX($T$7:$T$16,SMALL(IF($T$7:$T$16&lt;&gt;"",IF($Q$7:$Q$16&lt;&gt;"",ROW($Q$7:$Q$16)-MIN(ROW($Q$7:$Q$16))+1,""),""),ROW()-ROW(A$18)+1)))," "),"")</f>
        <v/>
      </c>
      <c r="R36" s="0" t="str">
        <f aca="false" t="array" ref="R36:R36">IFERROR(CONCATENATE(TEXT(INDEX($Q$7:$Q$16,SMALL(IF($T$7:$T$16&lt;&gt;"",IF($Q$7:$Q$16&lt;&gt;"",ROW($Q$7:$Q$16)-MIN(ROW($Q$7:$Q$16))+1,""),""),ROW()-ROW(A$18)+1)),"##0")," "),"")</f>
        <v/>
      </c>
      <c r="S36" s="0" t="str">
        <f aca="false" t="array" ref="S36:S36">IFERROR(CONCATENATE((INDEX($A$7:$A$16,SMALL(IF($T$7:$T$16&lt;&gt;"",IF($Q$7:$Q$16&lt;&gt;"",ROW($Q$7:$Q$16)-MIN(ROW($Q$7:$Q$16))+1,""),""),ROW()-ROW(A$18)+1))),),"")</f>
        <v/>
      </c>
      <c r="W36" s="0" t="str">
        <f aca="false" t="array" ref="W36:W36">IFERROR(CONCATENATE((INDEX($Z$7:$Z$16,SMALL(IF($Z$7:$Z$16&lt;&gt;"",IF($W$7:$W$16&lt;&gt;"",ROW($W$7:$W$16)-MIN(ROW($W$7:$W$16))+1,""),""),ROW()-ROW(A$18)+1)))," "),"")</f>
        <v/>
      </c>
      <c r="X36" s="0" t="str">
        <f aca="false" t="array" ref="X36:X36">IFERROR(CONCATENATE(TEXT(INDEX($W$7:$W$16,SMALL(IF($Z$7:$Z$16&lt;&gt;"",IF($W$7:$W$16&lt;&gt;"",ROW($W$7:$W$16)-MIN(ROW($W$7:$W$16))+1,""),""),ROW()-ROW(A$18)+1)),"##0")," "),"")</f>
        <v/>
      </c>
      <c r="Y36" s="0" t="str">
        <f aca="false" t="array" ref="Y36:Y36">IFERROR(CONCATENATE((INDEX($A$7:$A$16,SMALL(IF($Z$7:$Z$16&lt;&gt;"",IF($W$7:$W$16&lt;&gt;"",ROW($W$7:$W$16)-MIN(ROW($W$7:$W$16))+1,""),""),ROW()-ROW(A$18)+1))),),"")</f>
        <v/>
      </c>
      <c r="AC36" s="0" t="str">
        <f aca="false" t="array" ref="AC36:AC36">IFERROR(CONCATENATE((INDEX($AF$7:$AF$16,SMALL(IF($AF$7:$AF$16&lt;&gt;"",IF($AC$7:$AC$16&lt;&gt;"",ROW($AC$7:$AC$16)-MIN(ROW($AC$7:$AC$16))+1,""),""),ROW()-ROW(A$18)+1))),","),"")</f>
        <v/>
      </c>
      <c r="AD36" s="0" t="str">
        <f aca="false" t="array" ref="AD36:AD36">IFERROR(CONCATENATE(TEXT(INDEX($AC$7:$AC$16,SMALL(IF($AF$7:$AF$16&lt;&gt;"",IF($AC$7:$AC$16&lt;&gt;"",ROW($AC$7:$AC$16)-MIN(ROW($AC$7:$AC$16))+1,""),""),ROW()-ROW(A$18)+1)),"##0"),","),"")</f>
        <v/>
      </c>
      <c r="AE36" s="0" t="str">
        <f aca="false" t="array" ref="AE36:AE36">IFERROR(CONCATENATE((INDEX($A$7:$A$16,SMALL(IF($AF$7:$AF$16&lt;&gt;"",IF($AC$7:$AC$16&lt;&gt;"",ROW($AC$7:$AC$16)-MIN(ROW($AC$7:$AC$16))+1,""),""),ROW()-ROW(A$18)+1))),),"")</f>
        <v/>
      </c>
      <c r="AI36" s="0" t="str">
        <f aca="false" t="array" ref="AI36:AI36">IFERROR(CONCATENATE((INDEX($AL$7:$AL$16,SMALL(IF($AL$7:$AL$16&lt;&gt;"",IF($AI$7:$AI$16&lt;&gt;"",ROW($AI$7:$AI$16)-MIN(ROW($AI$7:$AI$16))+1,""),""),ROW()-ROW(A$18)+1)))," "),"")</f>
        <v/>
      </c>
      <c r="AJ36" s="0" t="str">
        <f aca="false" t="array" ref="AJ36:AJ36">IFERROR(CONCATENATE(TEXT(INDEX($AI$7:$AI$16,SMALL(IF($AL$7:$AL$16&lt;&gt;"",IF($AI$7:$AI$16&lt;&gt;"",ROW($AI$7:$AI$16)-MIN(ROW($AI$7:$AI$16))+1,""),""),ROW()-ROW(A$18)+1)),"##0")," "),"")</f>
        <v/>
      </c>
      <c r="AK36" s="0" t="str">
        <f aca="false" t="array" ref="AK36:AK36">IFERROR(CONCATENATE((INDEX($A$7:$A$16,SMALL(IF($AL$7:$AL$16&lt;&gt;"",IF($AI$7:$AI$16&lt;&gt;"",ROW($AI$7:$AI$16)-MIN(ROW($AI$7:$AI$16))+1,""),""),ROW()-ROW(A$18)+1))),),"")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IFERROR(CONCATENATE(TEXT(INDEX($K$7:$K$16,SMALL(IF($N$7:$N$16&lt;&gt;"",IF($K$7:$K$16&lt;&gt;"",ROW($K$7:$K$16)-MIN(ROW($K$7:$K$16))+1,""),""),ROW()-ROW(A$18)+1)),"##0"),","),"")</f>
        <v/>
      </c>
      <c r="L37" s="0" t="str">
        <f aca="false" t="array" ref="L37:L37">IFERROR(CONCATENATE((INDEX($N$7:$N$16,SMALL(IF($N$7:$N$16&lt;&gt;"",IF($K$7:$K$16&lt;&gt;"",ROW($K$7:$K$16)-MIN(ROW($K$7:$K$16))+1,""),""),ROW()-ROW(A$18)+1))),","),"")</f>
        <v/>
      </c>
      <c r="M37" s="0" t="str">
        <f aca="false" t="array" ref="M37:M37">IFERROR(CONCATENATE((INDEX($A$7:$A$16,SMALL(IF($N$7:$N$16&lt;&gt;"",IF($K$7:$K$16&lt;&gt;"",ROW($K$7:$K$16)-MIN(ROW($K$7:$K$16))+1,""),""),ROW()-ROW(A$18)+1))),),"")</f>
        <v/>
      </c>
      <c r="Q37" s="0" t="str">
        <f aca="false" t="array" ref="Q37:Q37">IFERROR(CONCATENATE((INDEX($T$7:$T$16,SMALL(IF($T$7:$T$16&lt;&gt;"",IF($Q$7:$Q$16&lt;&gt;"",ROW($Q$7:$Q$16)-MIN(ROW($Q$7:$Q$16))+1,""),""),ROW()-ROW(A$18)+1)))," "),"")</f>
        <v/>
      </c>
      <c r="R37" s="0" t="str">
        <f aca="false" t="array" ref="R37:R37">IFERROR(CONCATENATE(TEXT(INDEX($Q$7:$Q$16,SMALL(IF($T$7:$T$16&lt;&gt;"",IF($Q$7:$Q$16&lt;&gt;"",ROW($Q$7:$Q$16)-MIN(ROW($Q$7:$Q$16))+1,""),""),ROW()-ROW(A$18)+1)),"##0")," "),"")</f>
        <v/>
      </c>
      <c r="S37" s="0" t="str">
        <f aca="false" t="array" ref="S37:S37">IFERROR(CONCATENATE((INDEX($A$7:$A$16,SMALL(IF($T$7:$T$16&lt;&gt;"",IF($Q$7:$Q$16&lt;&gt;"",ROW($Q$7:$Q$16)-MIN(ROW($Q$7:$Q$16))+1,""),""),ROW()-ROW(A$18)+1))),),"")</f>
        <v/>
      </c>
      <c r="W37" s="0" t="str">
        <f aca="false" t="array" ref="W37:W37">IFERROR(CONCATENATE((INDEX($Z$7:$Z$16,SMALL(IF($Z$7:$Z$16&lt;&gt;"",IF($W$7:$W$16&lt;&gt;"",ROW($W$7:$W$16)-MIN(ROW($W$7:$W$16))+1,""),""),ROW()-ROW(A$18)+1)))," "),"")</f>
        <v/>
      </c>
      <c r="X37" s="0" t="str">
        <f aca="false" t="array" ref="X37:X37">IFERROR(CONCATENATE(TEXT(INDEX($W$7:$W$16,SMALL(IF($Z$7:$Z$16&lt;&gt;"",IF($W$7:$W$16&lt;&gt;"",ROW($W$7:$W$16)-MIN(ROW($W$7:$W$16))+1,""),""),ROW()-ROW(A$18)+1)),"##0")," "),"")</f>
        <v/>
      </c>
      <c r="Y37" s="0" t="str">
        <f aca="false" t="array" ref="Y37:Y37">IFERROR(CONCATENATE((INDEX($A$7:$A$16,SMALL(IF($Z$7:$Z$16&lt;&gt;"",IF($W$7:$W$16&lt;&gt;"",ROW($W$7:$W$16)-MIN(ROW($W$7:$W$16))+1,""),""),ROW()-ROW(A$18)+1))),),"")</f>
        <v/>
      </c>
      <c r="AC37" s="0" t="str">
        <f aca="false" t="array" ref="AC37:AC37">IFERROR(CONCATENATE((INDEX($AF$7:$AF$16,SMALL(IF($AF$7:$AF$16&lt;&gt;"",IF($AC$7:$AC$16&lt;&gt;"",ROW($AC$7:$AC$16)-MIN(ROW($AC$7:$AC$16))+1,""),""),ROW()-ROW(A$18)+1))),","),"")</f>
        <v/>
      </c>
      <c r="AD37" s="0" t="str">
        <f aca="false" t="array" ref="AD37:AD37">IFERROR(CONCATENATE(TEXT(INDEX($AC$7:$AC$16,SMALL(IF($AF$7:$AF$16&lt;&gt;"",IF($AC$7:$AC$16&lt;&gt;"",ROW($AC$7:$AC$16)-MIN(ROW($AC$7:$AC$16))+1,""),""),ROW()-ROW(A$18)+1)),"##0"),","),"")</f>
        <v/>
      </c>
      <c r="AE37" s="0" t="str">
        <f aca="false" t="array" ref="AE37:AE37">IFERROR(CONCATENATE((INDEX($A$7:$A$16,SMALL(IF($AF$7:$AF$16&lt;&gt;"",IF($AC$7:$AC$16&lt;&gt;"",ROW($AC$7:$AC$16)-MIN(ROW($AC$7:$AC$16))+1,""),""),ROW()-ROW(A$18)+1))),),"")</f>
        <v/>
      </c>
      <c r="AI37" s="0" t="str">
        <f aca="false" t="array" ref="AI37:AI37">IFERROR(CONCATENATE((INDEX($AL$7:$AL$16,SMALL(IF($AL$7:$AL$16&lt;&gt;"",IF($AI$7:$AI$16&lt;&gt;"",ROW($AI$7:$AI$16)-MIN(ROW($AI$7:$AI$16))+1,""),""),ROW()-ROW(A$18)+1)))," "),"")</f>
        <v/>
      </c>
      <c r="AJ37" s="0" t="str">
        <f aca="false" t="array" ref="AJ37:AJ37">IFERROR(CONCATENATE(TEXT(INDEX($AI$7:$AI$16,SMALL(IF($AL$7:$AL$16&lt;&gt;"",IF($AI$7:$AI$16&lt;&gt;"",ROW($AI$7:$AI$16)-MIN(ROW($AI$7:$AI$16))+1,""),""),ROW()-ROW(A$18)+1)),"##0")," "),"")</f>
        <v/>
      </c>
      <c r="AK37" s="0" t="str">
        <f aca="false" t="array" ref="AK37:AK37">IFERROR(CONCATENATE((INDEX($A$7:$A$16,SMALL(IF($AL$7:$AL$16&lt;&gt;"",IF($AI$7:$AI$16&lt;&gt;"",ROW($AI$7:$AI$16)-MIN(ROW($AI$7:$AI$16))+1,""),""),ROW()-ROW(A$18)+1))),),"")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IFERROR(CONCATENATE(TEXT(INDEX($K$7:$K$16,SMALL(IF($N$7:$N$16&lt;&gt;"",IF($K$7:$K$16&lt;&gt;"",ROW($K$7:$K$16)-MIN(ROW($K$7:$K$16))+1,""),""),ROW()-ROW(A$18)+1)),"##0"),","),"")</f>
        <v/>
      </c>
      <c r="L38" s="0" t="str">
        <f aca="false" t="array" ref="L38:L38">IFERROR(CONCATENATE((INDEX($N$7:$N$16,SMALL(IF($N$7:$N$16&lt;&gt;"",IF($K$7:$K$16&lt;&gt;"",ROW($K$7:$K$16)-MIN(ROW($K$7:$K$16))+1,""),""),ROW()-ROW(A$18)+1))),","),"")</f>
        <v/>
      </c>
      <c r="M38" s="0" t="str">
        <f aca="false" t="array" ref="M38:M38">IFERROR(CONCATENATE((INDEX($A$7:$A$16,SMALL(IF($N$7:$N$16&lt;&gt;"",IF($K$7:$K$16&lt;&gt;"",ROW($K$7:$K$16)-MIN(ROW($K$7:$K$16))+1,""),""),ROW()-ROW(A$18)+1))),),"")</f>
        <v/>
      </c>
      <c r="Q38" s="0" t="str">
        <f aca="false" t="array" ref="Q38:Q38">IFERROR(CONCATENATE((INDEX($T$7:$T$16,SMALL(IF($T$7:$T$16&lt;&gt;"",IF($Q$7:$Q$16&lt;&gt;"",ROW($Q$7:$Q$16)-MIN(ROW($Q$7:$Q$16))+1,""),""),ROW()-ROW(A$18)+1)))," "),"")</f>
        <v/>
      </c>
      <c r="R38" s="0" t="str">
        <f aca="false" t="array" ref="R38:R38">IFERROR(CONCATENATE(TEXT(INDEX($Q$7:$Q$16,SMALL(IF($T$7:$T$16&lt;&gt;"",IF($Q$7:$Q$16&lt;&gt;"",ROW($Q$7:$Q$16)-MIN(ROW($Q$7:$Q$16))+1,""),""),ROW()-ROW(A$18)+1)),"##0")," "),"")</f>
        <v/>
      </c>
      <c r="S38" s="0" t="str">
        <f aca="false" t="array" ref="S38:S38">IFERROR(CONCATENATE((INDEX($A$7:$A$16,SMALL(IF($T$7:$T$16&lt;&gt;"",IF($Q$7:$Q$16&lt;&gt;"",ROW($Q$7:$Q$16)-MIN(ROW($Q$7:$Q$16))+1,""),""),ROW()-ROW(A$18)+1))),),"")</f>
        <v/>
      </c>
      <c r="W38" s="0" t="str">
        <f aca="false" t="array" ref="W38:W38">IFERROR(CONCATENATE((INDEX($Z$7:$Z$16,SMALL(IF($Z$7:$Z$16&lt;&gt;"",IF($W$7:$W$16&lt;&gt;"",ROW($W$7:$W$16)-MIN(ROW($W$7:$W$16))+1,""),""),ROW()-ROW(A$18)+1)))," "),"")</f>
        <v/>
      </c>
      <c r="X38" s="0" t="str">
        <f aca="false" t="array" ref="X38:X38">IFERROR(CONCATENATE(TEXT(INDEX($W$7:$W$16,SMALL(IF($Z$7:$Z$16&lt;&gt;"",IF($W$7:$W$16&lt;&gt;"",ROW($W$7:$W$16)-MIN(ROW($W$7:$W$16))+1,""),""),ROW()-ROW(A$18)+1)),"##0")," "),"")</f>
        <v/>
      </c>
      <c r="Y38" s="0" t="str">
        <f aca="false" t="array" ref="Y38:Y38">IFERROR(CONCATENATE((INDEX($A$7:$A$16,SMALL(IF($Z$7:$Z$16&lt;&gt;"",IF($W$7:$W$16&lt;&gt;"",ROW($W$7:$W$16)-MIN(ROW($W$7:$W$16))+1,""),""),ROW()-ROW(A$18)+1))),),"")</f>
        <v/>
      </c>
      <c r="AC38" s="0" t="str">
        <f aca="false" t="array" ref="AC38:AC38">IFERROR(CONCATENATE((INDEX($AF$7:$AF$16,SMALL(IF($AF$7:$AF$16&lt;&gt;"",IF($AC$7:$AC$16&lt;&gt;"",ROW($AC$7:$AC$16)-MIN(ROW($AC$7:$AC$16))+1,""),""),ROW()-ROW(A$18)+1))),","),"")</f>
        <v/>
      </c>
      <c r="AD38" s="0" t="str">
        <f aca="false" t="array" ref="AD38:AD38">IFERROR(CONCATENATE(TEXT(INDEX($AC$7:$AC$16,SMALL(IF($AF$7:$AF$16&lt;&gt;"",IF($AC$7:$AC$16&lt;&gt;"",ROW($AC$7:$AC$16)-MIN(ROW($AC$7:$AC$16))+1,""),""),ROW()-ROW(A$18)+1)),"##0"),","),"")</f>
        <v/>
      </c>
      <c r="AE38" s="0" t="str">
        <f aca="false" t="array" ref="AE38:AE38">IFERROR(CONCATENATE((INDEX($A$7:$A$16,SMALL(IF($AF$7:$AF$16&lt;&gt;"",IF($AC$7:$AC$16&lt;&gt;"",ROW($AC$7:$AC$16)-MIN(ROW($AC$7:$AC$16))+1,""),""),ROW()-ROW(A$18)+1))),),"")</f>
        <v/>
      </c>
      <c r="AI38" s="0" t="str">
        <f aca="false" t="array" ref="AI38:AI38">IFERROR(CONCATENATE((INDEX($AL$7:$AL$16,SMALL(IF($AL$7:$AL$16&lt;&gt;"",IF($AI$7:$AI$16&lt;&gt;"",ROW($AI$7:$AI$16)-MIN(ROW($AI$7:$AI$16))+1,""),""),ROW()-ROW(A$18)+1)))," "),"")</f>
        <v/>
      </c>
      <c r="AJ38" s="0" t="str">
        <f aca="false" t="array" ref="AJ38:AJ38">IFERROR(CONCATENATE(TEXT(INDEX($AI$7:$AI$16,SMALL(IF($AL$7:$AL$16&lt;&gt;"",IF($AI$7:$AI$16&lt;&gt;"",ROW($AI$7:$AI$16)-MIN(ROW($AI$7:$AI$16))+1,""),""),ROW()-ROW(A$18)+1)),"##0")," "),"")</f>
        <v/>
      </c>
      <c r="AK38" s="0" t="str">
        <f aca="false" t="array" ref="AK38:AK38">IFERROR(CONCATENATE((INDEX($A$7:$A$16,SMALL(IF($AL$7:$AL$16&lt;&gt;"",IF($AI$7:$AI$16&lt;&gt;"",ROW($AI$7:$AI$16)-MIN(ROW($AI$7:$AI$16))+1,""),""),ROW()-ROW(A$18)+1))),),"")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IFERROR(CONCATENATE(TEXT(INDEX($K$7:$K$16,SMALL(IF($N$7:$N$16&lt;&gt;"",IF($K$7:$K$16&lt;&gt;"",ROW($K$7:$K$16)-MIN(ROW($K$7:$K$16))+1,""),""),ROW()-ROW(A$18)+1)),"##0"),","),"")</f>
        <v/>
      </c>
      <c r="L39" s="0" t="str">
        <f aca="false" t="array" ref="L39:L39">IFERROR(CONCATENATE((INDEX($N$7:$N$16,SMALL(IF($N$7:$N$16&lt;&gt;"",IF($K$7:$K$16&lt;&gt;"",ROW($K$7:$K$16)-MIN(ROW($K$7:$K$16))+1,""),""),ROW()-ROW(A$18)+1))),","),"")</f>
        <v/>
      </c>
      <c r="M39" s="0" t="str">
        <f aca="false" t="array" ref="M39:M39">IFERROR(CONCATENATE((INDEX($A$7:$A$16,SMALL(IF($N$7:$N$16&lt;&gt;"",IF($K$7:$K$16&lt;&gt;"",ROW($K$7:$K$16)-MIN(ROW($K$7:$K$16))+1,""),""),ROW()-ROW(A$18)+1))),),"")</f>
        <v/>
      </c>
      <c r="Q39" s="0" t="str">
        <f aca="false" t="array" ref="Q39:Q39">IFERROR(CONCATENATE((INDEX($T$7:$T$16,SMALL(IF($T$7:$T$16&lt;&gt;"",IF($Q$7:$Q$16&lt;&gt;"",ROW($Q$7:$Q$16)-MIN(ROW($Q$7:$Q$16))+1,""),""),ROW()-ROW(A$18)+1)))," "),"")</f>
        <v/>
      </c>
      <c r="R39" s="0" t="str">
        <f aca="false" t="array" ref="R39:R39">IFERROR(CONCATENATE(TEXT(INDEX($Q$7:$Q$16,SMALL(IF($T$7:$T$16&lt;&gt;"",IF($Q$7:$Q$16&lt;&gt;"",ROW($Q$7:$Q$16)-MIN(ROW($Q$7:$Q$16))+1,""),""),ROW()-ROW(A$18)+1)),"##0")," "),"")</f>
        <v/>
      </c>
      <c r="S39" s="0" t="str">
        <f aca="false" t="array" ref="S39:S39">IFERROR(CONCATENATE((INDEX($A$7:$A$16,SMALL(IF($T$7:$T$16&lt;&gt;"",IF($Q$7:$Q$16&lt;&gt;"",ROW($Q$7:$Q$16)-MIN(ROW($Q$7:$Q$16))+1,""),""),ROW()-ROW(A$18)+1))),),"")</f>
        <v/>
      </c>
      <c r="W39" s="0" t="str">
        <f aca="false" t="array" ref="W39:W39">IFERROR(CONCATENATE((INDEX($Z$7:$Z$16,SMALL(IF($Z$7:$Z$16&lt;&gt;"",IF($W$7:$W$16&lt;&gt;"",ROW($W$7:$W$16)-MIN(ROW($W$7:$W$16))+1,""),""),ROW()-ROW(A$18)+1)))," "),"")</f>
        <v/>
      </c>
      <c r="X39" s="0" t="str">
        <f aca="false" t="array" ref="X39:X39">IFERROR(CONCATENATE(TEXT(INDEX($W$7:$W$16,SMALL(IF($Z$7:$Z$16&lt;&gt;"",IF($W$7:$W$16&lt;&gt;"",ROW($W$7:$W$16)-MIN(ROW($W$7:$W$16))+1,""),""),ROW()-ROW(A$18)+1)),"##0")," "),"")</f>
        <v/>
      </c>
      <c r="Y39" s="0" t="str">
        <f aca="false" t="array" ref="Y39:Y39">IFERROR(CONCATENATE((INDEX($A$7:$A$16,SMALL(IF($Z$7:$Z$16&lt;&gt;"",IF($W$7:$W$16&lt;&gt;"",ROW($W$7:$W$16)-MIN(ROW($W$7:$W$16))+1,""),""),ROW()-ROW(A$18)+1))),),"")</f>
        <v/>
      </c>
      <c r="AC39" s="0" t="str">
        <f aca="false" t="array" ref="AC39:AC39">IFERROR(CONCATENATE((INDEX($AF$7:$AF$16,SMALL(IF($AF$7:$AF$16&lt;&gt;"",IF($AC$7:$AC$16&lt;&gt;"",ROW($AC$7:$AC$16)-MIN(ROW($AC$7:$AC$16))+1,""),""),ROW()-ROW(A$18)+1))),","),"")</f>
        <v/>
      </c>
      <c r="AD39" s="0" t="str">
        <f aca="false" t="array" ref="AD39:AD39">IFERROR(CONCATENATE(TEXT(INDEX($AC$7:$AC$16,SMALL(IF($AF$7:$AF$16&lt;&gt;"",IF($AC$7:$AC$16&lt;&gt;"",ROW($AC$7:$AC$16)-MIN(ROW($AC$7:$AC$16))+1,""),""),ROW()-ROW(A$18)+1)),"##0"),","),"")</f>
        <v/>
      </c>
      <c r="AE39" s="0" t="str">
        <f aca="false" t="array" ref="AE39:AE39">IFERROR(CONCATENATE((INDEX($A$7:$A$16,SMALL(IF($AF$7:$AF$16&lt;&gt;"",IF($AC$7:$AC$16&lt;&gt;"",ROW($AC$7:$AC$16)-MIN(ROW($AC$7:$AC$16))+1,""),""),ROW()-ROW(A$18)+1))),),"")</f>
        <v/>
      </c>
      <c r="AI39" s="0" t="str">
        <f aca="false" t="array" ref="AI39:AI39">IFERROR(CONCATENATE((INDEX($AL$7:$AL$16,SMALL(IF($AL$7:$AL$16&lt;&gt;"",IF($AI$7:$AI$16&lt;&gt;"",ROW($AI$7:$AI$16)-MIN(ROW($AI$7:$AI$16))+1,""),""),ROW()-ROW(A$18)+1)))," "),"")</f>
        <v/>
      </c>
      <c r="AJ39" s="0" t="str">
        <f aca="false" t="array" ref="AJ39:AJ39">IFERROR(CONCATENATE(TEXT(INDEX($AI$7:$AI$16,SMALL(IF($AL$7:$AL$16&lt;&gt;"",IF($AI$7:$AI$16&lt;&gt;"",ROW($AI$7:$AI$16)-MIN(ROW($AI$7:$AI$16))+1,""),""),ROW()-ROW(A$18)+1)),"##0")," "),"")</f>
        <v/>
      </c>
      <c r="AK39" s="0" t="str">
        <f aca="false" t="array" ref="AK39:AK39">IFERROR(CONCATENATE((INDEX($A$7:$A$16,SMALL(IF($AL$7:$AL$16&lt;&gt;"",IF($AI$7:$AI$16&lt;&gt;"",ROW($AI$7:$AI$16)-MIN(ROW($AI$7:$AI$16))+1,""),""),ROW()-ROW(A$18)+1))),),"")</f>
        <v/>
      </c>
    </row>
    <row r="40" customFormat="false" ht="15" hidden="false" customHeight="false" outlineLevel="0" collapsed="false">
      <c r="K40" s="0" t="str">
        <f aca="false" t="array" ref="K40:K40">IFERROR(CONCATENATE(TEXT(INDEX($K$7:$K$16,SMALL(IF($N$7:$N$16&lt;&gt;"",IF($K$7:$K$16&lt;&gt;"",ROW($K$7:$K$16)-MIN(ROW($K$7:$K$16))+1,""),""),ROW()-ROW(A$18)+1)),"##0"),","),"")</f>
        <v/>
      </c>
      <c r="L40" s="0" t="str">
        <f aca="false" t="array" ref="L40:L40">IFERROR(CONCATENATE((INDEX($N$7:$N$16,SMALL(IF($N$7:$N$16&lt;&gt;"",IF($K$7:$K$16&lt;&gt;"",ROW($K$7:$K$16)-MIN(ROW($K$7:$K$16))+1,""),""),ROW()-ROW(A$18)+1))),","),"")</f>
        <v/>
      </c>
      <c r="M40" s="0" t="str">
        <f aca="false" t="array" ref="M40:M40">IFERROR(CONCATENATE((INDEX($A$7:$A$16,SMALL(IF($N$7:$N$16&lt;&gt;"",IF($K$7:$K$16&lt;&gt;"",ROW($K$7:$K$16)-MIN(ROW($K$7:$K$16))+1,""),""),ROW()-ROW(A$18)+1))),),"")</f>
        <v/>
      </c>
      <c r="Q40" s="0" t="str">
        <f aca="false" t="array" ref="Q40:Q40">IFERROR(CONCATENATE((INDEX($T$7:$T$16,SMALL(IF($T$7:$T$16&lt;&gt;"",IF($Q$7:$Q$16&lt;&gt;"",ROW($Q$7:$Q$16)-MIN(ROW($Q$7:$Q$16))+1,""),""),ROW()-ROW(A$18)+1)))," "),"")</f>
        <v/>
      </c>
      <c r="R40" s="0" t="str">
        <f aca="false" t="array" ref="R40:R40">IFERROR(CONCATENATE(TEXT(INDEX($Q$7:$Q$16,SMALL(IF($T$7:$T$16&lt;&gt;"",IF($Q$7:$Q$16&lt;&gt;"",ROW($Q$7:$Q$16)-MIN(ROW($Q$7:$Q$16))+1,""),""),ROW()-ROW(A$18)+1)),"##0")," "),"")</f>
        <v/>
      </c>
      <c r="S40" s="0" t="str">
        <f aca="false" t="array" ref="S40:S40">IFERROR(CONCATENATE((INDEX($A$7:$A$16,SMALL(IF($T$7:$T$16&lt;&gt;"",IF($Q$7:$Q$16&lt;&gt;"",ROW($Q$7:$Q$16)-MIN(ROW($Q$7:$Q$16))+1,""),""),ROW()-ROW(A$18)+1))),),"")</f>
        <v/>
      </c>
      <c r="W40" s="0" t="str">
        <f aca="false" t="array" ref="W40:W40">IFERROR(CONCATENATE((INDEX($Z$7:$Z$16,SMALL(IF($Z$7:$Z$16&lt;&gt;"",IF($W$7:$W$16&lt;&gt;"",ROW($W$7:$W$16)-MIN(ROW($W$7:$W$16))+1,""),""),ROW()-ROW(A$18)+1)))," "),"")</f>
        <v/>
      </c>
      <c r="X40" s="0" t="str">
        <f aca="false" t="array" ref="X40:X40">IFERROR(CONCATENATE(TEXT(INDEX($W$7:$W$16,SMALL(IF($Z$7:$Z$16&lt;&gt;"",IF($W$7:$W$16&lt;&gt;"",ROW($W$7:$W$16)-MIN(ROW($W$7:$W$16))+1,""),""),ROW()-ROW(A$18)+1)),"##0")," "),"")</f>
        <v/>
      </c>
      <c r="Y40" s="0" t="str">
        <f aca="false" t="array" ref="Y40:Y40">IFERROR(CONCATENATE((INDEX($A$7:$A$16,SMALL(IF($Z$7:$Z$16&lt;&gt;"",IF($W$7:$W$16&lt;&gt;"",ROW($W$7:$W$16)-MIN(ROW($W$7:$W$16))+1,""),""),ROW()-ROW(A$18)+1))),),"")</f>
        <v/>
      </c>
      <c r="AC40" s="0" t="str">
        <f aca="false" t="array" ref="AC40:AC40">IFERROR(CONCATENATE((INDEX($AF$7:$AF$16,SMALL(IF($AF$7:$AF$16&lt;&gt;"",IF($AC$7:$AC$16&lt;&gt;"",ROW($AC$7:$AC$16)-MIN(ROW($AC$7:$AC$16))+1,""),""),ROW()-ROW(A$18)+1))),","),"")</f>
        <v/>
      </c>
      <c r="AD40" s="0" t="str">
        <f aca="false" t="array" ref="AD40:AD40">IFERROR(CONCATENATE(TEXT(INDEX($AC$7:$AC$16,SMALL(IF($AF$7:$AF$16&lt;&gt;"",IF($AC$7:$AC$16&lt;&gt;"",ROW($AC$7:$AC$16)-MIN(ROW($AC$7:$AC$16))+1,""),""),ROW()-ROW(A$18)+1)),"##0"),","),"")</f>
        <v/>
      </c>
      <c r="AE40" s="0" t="str">
        <f aca="false" t="array" ref="AE40:AE40">IFERROR(CONCATENATE((INDEX($A$7:$A$16,SMALL(IF($AF$7:$AF$16&lt;&gt;"",IF($AC$7:$AC$16&lt;&gt;"",ROW($AC$7:$AC$16)-MIN(ROW($AC$7:$AC$16))+1,""),""),ROW()-ROW(A$18)+1))),),"")</f>
        <v/>
      </c>
      <c r="AI40" s="0" t="str">
        <f aca="false" t="array" ref="AI40:AI40">IFERROR(CONCATENATE((INDEX($AL$7:$AL$16,SMALL(IF($AL$7:$AL$16&lt;&gt;"",IF($AI$7:$AI$16&lt;&gt;"",ROW($AI$7:$AI$16)-MIN(ROW($AI$7:$AI$16))+1,""),""),ROW()-ROW(A$18)+1)))," "),"")</f>
        <v/>
      </c>
      <c r="AJ40" s="0" t="str">
        <f aca="false" t="array" ref="AJ40:AJ40">IFERROR(CONCATENATE(TEXT(INDEX($AI$7:$AI$16,SMALL(IF($AL$7:$AL$16&lt;&gt;"",IF($AI$7:$AI$16&lt;&gt;"",ROW($AI$7:$AI$16)-MIN(ROW($AI$7:$AI$16))+1,""),""),ROW()-ROW(A$18)+1)),"##0")," "),"")</f>
        <v/>
      </c>
      <c r="AK40" s="0" t="str">
        <f aca="false" t="array" ref="AK40:AK40">IFERROR(CONCATENATE((INDEX($A$7:$A$16,SMALL(IF($AL$7:$AL$16&lt;&gt;"",IF($AI$7:$AI$16&lt;&gt;"",ROW($AI$7:$AI$16)-MIN(ROW($AI$7:$AI$16))+1,""),""),ROW()-ROW(A$18)+1))),),"")</f>
        <v/>
      </c>
    </row>
    <row r="41" customFormat="false" ht="15" hidden="false" customHeight="false" outlineLevel="0" collapsed="false">
      <c r="K41" s="0" t="str">
        <f aca="false" t="array" ref="K41:K41">IFERROR(CONCATENATE(TEXT(INDEX($K$7:$K$16,SMALL(IF($N$7:$N$16&lt;&gt;"",IF($K$7:$K$16&lt;&gt;"",ROW($K$7:$K$16)-MIN(ROW($K$7:$K$16))+1,""),""),ROW()-ROW(A$18)+1)),"##0"),","),"")</f>
        <v/>
      </c>
      <c r="L41" s="0" t="str">
        <f aca="false" t="array" ref="L41:L41">IFERROR(CONCATENATE((INDEX($N$7:$N$16,SMALL(IF($N$7:$N$16&lt;&gt;"",IF($K$7:$K$16&lt;&gt;"",ROW($K$7:$K$16)-MIN(ROW($K$7:$K$16))+1,""),""),ROW()-ROW(A$18)+1))),","),"")</f>
        <v/>
      </c>
      <c r="M41" s="0" t="str">
        <f aca="false" t="array" ref="M41:M41">IFERROR(CONCATENATE((INDEX($A$7:$A$16,SMALL(IF($N$7:$N$16&lt;&gt;"",IF($K$7:$K$16&lt;&gt;"",ROW($K$7:$K$16)-MIN(ROW($K$7:$K$16))+1,""),""),ROW()-ROW(A$18)+1))),),"")</f>
        <v/>
      </c>
      <c r="Q41" s="0" t="str">
        <f aca="false" t="array" ref="Q41:Q41">IFERROR(CONCATENATE((INDEX($T$7:$T$16,SMALL(IF($T$7:$T$16&lt;&gt;"",IF($Q$7:$Q$16&lt;&gt;"",ROW($Q$7:$Q$16)-MIN(ROW($Q$7:$Q$16))+1,""),""),ROW()-ROW(A$18)+1)))," "),"")</f>
        <v/>
      </c>
      <c r="R41" s="0" t="str">
        <f aca="false" t="array" ref="R41:R41">IFERROR(CONCATENATE(TEXT(INDEX($Q$7:$Q$16,SMALL(IF($T$7:$T$16&lt;&gt;"",IF($Q$7:$Q$16&lt;&gt;"",ROW($Q$7:$Q$16)-MIN(ROW($Q$7:$Q$16))+1,""),""),ROW()-ROW(A$18)+1)),"##0")," "),"")</f>
        <v/>
      </c>
      <c r="S41" s="0" t="str">
        <f aca="false" t="array" ref="S41:S41">IFERROR(CONCATENATE((INDEX($A$7:$A$16,SMALL(IF($T$7:$T$16&lt;&gt;"",IF($Q$7:$Q$16&lt;&gt;"",ROW($Q$7:$Q$16)-MIN(ROW($Q$7:$Q$16))+1,""),""),ROW()-ROW(A$18)+1))),),"")</f>
        <v/>
      </c>
      <c r="W41" s="0" t="str">
        <f aca="false" t="array" ref="W41:W41">IFERROR(CONCATENATE((INDEX($Z$7:$Z$16,SMALL(IF($Z$7:$Z$16&lt;&gt;"",IF($W$7:$W$16&lt;&gt;"",ROW($W$7:$W$16)-MIN(ROW($W$7:$W$16))+1,""),""),ROW()-ROW(A$18)+1)))," "),"")</f>
        <v/>
      </c>
      <c r="X41" s="0" t="str">
        <f aca="false" t="array" ref="X41:X41">IFERROR(CONCATENATE(TEXT(INDEX($W$7:$W$16,SMALL(IF($Z$7:$Z$16&lt;&gt;"",IF($W$7:$W$16&lt;&gt;"",ROW($W$7:$W$16)-MIN(ROW($W$7:$W$16))+1,""),""),ROW()-ROW(A$18)+1)),"##0")," "),"")</f>
        <v/>
      </c>
      <c r="Y41" s="0" t="str">
        <f aca="false" t="array" ref="Y41:Y41">IFERROR(CONCATENATE((INDEX($A$7:$A$16,SMALL(IF($Z$7:$Z$16&lt;&gt;"",IF($W$7:$W$16&lt;&gt;"",ROW($W$7:$W$16)-MIN(ROW($W$7:$W$16))+1,""),""),ROW()-ROW(A$18)+1))),),"")</f>
        <v/>
      </c>
      <c r="AC41" s="0" t="str">
        <f aca="false" t="array" ref="AC41:AC41">IFERROR(CONCATENATE((INDEX($AF$7:$AF$16,SMALL(IF($AF$7:$AF$16&lt;&gt;"",IF($AC$7:$AC$16&lt;&gt;"",ROW($AC$7:$AC$16)-MIN(ROW($AC$7:$AC$16))+1,""),""),ROW()-ROW(A$18)+1))),","),"")</f>
        <v/>
      </c>
      <c r="AD41" s="0" t="str">
        <f aca="false" t="array" ref="AD41:AD41">IFERROR(CONCATENATE(TEXT(INDEX($AC$7:$AC$16,SMALL(IF($AF$7:$AF$16&lt;&gt;"",IF($AC$7:$AC$16&lt;&gt;"",ROW($AC$7:$AC$16)-MIN(ROW($AC$7:$AC$16))+1,""),""),ROW()-ROW(A$18)+1)),"##0"),","),"")</f>
        <v/>
      </c>
      <c r="AE41" s="0" t="str">
        <f aca="false" t="array" ref="AE41:AE41">IFERROR(CONCATENATE((INDEX($A$7:$A$16,SMALL(IF($AF$7:$AF$16&lt;&gt;"",IF($AC$7:$AC$16&lt;&gt;"",ROW($AC$7:$AC$16)-MIN(ROW($AC$7:$AC$16))+1,""),""),ROW()-ROW(A$18)+1))),),"")</f>
        <v/>
      </c>
      <c r="AI41" s="0" t="str">
        <f aca="false" t="array" ref="AI41:AI41">IFERROR(CONCATENATE((INDEX($AL$7:$AL$16,SMALL(IF($AL$7:$AL$16&lt;&gt;"",IF($AI$7:$AI$16&lt;&gt;"",ROW($AI$7:$AI$16)-MIN(ROW($AI$7:$AI$16))+1,""),""),ROW()-ROW(A$18)+1)))," "),"")</f>
        <v/>
      </c>
      <c r="AJ41" s="0" t="str">
        <f aca="false" t="array" ref="AJ41:AJ41">IFERROR(CONCATENATE(TEXT(INDEX($AI$7:$AI$16,SMALL(IF($AL$7:$AL$16&lt;&gt;"",IF($AI$7:$AI$16&lt;&gt;"",ROW($AI$7:$AI$16)-MIN(ROW($AI$7:$AI$16))+1,""),""),ROW()-ROW(A$18)+1)),"##0")," "),"")</f>
        <v/>
      </c>
      <c r="AK41" s="0" t="str">
        <f aca="false" t="array" ref="AK41:AK41">IFERROR(CONCATENATE((INDEX($A$7:$A$16,SMALL(IF($AL$7:$AL$16&lt;&gt;"",IF($AI$7:$AI$16&lt;&gt;"",ROW($AI$7:$AI$16)-MIN(ROW($AI$7:$AI$16))+1,""),""),ROW()-ROW(A$18)+1))),),"")</f>
        <v/>
      </c>
    </row>
    <row r="42" customFormat="false" ht="15" hidden="false" customHeight="false" outlineLevel="0" collapsed="false">
      <c r="K42" s="0" t="str">
        <f aca="false" t="array" ref="K42:K42">IFERROR(CONCATENATE(TEXT(INDEX($K$7:$K$16,SMALL(IF($N$7:$N$16&lt;&gt;"",IF($K$7:$K$16&lt;&gt;"",ROW($K$7:$K$16)-MIN(ROW($K$7:$K$16))+1,""),""),ROW()-ROW(A$18)+1)),"##0"),","),"")</f>
        <v/>
      </c>
      <c r="L42" s="0" t="str">
        <f aca="false" t="array" ref="L42:L42">IFERROR(CONCATENATE((INDEX($N$7:$N$16,SMALL(IF($N$7:$N$16&lt;&gt;"",IF($K$7:$K$16&lt;&gt;"",ROW($K$7:$K$16)-MIN(ROW($K$7:$K$16))+1,""),""),ROW()-ROW(A$18)+1))),","),"")</f>
        <v/>
      </c>
      <c r="M42" s="0" t="str">
        <f aca="false" t="array" ref="M42:M42">IFERROR(CONCATENATE((INDEX($A$7:$A$16,SMALL(IF($N$7:$N$16&lt;&gt;"",IF($K$7:$K$16&lt;&gt;"",ROW($K$7:$K$16)-MIN(ROW($K$7:$K$16))+1,""),""),ROW()-ROW(A$18)+1))),),"")</f>
        <v/>
      </c>
      <c r="Q42" s="0" t="str">
        <f aca="false" t="array" ref="Q42:Q42">IFERROR(CONCATENATE((INDEX($T$7:$T$16,SMALL(IF($T$7:$T$16&lt;&gt;"",IF($Q$7:$Q$16&lt;&gt;"",ROW($Q$7:$Q$16)-MIN(ROW($Q$7:$Q$16))+1,""),""),ROW()-ROW(A$18)+1)))," "),"")</f>
        <v/>
      </c>
      <c r="R42" s="0" t="str">
        <f aca="false" t="array" ref="R42:R42">IFERROR(CONCATENATE(TEXT(INDEX($Q$7:$Q$16,SMALL(IF($T$7:$T$16&lt;&gt;"",IF($Q$7:$Q$16&lt;&gt;"",ROW($Q$7:$Q$16)-MIN(ROW($Q$7:$Q$16))+1,""),""),ROW()-ROW(A$18)+1)),"##0")," "),"")</f>
        <v/>
      </c>
      <c r="S42" s="0" t="str">
        <f aca="false" t="array" ref="S42:S42">IFERROR(CONCATENATE((INDEX($A$7:$A$16,SMALL(IF($T$7:$T$16&lt;&gt;"",IF($Q$7:$Q$16&lt;&gt;"",ROW($Q$7:$Q$16)-MIN(ROW($Q$7:$Q$16))+1,""),""),ROW()-ROW(A$18)+1))),),"")</f>
        <v/>
      </c>
      <c r="W42" s="0" t="str">
        <f aca="false" t="array" ref="W42:W42">IFERROR(CONCATENATE((INDEX($Z$7:$Z$16,SMALL(IF($Z$7:$Z$16&lt;&gt;"",IF($W$7:$W$16&lt;&gt;"",ROW($W$7:$W$16)-MIN(ROW($W$7:$W$16))+1,""),""),ROW()-ROW(A$18)+1)))," "),"")</f>
        <v/>
      </c>
      <c r="X42" s="0" t="str">
        <f aca="false" t="array" ref="X42:X42">IFERROR(CONCATENATE(TEXT(INDEX($W$7:$W$16,SMALL(IF($Z$7:$Z$16&lt;&gt;"",IF($W$7:$W$16&lt;&gt;"",ROW($W$7:$W$16)-MIN(ROW($W$7:$W$16))+1,""),""),ROW()-ROW(A$18)+1)),"##0")," "),"")</f>
        <v/>
      </c>
      <c r="Y42" s="0" t="str">
        <f aca="false" t="array" ref="Y42:Y42">IFERROR(CONCATENATE((INDEX($A$7:$A$16,SMALL(IF($Z$7:$Z$16&lt;&gt;"",IF($W$7:$W$16&lt;&gt;"",ROW($W$7:$W$16)-MIN(ROW($W$7:$W$16))+1,""),""),ROW()-ROW(A$18)+1))),),"")</f>
        <v/>
      </c>
      <c r="AC42" s="0" t="str">
        <f aca="false" t="array" ref="AC42:AC42">IFERROR(CONCATENATE((INDEX($AF$7:$AF$16,SMALL(IF($AF$7:$AF$16&lt;&gt;"",IF($AC$7:$AC$16&lt;&gt;"",ROW($AC$7:$AC$16)-MIN(ROW($AC$7:$AC$16))+1,""),""),ROW()-ROW(A$18)+1))),","),"")</f>
        <v/>
      </c>
      <c r="AD42" s="0" t="str">
        <f aca="false" t="array" ref="AD42:AD42">IFERROR(CONCATENATE(TEXT(INDEX($AC$7:$AC$16,SMALL(IF($AF$7:$AF$16&lt;&gt;"",IF($AC$7:$AC$16&lt;&gt;"",ROW($AC$7:$AC$16)-MIN(ROW($AC$7:$AC$16))+1,""),""),ROW()-ROW(A$18)+1)),"##0"),","),"")</f>
        <v/>
      </c>
      <c r="AE42" s="0" t="str">
        <f aca="false" t="array" ref="AE42:AE42">IFERROR(CONCATENATE((INDEX($A$7:$A$16,SMALL(IF($AF$7:$AF$16&lt;&gt;"",IF($AC$7:$AC$16&lt;&gt;"",ROW($AC$7:$AC$16)-MIN(ROW($AC$7:$AC$16))+1,""),""),ROW()-ROW(A$18)+1))),),"")</f>
        <v/>
      </c>
      <c r="AI42" s="0" t="str">
        <f aca="false" t="array" ref="AI42:AI42">IFERROR(CONCATENATE((INDEX($AL$7:$AL$16,SMALL(IF($AL$7:$AL$16&lt;&gt;"",IF($AI$7:$AI$16&lt;&gt;"",ROW($AI$7:$AI$16)-MIN(ROW($AI$7:$AI$16))+1,""),""),ROW()-ROW(A$18)+1)))," "),"")</f>
        <v/>
      </c>
      <c r="AJ42" s="0" t="str">
        <f aca="false" t="array" ref="AJ42:AJ42">IFERROR(CONCATENATE(TEXT(INDEX($AI$7:$AI$16,SMALL(IF($AL$7:$AL$16&lt;&gt;"",IF($AI$7:$AI$16&lt;&gt;"",ROW($AI$7:$AI$16)-MIN(ROW($AI$7:$AI$16))+1,""),""),ROW()-ROW(A$18)+1)),"##0")," "),"")</f>
        <v/>
      </c>
      <c r="AK42" s="0" t="str">
        <f aca="false" t="array" ref="AK42:AK42">IFERROR(CONCATENATE((INDEX($A$7:$A$16,SMALL(IF($AL$7:$AL$16&lt;&gt;"",IF($AI$7:$AI$16&lt;&gt;"",ROW($AI$7:$AI$16)-MIN(ROW($AI$7:$AI$16))+1,""),""),ROW()-ROW(A$18)+1))),),"")</f>
        <v/>
      </c>
    </row>
    <row r="43" customFormat="false" ht="15" hidden="false" customHeight="false" outlineLevel="0" collapsed="false">
      <c r="K43" s="0" t="str">
        <f aca="false" t="array" ref="K43:K43">IFERROR(CONCATENATE(TEXT(INDEX($K$7:$K$16,SMALL(IF($N$7:$N$16&lt;&gt;"",IF($K$7:$K$16&lt;&gt;"",ROW($K$7:$K$16)-MIN(ROW($K$7:$K$16))+1,""),""),ROW()-ROW(A$18)+1)),"##0"),","),"")</f>
        <v/>
      </c>
      <c r="L43" s="0" t="str">
        <f aca="false" t="array" ref="L43:L43">IFERROR(CONCATENATE((INDEX($N$7:$N$16,SMALL(IF($N$7:$N$16&lt;&gt;"",IF($K$7:$K$16&lt;&gt;"",ROW($K$7:$K$16)-MIN(ROW($K$7:$K$16))+1,""),""),ROW()-ROW(A$18)+1))),","),"")</f>
        <v/>
      </c>
      <c r="M43" s="0" t="str">
        <f aca="false" t="array" ref="M43:M43">IFERROR(CONCATENATE((INDEX($A$7:$A$16,SMALL(IF($N$7:$N$16&lt;&gt;"",IF($K$7:$K$16&lt;&gt;"",ROW($K$7:$K$16)-MIN(ROW($K$7:$K$16))+1,""),""),ROW()-ROW(A$18)+1))),),"")</f>
        <v/>
      </c>
      <c r="Q43" s="0" t="str">
        <f aca="false" t="array" ref="Q43:Q43">IFERROR(CONCATENATE((INDEX($T$7:$T$16,SMALL(IF($T$7:$T$16&lt;&gt;"",IF($Q$7:$Q$16&lt;&gt;"",ROW($Q$7:$Q$16)-MIN(ROW($Q$7:$Q$16))+1,""),""),ROW()-ROW(A$18)+1)))," "),"")</f>
        <v/>
      </c>
      <c r="R43" s="0" t="str">
        <f aca="false" t="array" ref="R43:R43">IFERROR(CONCATENATE(TEXT(INDEX($Q$7:$Q$16,SMALL(IF($T$7:$T$16&lt;&gt;"",IF($Q$7:$Q$16&lt;&gt;"",ROW($Q$7:$Q$16)-MIN(ROW($Q$7:$Q$16))+1,""),""),ROW()-ROW(A$18)+1)),"##0")," "),"")</f>
        <v/>
      </c>
      <c r="S43" s="0" t="str">
        <f aca="false" t="array" ref="S43:S43">IFERROR(CONCATENATE((INDEX($A$7:$A$16,SMALL(IF($T$7:$T$16&lt;&gt;"",IF($Q$7:$Q$16&lt;&gt;"",ROW($Q$7:$Q$16)-MIN(ROW($Q$7:$Q$16))+1,""),""),ROW()-ROW(A$18)+1))),),"")</f>
        <v/>
      </c>
      <c r="W43" s="0" t="str">
        <f aca="false" t="array" ref="W43:W43">IFERROR(CONCATENATE((INDEX($Z$7:$Z$16,SMALL(IF($Z$7:$Z$16&lt;&gt;"",IF($W$7:$W$16&lt;&gt;"",ROW($W$7:$W$16)-MIN(ROW($W$7:$W$16))+1,""),""),ROW()-ROW(A$18)+1)))," "),"")</f>
        <v/>
      </c>
      <c r="X43" s="0" t="str">
        <f aca="false" t="array" ref="X43:X43">IFERROR(CONCATENATE(TEXT(INDEX($W$7:$W$16,SMALL(IF($Z$7:$Z$16&lt;&gt;"",IF($W$7:$W$16&lt;&gt;"",ROW($W$7:$W$16)-MIN(ROW($W$7:$W$16))+1,""),""),ROW()-ROW(A$18)+1)),"##0")," "),"")</f>
        <v/>
      </c>
      <c r="Y43" s="0" t="str">
        <f aca="false" t="array" ref="Y43:Y43">IFERROR(CONCATENATE((INDEX($A$7:$A$16,SMALL(IF($Z$7:$Z$16&lt;&gt;"",IF($W$7:$W$16&lt;&gt;"",ROW($W$7:$W$16)-MIN(ROW($W$7:$W$16))+1,""),""),ROW()-ROW(A$18)+1))),),"")</f>
        <v/>
      </c>
      <c r="AC43" s="0" t="str">
        <f aca="false" t="array" ref="AC43:AC43">IFERROR(CONCATENATE((INDEX($AF$7:$AF$16,SMALL(IF($AF$7:$AF$16&lt;&gt;"",IF($AC$7:$AC$16&lt;&gt;"",ROW($AC$7:$AC$16)-MIN(ROW($AC$7:$AC$16))+1,""),""),ROW()-ROW(A$18)+1))),","),"")</f>
        <v/>
      </c>
      <c r="AD43" s="0" t="str">
        <f aca="false" t="array" ref="AD43:AD43">IFERROR(CONCATENATE(TEXT(INDEX($AC$7:$AC$16,SMALL(IF($AF$7:$AF$16&lt;&gt;"",IF($AC$7:$AC$16&lt;&gt;"",ROW($AC$7:$AC$16)-MIN(ROW($AC$7:$AC$16))+1,""),""),ROW()-ROW(A$18)+1)),"##0"),","),"")</f>
        <v/>
      </c>
      <c r="AE43" s="0" t="str">
        <f aca="false" t="array" ref="AE43:AE43">IFERROR(CONCATENATE((INDEX($A$7:$A$16,SMALL(IF($AF$7:$AF$16&lt;&gt;"",IF($AC$7:$AC$16&lt;&gt;"",ROW($AC$7:$AC$16)-MIN(ROW($AC$7:$AC$16))+1,""),""),ROW()-ROW(A$18)+1))),),"")</f>
        <v/>
      </c>
      <c r="AI43" s="0" t="str">
        <f aca="false" t="array" ref="AI43:AI43">IFERROR(CONCATENATE((INDEX($AL$7:$AL$16,SMALL(IF($AL$7:$AL$16&lt;&gt;"",IF($AI$7:$AI$16&lt;&gt;"",ROW($AI$7:$AI$16)-MIN(ROW($AI$7:$AI$16))+1,""),""),ROW()-ROW(A$18)+1)))," "),"")</f>
        <v/>
      </c>
      <c r="AJ43" s="0" t="str">
        <f aca="false" t="array" ref="AJ43:AJ43">IFERROR(CONCATENATE(TEXT(INDEX($AI$7:$AI$16,SMALL(IF($AL$7:$AL$16&lt;&gt;"",IF($AI$7:$AI$16&lt;&gt;"",ROW($AI$7:$AI$16)-MIN(ROW($AI$7:$AI$16))+1,""),""),ROW()-ROW(A$18)+1)),"##0")," "),"")</f>
        <v/>
      </c>
      <c r="AK43" s="0" t="str">
        <f aca="false" t="array" ref="AK43:AK43">IFERROR(CONCATENATE((INDEX($A$7:$A$16,SMALL(IF($AL$7:$AL$16&lt;&gt;"",IF($AI$7:$AI$16&lt;&gt;"",ROW($AI$7:$AI$16)-MIN(ROW($AI$7:$AI$16))+1,""),""),ROW()-ROW(A$18)+1))),),"")</f>
        <v/>
      </c>
    </row>
    <row r="44" customFormat="false" ht="15" hidden="false" customHeight="false" outlineLevel="0" collapsed="false">
      <c r="K44" s="0" t="str">
        <f aca="false" t="array" ref="K44:K44">IFERROR(CONCATENATE(TEXT(INDEX($K$7:$K$16,SMALL(IF($N$7:$N$16&lt;&gt;"",IF($K$7:$K$16&lt;&gt;"",ROW($K$7:$K$16)-MIN(ROW($K$7:$K$16))+1,""),""),ROW()-ROW(A$18)+1)),"##0"),","),"")</f>
        <v/>
      </c>
      <c r="L44" s="0" t="str">
        <f aca="false" t="array" ref="L44:L44">IFERROR(CONCATENATE((INDEX($N$7:$N$16,SMALL(IF($N$7:$N$16&lt;&gt;"",IF($K$7:$K$16&lt;&gt;"",ROW($K$7:$K$16)-MIN(ROW($K$7:$K$16))+1,""),""),ROW()-ROW(A$18)+1))),","),"")</f>
        <v/>
      </c>
      <c r="M44" s="0" t="str">
        <f aca="false" t="array" ref="M44:M44">IFERROR(CONCATENATE((INDEX($A$7:$A$16,SMALL(IF($N$7:$N$16&lt;&gt;"",IF($K$7:$K$16&lt;&gt;"",ROW($K$7:$K$16)-MIN(ROW($K$7:$K$16))+1,""),""),ROW()-ROW(A$18)+1))),),"")</f>
        <v/>
      </c>
      <c r="Q44" s="0" t="str">
        <f aca="false" t="array" ref="Q44:Q44">IFERROR(CONCATENATE((INDEX($T$7:$T$16,SMALL(IF($T$7:$T$16&lt;&gt;"",IF($Q$7:$Q$16&lt;&gt;"",ROW($Q$7:$Q$16)-MIN(ROW($Q$7:$Q$16))+1,""),""),ROW()-ROW(A$18)+1)))," "),"")</f>
        <v/>
      </c>
      <c r="R44" s="0" t="str">
        <f aca="false" t="array" ref="R44:R44">IFERROR(CONCATENATE(TEXT(INDEX($Q$7:$Q$16,SMALL(IF($T$7:$T$16&lt;&gt;"",IF($Q$7:$Q$16&lt;&gt;"",ROW($Q$7:$Q$16)-MIN(ROW($Q$7:$Q$16))+1,""),""),ROW()-ROW(A$18)+1)),"##0")," "),"")</f>
        <v/>
      </c>
      <c r="S44" s="0" t="str">
        <f aca="false" t="array" ref="S44:S44">IFERROR(CONCATENATE((INDEX($A$7:$A$16,SMALL(IF($T$7:$T$16&lt;&gt;"",IF($Q$7:$Q$16&lt;&gt;"",ROW($Q$7:$Q$16)-MIN(ROW($Q$7:$Q$16))+1,""),""),ROW()-ROW(A$18)+1))),),"")</f>
        <v/>
      </c>
      <c r="W44" s="0" t="str">
        <f aca="false" t="array" ref="W44:W44">IFERROR(CONCATENATE((INDEX($Z$7:$Z$16,SMALL(IF($Z$7:$Z$16&lt;&gt;"",IF($W$7:$W$16&lt;&gt;"",ROW($W$7:$W$16)-MIN(ROW($W$7:$W$16))+1,""),""),ROW()-ROW(A$18)+1)))," "),"")</f>
        <v/>
      </c>
      <c r="X44" s="0" t="str">
        <f aca="false" t="array" ref="X44:X44">IFERROR(CONCATENATE(TEXT(INDEX($W$7:$W$16,SMALL(IF($Z$7:$Z$16&lt;&gt;"",IF($W$7:$W$16&lt;&gt;"",ROW($W$7:$W$16)-MIN(ROW($W$7:$W$16))+1,""),""),ROW()-ROW(A$18)+1)),"##0")," "),"")</f>
        <v/>
      </c>
      <c r="Y44" s="0" t="str">
        <f aca="false" t="array" ref="Y44:Y44">IFERROR(CONCATENATE((INDEX($A$7:$A$16,SMALL(IF($Z$7:$Z$16&lt;&gt;"",IF($W$7:$W$16&lt;&gt;"",ROW($W$7:$W$16)-MIN(ROW($W$7:$W$16))+1,""),""),ROW()-ROW(A$18)+1))),),"")</f>
        <v/>
      </c>
      <c r="AC44" s="0" t="str">
        <f aca="false" t="array" ref="AC44:AC44">IFERROR(CONCATENATE((INDEX($AF$7:$AF$16,SMALL(IF($AF$7:$AF$16&lt;&gt;"",IF($AC$7:$AC$16&lt;&gt;"",ROW($AC$7:$AC$16)-MIN(ROW($AC$7:$AC$16))+1,""),""),ROW()-ROW(A$18)+1))),","),"")</f>
        <v/>
      </c>
      <c r="AD44" s="0" t="str">
        <f aca="false" t="array" ref="AD44:AD44">IFERROR(CONCATENATE(TEXT(INDEX($AC$7:$AC$16,SMALL(IF($AF$7:$AF$16&lt;&gt;"",IF($AC$7:$AC$16&lt;&gt;"",ROW($AC$7:$AC$16)-MIN(ROW($AC$7:$AC$16))+1,""),""),ROW()-ROW(A$18)+1)),"##0"),","),"")</f>
        <v/>
      </c>
      <c r="AE44" s="0" t="str">
        <f aca="false" t="array" ref="AE44:AE44">IFERROR(CONCATENATE((INDEX($A$7:$A$16,SMALL(IF($AF$7:$AF$16&lt;&gt;"",IF($AC$7:$AC$16&lt;&gt;"",ROW($AC$7:$AC$16)-MIN(ROW($AC$7:$AC$16))+1,""),""),ROW()-ROW(A$18)+1))),),"")</f>
        <v/>
      </c>
      <c r="AI44" s="0" t="str">
        <f aca="false" t="array" ref="AI44:AI44">IFERROR(CONCATENATE((INDEX($AL$7:$AL$16,SMALL(IF($AL$7:$AL$16&lt;&gt;"",IF($AI$7:$AI$16&lt;&gt;"",ROW($AI$7:$AI$16)-MIN(ROW($AI$7:$AI$16))+1,""),""),ROW()-ROW(A$18)+1)))," "),"")</f>
        <v/>
      </c>
      <c r="AJ44" s="0" t="str">
        <f aca="false" t="array" ref="AJ44:AJ44">IFERROR(CONCATENATE(TEXT(INDEX($AI$7:$AI$16,SMALL(IF($AL$7:$AL$16&lt;&gt;"",IF($AI$7:$AI$16&lt;&gt;"",ROW($AI$7:$AI$16)-MIN(ROW($AI$7:$AI$16))+1,""),""),ROW()-ROW(A$18)+1)),"##0")," "),"")</f>
        <v/>
      </c>
      <c r="AK44" s="0" t="str">
        <f aca="false" t="array" ref="AK44:AK44">IFERROR(CONCATENATE((INDEX($A$7:$A$16,SMALL(IF($AL$7:$AL$16&lt;&gt;"",IF($AI$7:$AI$16&lt;&gt;"",ROW($AI$7:$AI$16)-MIN(ROW($AI$7:$AI$16))+1,""),""),ROW()-ROW(A$18)+1))),),"")</f>
        <v/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5:I5"/>
    <mergeCell ref="J5:O5"/>
    <mergeCell ref="P5:U5"/>
    <mergeCell ref="V5:AA5"/>
    <mergeCell ref="AB5:AG5"/>
    <mergeCell ref="AH5:AM5"/>
  </mergeCells>
  <conditionalFormatting sqref="AD11">
    <cfRule type="cellIs" priority="2" operator="lessThanOrEqual" aboveAverage="0" equalAverage="0" bottom="0" percent="0" rank="0" text="" dxfId="0">
      <formula>H11</formula>
    </cfRule>
  </conditionalFormatting>
  <conditionalFormatting sqref="AD13">
    <cfRule type="cellIs" priority="3" operator="lessThanOrEqual" aboveAverage="0" equalAverage="0" bottom="0" percent="0" rank="0" text="" dxfId="0">
      <formula>H13</formula>
    </cfRule>
  </conditionalFormatting>
  <conditionalFormatting sqref="AD15">
    <cfRule type="cellIs" priority="4" operator="lessThanOrEqual" aboveAverage="0" equalAverage="0" bottom="0" percent="0" rank="0" text="" dxfId="0">
      <formula>H15</formula>
    </cfRule>
  </conditionalFormatting>
  <conditionalFormatting sqref="AD16">
    <cfRule type="cellIs" priority="5" operator="lessThanOrEqual" aboveAverage="0" equalAverage="0" bottom="0" percent="0" rank="0" text="" dxfId="0">
      <formula>H16</formula>
    </cfRule>
  </conditionalFormatting>
  <conditionalFormatting sqref="AD7">
    <cfRule type="cellIs" priority="6" operator="lessThanOrEqual" aboveAverage="0" equalAverage="0" bottom="0" percent="0" rank="0" text="" dxfId="0">
      <formula>H7</formula>
    </cfRule>
  </conditionalFormatting>
  <conditionalFormatting sqref="AD8">
    <cfRule type="cellIs" priority="7" operator="lessThanOrEqual" aboveAverage="0" equalAverage="0" bottom="0" percent="0" rank="0" text="" dxfId="0">
      <formula>H8</formula>
    </cfRule>
  </conditionalFormatting>
  <conditionalFormatting sqref="AD9">
    <cfRule type="cellIs" priority="8" operator="lessThanOrEqual" aboveAverage="0" equalAverage="0" bottom="0" percent="0" rank="0" text="" dxfId="0">
      <formula>H9</formula>
    </cfRule>
  </conditionalFormatting>
  <conditionalFormatting sqref="AE11">
    <cfRule type="cellIs" priority="9" operator="lessThanOrEqual" aboveAverage="0" equalAverage="0" bottom="0" percent="0" rank="0" text="" dxfId="0">
      <formula>I11</formula>
    </cfRule>
  </conditionalFormatting>
  <conditionalFormatting sqref="AE13">
    <cfRule type="cellIs" priority="10" operator="lessThanOrEqual" aboveAverage="0" equalAverage="0" bottom="0" percent="0" rank="0" text="" dxfId="0">
      <formula>I13</formula>
    </cfRule>
  </conditionalFormatting>
  <conditionalFormatting sqref="AE15">
    <cfRule type="cellIs" priority="11" operator="lessThanOrEqual" aboveAverage="0" equalAverage="0" bottom="0" percent="0" rank="0" text="" dxfId="0">
      <formula>I15</formula>
    </cfRule>
  </conditionalFormatting>
  <conditionalFormatting sqref="AE16">
    <cfRule type="cellIs" priority="12" operator="lessThanOrEqual" aboveAverage="0" equalAverage="0" bottom="0" percent="0" rank="0" text="" dxfId="0">
      <formula>I16</formula>
    </cfRule>
  </conditionalFormatting>
  <conditionalFormatting sqref="AE7">
    <cfRule type="cellIs" priority="13" operator="lessThanOrEqual" aboveAverage="0" equalAverage="0" bottom="0" percent="0" rank="0" text="" dxfId="0">
      <formula>I7</formula>
    </cfRule>
  </conditionalFormatting>
  <conditionalFormatting sqref="AE8">
    <cfRule type="cellIs" priority="14" operator="lessThanOrEqual" aboveAverage="0" equalAverage="0" bottom="0" percent="0" rank="0" text="" dxfId="0">
      <formula>I8</formula>
    </cfRule>
  </conditionalFormatting>
  <conditionalFormatting sqref="AE9">
    <cfRule type="cellIs" priority="15" operator="lessThanOrEqual" aboveAverage="0" equalAverage="0" bottom="0" percent="0" rank="0" text="" dxfId="0">
      <formula>I9</formula>
    </cfRule>
  </conditionalFormatting>
  <conditionalFormatting sqref="AJ10">
    <cfRule type="cellIs" priority="16" operator="lessThanOrEqual" aboveAverage="0" equalAverage="0" bottom="0" percent="0" rank="0" text="" dxfId="0">
      <formula>H10</formula>
    </cfRule>
  </conditionalFormatting>
  <conditionalFormatting sqref="AJ11">
    <cfRule type="cellIs" priority="17" operator="lessThanOrEqual" aboveAverage="0" equalAverage="0" bottom="0" percent="0" rank="0" text="" dxfId="0">
      <formula>H11</formula>
    </cfRule>
  </conditionalFormatting>
  <conditionalFormatting sqref="AJ12">
    <cfRule type="cellIs" priority="18" operator="lessThanOrEqual" aboveAverage="0" equalAverage="0" bottom="0" percent="0" rank="0" text="" dxfId="0">
      <formula>H12</formula>
    </cfRule>
  </conditionalFormatting>
  <conditionalFormatting sqref="AJ13">
    <cfRule type="cellIs" priority="19" operator="lessThanOrEqual" aboveAverage="0" equalAverage="0" bottom="0" percent="0" rank="0" text="" dxfId="0">
      <formula>H13</formula>
    </cfRule>
  </conditionalFormatting>
  <conditionalFormatting sqref="AJ14">
    <cfRule type="cellIs" priority="20" operator="lessThanOrEqual" aboveAverage="0" equalAverage="0" bottom="0" percent="0" rank="0" text="" dxfId="0">
      <formula>H14</formula>
    </cfRule>
  </conditionalFormatting>
  <conditionalFormatting sqref="AJ15">
    <cfRule type="cellIs" priority="21" operator="lessThanOrEqual" aboveAverage="0" equalAverage="0" bottom="0" percent="0" rank="0" text="" dxfId="0">
      <formula>H15</formula>
    </cfRule>
  </conditionalFormatting>
  <conditionalFormatting sqref="AJ16">
    <cfRule type="cellIs" priority="22" operator="lessThanOrEqual" aboveAverage="0" equalAverage="0" bottom="0" percent="0" rank="0" text="" dxfId="0">
      <formula>H16</formula>
    </cfRule>
  </conditionalFormatting>
  <conditionalFormatting sqref="AJ7">
    <cfRule type="cellIs" priority="23" operator="lessThanOrEqual" aboveAverage="0" equalAverage="0" bottom="0" percent="0" rank="0" text="" dxfId="0">
      <formula>H7</formula>
    </cfRule>
  </conditionalFormatting>
  <conditionalFormatting sqref="AJ8">
    <cfRule type="cellIs" priority="24" operator="lessThanOrEqual" aboveAverage="0" equalAverage="0" bottom="0" percent="0" rank="0" text="" dxfId="0">
      <formula>H8</formula>
    </cfRule>
  </conditionalFormatting>
  <conditionalFormatting sqref="AJ9">
    <cfRule type="cellIs" priority="25" operator="lessThanOrEqual" aboveAverage="0" equalAverage="0" bottom="0" percent="0" rank="0" text="" dxfId="0">
      <formula>H9</formula>
    </cfRule>
  </conditionalFormatting>
  <conditionalFormatting sqref="AK10">
    <cfRule type="cellIs" priority="26" operator="lessThanOrEqual" aboveAverage="0" equalAverage="0" bottom="0" percent="0" rank="0" text="" dxfId="0">
      <formula>I10</formula>
    </cfRule>
  </conditionalFormatting>
  <conditionalFormatting sqref="AK11">
    <cfRule type="cellIs" priority="27" operator="lessThanOrEqual" aboveAverage="0" equalAverage="0" bottom="0" percent="0" rank="0" text="" dxfId="0">
      <formula>I11</formula>
    </cfRule>
  </conditionalFormatting>
  <conditionalFormatting sqref="AK12">
    <cfRule type="cellIs" priority="28" operator="lessThanOrEqual" aboveAverage="0" equalAverage="0" bottom="0" percent="0" rank="0" text="" dxfId="0">
      <formula>I12</formula>
    </cfRule>
  </conditionalFormatting>
  <conditionalFormatting sqref="AK13">
    <cfRule type="cellIs" priority="29" operator="lessThanOrEqual" aboveAverage="0" equalAverage="0" bottom="0" percent="0" rank="0" text="" dxfId="0">
      <formula>I13</formula>
    </cfRule>
  </conditionalFormatting>
  <conditionalFormatting sqref="AK14">
    <cfRule type="cellIs" priority="30" operator="lessThanOrEqual" aboveAverage="0" equalAverage="0" bottom="0" percent="0" rank="0" text="" dxfId="0">
      <formula>I14</formula>
    </cfRule>
  </conditionalFormatting>
  <conditionalFormatting sqref="AK15">
    <cfRule type="cellIs" priority="31" operator="lessThanOrEqual" aboveAverage="0" equalAverage="0" bottom="0" percent="0" rank="0" text="" dxfId="0">
      <formula>I15</formula>
    </cfRule>
  </conditionalFormatting>
  <conditionalFormatting sqref="AK16">
    <cfRule type="cellIs" priority="32" operator="lessThanOrEqual" aboveAverage="0" equalAverage="0" bottom="0" percent="0" rank="0" text="" dxfId="0">
      <formula>I16</formula>
    </cfRule>
  </conditionalFormatting>
  <conditionalFormatting sqref="AK7">
    <cfRule type="cellIs" priority="33" operator="lessThanOrEqual" aboveAverage="0" equalAverage="0" bottom="0" percent="0" rank="0" text="" dxfId="0">
      <formula>I7</formula>
    </cfRule>
  </conditionalFormatting>
  <conditionalFormatting sqref="AK8">
    <cfRule type="cellIs" priority="34" operator="lessThanOrEqual" aboveAverage="0" equalAverage="0" bottom="0" percent="0" rank="0" text="" dxfId="0">
      <formula>I8</formula>
    </cfRule>
  </conditionalFormatting>
  <conditionalFormatting sqref="AK9">
    <cfRule type="cellIs" priority="35" operator="lessThanOrEqual" aboveAverage="0" equalAverage="0" bottom="0" percent="0" rank="0" text="" dxfId="0">
      <formula>I9</formula>
    </cfRule>
  </conditionalFormatting>
  <conditionalFormatting sqref="L11">
    <cfRule type="cellIs" priority="36" operator="lessThanOrEqual" aboveAverage="0" equalAverage="0" bottom="0" percent="0" rank="0" text="" dxfId="0">
      <formula>H11</formula>
    </cfRule>
  </conditionalFormatting>
  <conditionalFormatting sqref="L12">
    <cfRule type="cellIs" priority="37" operator="lessThanOrEqual" aboveAverage="0" equalAverage="0" bottom="0" percent="0" rank="0" text="" dxfId="0">
      <formula>H12</formula>
    </cfRule>
  </conditionalFormatting>
  <conditionalFormatting sqref="L13">
    <cfRule type="cellIs" priority="38" operator="lessThanOrEqual" aboveAverage="0" equalAverage="0" bottom="0" percent="0" rank="0" text="" dxfId="0">
      <formula>H13</formula>
    </cfRule>
  </conditionalFormatting>
  <conditionalFormatting sqref="L15">
    <cfRule type="cellIs" priority="39" operator="lessThanOrEqual" aboveAverage="0" equalAverage="0" bottom="0" percent="0" rank="0" text="" dxfId="0">
      <formula>H15</formula>
    </cfRule>
  </conditionalFormatting>
  <conditionalFormatting sqref="L16">
    <cfRule type="cellIs" priority="40" operator="lessThanOrEqual" aboveAverage="0" equalAverage="0" bottom="0" percent="0" rank="0" text="" dxfId="0">
      <formula>H16</formula>
    </cfRule>
  </conditionalFormatting>
  <conditionalFormatting sqref="L7">
    <cfRule type="cellIs" priority="41" operator="lessThanOrEqual" aboveAverage="0" equalAverage="0" bottom="0" percent="0" rank="0" text="" dxfId="0">
      <formula>H7</formula>
    </cfRule>
  </conditionalFormatting>
  <conditionalFormatting sqref="L8">
    <cfRule type="cellIs" priority="42" operator="lessThanOrEqual" aboveAverage="0" equalAverage="0" bottom="0" percent="0" rank="0" text="" dxfId="0">
      <formula>H8</formula>
    </cfRule>
  </conditionalFormatting>
  <conditionalFormatting sqref="L9">
    <cfRule type="cellIs" priority="43" operator="lessThanOrEqual" aboveAverage="0" equalAverage="0" bottom="0" percent="0" rank="0" text="" dxfId="0">
      <formula>H9</formula>
    </cfRule>
  </conditionalFormatting>
  <conditionalFormatting sqref="M11">
    <cfRule type="cellIs" priority="44" operator="lessThanOrEqual" aboveAverage="0" equalAverage="0" bottom="0" percent="0" rank="0" text="" dxfId="0">
      <formula>I11</formula>
    </cfRule>
  </conditionalFormatting>
  <conditionalFormatting sqref="M12">
    <cfRule type="cellIs" priority="45" operator="lessThanOrEqual" aboveAverage="0" equalAverage="0" bottom="0" percent="0" rank="0" text="" dxfId="0">
      <formula>I12</formula>
    </cfRule>
  </conditionalFormatting>
  <conditionalFormatting sqref="M13">
    <cfRule type="cellIs" priority="46" operator="lessThanOrEqual" aboveAverage="0" equalAverage="0" bottom="0" percent="0" rank="0" text="" dxfId="0">
      <formula>I13</formula>
    </cfRule>
  </conditionalFormatting>
  <conditionalFormatting sqref="M15">
    <cfRule type="cellIs" priority="47" operator="lessThanOrEqual" aboveAverage="0" equalAverage="0" bottom="0" percent="0" rank="0" text="" dxfId="0">
      <formula>I15</formula>
    </cfRule>
  </conditionalFormatting>
  <conditionalFormatting sqref="M16">
    <cfRule type="cellIs" priority="48" operator="lessThanOrEqual" aboveAverage="0" equalAverage="0" bottom="0" percent="0" rank="0" text="" dxfId="0">
      <formula>I16</formula>
    </cfRule>
  </conditionalFormatting>
  <conditionalFormatting sqref="M7">
    <cfRule type="cellIs" priority="49" operator="lessThanOrEqual" aboveAverage="0" equalAverage="0" bottom="0" percent="0" rank="0" text="" dxfId="0">
      <formula>I7</formula>
    </cfRule>
  </conditionalFormatting>
  <conditionalFormatting sqref="M8">
    <cfRule type="cellIs" priority="50" operator="lessThanOrEqual" aboveAverage="0" equalAverage="0" bottom="0" percent="0" rank="0" text="" dxfId="0">
      <formula>I8</formula>
    </cfRule>
  </conditionalFormatting>
  <conditionalFormatting sqref="M9">
    <cfRule type="cellIs" priority="51" operator="lessThanOrEqual" aboveAverage="0" equalAverage="0" bottom="0" percent="0" rank="0" text="" dxfId="0">
      <formula>I9</formula>
    </cfRule>
  </conditionalFormatting>
  <conditionalFormatting sqref="R11">
    <cfRule type="cellIs" priority="52" operator="lessThanOrEqual" aboveAverage="0" equalAverage="0" bottom="0" percent="0" rank="0" text="" dxfId="0">
      <formula>H11</formula>
    </cfRule>
  </conditionalFormatting>
  <conditionalFormatting sqref="R13">
    <cfRule type="cellIs" priority="53" operator="lessThanOrEqual" aboveAverage="0" equalAverage="0" bottom="0" percent="0" rank="0" text="" dxfId="0">
      <formula>H13</formula>
    </cfRule>
  </conditionalFormatting>
  <conditionalFormatting sqref="R15">
    <cfRule type="cellIs" priority="54" operator="lessThanOrEqual" aboveAverage="0" equalAverage="0" bottom="0" percent="0" rank="0" text="" dxfId="0">
      <formula>H15</formula>
    </cfRule>
  </conditionalFormatting>
  <conditionalFormatting sqref="R16">
    <cfRule type="cellIs" priority="55" operator="lessThanOrEqual" aboveAverage="0" equalAverage="0" bottom="0" percent="0" rank="0" text="" dxfId="0">
      <formula>H16</formula>
    </cfRule>
  </conditionalFormatting>
  <conditionalFormatting sqref="R8">
    <cfRule type="cellIs" priority="56" operator="lessThanOrEqual" aboveAverage="0" equalAverage="0" bottom="0" percent="0" rank="0" text="" dxfId="0">
      <formula>H8</formula>
    </cfRule>
  </conditionalFormatting>
  <conditionalFormatting sqref="R9">
    <cfRule type="cellIs" priority="57" operator="lessThanOrEqual" aboveAverage="0" equalAverage="0" bottom="0" percent="0" rank="0" text="" dxfId="0">
      <formula>H9</formula>
    </cfRule>
  </conditionalFormatting>
  <conditionalFormatting sqref="S11">
    <cfRule type="cellIs" priority="58" operator="lessThanOrEqual" aboveAverage="0" equalAverage="0" bottom="0" percent="0" rank="0" text="" dxfId="0">
      <formula>I11</formula>
    </cfRule>
  </conditionalFormatting>
  <conditionalFormatting sqref="S13">
    <cfRule type="cellIs" priority="59" operator="lessThanOrEqual" aboveAverage="0" equalAverage="0" bottom="0" percent="0" rank="0" text="" dxfId="0">
      <formula>I13</formula>
    </cfRule>
  </conditionalFormatting>
  <conditionalFormatting sqref="S15">
    <cfRule type="cellIs" priority="60" operator="lessThanOrEqual" aboveAverage="0" equalAverage="0" bottom="0" percent="0" rank="0" text="" dxfId="0">
      <formula>I15</formula>
    </cfRule>
  </conditionalFormatting>
  <conditionalFormatting sqref="S16">
    <cfRule type="cellIs" priority="61" operator="lessThanOrEqual" aboveAverage="0" equalAverage="0" bottom="0" percent="0" rank="0" text="" dxfId="0">
      <formula>I16</formula>
    </cfRule>
  </conditionalFormatting>
  <conditionalFormatting sqref="S8">
    <cfRule type="cellIs" priority="62" operator="lessThanOrEqual" aboveAverage="0" equalAverage="0" bottom="0" percent="0" rank="0" text="" dxfId="0">
      <formula>I8</formula>
    </cfRule>
  </conditionalFormatting>
  <conditionalFormatting sqref="S9">
    <cfRule type="cellIs" priority="63" operator="lessThanOrEqual" aboveAverage="0" equalAverage="0" bottom="0" percent="0" rank="0" text="" dxfId="0">
      <formula>I9</formula>
    </cfRule>
  </conditionalFormatting>
  <conditionalFormatting sqref="X11">
    <cfRule type="cellIs" priority="64" operator="lessThanOrEqual" aboveAverage="0" equalAverage="0" bottom="0" percent="0" rank="0" text="" dxfId="0">
      <formula>H11</formula>
    </cfRule>
  </conditionalFormatting>
  <conditionalFormatting sqref="X12">
    <cfRule type="cellIs" priority="65" operator="lessThanOrEqual" aboveAverage="0" equalAverage="0" bottom="0" percent="0" rank="0" text="" dxfId="0">
      <formula>H12</formula>
    </cfRule>
  </conditionalFormatting>
  <conditionalFormatting sqref="X13">
    <cfRule type="cellIs" priority="66" operator="lessThanOrEqual" aboveAverage="0" equalAverage="0" bottom="0" percent="0" rank="0" text="" dxfId="0">
      <formula>H13</formula>
    </cfRule>
  </conditionalFormatting>
  <conditionalFormatting sqref="X15">
    <cfRule type="cellIs" priority="67" operator="lessThanOrEqual" aboveAverage="0" equalAverage="0" bottom="0" percent="0" rank="0" text="" dxfId="0">
      <formula>H15</formula>
    </cfRule>
  </conditionalFormatting>
  <conditionalFormatting sqref="X16">
    <cfRule type="cellIs" priority="68" operator="lessThanOrEqual" aboveAverage="0" equalAverage="0" bottom="0" percent="0" rank="0" text="" dxfId="0">
      <formula>H16</formula>
    </cfRule>
  </conditionalFormatting>
  <conditionalFormatting sqref="X7">
    <cfRule type="cellIs" priority="69" operator="lessThanOrEqual" aboveAverage="0" equalAverage="0" bottom="0" percent="0" rank="0" text="" dxfId="0">
      <formula>H7</formula>
    </cfRule>
  </conditionalFormatting>
  <conditionalFormatting sqref="X8">
    <cfRule type="cellIs" priority="70" operator="lessThanOrEqual" aboveAverage="0" equalAverage="0" bottom="0" percent="0" rank="0" text="" dxfId="0">
      <formula>H8</formula>
    </cfRule>
  </conditionalFormatting>
  <conditionalFormatting sqref="X9">
    <cfRule type="cellIs" priority="71" operator="lessThanOrEqual" aboveAverage="0" equalAverage="0" bottom="0" percent="0" rank="0" text="" dxfId="0">
      <formula>H9</formula>
    </cfRule>
  </conditionalFormatting>
  <conditionalFormatting sqref="Y11">
    <cfRule type="cellIs" priority="72" operator="lessThanOrEqual" aboveAverage="0" equalAverage="0" bottom="0" percent="0" rank="0" text="" dxfId="0">
      <formula>I11</formula>
    </cfRule>
  </conditionalFormatting>
  <conditionalFormatting sqref="Y12">
    <cfRule type="cellIs" priority="73" operator="lessThanOrEqual" aboveAverage="0" equalAverage="0" bottom="0" percent="0" rank="0" text="" dxfId="0">
      <formula>I12</formula>
    </cfRule>
  </conditionalFormatting>
  <conditionalFormatting sqref="Y13">
    <cfRule type="cellIs" priority="74" operator="lessThanOrEqual" aboveAverage="0" equalAverage="0" bottom="0" percent="0" rank="0" text="" dxfId="0">
      <formula>I13</formula>
    </cfRule>
  </conditionalFormatting>
  <conditionalFormatting sqref="Y15">
    <cfRule type="cellIs" priority="75" operator="lessThanOrEqual" aboveAverage="0" equalAverage="0" bottom="0" percent="0" rank="0" text="" dxfId="0">
      <formula>I15</formula>
    </cfRule>
  </conditionalFormatting>
  <conditionalFormatting sqref="Y16">
    <cfRule type="cellIs" priority="76" operator="lessThanOrEqual" aboveAverage="0" equalAverage="0" bottom="0" percent="0" rank="0" text="" dxfId="0">
      <formula>I16</formula>
    </cfRule>
  </conditionalFormatting>
  <conditionalFormatting sqref="Y7">
    <cfRule type="cellIs" priority="77" operator="lessThanOrEqual" aboveAverage="0" equalAverage="0" bottom="0" percent="0" rank="0" text="" dxfId="0">
      <formula>I7</formula>
    </cfRule>
  </conditionalFormatting>
  <conditionalFormatting sqref="Y8">
    <cfRule type="cellIs" priority="78" operator="lessThanOrEqual" aboveAverage="0" equalAverage="0" bottom="0" percent="0" rank="0" text="" dxfId="0">
      <formula>I8</formula>
    </cfRule>
  </conditionalFormatting>
  <conditionalFormatting sqref="Y9">
    <cfRule type="cellIs" priority="79" operator="lessThanOrEqual" aboveAverage="0" equalAverage="0" bottom="0" percent="0" rank="0" text="" dxfId="0">
      <formula>I9</formula>
    </cfRule>
  </conditionalFormatting>
  <hyperlinks>
    <hyperlink ref="O7" r:id="rId2" display="Link"/>
    <hyperlink ref="AA7" r:id="rId3" display="Link"/>
    <hyperlink ref="AG7" r:id="rId4" display="Link"/>
    <hyperlink ref="AM7" r:id="rId5" display="Link"/>
    <hyperlink ref="O8" r:id="rId6" display="Link"/>
    <hyperlink ref="U8" r:id="rId7" display="Link"/>
    <hyperlink ref="AA8" r:id="rId8" display="Link"/>
    <hyperlink ref="AG8" r:id="rId9" display="Link"/>
    <hyperlink ref="AM8" r:id="rId10" display="Link"/>
    <hyperlink ref="O9" r:id="rId11" display="Link"/>
    <hyperlink ref="U9" r:id="rId12" display="Link"/>
    <hyperlink ref="AA9" r:id="rId13" display="Link"/>
    <hyperlink ref="AG9" r:id="rId14" display="Link"/>
    <hyperlink ref="AM9" r:id="rId15" display="Link"/>
    <hyperlink ref="AM10" r:id="rId16" display="Link"/>
    <hyperlink ref="O11" r:id="rId17" display="Link"/>
    <hyperlink ref="U11" r:id="rId18" display="Link"/>
    <hyperlink ref="AA11" r:id="rId19" display="Link"/>
    <hyperlink ref="AG11" r:id="rId20" display="Link"/>
    <hyperlink ref="AM11" r:id="rId21" display="Link"/>
    <hyperlink ref="O12" r:id="rId22" display="Link"/>
    <hyperlink ref="AA12" r:id="rId23" display="Link"/>
    <hyperlink ref="AM12" r:id="rId24" display="Link"/>
    <hyperlink ref="O13" r:id="rId25" display="Link"/>
    <hyperlink ref="U13" r:id="rId26" display="Link"/>
    <hyperlink ref="AA13" r:id="rId27" display="Link"/>
    <hyperlink ref="AG13" r:id="rId28" display="Link"/>
    <hyperlink ref="AM13" r:id="rId29" display="Link"/>
    <hyperlink ref="AA14" r:id="rId30" display="Link"/>
    <hyperlink ref="AM14" r:id="rId31" display="Link"/>
    <hyperlink ref="O15" r:id="rId32" display="Link"/>
    <hyperlink ref="U15" r:id="rId33" display="Link"/>
    <hyperlink ref="AA15" r:id="rId34" display="Link"/>
    <hyperlink ref="AG15" r:id="rId35" display="Link"/>
    <hyperlink ref="AM15" r:id="rId36" display="Link"/>
    <hyperlink ref="O16" r:id="rId37" display="Link"/>
    <hyperlink ref="U16" r:id="rId38" display="Link"/>
    <hyperlink ref="AA16" r:id="rId39" display="Link"/>
    <hyperlink ref="AG16" r:id="rId40" display="Link"/>
    <hyperlink ref="AM16" r:id="rId41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2017-10-24T13:41:55Z</dcterms:created>
  <dc:creator/>
  <dc:description/>
  <dc:language>en-AU</dc:language>
  <cp:lastModifiedBy/>
  <dcterms:modified xsi:type="dcterms:W3CDTF">2018-02-24T22:20:01Z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