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PN Comparison" sheetId="1" r:id="rId3"/>
    <sheet state="hidden" name="Form Responses 1" sheetId="2" r:id="rId4"/>
  </sheets>
  <definedNames>
    <definedName name="PricePercentile66">'VPN Comparison'!$AZ$175</definedName>
    <definedName name="PricePercentile33">'VPN Comparison'!$AZ$176</definedName>
    <definedName name="ConPricePercentile66">'VPN Comparison'!$BA$175</definedName>
    <definedName name="ConPricePercentile33">'VPN Comparison'!$BA$176</definedName>
  </definedNames>
  <calcPr/>
</workbook>
</file>

<file path=xl/comments1.xml><?xml version="1.0" encoding="utf-8"?>
<comments xmlns="http://schemas.openxmlformats.org/spreadsheetml/2006/main">
  <authors>
    <author/>
  </authors>
  <commentList>
    <comment authorId="0" ref="L3">
      <text>
        <t xml:space="preserve">Negative scores are not necessarily reflective of the companies or their polciies, only the countries they're based in.</t>
      </text>
    </comment>
    <comment authorId="0" ref="O3">
      <text>
        <t xml:space="preserve">These metrics are collected from the official websites and other reuptable sources.  This section takes each company at their word.  It's up to the user to decide who is trustworthy.
The term "logging" is referring to LONG TERM storage of this information, and not REAL TIME "monitoring".
Again - just because a company may not log, this does NOT mean that you can't be monitored in real time by the service.</t>
      </text>
    </comment>
    <comment authorId="0" ref="BJ3">
      <text>
        <t xml:space="preserve">Affiliates are free agents bound to the terms of the companies they represent and given commissions or incentives to funnel traffic and referrals to the company's site via affiliate links.
While companies are not directly responsible for their affiliates actions, they have a responsibility to keep affiliates and resellers operating within the terms of their partnership. 
Ideally this means not spamming, breaking copyright, and providing full disclosure.</t>
      </text>
    </comment>
    <comment authorId="0" ref="O4">
      <text>
        <t xml:space="preserve">Activity logs contain information on how you used the VPN service. What sites are visited, what is being downloaded, etc.</t>
      </text>
    </comment>
    <comment authorId="0" ref="Q4">
      <text>
        <t xml:space="preserve">Connection logs contain the metadata about your VPN session.  When you connected, for how long, where you connected from, how much data you used, how many devices you connected with, etc.</t>
      </text>
    </comment>
    <comment authorId="0" ref="AA4">
      <text>
        <t xml:space="preserve">Sometimes it's useful to obfuscate the fact that your traffic is generated by a VPN. For example, if your ISP or Network Administrator is blocking certain VPN protocls for some reason. These fields represent different methods of obfuscating VPN traffic so that it's not as easily detected and blocked.</t>
      </text>
    </comment>
    <comment authorId="0" ref="B5">
      <text>
        <t xml:space="preserve">Where the country is located and is it a country that is known to spy on its citizens.</t>
      </text>
    </comment>
    <comment authorId="0" ref="C5">
      <text>
        <t xml:space="preserve">To what extent the company keeps activity and connection logs - and how clear of a logging policy is in place.</t>
      </text>
    </comment>
    <comment authorId="0" ref="D5">
      <text>
        <t xml:space="preserve">To what extent the company supports privacy by helping users pay anonymously, and provide tools to help activists.</t>
      </text>
    </comment>
    <comment authorId="0" ref="E5">
      <text>
        <t xml:space="preserve">How well the company's protocols are known to protect against known threats.</t>
      </text>
    </comment>
    <comment authorId="0" ref="F5">
      <text>
        <t xml:space="preserve">How well the company's encryption security is documented and likely able to withstand known threats.</t>
      </text>
    </comment>
    <comment authorId="0" ref="G5">
      <text>
        <t xml:space="preserve">How well the company makes their service available - to more devices, countries. Includes available servers to connect to.</t>
      </text>
    </comment>
    <comment authorId="0" ref="H5">
      <text>
        <t xml:space="preserve">How secure the company's website is and how much it respects user privacy.</t>
      </text>
    </comment>
    <comment authorId="0" ref="I5">
      <text>
        <t xml:space="preserve">How much the company's pricing/pricing per connection, and if they have trial periods, refunds.</t>
      </text>
    </comment>
    <comment authorId="0" ref="J5">
      <text>
        <t xml:space="preserve">How transparent a company's policies are as well as what they expect of their partners and if they enforce the rules with them.</t>
      </text>
    </comment>
    <comment authorId="0" ref="M5">
      <text>
        <t xml:space="preserve">More information on FEC's here: https://www.privacytools.io/#ukusa</t>
      </text>
    </comment>
    <comment authorId="0" ref="N5">
      <text>
        <t xml:space="preserve">Based on Reporters Without Borders Enemies of the Internet Report 2014.</t>
      </text>
    </comment>
    <comment authorId="0" ref="R5">
      <text>
        <t xml:space="preserve">Some services limit the bandwidth of the user. When a company's privacy policy explicitly states no bandwidth usage logging, you can be more sure they're serious and don't have an invisible, unadvertised cap.</t>
      </text>
    </comment>
    <comment authorId="0" ref="T5">
      <text>
        <t xml:space="preserve">Service offers at least one payment method that does not require personal information.
"Email" in this field is considered better than a No, since it may or may not be tethered to an individuals identity.
This does NOT count companies that claim that you can just falsify personal info and technically be anonymous.  It's to highlight companies that don't ask for it in the first place.</t>
      </text>
    </comment>
    <comment authorId="0" ref="W5">
      <text>
        <t xml:space="preserve">Does not log traffic.
Operating outside the USA or other Five Eyes countries.
Has OpenVPN software support.
Accepts Bitcoin, cash, debit cards or cash cards as a payment method.
No personal information is required to create an account. Only username, password and Email.
More info at privacytools.io</t>
      </text>
    </comment>
    <comment authorId="0" ref="X5">
      <text>
        <t xml:space="preserve">This field is a "No" unless all DNS servers are run by the service in question.</t>
      </text>
    </comment>
    <comment authorId="0" ref="Y5">
      <text>
        <t xml:space="preserve">IPv6 is either officially supported, or blocked in official clients.</t>
      </text>
    </comment>
    <comment authorId="0" ref="AH5">
      <text>
        <t xml:space="preserve">A "Some" in this field means that the companies' support team may be willing to whitelist your E-Mail providers SMTP server upon request.  Another possibility is the company supports some workaround method.</t>
      </text>
    </comment>
    <comment authorId="0" ref="AI5">
      <text>
        <t xml:space="preserve">Services marked as blocking "Some" P2P, usually only blocks it on servers dedicated for streaming.  Other possibilities are that P2P user is throttled - or worse banned.  The user is responsible for researching further based on their needs.</t>
      </text>
    </comment>
    <comment authorId="0" ref="AM5">
      <text>
        <t xml:space="preserve">Companies that allow their users to connect to their service using obsolete encryption standards are potentially acting irresponsibly - even if they warn them first that they might be insecure.
If you are only concerned with Geo-unblocking for TV and so forth, this field is much less important.</t>
      </text>
    </comment>
    <comment authorId="0" ref="AN5">
      <text>
        <t xml:space="preserve">Companies that allow their users to connect to their service using obsolete encryption standards are potentially acting irresponsibly - even if they warn them first that they might be insecure.</t>
      </text>
    </comment>
    <comment authorId="0" ref="AO5">
      <text>
        <t xml:space="preserve">Companies that allow their users to connect to their service using obsolete encryption standards are potentially acting irresponsibly - even if they warn them first that they might be insecure.
If you are only concerned with Geo-unblocking for TV and so forth, this field is much less important.</t>
      </text>
    </comment>
    <comment authorId="0" ref="AP5">
      <text>
        <t xml:space="preserve">Companies that allow their users to connect to their service using obsolete encryption standards are potentially acting irresponsibly - even if they warn them first that they might be insecure.</t>
      </text>
    </comment>
    <comment authorId="0" ref="AQ5">
      <text>
        <t xml:space="preserve">A 25 in this field actually indicates no advertised limit for simultaneous connections.  (Done this way for conditional formatting purposes only)</t>
      </text>
    </comment>
    <comment authorId="0" ref="AR5">
      <text>
        <t xml:space="preserve">Note that some companies report physical server locations, and some use tricks to make a server endpoint appear to be in another country when it really isn't. Note, that in many cases where the number of countries is unusually high, THIS IS THE CASE. Do your own research on a case by case basis if this is an important metric for you.</t>
      </text>
    </comment>
    <comment authorId="0" ref="AS5">
      <text>
        <t xml:space="preserve">Note that some companies report physical server count, and some report virtual server count (to inflate the numbers). 
Do your own research on a case by case basis if this is an important metric for you.</t>
      </text>
    </comment>
    <comment authorId="0" ref="AU5">
      <text>
        <t xml:space="preserve">Using webcookies.org - persistent cookies</t>
      </text>
    </comment>
    <comment authorId="0" ref="AV5">
      <text>
        <t xml:space="preserve">Using webcookies.org - third party cookies</t>
      </text>
    </comment>
    <comment authorId="0" ref="AW5">
      <text>
        <t xml:space="preserve">This field is dervived from a urlquery scan of each service's website.  
Not all services are of equal concern (or even concern at all).  This is a loose indication of how committed to free software a company is.</t>
      </text>
    </comment>
    <comment authorId="0" ref="AX5">
      <text>
        <t xml:space="preserve">Run using Qualys SSL Labs - SSL Server Test Tool</t>
      </text>
    </comment>
    <comment authorId="0" ref="AY5">
      <text>
        <t xml:space="preserve">Some sites use a content delivery system, such as CloudFlare.  When such a service is used, data you enter and request from the website is decrypted at their edge servers and is visible to them.  
This creates a possible attack vector to your data.  When registering for a VPN service, your username, password, etc would hypothetically be retrieavble at a CDS edge server in plaintext.</t>
      </text>
    </comment>
    <comment authorId="0" ref="AZ5">
      <text>
        <t xml:space="preserve">Pricing is based off of normal rates, and doesn't take into consideration promotions, coupons, or sales.</t>
      </text>
    </comment>
    <comment authorId="0" ref="BC5">
      <text>
        <t xml:space="preserve">Often, payments made by cash or bitcoin CANNOT be refunded. User should research as needed.</t>
      </text>
    </comment>
    <comment authorId="0" ref="BD5">
      <text>
        <t xml:space="preserve">This field indicates a company who advertises a zero logs or absolutely no logs policy in their marketing, but upon further inspection do keep logs to some extent.
This does NOT mean that the company in question has provided details about their logging policy in their terms or privacy policies, only that they have not claimed "no logging", then immediately disproved it.</t>
      </text>
    </comment>
    <comment authorId="0" ref="BE5">
      <text>
        <t xml:space="preserve">No security or privacy setup truly offers 100% protection or is a bulletproof solution.  
When a company uses hyperbole or otherwise claims 100% effectiveness for anonymity, privacy, security, or generally gives this impression - it misleads potential customers that don't know better and can harm the user who expects it to be true.
Some claims are more blatant than others, but any claim that could be construed as a surefire way to be anonymous is counted.</t>
      </text>
    </comment>
    <comment authorId="0" ref="BF5">
      <text>
        <t xml:space="preserve">These companies offer rewards such as extra data allowances or free service time to users posting about their service on social media. This clogs up research channels and pads the number of likes (and therefore attention) a given service or feature has that it might not otherwise.  
This also includes affiliates who post "deals" on behalf of the company to bring in traffic.
This in turn could mislead the honest customer.</t>
      </text>
    </comment>
    <comment authorId="0" ref="BG5">
      <text>
        <t xml:space="preserve">Email or comment spam</t>
      </text>
    </comment>
    <comment authorId="0" ref="BH5">
      <text>
        <t xml:space="preserve">Companies expect their affiliates to use ethically acceptable copy (keywords, terms, metatags, descriptions and webdesigns) in their advertising campaigns. Ethically acceptable copy is considered copy that in no way deceptive or impose upon the trademarks, copyrights or intellectual property of another product, company or entity. Purchasing advertisments on search engines with the names of the represented companies is strictly prohibited. </t>
      </text>
    </comment>
    <comment authorId="0" ref="BI5">
      <text>
        <t xml:space="preserve">This includes, but is not limited to, Federal Trade Commission 16 CFR Part 255 (or equivalent): Guides Concerning the Use of Endorsements and Testimonials in Advertising, which requires, among other criteria, that material connections between advertisers and endorsers be disclosed. This means that directories, review/rating sites, blogs and other websites, email or collateral that purport to provide an endorsement or assessment of an advertiser must prominently disclose the fact financial or inkind compensation is provided from the advertiser.</t>
      </text>
    </comment>
    <comment authorId="0" ref="BJ5">
      <text>
        <t xml:space="preserve">Affiliates use ethically acceptable copy (keywords, terms, metatags, descriptions and webdesigns) in their advertising campaigns. Ethically acceptable copy is considered copy that in no way deceptive or impose upon the trademarks, copyrights or intellectual property of another product, company or entity. Purchasing advertisments on search engines with the names of the represented companies is strictly prohibited. 
Affiliates in breach are listed in each relevant cell note.</t>
      </text>
    </comment>
    <comment authorId="0" ref="BK5">
      <text>
        <t xml:space="preserve">This includes, but is not limited to, Federal Trade Commission 16 CFR Part 255 (or equivalent): Guides Concerning the Use of Endorsements and Testimonials in Advertising, which requires, among other criteria, that material connections between advertisers and endorsers be disclosed. This means that directories, review/rating sites, blogs and other websites, email or collateral that purport to provide an endorsement or assessment of an advertiser must prominently disclose the fact financial or inkind compensation is provided from the advertiser.
Affiliates that do not provide prominent disclosure are listed in each relevant cell note.</t>
      </text>
    </comment>
    <comment authorId="0" ref="AQ6">
      <text>
        <t xml:space="preserve">You can install the 3Monkey.me software on an unlimited number of computers or devices, but can only have 1 Open VPN and 1 other connection for any other protocol at a time. For instance, let's say you have your home PC connected via Open VPN and you would like to go to the store. You may stay connected at home while your mobile phone is connected to either L2TP or PPTP</t>
      </text>
    </comment>
    <comment authorId="0" ref="BB7">
      <text>
        <t xml:space="preserve">Advertised, but not easy to find on the site and invite only.</t>
      </text>
    </comment>
    <comment authorId="0" ref="BC7">
      <text>
        <t xml:space="preserve">$1 processing fee for refunds.</t>
      </text>
    </comment>
    <comment authorId="0" ref="BD7">
      <text>
        <t xml:space="preserve">No Logs
SMTP traffic is logged &amp; disabled on all our servers</t>
      </text>
    </comment>
    <comment authorId="0" ref="BE7">
      <text>
        <t xml:space="preserve">100% Private &amp; Anonymous</t>
      </text>
    </comment>
    <comment authorId="0" ref="AO8">
      <text>
        <t xml:space="preserve">Says "2048-bit", but doesn't specify a protocol</t>
      </text>
    </comment>
    <comment authorId="0" ref="AP8">
      <text>
        <t xml:space="preserve">Says "2048-bit", but doesn't specify a protocol</t>
      </text>
    </comment>
    <comment authorId="0" ref="BC8">
      <text>
        <t xml:space="preserve">In case the service does not work, the user can ask for reimbursement of his service fees within the legal delay following the subscription, unless his access is terminated (eg. in case of micro-vpn 1 day offer). ActiVPN may refuse some requests if the customer did connect to several servers, or did connect at least five times.</t>
      </text>
    </comment>
    <comment authorId="0" ref="X9">
      <text>
        <t xml:space="preserve">The DNS IP address should match with server exit-IP address. In some, rare circumstances you might see a 54... address. This happens when the "failover" DNS must be used because something is wrong on the VPN server DNS server.</t>
      </text>
    </comment>
    <comment authorId="0" ref="BC9">
      <text>
        <t xml:space="preserve">Refund available within 3 days or 5 GB used, whichever comes first.</t>
      </text>
    </comment>
    <comment authorId="0" ref="BJ9">
      <text>
        <t xml:space="preserve">best10vpn.com</t>
      </text>
    </comment>
    <comment authorId="0" ref="BK9">
      <text>
        <t xml:space="preserve">bestvpn.com
best10vpn.com
vpncompare.co.uk</t>
      </text>
    </comment>
    <comment authorId="0" ref="AO10">
      <text>
        <t xml:space="preserve">Says "2048-bit", but doesn't specify a protocol</t>
      </text>
    </comment>
    <comment authorId="0" ref="AP10">
      <text>
        <t xml:space="preserve">Says "2048-bit", but doesn't specify a protocol</t>
      </text>
    </comment>
    <comment authorId="0" ref="BD10">
      <text>
        <t xml:space="preserve">Always anonymous, nothing logged
We collect... the IP address of the device from which [the user] signed up to our service
We may collect... choice of server location, time of connection to our server etc.</t>
      </text>
    </comment>
    <comment authorId="0" ref="BC11">
      <text>
        <t xml:space="preserve">Refunds available for annual service, but NOT for monthly service.</t>
      </text>
    </comment>
    <comment authorId="0" ref="BD11">
      <text>
        <t xml:space="preserve">Logging - No
To the maximum extent permitted by applicable law, Anonymizer may monitor your use of the Anonymizer service, e-mail, or other electronic communications and may disclose such information</t>
      </text>
    </comment>
    <comment authorId="0" ref="BD12">
      <text>
        <t xml:space="preserve">No Logs what-so-ever.</t>
      </text>
    </comment>
    <comment authorId="0" ref="BC13">
      <text>
        <t xml:space="preserve">If you did not use the trial before purchase, Astrill will deny refunds based solely on those grounds. 
Refund requires that you've used the trial before purchase and even then, only for technical reasons after that. (If you can't get the service working on your device)</t>
      </text>
    </comment>
    <comment authorId="0" ref="BJ13">
      <text>
        <t xml:space="preserve">best10vpn.com</t>
      </text>
    </comment>
    <comment authorId="0" ref="BK13">
      <text>
        <t xml:space="preserve">best10vpn.com</t>
      </text>
    </comment>
    <comment authorId="0" ref="A14">
      <text>
        <t xml:space="preserve">Autistici / Inventati requests that preferably donating activists use their service as they wish to dedicate bandwidth to those who need it most.</t>
      </text>
    </comment>
    <comment authorId="0" ref="T14">
      <text>
        <t xml:space="preserve">Services require an A / I Email account, which don't require personal info to request.</t>
      </text>
    </comment>
    <comment authorId="0" ref="AN15">
      <text>
        <t xml:space="preserve">Only offered on select servers</t>
      </text>
    </comment>
    <comment authorId="0" ref="BK15">
      <text>
        <t xml:space="preserve">pcmag.com
</t>
      </text>
    </comment>
    <comment authorId="0" ref="BK16">
      <text>
        <t xml:space="preserve">http://www.pcadvisor.co.uk
</t>
      </text>
    </comment>
    <comment authorId="0" ref="BC18">
      <text>
        <t xml:space="preserve">Technically, BeeVPN allows 14 days from PURCHASE to get money back, but as soon as you download their software, their terms state that you forfeit that right.  The only exception to this is if you can't get their service working on your device at ALL - if you manage to send/receive any data using their service, again ANY REFUND is not applicable.</t>
      </text>
    </comment>
    <comment authorId="0" ref="AG21">
      <text>
        <t xml:space="preserve">xCloak</t>
      </text>
    </comment>
    <comment authorId="0" ref="BB21">
      <text>
        <t xml:space="preserve">3 and 7 day paid trials are also available (non-refundable)</t>
      </text>
    </comment>
    <comment authorId="0" ref="BC21">
      <text>
        <t xml:space="preserve">Refunds available for nonthly or yearly subscriptions only ONLY after support declares that they can't resolve a technical issue.</t>
      </text>
    </comment>
    <comment authorId="0" ref="BK21">
      <text>
        <t xml:space="preserve">bestvpn.com
vpnreviews.com
best10vpn.com</t>
      </text>
    </comment>
    <comment authorId="0" ref="AO22">
      <text>
        <t xml:space="preserve">Says "2048-bit", but doesn't specify a protocol</t>
      </text>
    </comment>
    <comment authorId="0" ref="AP22">
      <text>
        <t xml:space="preserve">Says "2048-bit", but doesn't specify a protocol</t>
      </text>
    </comment>
    <comment authorId="0" ref="BK22">
      <text>
        <t xml:space="preserve">vpnranks.com</t>
      </text>
    </comment>
    <comment authorId="0" ref="BK23">
      <text>
        <t xml:space="preserve">bestvpn.com
best10vpn.com</t>
      </text>
    </comment>
    <comment authorId="0" ref="AN24">
      <text>
        <t xml:space="preserve">Says "128-bit", but doesn't specify a protocol</t>
      </text>
    </comment>
    <comment authorId="0" ref="BE24">
      <text>
        <t xml:space="preserve">OpenVPN is secure enough to not be compromised by the NSA.</t>
      </text>
    </comment>
    <comment authorId="0" ref="BK24">
      <text>
        <t xml:space="preserve">bestvpn.com
vpnfan.com</t>
      </text>
    </comment>
    <comment authorId="0" ref="BC25">
      <text>
        <t xml:space="preserve">CactusVPN will not provide a refund unless you cannot connect to ANY server they provide, which means that they will most likely give you the runaround with support - and if you CAN connect to a server, even if it's a slow on in another country, they will not provide a refund.  
They will also not provide a refund if you can't get the service working on your router.
It also appears that if you use the service for your mobile devices - you are NOT eligible for a refund.  
Paypal subscriptions are also not eligible for refunds.</t>
      </text>
    </comment>
    <comment authorId="0" ref="BJ25">
      <text>
        <t xml:space="preserve">best10vpn.com</t>
      </text>
    </comment>
    <comment authorId="0" ref="BK25">
      <text>
        <t xml:space="preserve">best10vpn.com</t>
      </text>
    </comment>
    <comment authorId="0" ref="BD26">
      <text>
        <t xml:space="preserve">"No Logs"
We only keep server logs</t>
      </text>
    </comment>
    <comment authorId="0" ref="BE27">
      <text>
        <t xml:space="preserve">100% anonymous, safe and secure.</t>
      </text>
    </comment>
    <comment authorId="0" ref="O28">
      <text>
        <t xml:space="preserve">Cloak logs "The source port of each outgoing connection with start and end times"</t>
      </text>
    </comment>
    <comment authorId="0" ref="BC28">
      <text>
        <t xml:space="preserve">If you've purchased Cloak service through our website, we will happily refund your most recently paid month, no questions asked. (We're sorry, but we are unable to refund any months prior to the most recent.)
If you've purchased Cloak service through In App Purchase in one of our apps, we are (unfortunately) unable to directly refund your purchase. Please get in touch with iTunes Support and request a refund through them — they are the only people who can provide this refund.</t>
      </text>
    </comment>
    <comment authorId="0" ref="BE29">
      <text>
        <t xml:space="preserve">100% ANONYMOUS</t>
      </text>
    </comment>
    <comment authorId="0" ref="O30">
      <text>
        <t xml:space="preserve">For Road Warrior accounts we only account for traffic. This happens without logging or storing any IP addresses. The accounting is done with a session time precision of 24 hours only, without doing session counts.</t>
      </text>
    </comment>
    <comment authorId="0" ref="T30">
      <text>
        <t xml:space="preserve">For our Road Warrior product no data is mandatory. However, we prefer to have an email address so we can contact you for support. For some enterprise products we require IDs.</t>
      </text>
    </comment>
    <comment authorId="0" ref="AH30">
      <text>
        <t xml:space="preserve">SMTP traffic will always take a special route different from all other traffic.</t>
      </text>
    </comment>
    <comment authorId="0" ref="BC30">
      <text>
        <t xml:space="preserve">Within this period, users who wish to cancel will be given a full refund, provided that they have used no more than 2 GB of traffic. Dissatisfied users who go over the 2 GB limit will be entitled to a pro-rated refund (usage charged at 1 Euro/GB) during the 30 day period.</t>
      </text>
    </comment>
    <comment authorId="0" ref="AQ32">
      <text>
        <t xml:space="preserve">5 simultaneous connections are available with the more expensive "Premium Plus" plan.</t>
      </text>
    </comment>
    <comment authorId="0" ref="BE32">
      <text>
        <t xml:space="preserve">"Full Internet
Anonymity"</t>
      </text>
    </comment>
    <comment authorId="0" ref="BK32">
      <text>
        <t xml:space="preserve">bestvpn.com
best10vpn.com
vpnranks.com</t>
      </text>
    </comment>
    <comment authorId="0" ref="AO35">
      <text>
        <t xml:space="preserve">Site says "4096-bit Key Encryption", but doesn't specify a protocol</t>
      </text>
    </comment>
    <comment authorId="0" ref="AP35">
      <text>
        <t xml:space="preserve">Site says "4096-bit Key Encryption", but doesn't specify a protocol</t>
      </text>
    </comment>
    <comment authorId="0" ref="AQ35">
      <text>
        <t xml:space="preserve">User is restricted to phone, tablet, laptop, "and 2 more devices" at the same time.</t>
      </text>
    </comment>
    <comment authorId="0" ref="BC35">
      <text>
        <t xml:space="preserve">You are entitled to a full refund for the new order under the following conditions:
• Your request for a refund is filed within 30 days from the date of order;
• Your account has not been temporarily blocked by us in connection with your violation of our terms of service delivery;
• You have used less than 10 GB of bandwidth (the total amount of incoming / outgoing information through the Service);
• Number of your connections to our service does not exceed 100;
• You asked for a solution to a technical problem with the Service in support of the Company, and received an official response on the impossibility of its elimination;
• Previously you did not claim the refund under this Policy.
If the amount of your inbound / outbound traffic exceeded 10 GB or order was made by you more than 30 days ago, we have the right to charge a pay for excess volume of your traffic and make you a partial refund. Such return is at our sole discretion.
Guarantee of refund applies to all new orders, with the exception of orders paid through the Apple iTunes Store. We can not return the money for such orders.</t>
      </text>
    </comment>
    <comment authorId="0" ref="BD35">
      <text>
        <t xml:space="preserve">Zero-loging [sic] service
• We store your IP address within 24 hours since you last connected</t>
      </text>
    </comment>
    <comment authorId="0" ref="T36">
      <text>
        <t xml:space="preserve">A Telegram Messenger number can be used instead of Email.</t>
      </text>
    </comment>
    <comment authorId="0" ref="BK37">
      <text>
        <t xml:space="preserve">vpnreviews.com
vpncompare.co.uk</t>
      </text>
    </comment>
    <comment authorId="0" ref="M38">
      <text>
        <t xml:space="preserve">British Virgin Islands themselves aren't a fourteen eyes country, but they are a British Overseas Territory of the UK, which is.</t>
      </text>
    </comment>
    <comment authorId="0" ref="AQ38">
      <text>
        <t xml:space="preserve">User is restricted to one computer, one mobile device, one router, and one streaming media device connected simultaneously.</t>
      </text>
    </comment>
    <comment authorId="0" ref="BJ38">
      <text>
        <t xml:space="preserve">best10vpn.com</t>
      </text>
    </comment>
    <comment authorId="0" ref="BK38">
      <text>
        <t xml:space="preserve">bestvpn.com
vpnreviews.com
best10vpn.com
vpncritic.com
vpnstart.com
vpnfan.com
vpnranks.com
vpncompare.co.uk
</t>
      </text>
    </comment>
    <comment authorId="0" ref="AG39">
      <text>
        <t xml:space="preserve">Faceless Secure Connection</t>
      </text>
    </comment>
    <comment authorId="0" ref="BB39">
      <text>
        <t xml:space="preserve">Free trial lasts for 1 year or 2 GB of data transmitted, whichever comes first.</t>
      </text>
    </comment>
    <comment authorId="0" ref="T40">
      <text>
        <t xml:space="preserve">Privacy policy states: "If you register for an account with us, we may ask you for personal information such as name or contact details."</t>
      </text>
    </comment>
    <comment authorId="0" ref="BD40">
      <text>
        <t xml:space="preserve">No logs
We will store a time stamp, traffic amount and user id when you connect and disconnect to our VPN service.</t>
      </text>
    </comment>
    <comment authorId="0" ref="AN41">
      <text>
        <t xml:space="preserve">128-bit encryption</t>
      </text>
    </comment>
    <comment authorId="0" ref="AI42">
      <text>
        <t xml:space="preserve">We may use [your information] for investigation purpose only under the condition that when violation of DMCA</t>
      </text>
    </comment>
    <comment authorId="0" ref="AN42">
      <text>
        <t xml:space="preserve">128-bit</t>
      </text>
    </comment>
    <comment authorId="0" ref="AN43">
      <text>
        <t xml:space="preserve">256-bit encryption</t>
      </text>
    </comment>
    <comment authorId="0" ref="BC43">
      <text>
        <t xml:space="preserve">CONTRADICTORY REFUND POLICY - Refund Policy
***No refunds will be given in all cases. No refund will be possible for accounts deleted for violation of our terms of use.***
IN ANOTHER PART OF THE SITE - All the orders are covered by our money back guarantee
You can receive a full refund if the following conditions are met:
    This is the first order placed on your account (eg renewals are not eligible.)
    If refund is requested within 30 days from the date of your order;
    You have complied fully with Article 3 (prohibited uses) of our VPN service operating conditions;
    You opened a support ticket with the reason for the cancellation of your service;
    You use less than 100 MB of bandwidth (data transferred - total data sent and received by VPN)
    You have not exceeded 10 sessions (the number of times you linked to our service); and
    You have not already requested a refund following this rule (for example with another account).
    No refund will be done for following reasons:
        Access denied/degrated to an online site/service
        Incorrect geolocation
        Technical problem not attribuable to Freedom-IP
If you have exceeded the bandwidth limit of 100 MB but your initial order is for a period longer than one month, we can issue you a partial refund based on your usage. These partial payments are made at our discretion.</t>
      </text>
    </comment>
    <comment authorId="0" ref="BE43">
      <text>
        <t xml:space="preserve">Become anonymous
</t>
      </text>
    </comment>
    <comment authorId="0" ref="T44">
      <text>
        <t xml:space="preserve">When using tokens.</t>
      </text>
    </comment>
    <comment authorId="0" ref="AQ44">
      <text>
        <t xml:space="preserve">Additional simultaneous connections are available at additional expense.</t>
      </text>
    </comment>
    <comment authorId="0" ref="BC44">
      <text>
        <t xml:space="preserve">No refunds for app purchases, 30 day refund for company e-store.</t>
      </text>
    </comment>
    <comment authorId="0" ref="BE44">
      <text>
        <t xml:space="preserve">Private and untrackable, Hackers can't steal your stuff.</t>
      </text>
    </comment>
    <comment authorId="0" ref="AO46">
      <text>
        <t xml:space="preserve">Says "2048-bit", but doesn't specify a protocol</t>
      </text>
    </comment>
    <comment authorId="0" ref="AP46">
      <text>
        <t xml:space="preserve">Says "2048-bit", but doesn't specify a protocol</t>
      </text>
    </comment>
    <comment authorId="0" ref="BE46">
      <text>
        <t xml:space="preserve">Be untraceable - no one will be able to trace you back to get your private information, not even the best hackers and spying agencies, or even your government.</t>
      </text>
    </comment>
    <comment authorId="0" ref="BC47">
      <text>
        <t xml:space="preserve">Refund permitted only if user has not used more than 5GB of Bandwidth or exceeded 25 sessions.</t>
      </text>
    </comment>
    <comment authorId="0" ref="X48">
      <text>
        <t xml:space="preserve">First party DNS Servers available on select servers.</t>
      </text>
    </comment>
    <comment authorId="0" ref="BK48">
      <text>
        <t xml:space="preserve">smartdns.com
bestsmartdns.com
getflixreview.com</t>
      </text>
    </comment>
    <comment authorId="0" ref="BC50">
      <text>
        <t xml:space="preserve">You are entitled to a full refund if all of the following apply:
You notify GoVPN via email (support@govpnservice.com) within the first 30 days of the purchase that you wish to cancel.
Your bandwidth usage does not exceed 500MB (total of upload and download activity through the VPN).
You have purchased via Paypal or Google Checkout.
You have not previously claimed a refund from us.</t>
      </text>
    </comment>
    <comment authorId="0" ref="BD50">
      <text>
        <t xml:space="preserve">No Log
When you register we will collect your IP address.</t>
      </text>
    </comment>
    <comment authorId="0" ref="BC51">
      <text>
        <t xml:space="preserve">hide.me will not grant a refund if more than 500 MB have been transmitted on your account.</t>
      </text>
    </comment>
    <comment authorId="0" ref="BE51">
      <text>
        <t xml:space="preserve">Become truly anonymous on the web, and avoid government surveillance, identity thieves and other bad guys.</t>
      </text>
    </comment>
    <comment authorId="0" ref="BC52">
      <text>
        <t xml:space="preserve">HideIPVPN will not provide a refund unless you cannot connect to ANY server they provide, which means that they will most likely give you the runaround with support - and if you CAN connect to a server, even if it's a slow on in another country, they will not provide a refund.
They will also not provide a refund if you can't get the service working on your router.
It also appears that if you use the service for your mobile devices - you are NOT eligible for a refund.  
Paypal subscriptions are also not eligible for refunds.</t>
      </text>
    </comment>
    <comment authorId="0" ref="BK52">
      <text>
        <t xml:space="preserve">vpnreviews.com
vpnranks.com</t>
      </text>
    </comment>
    <comment authorId="0" ref="AR53">
      <text>
        <t xml:space="preserve">This number is padded with areas that are not technically countries.</t>
      </text>
    </comment>
    <comment authorId="0" ref="BC53">
      <text>
        <t xml:space="preserve">Refund offered before 10 GB of data have been transmitted on your account, you have connected 100 or fewer times, whichever comes first.</t>
      </text>
    </comment>
    <comment authorId="0" ref="BE53">
      <text>
        <t xml:space="preserve">Enjoy complete security</t>
      </text>
    </comment>
    <comment authorId="0" ref="BK53">
      <text>
        <t xml:space="preserve">vpnreviews.com
best10vpn.com
vpnstart.com
vpnfan.com
vpnranks.com
vpncompare.co.uk</t>
      </text>
    </comment>
    <comment authorId="0" ref="BB56">
      <text>
        <t xml:space="preserve">Free version is ad supported.</t>
      </text>
    </comment>
    <comment authorId="0" ref="AO57">
      <text>
        <t xml:space="preserve">2048 bit</t>
      </text>
    </comment>
    <comment authorId="0" ref="AP57">
      <text>
        <t xml:space="preserve">2048 bit</t>
      </text>
    </comment>
    <comment authorId="0" ref="AQ57">
      <text>
        <t xml:space="preserve">Additional connections are available in more expensive plans.</t>
      </text>
    </comment>
    <comment authorId="0" ref="BC57">
      <text>
        <t xml:space="preserve">Please note that refunds are only possible for orders with 7 Gbytes or less of used traffic. No refunds will be issued for orders with more than 7 Gbytes of used traffic.</t>
      </text>
    </comment>
    <comment authorId="0" ref="BE57">
      <text>
        <t xml:space="preserve">100% Anonymous</t>
      </text>
    </comment>
    <comment authorId="0" ref="BK57">
      <text>
        <t xml:space="preserve">top10vpn.com
choosevpn.com</t>
      </text>
    </comment>
    <comment authorId="0" ref="Y59">
      <text>
        <t xml:space="preserve">We are gradually adding IPv6 to our servers, so far 5 ibVPN servers got this upgrade</t>
      </text>
    </comment>
    <comment authorId="0" ref="AQ59">
      <text>
        <t xml:space="preserve">Up to 3 connections with the "Ultimate" plan.</t>
      </text>
    </comment>
    <comment authorId="0" ref="BD59">
      <text>
        <t xml:space="preserve">No logs
We will however record and keep the following data for 7 days:
    Time, date and location a VPN connection was made.
    Duration of the VPN connection.
    Bandwidth used during the connection.</t>
      </text>
    </comment>
    <comment authorId="0" ref="BK59">
      <text>
        <t xml:space="preserve">bestvpn.com
vpnreviews.com
vpncritic.com
vpnstart.com
vpnranks.com</t>
      </text>
    </comment>
    <comment authorId="0" ref="BD60">
      <text>
        <t xml:space="preserve">No Monitoring</t>
      </text>
    </comment>
    <comment authorId="0" ref="BE60">
      <text>
        <t xml:space="preserve">100% Internet Anonymity
100% Anonymous
Government - We keep your web activity and Internet browsing private and anonymous.</t>
      </text>
    </comment>
    <comment authorId="0" ref="BK60">
      <text>
        <t xml:space="preserve">thetop10bestvpn.com
bestvpnservice.com</t>
      </text>
    </comment>
    <comment authorId="0" ref="AO62">
      <text>
        <t xml:space="preserve">"4096 bit encryption"</t>
      </text>
    </comment>
    <comment authorId="0" ref="AP62">
      <text>
        <t xml:space="preserve">"4096 bit encryption"</t>
      </text>
    </comment>
    <comment authorId="0" ref="AQ62">
      <text>
        <t xml:space="preserve">We allow using up to 3 simultaneous connections from one username from one IP address - mobile devices and laptops would not be usable remotely at the same time as a desktop.</t>
      </text>
    </comment>
    <comment authorId="0" ref="AZ63">
      <text>
        <t xml:space="preserve">Integrity.st is a new service and appears to still be developing their pricing model.</t>
      </text>
    </comment>
    <comment authorId="0" ref="AG66">
      <text>
        <t xml:space="preserve">Elite Proxy</t>
      </text>
    </comment>
    <comment authorId="0" ref="BK66">
      <text>
        <t xml:space="preserve">androidguys.com</t>
      </text>
    </comment>
    <comment authorId="0" ref="BJ68">
      <text>
        <t xml:space="preserve">best10vpn.com</t>
      </text>
    </comment>
    <comment authorId="0" ref="BK68">
      <text>
        <t xml:space="preserve">bestvpn.com
vpnreviews.com
vpncritic.com
vpnstart.com
vpnfan.com
vpnranks.com
vpncompare.co.uk</t>
      </text>
    </comment>
    <comment authorId="0" ref="AO69">
      <text>
        <t xml:space="preserve">Says "1024-bit", but doesn't specify a protocol</t>
      </text>
    </comment>
    <comment authorId="0" ref="BK69">
      <text>
        <t xml:space="preserve">vpnreviews.com
best10vpn.com
vpncritic.com
vpnranks.com</t>
      </text>
    </comment>
    <comment authorId="0" ref="AN70">
      <text>
        <t xml:space="preserve">Says "256-bit", but doesn't specify a protocol</t>
      </text>
    </comment>
    <comment authorId="0" ref="BC70">
      <text>
        <t xml:space="preserve">Ivacy will grant a refund within 7 days as long as the user has not connected more than 30 times or transmitted more than 500 MB of data</t>
      </text>
    </comment>
    <comment authorId="0" ref="BK70">
      <text>
        <t xml:space="preserve">vpnranks.com</t>
      </text>
    </comment>
    <comment authorId="0" ref="M71">
      <text>
        <t xml:space="preserve">Gibraltar itself isn't a fourteen eyes country, but it is a British Overseas Territory of the UK, which is.</t>
      </text>
    </comment>
    <comment authorId="0" ref="AI71">
      <text>
        <t xml:space="preserve">IVPN upstream providers in the USA have threatened to disconnect their servers on multiple occasions as a result of the high number of DMCA notices they receive, so they kindly request that customers avoid USA based servers for P2P (including USA exit servers on multihop).</t>
      </text>
    </comment>
    <comment authorId="0" ref="AQ71">
      <text>
        <t xml:space="preserve">IVPN allows a user to connect to as many devices as they own, and will add connections upon request above the default of 3.  This does not count for devices belonging to more than one individual.</t>
      </text>
    </comment>
    <comment authorId="0" ref="BC71">
      <text>
        <t xml:space="preserve">In exceptional circumstances e.g. there is a technical issue which prevents you from connecting, IVPN may refund your account up to 30 days after your service being activated.</t>
      </text>
    </comment>
    <comment authorId="0" ref="AN72">
      <text>
        <t xml:space="preserve">Says "256-bit", but doesn't specify a protocol</t>
      </text>
    </comment>
    <comment authorId="0" ref="AQ72">
      <text>
        <t xml:space="preserve">Kepard allows 2 simultaneous connections at one time, however only one to a server.</t>
      </text>
    </comment>
    <comment authorId="0" ref="BK72">
      <text>
        <t xml:space="preserve">vpnranks.com</t>
      </text>
    </comment>
    <comment authorId="0" ref="BC75">
      <text>
        <t xml:space="preserve">A refund will be issued within 3 days if you have not transmitted more than 50 MB of data</t>
      </text>
    </comment>
    <comment authorId="0" ref="BD75">
      <text>
        <t xml:space="preserve">We do NOT keep logs.
The following Acceptable Use Policy (AUP) will set forth general and specific information in regards to Liberty VPN and its infrastructure. Infrastructure in this regard will consist of, but not be limited to, bandwidth, transport, servers, switches, IP address and any other equipment that will transmit, receive or otherwise be a vehicle of transmission of data of any sort</t>
      </text>
    </comment>
    <comment authorId="0" ref="BE75">
      <text>
        <t xml:space="preserve">So your internet activity cannot be monitored</t>
      </text>
    </comment>
    <comment authorId="0" ref="BC76">
      <text>
        <t xml:space="preserve">Refund only available if you can’t connect to
LimeVPN servers using all VPN connections included into your package (meaning if even only one works with a slow ping on the other side of the planet, you're out of luck).</t>
      </text>
    </comment>
    <comment authorId="0" ref="BD76">
      <text>
        <t xml:space="preserve">No Logging Policy
We will however record the following data:
    time, date and location vpn connection was made
    duration of the vpn connection
    bandwidth used during the connection</t>
      </text>
    </comment>
    <comment authorId="0" ref="AG77">
      <text>
        <t xml:space="preserve">IP Modulation</t>
      </text>
    </comment>
    <comment authorId="0" ref="BC77">
      <text>
        <t xml:space="preserve">A refund will be granted as long as the user has not "used an unreasonable amount of resources".</t>
      </text>
    </comment>
    <comment authorId="0" ref="BK77">
      <text>
        <t xml:space="preserve">bestvpn.com
vpnranks.com
vpncompare.co.uk</t>
      </text>
    </comment>
    <comment authorId="0" ref="BE81">
      <text>
        <t xml:space="preserve">Anonymous browsing</t>
      </text>
    </comment>
    <comment authorId="0" ref="BK82">
      <text>
        <t xml:space="preserve">vpnreviews.com</t>
      </text>
    </comment>
    <comment authorId="0" ref="BB83">
      <text>
        <t xml:space="preserve">MyVPN.pro offers a 3 day plan.</t>
      </text>
    </comment>
    <comment authorId="0" ref="BB84">
      <text>
        <t xml:space="preserve">Free trial is over in 14 days or 30GB used, whichever comes first. </t>
      </text>
    </comment>
    <comment authorId="0" ref="BE85">
      <text>
        <t xml:space="preserve">NSA-proof</t>
      </text>
    </comment>
    <comment authorId="0" ref="AI86">
      <text>
        <t xml:space="preserve">NolimitVPN allow torrents as long as they do not receive a DMCA complaint. Please note that your account may be permanently blocked if their system receives several complaints.</t>
      </text>
    </comment>
    <comment authorId="0" ref="AN86">
      <text>
        <t xml:space="preserve">Says "256-bit", but doesn't specify a protocol</t>
      </text>
    </comment>
    <comment authorId="0" ref="BE86">
      <text>
        <t xml:space="preserve">"Absolute anonymity"
our VPN service makes you completely anonymous on the Internet.
Makes your Internet traffic impossible to decrypt</t>
      </text>
    </comment>
    <comment authorId="0" ref="AQ87">
      <text>
        <t xml:space="preserve">Officially, NordVPN allows you 6 simultaneous connections. However, only one device can be connected to any one server with a given protocol.  So for instance, a phone could be connected to a server using UDP and OpenVPN, but a PC couldn't also be connected to it using the same protocols.  For this reason, you cannot actually have simultaneous devices to the fastest server from your location with the best possible routing, using the same level of security - The user only has one true "ideal" connection.</t>
      </text>
    </comment>
    <comment authorId="0" ref="BC87">
      <text>
        <t xml:space="preserve">NordVPN reserves the right to suspend, terminate, or refuse service to anyone at any time for any reason.</t>
      </text>
    </comment>
    <comment authorId="0" ref="BE87">
      <text>
        <t xml:space="preserve">"Complete Privacy"</t>
      </text>
    </comment>
    <comment authorId="0" ref="BK87">
      <text>
        <t xml:space="preserve">bestvpn.com
vpnreviews.com
best10vpn.com
vpncritic.com
vpnranks.com
vpncompare.co.uk</t>
      </text>
    </comment>
    <comment authorId="0" ref="AG89">
      <text>
        <t xml:space="preserve">SQUID proxy</t>
      </text>
    </comment>
    <comment authorId="0" ref="BC89">
      <text>
        <t xml:space="preserve">NVPN ONLY refunds if the service has been down, or the client is actually technically unable to connect to their service.</t>
      </text>
    </comment>
    <comment authorId="0" ref="BE89">
      <text>
        <t xml:space="preserve">Browse 100% stealth and Anonymous!
100% safe!</t>
      </text>
    </comment>
    <comment authorId="0" ref="AN90">
      <text>
        <t xml:space="preserve">Says "256-bit", but doesn't specify a protocol</t>
      </text>
    </comment>
    <comment authorId="0" ref="A91">
      <text>
        <t xml:space="preserve">Opera uses SurfEasy VPN service, the information on their record here is based solely on their website's documentation.</t>
      </text>
    </comment>
    <comment authorId="0" ref="L91">
      <text>
        <t xml:space="preserve">It should be noted that Opera Software is largely backed by Chinese investors as of Feb 2016.</t>
      </text>
    </comment>
    <comment authorId="0" ref="BK92">
      <text>
        <t xml:space="preserve">vpnreviews.com
vpnstart.com
vpnfan.com
vpnranks.com</t>
      </text>
    </comment>
    <comment authorId="0" ref="BC93">
      <text>
        <t xml:space="preserve">Only 5 day refund window for monthly plans</t>
      </text>
    </comment>
    <comment authorId="0" ref="Y94">
      <text>
        <t xml:space="preserve">Only on select servers</t>
      </text>
    </comment>
    <comment authorId="0" ref="AG95">
      <text>
        <t xml:space="preserve">Squid proxies</t>
      </text>
    </comment>
    <comment authorId="0" ref="AN96">
      <text>
        <t xml:space="preserve">256 bit encryption</t>
      </text>
    </comment>
    <comment authorId="0" ref="AO96">
      <text>
        <t xml:space="preserve">4096 bit encryption</t>
      </text>
    </comment>
    <comment authorId="0" ref="AP96">
      <text>
        <t xml:space="preserve">4096 bit encryption</t>
      </text>
    </comment>
    <comment authorId="0" ref="AN97">
      <text>
        <t xml:space="preserve">PIA does not provide AES-256 ovpn configruation files by default.  Customers must manually configure them if they wish for stronger encryption.  This prevents customers from realistically enjoying the strongest encryption available.  More info below:
https://www.privateinternetaccess.com/forum/discussion/20093/using-stock-openvpn-with-strong-encryption-settings</t>
      </text>
    </comment>
    <comment authorId="0" ref="BJ97">
      <text>
        <t xml:space="preserve">best10vpn.com</t>
      </text>
    </comment>
    <comment authorId="0" ref="BK97">
      <text>
        <t xml:space="preserve">bestvpn.com
vpnreviews.com
best10vpn.com
vpncritic.com
vpnstart.com
vpnfan.com
vpnranks.com
vpncompare.co.uk</t>
      </text>
    </comment>
    <comment authorId="0" ref="A98">
      <text>
        <t xml:space="preserve">PrivatePackets.io is a service which will deploy a personal virtual VPN server with root access for the user to administrate.</t>
      </text>
    </comment>
    <comment authorId="0" ref="M98">
      <text>
        <t xml:space="preserve">British Indian Ocean itself isn't a fourteen eyes country, but it is a British Overseas Territory of the UK, which is.</t>
      </text>
    </comment>
    <comment authorId="0" ref="O98">
      <text>
        <t xml:space="preserve">PrivatePackets.io is a unique service which allows the user to administrate their own private virtual VPN server.  User can change settings to not log - however Digital Ocean, who fulfils the service does monitor how their service is used.</t>
      </text>
    </comment>
    <comment authorId="0" ref="P98">
      <text>
        <t xml:space="preserve">PrivatePackets.io is a unique service which allows the user to administrate their own private virtual VPN server.  User can change settings to not log - however Digital Ocean, who fulfils the service does monitor how their service is used..</t>
      </text>
    </comment>
    <comment authorId="0" ref="Q98">
      <text>
        <t xml:space="preserve">PrivatePackets.io is a unique service which allows the user to administrate their own private virtual VPN server.  User can change settings to not log - however Digital Ocean, who fulfils the service does monitor how their service is used.</t>
      </text>
    </comment>
    <comment authorId="0" ref="R98">
      <text>
        <t xml:space="preserve">PrivatePackets.io is a unique service which allows the user to administrate their own private virtual VPN server.  User can change settings to not log - however Digital Ocean, who fulfils the service does monitor how their service is used.</t>
      </text>
    </comment>
    <comment authorId="0" ref="S98">
      <text>
        <t xml:space="preserve">PrivatePackets.io is a unique service which allows the user to administrate their own private virtual VPN server.  User can change settings to not log - however Digital Ocean, who fulfils the service does monitor how their service is used.</t>
      </text>
    </comment>
    <comment authorId="0" ref="X98">
      <text>
        <t xml:space="preserve">PrivatePackets.io is a unique service which allows the user to administrate their own private virtual VPN server.  User can change DNS service to whichever they wish.</t>
      </text>
    </comment>
    <comment authorId="0" ref="Y98">
      <text>
        <t xml:space="preserve">PrivatePackets.io is a unique service which allows the user to administrate their own private virtual VPN server.  User can change IPv6 settings to whichever they wish.</t>
      </text>
    </comment>
    <comment authorId="0" ref="AA98">
      <text>
        <t xml:space="preserve">PrivatePackets.io is a unique service which allows the user to administrate their own private virtual VPN server.  User can configure whichever additional obfuscation layers they wish.</t>
      </text>
    </comment>
    <comment authorId="0" ref="AB98">
      <text>
        <t xml:space="preserve">PrivatePackets.io is a unique service which allows the user to administrate their own private virtual VPN server.  User can configure whichever additional obfuscation layers they wish.</t>
      </text>
    </comment>
    <comment authorId="0" ref="AC98">
      <text>
        <t xml:space="preserve">PrivatePackets.io is a unique service which allows the user to administrate their own private virtual VPN server.  User can configure whichever additional obfuscation layers they wish.</t>
      </text>
    </comment>
    <comment authorId="0" ref="AD98">
      <text>
        <t xml:space="preserve">PrivatePackets.io is a unique service which allows the user to administrate their own private virtual VPN server.  User can configure whichever additional obfuscation layers they wish.</t>
      </text>
    </comment>
    <comment authorId="0" ref="AE98">
      <text>
        <t xml:space="preserve">PrivatePackets.io is a unique service which allows the user to administrate their own private virtual VPN server.  User can configure whichever additional obfuscation layers they wish.</t>
      </text>
    </comment>
    <comment authorId="0" ref="AF98">
      <text>
        <t xml:space="preserve">PrivatePackets.io is a unique service which allows the user to administrate their own private virtual VPN server.  User can configure whichever additional obfuscation layers they wish.</t>
      </text>
    </comment>
    <comment authorId="0" ref="AG98">
      <text>
        <t xml:space="preserve">PrivatePackets.io is a unique service which allows the user to administrate their own private virtual VPN server.  User can configure whichever additional obfuscation layers they wish.</t>
      </text>
    </comment>
    <comment authorId="0" ref="AH98">
      <text>
        <t xml:space="preserve">PrivatePackets.io is a unique service which allows the user to administrate their own private virtual VPN server.  User can block or keep open any SMTP ports they wish.</t>
      </text>
    </comment>
    <comment authorId="0" ref="AI98">
      <text>
        <t xml:space="preserve">PrivatePackets.io is a unique service which allows the user to administrate their own private virtual VPN server.  User can block or keep open any P2P ports they wish.</t>
      </text>
    </comment>
    <comment authorId="0" ref="AQ98">
      <text>
        <t xml:space="preserve">PrivatePackets.io is a unique service which allows the user to administrate their own private virtual VPN server.  User can hypothetically connect as many devices as they wish as it's their VPN server.</t>
      </text>
    </comment>
    <comment authorId="0" ref="AS98">
      <text>
        <t xml:space="preserve">The server you use from PrivatePackets.io is a dedicated DigitalOcean virtual VPN server.</t>
      </text>
    </comment>
    <comment authorId="0" ref="AZ98">
      <text>
        <t xml:space="preserve">Service also requires a one-time $3 deployment fee.</t>
      </text>
    </comment>
    <comment authorId="0" ref="BC99">
      <text>
        <t xml:space="preserve">PrivateTunnel allows refunds on our data packs given these scenarios:
    Single purchase, with usage amounts of less than 500 MB (free tier)
        Full refund, if purchase is made within the last 90 days.
    Single purchase, with usage amounts greater than 500 MB (free tier)
        Prorated refund, based on the usage that has been billed to the account, if purchase is made within the last 90 days.
    Singlepurchase, made over 90 days ago
        Not eligible for refund
    Multiple purchases, with all purchases made within 90 days
        Refund up to the last unused data pack (e.g. if you bought four $12 50 GB data packs worth 200 GB and you used 75 GB, then a refund of two $12 50 GB data packs should be due)
    Multiple purchases, with some purchases made within 90 days
        Same as above, although unused data packs purchased over 90 days ago cannot be refunded
    Multiple purchases, with all purchases made over 90 days ago
        Not eligible for refund
    Accounts terminated onrequest, or suspended due to abuse / misuse of service
        Not eligible for refund
    Accounts with no bandwidth left on data plan(s)
        Not eligible for refund
    Purchases made over Apple iTunes
        Not eligible for refund due to processor limitations</t>
      </text>
    </comment>
    <comment authorId="0" ref="BB101">
      <text>
        <t xml:space="preserve">3 day subscriptions are available.</t>
      </text>
    </comment>
    <comment authorId="0" ref="BC101">
      <text>
        <t xml:space="preserve">Refunds available on Paypal purchases within 7 days.</t>
      </text>
    </comment>
    <comment authorId="0" ref="BK101">
      <text>
        <t xml:space="preserve">vpncompare.co.uk</t>
      </text>
    </comment>
    <comment authorId="0" ref="AN102">
      <text>
        <t xml:space="preserve">Says "512-bit", but doesn't specify a protocol</t>
      </text>
    </comment>
    <comment authorId="0" ref="AO102">
      <text>
        <t xml:space="preserve">Says "2048-bit", but doesn't specify a protocol</t>
      </text>
    </comment>
    <comment authorId="0" ref="AP102">
      <text>
        <t xml:space="preserve">Says "2048-bit", but doesn't specify a protocol</t>
      </text>
    </comment>
    <comment authorId="0" ref="AQ102">
      <text>
        <t xml:space="preserve">ProXPN allows a number of simultaneous connections equal to the number of clusters on their network, however only one to each.  This means that you are technically allowed multiple connections, but only one to the nearest server where you would likely get the best ping.</t>
      </text>
    </comment>
    <comment authorId="0" ref="BB102">
      <text>
        <t xml:space="preserve">Free accounts have limited functionality.</t>
      </text>
    </comment>
    <comment authorId="0" ref="BE102">
      <text>
        <t xml:space="preserve">With proXPN, no one can...
See the websites you visit or record your online activity
Wirelessly intercept banking details, instant messages, or passwords
Trace your connection to find out the current location of your device</t>
      </text>
    </comment>
    <comment authorId="0" ref="BK102">
      <text>
        <t xml:space="preserve">vpncompare.co.uk</t>
      </text>
    </comment>
    <comment authorId="0" ref="BC104">
      <text>
        <t xml:space="preserve">Refunds available only if you have not used more than 500MB of bandwidth or connected more than 30 times.</t>
      </text>
    </comment>
    <comment authorId="0" ref="BJ104">
      <text>
        <t xml:space="preserve">best10vpn.com</t>
      </text>
    </comment>
    <comment authorId="0" ref="BK104">
      <text>
        <t xml:space="preserve">vpnreviews.com
best10vpn.com
vpncritic.com
vpnfan.com
vpnranks.com</t>
      </text>
    </comment>
    <comment authorId="0" ref="BE105">
      <text>
        <t xml:space="preserve">100% ANONYMOUS</t>
      </text>
    </comment>
    <comment authorId="0" ref="A106">
      <text>
        <t xml:space="preserve">RiseUp requests that preferably donating activists use their service as they wish to dedicate bandwidth to those who need it most.</t>
      </text>
    </comment>
    <comment authorId="0" ref="AG106">
      <text>
        <t xml:space="preserve">Bitmask, LEAP</t>
      </text>
    </comment>
    <comment authorId="0" ref="AZ106">
      <text>
        <t xml:space="preserve">Riseup accepts donations in lieu of a normal subscription fee.  They recommend $5-15 per month as a fair donation.
Again, RiseUp requests that only activists use their service as they wish to dedicate bandwidth to those who need it most.</t>
      </text>
    </comment>
    <comment authorId="0" ref="BB106">
      <text>
        <t xml:space="preserve">While Riseup is a free service for activists, please don't use them unless your needs fit their asked criteria.</t>
      </text>
    </comment>
    <comment authorId="0" ref="BC106">
      <text>
        <t xml:space="preserve">RiseUp is donation only.</t>
      </text>
    </comment>
    <comment authorId="0" ref="AQ107">
      <text>
        <t xml:space="preserve">2 Devices per server</t>
      </text>
    </comment>
    <comment authorId="0" ref="BK107">
      <text>
        <t xml:space="preserve">bestvpn.com
androidcommunity.com</t>
      </text>
    </comment>
    <comment authorId="0" ref="AN108">
      <text>
        <t xml:space="preserve">Says "256-bit", but doesn't specify a protocol</t>
      </text>
    </comment>
    <comment authorId="0" ref="BD108">
      <text>
        <t xml:space="preserve">We Don’t Keep Logs
 What Safer Social Ltd. Retains From SaferVPN sessions:
- a time stamp when you connect and disconnect to our VPN service;
- the amount of data transmitted (upload and download) during your session;
- the IP address used by you to connect to our VPN;
- the IP address of the individual VPN server used by you. </t>
      </text>
    </comment>
    <comment authorId="0" ref="BJ108">
      <text>
        <t xml:space="preserve">best10vpn.com</t>
      </text>
    </comment>
    <comment authorId="0" ref="BK108">
      <text>
        <t xml:space="preserve">best10vpn.com
vpnranks.com</t>
      </text>
    </comment>
    <comment authorId="0" ref="A109">
      <text>
        <t xml:space="preserve">Not to be confused with securevpn.pro</t>
      </text>
    </comment>
    <comment authorId="0" ref="BB109">
      <text>
        <t xml:space="preserve">There are some extreme restrictions for using this service's free version including only 1 concurrent device and a 20 min limit for the VPN connection.</t>
      </text>
    </comment>
    <comment authorId="0" ref="BE109">
      <text>
        <t xml:space="preserve">Secure VPN let's you keep your online activity 100% private!
you can rest assured that your Internet activity is 100% private and safe wherever you are</t>
      </text>
    </comment>
    <comment authorId="0" ref="BK109">
      <text>
        <t xml:space="preserve">biglittlegeek.com</t>
      </text>
    </comment>
    <comment authorId="0" ref="A110">
      <text>
        <t xml:space="preserve">Not to be confused with securevpn.pro</t>
      </text>
    </comment>
    <comment authorId="0" ref="BC111">
      <text>
        <t xml:space="preserve">Refunds are pro-rated based on the amount of time left on the service.</t>
      </text>
    </comment>
    <comment authorId="0" ref="AN112">
      <text>
        <t xml:space="preserve">Says "128-bit", but doesn't specify a protocol</t>
      </text>
    </comment>
    <comment authorId="0" ref="BC113">
      <text>
        <t xml:space="preserve">We will charge you only for the days you used the slot (or for the percentage of bandwidth used, whichever is bigger) and refund the rest.</t>
      </text>
    </comment>
    <comment authorId="0" ref="BE113">
      <text>
        <t xml:space="preserve">"100% Protection &amp; Privacy"</t>
      </text>
    </comment>
    <comment authorId="0" ref="AO114">
      <text>
        <t xml:space="preserve">Says "2048-bit", but doesn't specify a protocol</t>
      </text>
    </comment>
    <comment authorId="0" ref="AP114">
      <text>
        <t xml:space="preserve">Says "2048-bit", but doesn't specify a protocol</t>
      </text>
    </comment>
    <comment authorId="0" ref="BC114">
      <text>
        <t xml:space="preserve">Refunds can only be completed if you can not to use the ShadeYou VPN service due to the company's fault and are not able to resolve the issue with their support.</t>
      </text>
    </comment>
    <comment authorId="0" ref="BE114">
      <text>
        <t xml:space="preserve">100% Anonymity</t>
      </text>
    </comment>
    <comment authorId="0" ref="BK114">
      <text>
        <t xml:space="preserve">vpnranks.com</t>
      </text>
    </comment>
    <comment authorId="0" ref="AG115">
      <text>
        <t xml:space="preserve">HYDRA</t>
      </text>
    </comment>
    <comment authorId="0" ref="BB115">
      <text>
        <t xml:space="preserve">Limited, block pricing available.</t>
      </text>
    </comment>
    <comment authorId="0" ref="BK115">
      <text>
        <t xml:space="preserve">vpnfan.com</t>
      </text>
    </comment>
    <comment authorId="0" ref="T120">
      <text>
        <t xml:space="preserve">the app version uses serial codes, and lets the user choose whether they want to bind their email to the serial code</t>
      </text>
    </comment>
    <comment authorId="0" ref="BB120">
      <text>
        <t xml:space="preserve">Steganos Online Shield VPN can be used for up to 500 MB / month for free</t>
      </text>
    </comment>
    <comment authorId="0" ref="BE121">
      <text>
        <t xml:space="preserve">Complete Online Security</t>
      </text>
    </comment>
    <comment authorId="0" ref="BJ121">
      <text>
        <t xml:space="preserve">best10vpn.com</t>
      </text>
    </comment>
    <comment authorId="0" ref="BK121">
      <text>
        <t xml:space="preserve">vpnreviews.com
best10vpn.com
vpnstart.com
vpnfan.com
vpnranks.com
vpncompare.co.uk</t>
      </text>
    </comment>
    <comment authorId="0" ref="BK122">
      <text>
        <t xml:space="preserve">bestvpn.com
vpnreviews.com
vpnranks.com</t>
      </text>
    </comment>
    <comment authorId="0" ref="AG124">
      <text>
        <t xml:space="preserve">StealthVPN</t>
      </text>
    </comment>
    <comment authorId="0" ref="AO125">
      <text>
        <t xml:space="preserve">4096 bit encryption</t>
      </text>
    </comment>
    <comment authorId="0" ref="AP125">
      <text>
        <t xml:space="preserve">4096 bit encryption</t>
      </text>
    </comment>
    <comment authorId="0" ref="BC125">
      <text>
        <t xml:space="preserve">Refunds will be granted only in case there are significant problems with your VPN package and you are still not able to connect even with the help of our highly professional customer support.</t>
      </text>
    </comment>
    <comment authorId="0" ref="BE125">
      <text>
        <t xml:space="preserve">100% SECURITY
Absolute Anonymity</t>
      </text>
    </comment>
    <comment authorId="0" ref="BD126">
      <text>
        <t xml:space="preserve">Our no-log VPN
We will record your aggregate bandwidth usage for billing and network operations and support;</t>
      </text>
    </comment>
    <comment authorId="0" ref="BD127">
      <text>
        <t xml:space="preserve">We don't keep any logs nor record private data, period!
Every time you start our service we track the time and the amount of data you consume</t>
      </text>
    </comment>
    <comment authorId="0" ref="BE127">
      <text>
        <t xml:space="preserve">Bullet Proof Encryption</t>
      </text>
    </comment>
    <comment authorId="0" ref="BC128">
      <text>
        <t xml:space="preserve">Refunds can be denied within the 7 day period in cases of "excessive usage".</t>
      </text>
    </comment>
    <comment authorId="0" ref="BE128">
      <text>
        <t xml:space="preserve">100% Anonymous</t>
      </text>
    </comment>
    <comment authorId="0" ref="BJ128">
      <text>
        <t xml:space="preserve">best10vpn.com</t>
      </text>
    </comment>
    <comment authorId="0" ref="BK128">
      <text>
        <t xml:space="preserve">bestvpn.com
vpncompare.co.uk</t>
      </text>
    </comment>
    <comment authorId="0" ref="BE129">
      <text>
        <t xml:space="preserve">"100% Anonymity"</t>
      </text>
    </comment>
    <comment authorId="0" ref="AH130">
      <text>
        <t xml:space="preserve">You can contact the support team and they will whitelist your SMTP server.</t>
      </text>
    </comment>
    <comment authorId="0" ref="BC130">
      <text>
        <t xml:space="preserve">A refund will be considered if the customer has taken reasonable steps to use the service but is unable to.</t>
      </text>
    </comment>
    <comment authorId="0" ref="BD130">
      <text>
        <t xml:space="preserve">Our policy is to never log, dismantle or interfere with data you send to or receive from remote hosts on the internet.
We do keep connection logs for a brief time in order to be able to put a stop to mass scans, denial of service attacks and other abuse of the system.</t>
      </text>
    </comment>
    <comment authorId="0" ref="BK130">
      <text>
        <t xml:space="preserve">pcmag.com
bestvpn.com
vpncreative.com
vpnsp.com</t>
      </text>
    </comment>
    <comment authorId="0" ref="AN131">
      <text>
        <t xml:space="preserve">256-bit encryption</t>
      </text>
    </comment>
    <comment authorId="0" ref="BD131">
      <text>
        <t xml:space="preserve">"Zero Monitoring"
"We collect the following log files: when you logged into the Services, the IP from which you logged in, and your user name. We maintain authentication logs which include source IP address, VPN username and VPN protocol"
</t>
      </text>
    </comment>
    <comment authorId="0" ref="BE131">
      <text>
        <t xml:space="preserve">"You are now Totally Secure"
"Total Anonymity"</t>
      </text>
    </comment>
    <comment authorId="0" ref="BK131">
      <text>
        <t xml:space="preserve">bestvpn.com
bestreviews.net
consumeradvocate.org</t>
      </text>
    </comment>
    <comment authorId="0" ref="X133">
      <text>
        <t xml:space="preserve">It depends on the platform, but for most users DNS queries go through our own DNS servers. We also may use Google DNS.</t>
      </text>
    </comment>
    <comment authorId="0" ref="BC133">
      <text>
        <t xml:space="preserve">A refund will not be offered in the case the bandwidth usage exceeds 1 GB.</t>
      </text>
    </comment>
    <comment authorId="0" ref="BJ134">
      <text>
        <t xml:space="preserve">best10vpn.com</t>
      </text>
    </comment>
    <comment authorId="0" ref="BK134">
      <text>
        <t xml:space="preserve">vpnreviews.com
vpnranks.com
vpncompare.co.uk</t>
      </text>
    </comment>
    <comment authorId="0" ref="AO135">
      <text>
        <t xml:space="preserve">Says "2048-bit", but doesn't specify a protocol</t>
      </text>
    </comment>
    <comment authorId="0" ref="AP135">
      <text>
        <t xml:space="preserve">Says "2048-bit", but doesn't specify a protocol</t>
      </text>
    </comment>
    <comment authorId="0" ref="BB136">
      <text>
        <t xml:space="preserve">Weekly subscriptions are available.</t>
      </text>
    </comment>
    <comment authorId="0" ref="BC136">
      <text>
        <t xml:space="preserve">Digging around on the site, you can find a statement about refunds being availble for users who can't get their issue resolved through support, but no time is specified.</t>
      </text>
    </comment>
    <comment authorId="0" ref="M137">
      <text>
        <t xml:space="preserve">Barbados itself isn't a fourteen eyes country, but it is a British Commonwealth Realm of the UK, which is.</t>
      </text>
    </comment>
    <comment authorId="0" ref="BC137">
      <text>
        <t xml:space="preserve">Account holders on annual plans may cancel their account at any time.  Full refunds will only be issued to account holders who voluntarily cancel their annual subscription within the first 30 days after purchase.</t>
      </text>
    </comment>
    <comment authorId="0" ref="BE137">
      <text>
        <t xml:space="preserve">With total privacy</t>
      </text>
    </comment>
    <comment authorId="0" ref="BD139">
      <text>
        <t xml:space="preserve">No logging
Your IP address is saved in order to identify your account with our services
</t>
      </text>
    </comment>
    <comment authorId="0" ref="Z140">
      <text>
        <t xml:space="preserve">On select servers</t>
      </text>
    </comment>
    <comment authorId="0" ref="BD141">
      <text>
        <t xml:space="preserve">
No Logs! policy
No logs are being analysed or kept on our servers
However, we collect the IP addresses of all visitors to our Site</t>
      </text>
    </comment>
    <comment authorId="0" ref="AG142">
      <text>
        <t xml:space="preserve">Scramble OpenVPN</t>
      </text>
    </comment>
    <comment authorId="0" ref="AO144">
      <text>
        <t xml:space="preserve">2048-bit</t>
      </text>
    </comment>
    <comment authorId="0" ref="AP144">
      <text>
        <t xml:space="preserve">2048-bit</t>
      </text>
    </comment>
    <comment authorId="0" ref="BK144">
      <text>
        <t xml:space="preserve">vpncoupons.com</t>
      </text>
    </comment>
    <comment authorId="0" ref="AG145">
      <text>
        <t xml:space="preserve">Deep Packet Inspection Shield</t>
      </text>
    </comment>
    <comment authorId="0" ref="AI146">
      <text>
        <t xml:space="preserve">VPN Gate is run by an assortment of volunteers, P2P capability may vary by server and location.</t>
      </text>
    </comment>
    <comment authorId="0" ref="BC147">
      <text>
        <t xml:space="preserve">Refund only available for non-working service (not counting P2P) after working with support to resolve issues.</t>
      </text>
    </comment>
    <comment authorId="0" ref="BK147">
      <text>
        <t xml:space="preserve">vpnreviews.com
</t>
      </text>
    </comment>
    <comment authorId="0" ref="AN148">
      <text>
        <t xml:space="preserve">"128bit encyrption" [sic]</t>
      </text>
    </comment>
    <comment authorId="0" ref="BE148">
      <text>
        <t xml:space="preserve">"You are totally secure while connected to our servers. No one can tap into your commmunication"</t>
      </text>
    </comment>
    <comment authorId="0" ref="BK148">
      <text>
        <t xml:space="preserve">securethoughts.com</t>
      </text>
    </comment>
    <comment authorId="0" ref="BB150">
      <text>
        <t xml:space="preserve">10 day subscriptions available.</t>
      </text>
    </comment>
    <comment authorId="0" ref="AG151">
      <text>
        <t xml:space="preserve">SecureProxy</t>
      </text>
    </comment>
    <comment authorId="0" ref="BJ151">
      <text>
        <t xml:space="preserve">best10vpn.com</t>
      </text>
    </comment>
    <comment authorId="0" ref="BK151">
      <text>
        <t xml:space="preserve">best10vpn.com
vpncritic.com
vpncompare.co.uk</t>
      </text>
    </comment>
    <comment authorId="0" ref="BE154">
      <text>
        <t xml:space="preserve">Be totally invisible</t>
      </text>
    </comment>
    <comment authorId="0" ref="BK154">
      <text>
        <t xml:space="preserve">vpnranks.com</t>
      </text>
    </comment>
    <comment authorId="0" ref="BC156">
      <text>
        <t xml:space="preserve">Refund available if
you have not exceeded 100 sessions and used less than 10GB of bandwidth.</t>
      </text>
    </comment>
    <comment authorId="0" ref="BE156">
      <text>
        <t xml:space="preserve">We encrypt your Internet traffic with unbreakable 256 bits AES encryption</t>
      </text>
    </comment>
    <comment authorId="0" ref="BK156">
      <text>
        <t xml:space="preserve">bestvpn.com
vpnranks.com</t>
      </text>
    </comment>
    <comment authorId="0" ref="AN157">
      <text>
        <t xml:space="preserve">"128-bit encryption keys"</t>
      </text>
    </comment>
    <comment authorId="0" ref="BC157">
      <text>
        <t xml:space="preserve">If you are unable to access the VPN Services from your hardware, after you have subscribed, you will notify us via the Support Centre or Help Form, within 30 days of subscribing, and we will attempt to activate the service by way of a variety of connection methods and, if we are unable to activate the service using any of those connection methods, you may request a refund in writing and we will refund your subscription fee.</t>
      </text>
    </comment>
    <comment authorId="0" ref="BD158">
      <text>
        <t xml:space="preserve">We keep no logs
We will store a time stamp and the server address that hosts the connection, the amount data transmitted (up- and download) during your session.</t>
      </text>
    </comment>
    <comment authorId="0" ref="BK161">
      <text>
        <t xml:space="preserve">bestvpn.com</t>
      </text>
    </comment>
    <comment authorId="0" ref="AO162">
      <text>
        <t xml:space="preserve">1024 bit</t>
      </text>
    </comment>
    <comment authorId="0" ref="AP162">
      <text>
        <t xml:space="preserve">1024 bit</t>
      </text>
    </comment>
    <comment authorId="0" ref="BK162">
      <text>
        <t xml:space="preserve">choosevpn.com</t>
      </text>
    </comment>
    <comment authorId="0" ref="BE163">
      <text>
        <t xml:space="preserve">Complete anonymity</t>
      </text>
    </comment>
    <comment authorId="0" ref="BK163">
      <text>
        <t xml:space="preserve">bestreviews.net
vpncritic.com
vpncreative.net</t>
      </text>
    </comment>
    <comment authorId="0" ref="BK164">
      <text>
        <t xml:space="preserve">vpnranks.com</t>
      </text>
    </comment>
    <comment authorId="0" ref="AG165">
      <text>
        <t xml:space="preserve">Chameleon</t>
      </text>
    </comment>
    <comment authorId="0" ref="BJ165">
      <text>
        <t xml:space="preserve">best10vpn.com</t>
      </text>
    </comment>
    <comment authorId="0" ref="BK165">
      <text>
        <t xml:space="preserve">bestvpn.com
vpnreviews.com
best10vpn.com
vpncritic.com
vpnstart.com
vpnfan.com
vpncompare.co.uk</t>
      </text>
    </comment>
    <comment authorId="0" ref="BK166">
      <text>
        <t xml:space="preserve">vpnreviews.com</t>
      </text>
    </comment>
    <comment authorId="0" ref="BC167">
      <text>
        <t xml:space="preserve">If in any case you think you are eligible for a refund, please contact support@wifimask.com and we'll figure it out.</t>
      </text>
    </comment>
    <comment authorId="0" ref="AG169">
      <text>
        <t xml:space="preserve">4D Stealth</t>
      </text>
    </comment>
    <comment authorId="0" ref="AN170">
      <text>
        <t xml:space="preserve">Says "256-bit", but doesn't specify a protocol</t>
      </text>
    </comment>
    <comment authorId="0" ref="BC170">
      <text>
        <t xml:space="preserve">Refund only availble if you have not used more than 500MB of bandwidth or you have not exceeded 20 sessions Whichever comes first.</t>
      </text>
    </comment>
    <comment authorId="0" ref="BK170">
      <text>
        <t xml:space="preserve">vpnreviews.com</t>
      </text>
    </comment>
    <comment authorId="0" ref="R171">
      <text>
        <t xml:space="preserve">For "unlimited" accounts, bandwidth is not logged.</t>
      </text>
    </comment>
    <comment authorId="0" ref="BE171">
      <text>
        <t xml:space="preserve">ZenMate is like wearing a cloak of invisibility - you can go anywhere undetected.</t>
      </text>
    </comment>
    <comment authorId="0" ref="AN172">
      <text>
        <t xml:space="preserve">Says "256-bit", but doesn't specify a protocol</t>
      </text>
    </comment>
    <comment authorId="0" ref="BB172">
      <text>
        <t xml:space="preserve">Trial has limited functionality.</t>
      </text>
    </comment>
    <comment authorId="0" ref="BC172">
      <text>
        <t xml:space="preserve">Refund available if ou have used less than 2GB of bandwidth.</t>
      </text>
    </comment>
    <comment authorId="0" ref="BD172">
      <text>
        <t xml:space="preserve">Zero logs
we may also gather data on connection information, including the timing and size of all packets sent over the Internet during a session</t>
      </text>
    </comment>
    <comment authorId="0" ref="BE173">
      <text>
        <t xml:space="preserve">We have created a wide range of solutions, which can guarantee the privacy protection.</t>
      </text>
    </comment>
    <comment authorId="0" ref="BK173">
      <text>
        <t xml:space="preserve">vpnhook.com
vpnlist.ru
</t>
      </text>
    </comment>
    <comment authorId="0" ref="AG174">
      <text>
        <t xml:space="preserve">AntiDPI</t>
      </text>
    </comment>
    <comment authorId="0" ref="BE174">
      <text>
        <t xml:space="preserve">"100% Online Identity and Data Protection"</t>
      </text>
    </comment>
    <comment authorId="0" ref="BK174">
      <text>
        <t xml:space="preserve">vpnranks.com</t>
      </text>
    </comment>
  </commentList>
</comments>
</file>

<file path=xl/sharedStrings.xml><?xml version="1.0" encoding="utf-8"?>
<sst xmlns="http://schemas.openxmlformats.org/spreadsheetml/2006/main" count="3438" uniqueCount="342">
  <si>
    <t>Timestamp</t>
  </si>
  <si>
    <t>Pytanie bez tytułu</t>
  </si>
  <si>
    <t>SIMPLE COMPARISON</t>
  </si>
  <si>
    <t>PRIVACY</t>
  </si>
  <si>
    <t>TECHNICAL</t>
  </si>
  <si>
    <t>WEBSITE</t>
  </si>
  <si>
    <t>PRICING</t>
  </si>
  <si>
    <t>ETHICS</t>
  </si>
  <si>
    <t xml:space="preserve">      (RAW DATA TO THE RIGHT) ---&gt;</t>
  </si>
  <si>
    <t>JURISDICTION</t>
  </si>
  <si>
    <t>LOGGING</t>
  </si>
  <si>
    <t>ACTIVISM</t>
  </si>
  <si>
    <t>SERVICE CONFIGURATION</t>
  </si>
  <si>
    <t>SECURITY</t>
  </si>
  <si>
    <t>AVAILABILITY</t>
  </si>
  <si>
    <t>COOKIES</t>
  </si>
  <si>
    <t>CONFIGURATION</t>
  </si>
  <si>
    <t>BUSINESS PRACTICES</t>
  </si>
  <si>
    <t>AFFILIATES</t>
  </si>
  <si>
    <t>Sheet last updated 11/12/2016</t>
  </si>
  <si>
    <t>BUSINESS</t>
  </si>
  <si>
    <t>ACTIVITY</t>
  </si>
  <si>
    <t>CONNECTION</t>
  </si>
  <si>
    <t>LEAK PROTECTION</t>
  </si>
  <si>
    <t>OBFUSCATION / CENSORSHIP AVOIDANCE</t>
  </si>
  <si>
    <t>NETWORK NEUTRALITY</t>
  </si>
  <si>
    <t>AVERAGE SPEEDS</t>
  </si>
  <si>
    <t>SERVER</t>
  </si>
  <si>
    <t>DATA ENCRYPTION</t>
  </si>
  <si>
    <t>HANDSHAKE ENCRYPTION</t>
  </si>
  <si>
    <t>GOOD FAITH</t>
  </si>
  <si>
    <t>AFFILIATE / RESELLER POLICY</t>
  </si>
  <si>
    <t>VPN SERVICE</t>
  </si>
  <si>
    <t>Jurisdiction</t>
  </si>
  <si>
    <t>Logging</t>
  </si>
  <si>
    <t>Activism</t>
  </si>
  <si>
    <t>Service Config</t>
  </si>
  <si>
    <t>Security</t>
  </si>
  <si>
    <t>Availability</t>
  </si>
  <si>
    <t>Website</t>
  </si>
  <si>
    <t>Pricing</t>
  </si>
  <si>
    <t>Ethics</t>
  </si>
  <si>
    <t>Based in (Country)</t>
  </si>
  <si>
    <t>"Fourteen Eyes" Country</t>
  </si>
  <si>
    <t>Enemy of the Internet</t>
  </si>
  <si>
    <t>Traffic</t>
  </si>
  <si>
    <t>DNS Requests</t>
  </si>
  <si>
    <t>Timestamps</t>
  </si>
  <si>
    <t>Bandwidth</t>
  </si>
  <si>
    <t>IP Address</t>
  </si>
  <si>
    <t>Anonymous Payment Method</t>
  </si>
  <si>
    <t>Accepts Bitcoin</t>
  </si>
  <si>
    <t>PGP Key Available</t>
  </si>
  <si>
    <t>Meets PrivacyToolsIO Criteria</t>
  </si>
  <si>
    <t>1st Party DNS Servers</t>
  </si>
  <si>
    <t>IPv6 Supported / Blocked</t>
  </si>
  <si>
    <t>Offers OpenVPN</t>
  </si>
  <si>
    <t>Supports Multihop</t>
  </si>
  <si>
    <t>Supports TCP Port 443</t>
  </si>
  <si>
    <t>Supports Obfsproxy</t>
  </si>
  <si>
    <t>Supports SOCKS</t>
  </si>
  <si>
    <t>Supports SSL Tunnel</t>
  </si>
  <si>
    <t>Supports SSH Tunnel</t>
  </si>
  <si>
    <t>Other Proprietary Protocols</t>
  </si>
  <si>
    <t>Blocks SMTP (Authent.)</t>
  </si>
  <si>
    <t>Blocks P2P</t>
  </si>
  <si>
    <t>US Server DL Speeds (%)</t>
  </si>
  <si>
    <t>International Server DL Speeds (%)</t>
  </si>
  <si>
    <t>Dedicated or Virtual</t>
  </si>
  <si>
    <t>Default Provided</t>
  </si>
  <si>
    <t>Strongest Provided</t>
  </si>
  <si>
    <t>Weakest Provided</t>
  </si>
  <si>
    <t># of Simultaneous Connections</t>
  </si>
  <si>
    <t># of Countries</t>
  </si>
  <si>
    <t># of Servers</t>
  </si>
  <si>
    <t>Linux Support (Manual)</t>
  </si>
  <si>
    <t># of Persistent Cookies</t>
  </si>
  <si>
    <t># of External Trackers</t>
  </si>
  <si>
    <t># of Proprietary API's</t>
  </si>
  <si>
    <t>Server SSL Rating</t>
  </si>
  <si>
    <t>SSL Certificate issued to</t>
  </si>
  <si>
    <t>$ / Month - (Annual Pricing)</t>
  </si>
  <si>
    <t>$ / Connection / Month</t>
  </si>
  <si>
    <t>Free Trial Available</t>
  </si>
  <si>
    <t>Refund Window (Days)</t>
  </si>
  <si>
    <t>Contradictory Logging Policies</t>
  </si>
  <si>
    <t>Falsely Claims Service is 100% Effective</t>
  </si>
  <si>
    <t>Incentivizes social media spam</t>
  </si>
  <si>
    <t>Forbids spam</t>
  </si>
  <si>
    <t>Requires ethical copy</t>
  </si>
  <si>
    <t>Requires full disclosure</t>
  </si>
  <si>
    <t>Practice ethical copy</t>
  </si>
  <si>
    <t>Give full disclosure</t>
  </si>
  <si>
    <t>3Monkey</t>
  </si>
  <si>
    <t>Switzerland</t>
  </si>
  <si>
    <t>Cooperative</t>
  </si>
  <si>
    <t>No</t>
  </si>
  <si>
    <t>Yes</t>
  </si>
  <si>
    <t>B</t>
  </si>
  <si>
    <t>No SSL Cert</t>
  </si>
  <si>
    <t>AceVPN</t>
  </si>
  <si>
    <t>USA</t>
  </si>
  <si>
    <t>Some</t>
  </si>
  <si>
    <t>A</t>
  </si>
  <si>
    <t>Self</t>
  </si>
  <si>
    <t>ActiVPN</t>
  </si>
  <si>
    <t>France</t>
  </si>
  <si>
    <t>Email</t>
  </si>
  <si>
    <t>See Note</t>
  </si>
  <si>
    <t>A+</t>
  </si>
  <si>
    <t>AirVPN</t>
  </si>
  <si>
    <t>Italy</t>
  </si>
  <si>
    <t>AES-256</t>
  </si>
  <si>
    <t>RSA-4096</t>
  </si>
  <si>
    <t>Anonine</t>
  </si>
  <si>
    <t>UK</t>
  </si>
  <si>
    <t>C</t>
  </si>
  <si>
    <t>Anonymizer</t>
  </si>
  <si>
    <t>A-</t>
  </si>
  <si>
    <t>AnonymousVPN</t>
  </si>
  <si>
    <t>Seychelles</t>
  </si>
  <si>
    <t>Astrill</t>
  </si>
  <si>
    <t>AES-128</t>
  </si>
  <si>
    <t>Autistici / Inventati</t>
  </si>
  <si>
    <t>Avast Secureline</t>
  </si>
  <si>
    <t>Czech Republic</t>
  </si>
  <si>
    <t>Avira Phantom VPN</t>
  </si>
  <si>
    <t>AzireVPN</t>
  </si>
  <si>
    <t>Sweden</t>
  </si>
  <si>
    <t>BeeVPN</t>
  </si>
  <si>
    <t>Denmark</t>
  </si>
  <si>
    <t>BlackVPN</t>
  </si>
  <si>
    <t>Hong Kong</t>
  </si>
  <si>
    <t>Dedicated</t>
  </si>
  <si>
    <t>CloudFlare</t>
  </si>
  <si>
    <t>Blockless</t>
  </si>
  <si>
    <t>Canada</t>
  </si>
  <si>
    <t>BolehVPN</t>
  </si>
  <si>
    <t>Boxpn</t>
  </si>
  <si>
    <t>Blowfish-128</t>
  </si>
  <si>
    <t>BTGuard</t>
  </si>
  <si>
    <t>F</t>
  </si>
  <si>
    <t>Buffered</t>
  </si>
  <si>
    <t>Hungary</t>
  </si>
  <si>
    <t>CactusVPN</t>
  </si>
  <si>
    <t>Moldova</t>
  </si>
  <si>
    <t>RSA-2048</t>
  </si>
  <si>
    <t>Celo</t>
  </si>
  <si>
    <t>Australia</t>
  </si>
  <si>
    <t>ChillGlobal</t>
  </si>
  <si>
    <t>Germany</t>
  </si>
  <si>
    <t>T</t>
  </si>
  <si>
    <t>Cloak</t>
  </si>
  <si>
    <t>CrypticVPN</t>
  </si>
  <si>
    <t>CryptoHippie</t>
  </si>
  <si>
    <t>CryptoStorm</t>
  </si>
  <si>
    <t>Iceland</t>
  </si>
  <si>
    <t>CyberGhost</t>
  </si>
  <si>
    <t>Romania</t>
  </si>
  <si>
    <t>DathoVPN</t>
  </si>
  <si>
    <t>Panama</t>
  </si>
  <si>
    <t>DissembleVPN</t>
  </si>
  <si>
    <t>Not Disclosed</t>
  </si>
  <si>
    <t>DotVPN</t>
  </si>
  <si>
    <t>Doublehop.me</t>
  </si>
  <si>
    <t>EarthVPN</t>
  </si>
  <si>
    <t>Northern Cyprus</t>
  </si>
  <si>
    <t>MS-CHAPv2</t>
  </si>
  <si>
    <t>Incapsula</t>
  </si>
  <si>
    <t>ExpressVPN</t>
  </si>
  <si>
    <t>British Virgin Islands</t>
  </si>
  <si>
    <t>Owned</t>
  </si>
  <si>
    <t>CA-4096</t>
  </si>
  <si>
    <t>Faceless.ME</t>
  </si>
  <si>
    <t>Cyprus</t>
  </si>
  <si>
    <t>FinchVPN</t>
  </si>
  <si>
    <t>Malaysia</t>
  </si>
  <si>
    <t>FlowVPN</t>
  </si>
  <si>
    <t>FlyVPN</t>
  </si>
  <si>
    <t>Freedom-IP</t>
  </si>
  <si>
    <t>Freedome</t>
  </si>
  <si>
    <t>Finland</t>
  </si>
  <si>
    <t>FreeVPN Ninja</t>
  </si>
  <si>
    <t>FrootVPN</t>
  </si>
  <si>
    <t>FrostVPN</t>
  </si>
  <si>
    <t>GetFlix</t>
  </si>
  <si>
    <t>GoTrusted</t>
  </si>
  <si>
    <t>GoVPN</t>
  </si>
  <si>
    <t>Hide.me</t>
  </si>
  <si>
    <t>HideIPVPN</t>
  </si>
  <si>
    <t>HideMyAss</t>
  </si>
  <si>
    <t>RSA-RC4</t>
  </si>
  <si>
    <t>RSA-1024</t>
  </si>
  <si>
    <t>Hide My IP</t>
  </si>
  <si>
    <t>Hola!VPN</t>
  </si>
  <si>
    <t>Hotspot Shield</t>
  </si>
  <si>
    <t>Five</t>
  </si>
  <si>
    <t>HotVPN</t>
  </si>
  <si>
    <t>I2VPN</t>
  </si>
  <si>
    <t>IBVPN</t>
  </si>
  <si>
    <t>Blowfish-256</t>
  </si>
  <si>
    <t>IncognitoVPN</t>
  </si>
  <si>
    <t>In-Disguise</t>
  </si>
  <si>
    <t>Belize</t>
  </si>
  <si>
    <t>Insorg</t>
  </si>
  <si>
    <t>Integrity.st</t>
  </si>
  <si>
    <t>IntelliVPN</t>
  </si>
  <si>
    <t>Internetz.me</t>
  </si>
  <si>
    <t>IPinator</t>
  </si>
  <si>
    <t>IPredator</t>
  </si>
  <si>
    <t>IPVanish</t>
  </si>
  <si>
    <t>Ironsocket</t>
  </si>
  <si>
    <t>Ivacy</t>
  </si>
  <si>
    <t>IVPN</t>
  </si>
  <si>
    <t>Gibraltar</t>
  </si>
  <si>
    <t>Kepard</t>
  </si>
  <si>
    <t>LeVPN</t>
  </si>
  <si>
    <t>LibertyShield</t>
  </si>
  <si>
    <t>LibertyVPN</t>
  </si>
  <si>
    <t>LimeVPN</t>
  </si>
  <si>
    <t>LiquidVPN</t>
  </si>
  <si>
    <t>Lokun</t>
  </si>
  <si>
    <t>Mullvad</t>
  </si>
  <si>
    <t>My Expat Network</t>
  </si>
  <si>
    <t>Partial</t>
  </si>
  <si>
    <t>MyIP.io</t>
  </si>
  <si>
    <t>My Private Network</t>
  </si>
  <si>
    <t>MyVPN.Pro</t>
  </si>
  <si>
    <t>Newshosting</t>
  </si>
  <si>
    <t>NEXTGenVPN</t>
  </si>
  <si>
    <t>NolimitVPN</t>
  </si>
  <si>
    <t>Singapore</t>
  </si>
  <si>
    <t>NordVPN</t>
  </si>
  <si>
    <t>Norton WiFi Privacy</t>
  </si>
  <si>
    <t>NVPN</t>
  </si>
  <si>
    <t>Bosnia</t>
  </si>
  <si>
    <t>OctaneVPN</t>
  </si>
  <si>
    <t>Opera (Browser) VPN</t>
  </si>
  <si>
    <t>Norway</t>
  </si>
  <si>
    <t>OverPlay</t>
  </si>
  <si>
    <t>oVPN.se</t>
  </si>
  <si>
    <t>DH-2048</t>
  </si>
  <si>
    <t>oVPN.to</t>
  </si>
  <si>
    <t>Perfect Privacy</t>
  </si>
  <si>
    <t>PirateParty.ca</t>
  </si>
  <si>
    <t>Private Internet Access</t>
  </si>
  <si>
    <t>PrivatePackets.io</t>
  </si>
  <si>
    <t>British Indian Ocean</t>
  </si>
  <si>
    <t>PrivateTunnel</t>
  </si>
  <si>
    <t>PrivateVPN</t>
  </si>
  <si>
    <t>Proxy.sh</t>
  </si>
  <si>
    <t>ProXPN</t>
  </si>
  <si>
    <t>Netherlands</t>
  </si>
  <si>
    <t>PRQ</t>
  </si>
  <si>
    <t>PureVPN</t>
  </si>
  <si>
    <t>RA4W VPN</t>
  </si>
  <si>
    <t>RiseupVPN</t>
  </si>
  <si>
    <t>RogueVPN</t>
  </si>
  <si>
    <t>SaferVPN</t>
  </si>
  <si>
    <t>SecureVPN.com</t>
  </si>
  <si>
    <t>SecureVPN.to</t>
  </si>
  <si>
    <t>Mix</t>
  </si>
  <si>
    <t>SecurityKISS</t>
  </si>
  <si>
    <t>Ireland</t>
  </si>
  <si>
    <t>Seed4me</t>
  </si>
  <si>
    <t>Taiwan</t>
  </si>
  <si>
    <t>Seedboxes.cc</t>
  </si>
  <si>
    <t>ShadeYou</t>
  </si>
  <si>
    <t>SlickVPN</t>
  </si>
  <si>
    <t>Smart DNS Proxy</t>
  </si>
  <si>
    <t>SmartVPN</t>
  </si>
  <si>
    <t>Morocco</t>
  </si>
  <si>
    <t>Sonic.net</t>
  </si>
  <si>
    <t>Spotflux</t>
  </si>
  <si>
    <t>Steganos</t>
  </si>
  <si>
    <t>StrongVPN</t>
  </si>
  <si>
    <t>SwitchVPN</t>
  </si>
  <si>
    <t>India</t>
  </si>
  <si>
    <t>SumRando</t>
  </si>
  <si>
    <t>Mauritius</t>
  </si>
  <si>
    <t>SunVPN</t>
  </si>
  <si>
    <t>SuperVPN</t>
  </si>
  <si>
    <t>SurfEasy</t>
  </si>
  <si>
    <t>TigerVPN</t>
  </si>
  <si>
    <t>Slovakia</t>
  </si>
  <si>
    <t>Torguard</t>
  </si>
  <si>
    <t>TorrentPrivacy</t>
  </si>
  <si>
    <t>TorVPN</t>
  </si>
  <si>
    <t>TotalVPN</t>
  </si>
  <si>
    <t>Traceless.me</t>
  </si>
  <si>
    <t>Trust.Zone</t>
  </si>
  <si>
    <t>TunnelBear</t>
  </si>
  <si>
    <t>Tunnelr</t>
  </si>
  <si>
    <t>TVWhenAway</t>
  </si>
  <si>
    <t>Unblock-Us</t>
  </si>
  <si>
    <t>Barbados</t>
  </si>
  <si>
    <t>Unblock VPN</t>
  </si>
  <si>
    <t>Unlocator</t>
  </si>
  <si>
    <t>UnoTelly</t>
  </si>
  <si>
    <t>Unseen Online</t>
  </si>
  <si>
    <t>Unspyable</t>
  </si>
  <si>
    <t>VikingVPN</t>
  </si>
  <si>
    <t>VIP72</t>
  </si>
  <si>
    <t>VPN4All</t>
  </si>
  <si>
    <t>VPN Gate</t>
  </si>
  <si>
    <t>Japan</t>
  </si>
  <si>
    <t>VPN Land</t>
  </si>
  <si>
    <t>VPN Master</t>
  </si>
  <si>
    <t>VPN Shield</t>
  </si>
  <si>
    <t>Poland</t>
  </si>
  <si>
    <t>VPN Unlimited</t>
  </si>
  <si>
    <t>VPN.ac</t>
  </si>
  <si>
    <t>VPN.Asia</t>
  </si>
  <si>
    <t>VPN.cc</t>
  </si>
  <si>
    <t>Malta</t>
  </si>
  <si>
    <t>VPN.ht</t>
  </si>
  <si>
    <t>VPN.sh</t>
  </si>
  <si>
    <t>VPNArea</t>
  </si>
  <si>
    <t>Bulgaria</t>
  </si>
  <si>
    <t>VPNAUS</t>
  </si>
  <si>
    <t>VPNBaron</t>
  </si>
  <si>
    <t>VPNJack</t>
  </si>
  <si>
    <t>MPPE-128</t>
  </si>
  <si>
    <t>MSCHAP-v2</t>
  </si>
  <si>
    <t>VPNMe</t>
  </si>
  <si>
    <t>VPNSecure</t>
  </si>
  <si>
    <t>VPNShazam</t>
  </si>
  <si>
    <t>Israel</t>
  </si>
  <si>
    <t>VPNTraffic</t>
  </si>
  <si>
    <t>VPNTunnel</t>
  </si>
  <si>
    <t>Blowfish-64</t>
  </si>
  <si>
    <t>VyprVPN</t>
  </si>
  <si>
    <t>WASEL Pro</t>
  </si>
  <si>
    <t>WifiMask</t>
  </si>
  <si>
    <t>WindScribe</t>
  </si>
  <si>
    <t>WiTopia</t>
  </si>
  <si>
    <t>WorldVPN</t>
  </si>
  <si>
    <t>Zenmate</t>
  </si>
  <si>
    <t>ZoogTV</t>
  </si>
  <si>
    <t>ZorroVPN</t>
  </si>
  <si>
    <t>ZPN</t>
  </si>
  <si>
    <t>UAE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</si>
</sst>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1">
    <font>
      <sz val="10.0"/>
      <color rgb="FF000000"/>
      <name val="Arial"/>
    </font>
    <font/>
    <font>
      <b/>
      <sz val="18.0"/>
    </font>
    <font>
      <b/>
      <sz val="14.0"/>
    </font>
    <font>
      <b/>
      <sz val="12.0"/>
    </font>
    <font>
      <color rgb="FF999999"/>
    </font>
    <font>
      <b/>
    </font>
    <font>
      <b/>
      <sz val="10.0"/>
    </font>
    <font>
      <name val="Arial"/>
    </font>
    <font>
      <u/>
      <color rgb="FF0000FF"/>
    </font>
    <font>
      <color rgb="FFD9D9D9"/>
    </font>
  </fonts>
  <fills count="14">
    <fill>
      <patternFill patternType="none"/>
    </fill>
    <fill>
      <patternFill patternType="lightGray"/>
    </fill>
    <fill>
      <patternFill patternType="solid">
        <fgColor rgb="FFD9D9D9"/>
        <bgColor rgb="FFD9D9D9"/>
      </patternFill>
    </fill>
    <fill>
      <patternFill patternType="solid">
        <fgColor rgb="FFE67C73"/>
        <bgColor rgb="FFE67C73"/>
      </patternFill>
    </fill>
    <fill>
      <patternFill patternType="solid">
        <fgColor rgb="FF57BB8A"/>
        <bgColor rgb="FF57BB8A"/>
      </patternFill>
    </fill>
    <fill>
      <patternFill patternType="solid">
        <fgColor rgb="FFFFD666"/>
        <bgColor rgb="FFFFD666"/>
      </patternFill>
    </fill>
    <fill>
      <patternFill patternType="solid">
        <fgColor rgb="FFF5B36B"/>
        <bgColor rgb="FFF5B36B"/>
      </patternFill>
    </fill>
    <fill>
      <patternFill patternType="solid">
        <fgColor rgb="FFDDD16D"/>
        <bgColor rgb="FFDDD16D"/>
      </patternFill>
    </fill>
    <fill>
      <patternFill patternType="solid">
        <fgColor rgb="FFF2A96D"/>
        <bgColor rgb="FFF2A96D"/>
      </patternFill>
    </fill>
    <fill>
      <patternFill patternType="solid">
        <fgColor rgb="FF8FC47E"/>
        <bgColor rgb="FF8FC47E"/>
      </patternFill>
    </fill>
    <fill>
      <patternFill patternType="solid">
        <fgColor rgb="FFFED166"/>
        <bgColor rgb="FFFED166"/>
      </patternFill>
    </fill>
    <fill>
      <patternFill patternType="solid">
        <fgColor rgb="FFE3D16C"/>
        <bgColor rgb="FFE3D16C"/>
      </patternFill>
    </fill>
    <fill>
      <patternFill patternType="solid">
        <fgColor rgb="FFB2C977"/>
        <bgColor rgb="FFB2C977"/>
      </patternFill>
    </fill>
    <fill>
      <patternFill patternType="solid">
        <fgColor rgb="FFC2CC73"/>
        <bgColor rgb="FFC2CC73"/>
      </patternFill>
    </fill>
  </fills>
  <borders count="16">
    <border>
      <left/>
      <right/>
      <top/>
      <bottom/>
    </border>
    <border>
      <left style="thin">
        <color rgb="FF000000"/>
      </left>
      <right style="thin">
        <color rgb="FF000000"/>
      </right>
      <top/>
      <bottom/>
    </border>
    <border>
      <left/>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bottom/>
    </border>
    <border>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80">
    <xf borderId="0" fillId="0" fontId="0" numFmtId="0" xfId="0" applyAlignment="1" applyFont="1">
      <alignment/>
    </xf>
    <xf borderId="0" fillId="0" fontId="1" numFmtId="0" xfId="0" applyAlignment="1" applyFont="1">
      <alignment/>
    </xf>
    <xf borderId="1" fillId="2" fontId="2" numFmtId="0" xfId="0" applyAlignment="1" applyBorder="1" applyFill="1" applyFont="1">
      <alignment horizontal="center" vertical="center" wrapText="1"/>
    </xf>
    <xf borderId="0" fillId="2" fontId="3" numFmtId="0" xfId="0" applyAlignment="1" applyFont="1">
      <alignment horizontal="left"/>
    </xf>
    <xf borderId="2" fillId="2" fontId="3" numFmtId="0" xfId="0" applyAlignment="1" applyBorder="1" applyFont="1">
      <alignment horizontal="center"/>
    </xf>
    <xf borderId="0" fillId="2" fontId="3" numFmtId="0" xfId="0" applyAlignment="1" applyFont="1">
      <alignment horizontal="center"/>
    </xf>
    <xf borderId="1" fillId="0" fontId="1" numFmtId="0" xfId="0" applyBorder="1" applyFont="1"/>
    <xf borderId="3" fillId="0" fontId="3" numFmtId="0" xfId="0" applyAlignment="1" applyBorder="1" applyFont="1">
      <alignment horizontal="center"/>
    </xf>
    <xf borderId="2" fillId="0" fontId="1" numFmtId="0" xfId="0" applyBorder="1" applyFont="1"/>
    <xf borderId="4" fillId="0" fontId="1" numFmtId="0" xfId="0" applyBorder="1" applyFont="1"/>
    <xf borderId="5" fillId="0" fontId="3" numFmtId="0" xfId="0" applyAlignment="1" applyBorder="1" applyFont="1">
      <alignment horizontal="center"/>
    </xf>
    <xf borderId="6" fillId="0" fontId="1" numFmtId="0" xfId="0" applyBorder="1" applyFont="1"/>
    <xf borderId="7" fillId="0" fontId="1" numFmtId="0" xfId="0" applyBorder="1" applyFont="1"/>
    <xf borderId="6" fillId="0" fontId="3" numFmtId="0" xfId="0" applyAlignment="1" applyBorder="1" applyFont="1">
      <alignment horizontal="center"/>
    </xf>
    <xf borderId="8" fillId="0" fontId="4" numFmtId="0" xfId="0" applyAlignment="1" applyBorder="1" applyFont="1">
      <alignment horizontal="center"/>
    </xf>
    <xf borderId="9" fillId="0" fontId="1" numFmtId="0" xfId="0" applyBorder="1" applyFont="1"/>
    <xf borderId="10" fillId="0" fontId="1" numFmtId="0" xfId="0" applyBorder="1" applyFont="1"/>
    <xf borderId="3" fillId="0" fontId="4" numFmtId="0" xfId="0" applyAlignment="1" applyBorder="1" applyFont="1">
      <alignment horizontal="center"/>
    </xf>
    <xf borderId="2" fillId="0" fontId="4" numFmtId="0" xfId="0" applyAlignment="1" applyBorder="1" applyFont="1">
      <alignment horizontal="center"/>
    </xf>
    <xf borderId="3" fillId="0" fontId="4" numFmtId="0" xfId="0" applyAlignment="1" applyBorder="1" applyFont="1">
      <alignment horizontal="center" wrapText="1"/>
    </xf>
    <xf borderId="11" fillId="0" fontId="1" numFmtId="0" xfId="0" applyBorder="1" applyFont="1"/>
    <xf borderId="12" fillId="0" fontId="1" numFmtId="0" xfId="0" applyBorder="1" applyFont="1"/>
    <xf borderId="5" fillId="0" fontId="4" numFmtId="0" xfId="0" applyAlignment="1" applyBorder="1" applyFont="1">
      <alignment horizontal="center"/>
    </xf>
    <xf borderId="13" fillId="0" fontId="5" numFmtId="0" xfId="0" applyAlignment="1" applyBorder="1" applyFont="1">
      <alignment/>
    </xf>
    <xf borderId="1" fillId="2" fontId="4" numFmtId="0" xfId="0" applyAlignment="1" applyBorder="1" applyFont="1">
      <alignment horizontal="center"/>
    </xf>
    <xf borderId="5" fillId="0" fontId="6" numFmtId="0" xfId="0" applyAlignment="1" applyBorder="1" applyFont="1">
      <alignment horizontal="center" wrapText="1"/>
    </xf>
    <xf borderId="8" fillId="0" fontId="1" numFmtId="0" xfId="0" applyBorder="1" applyFont="1"/>
    <xf borderId="14" fillId="0" fontId="6" numFmtId="0" xfId="0" applyAlignment="1" applyBorder="1" applyFont="1">
      <alignment horizontal="center" wrapText="1"/>
    </xf>
    <xf borderId="3" fillId="0" fontId="6" numFmtId="0" xfId="0" applyAlignment="1" applyBorder="1" applyFont="1">
      <alignment horizontal="center" wrapText="1"/>
    </xf>
    <xf borderId="15" fillId="0" fontId="6" numFmtId="0" xfId="0" applyAlignment="1" applyBorder="1" applyFont="1">
      <alignment horizontal="center" wrapText="1"/>
    </xf>
    <xf borderId="5" fillId="0" fontId="7" numFmtId="0" xfId="0" applyAlignment="1" applyBorder="1" applyFont="1">
      <alignment horizontal="center"/>
    </xf>
    <xf borderId="14" fillId="0" fontId="3" numFmtId="0" xfId="0" applyAlignment="1" applyBorder="1" applyFont="1">
      <alignment horizontal="center"/>
    </xf>
    <xf borderId="1" fillId="2" fontId="6" numFmtId="0" xfId="0" applyAlignment="1" applyBorder="1" applyFont="1">
      <alignment horizontal="center" wrapText="1"/>
    </xf>
    <xf borderId="7" fillId="0" fontId="6" numFmtId="0" xfId="0" applyAlignment="1" applyBorder="1" applyFont="1">
      <alignment horizontal="center" wrapText="1"/>
    </xf>
    <xf borderId="6" fillId="0" fontId="6" numFmtId="0" xfId="0" applyAlignment="1" applyBorder="1" applyFont="1">
      <alignment horizontal="center" wrapText="1"/>
    </xf>
    <xf borderId="3" fillId="0" fontId="4" numFmtId="0" xfId="0" applyAlignment="1" applyBorder="1" applyFont="1">
      <alignment/>
    </xf>
    <xf borderId="3" fillId="0" fontId="1" numFmtId="0" xfId="0" applyAlignment="1" applyBorder="1" applyFont="1">
      <alignment horizontal="center"/>
    </xf>
    <xf borderId="2" fillId="0" fontId="1" numFmtId="0" xfId="0" applyAlignment="1" applyBorder="1" applyFont="1">
      <alignment horizontal="center"/>
    </xf>
    <xf borderId="4" fillId="0" fontId="1" numFmtId="0" xfId="0" applyAlignment="1" applyBorder="1" applyFont="1">
      <alignment horizontal="center"/>
    </xf>
    <xf borderId="12" fillId="2" fontId="1" numFmtId="0" xfId="0" applyAlignment="1" applyBorder="1" applyFont="1">
      <alignment horizontal="center"/>
    </xf>
    <xf borderId="2" fillId="0" fontId="1" numFmtId="0" xfId="0" applyAlignment="1" applyBorder="1" applyFont="1">
      <alignment horizontal="center"/>
    </xf>
    <xf borderId="0" fillId="0" fontId="1" numFmtId="0" xfId="0" applyAlignment="1" applyFont="1">
      <alignment horizontal="center"/>
    </xf>
    <xf borderId="11" fillId="0" fontId="1" numFmtId="0" xfId="0" applyAlignment="1" applyBorder="1" applyFont="1">
      <alignment horizontal="center"/>
    </xf>
    <xf borderId="12" fillId="0" fontId="1" numFmtId="0" xfId="0" applyAlignment="1" applyBorder="1" applyFont="1">
      <alignment horizontal="center"/>
    </xf>
    <xf borderId="3" fillId="0" fontId="1" numFmtId="164" xfId="0" applyAlignment="1" applyBorder="1" applyFont="1" applyNumberFormat="1">
      <alignment horizontal="center"/>
    </xf>
    <xf borderId="2" fillId="0" fontId="1" numFmtId="164" xfId="0" applyAlignment="1" applyBorder="1" applyFont="1" applyNumberFormat="1">
      <alignment horizontal="center"/>
    </xf>
    <xf borderId="11" fillId="0" fontId="4" numFmtId="0" xfId="0" applyAlignment="1" applyBorder="1" applyFont="1">
      <alignment/>
    </xf>
    <xf borderId="0" fillId="2" fontId="1" numFmtId="0" xfId="0" applyAlignment="1" applyFont="1">
      <alignment horizontal="center"/>
    </xf>
    <xf borderId="0" fillId="0" fontId="1" numFmtId="0" xfId="0" applyAlignment="1" applyFont="1">
      <alignment horizontal="center"/>
    </xf>
    <xf borderId="12" fillId="0" fontId="1" numFmtId="0" xfId="0" applyAlignment="1" applyBorder="1" applyFont="1">
      <alignment horizontal="center"/>
    </xf>
    <xf borderId="0" fillId="0" fontId="1" numFmtId="164" xfId="0" applyAlignment="1" applyFont="1" applyNumberFormat="1">
      <alignment horizontal="center"/>
    </xf>
    <xf borderId="11" fillId="0" fontId="1" numFmtId="0" xfId="0" applyAlignment="1" applyBorder="1" applyFont="1">
      <alignment horizontal="center"/>
    </xf>
    <xf borderId="0" fillId="0" fontId="1" numFmtId="164" xfId="0" applyAlignment="1" applyFont="1" applyNumberFormat="1">
      <alignment horizontal="center"/>
    </xf>
    <xf borderId="1" fillId="0" fontId="8" numFmtId="0" xfId="0" applyAlignment="1" applyBorder="1" applyFont="1">
      <alignment horizontal="center"/>
    </xf>
    <xf borderId="0" fillId="3" fontId="8" numFmtId="0" xfId="0" applyAlignment="1" applyFill="1" applyFont="1">
      <alignment horizontal="center"/>
    </xf>
    <xf borderId="12" fillId="4" fontId="8" numFmtId="0" xfId="0" applyAlignment="1" applyBorder="1" applyFill="1" applyFont="1">
      <alignment horizontal="center"/>
    </xf>
    <xf borderId="0" fillId="0" fontId="8" numFmtId="0" xfId="0" applyAlignment="1" applyFont="1">
      <alignment/>
    </xf>
    <xf borderId="12" fillId="0" fontId="8" numFmtId="0" xfId="0" applyAlignment="1" applyBorder="1" applyFont="1">
      <alignment/>
    </xf>
    <xf borderId="12" fillId="0" fontId="8" numFmtId="0" xfId="0" applyAlignment="1" applyBorder="1" applyFont="1">
      <alignment/>
    </xf>
    <xf borderId="0" fillId="5" fontId="8" numFmtId="0" xfId="0" applyAlignment="1" applyFill="1" applyFont="1">
      <alignment horizontal="center"/>
    </xf>
    <xf borderId="0" fillId="4" fontId="8" numFmtId="0" xfId="0" applyAlignment="1" applyFont="1">
      <alignment horizontal="center"/>
    </xf>
    <xf borderId="12" fillId="3" fontId="8" numFmtId="0" xfId="0" applyAlignment="1" applyBorder="1" applyFont="1">
      <alignment horizontal="center"/>
    </xf>
    <xf borderId="12" fillId="5" fontId="8" numFmtId="0" xfId="0" applyAlignment="1" applyBorder="1" applyFont="1">
      <alignment horizontal="center"/>
    </xf>
    <xf borderId="0" fillId="6" fontId="8" numFmtId="0" xfId="0" applyAlignment="1" applyFill="1" applyFont="1">
      <alignment horizontal="center"/>
    </xf>
    <xf borderId="12" fillId="7" fontId="8" numFmtId="0" xfId="0" applyAlignment="1" applyBorder="1" applyFill="1" applyFont="1">
      <alignment horizontal="center"/>
    </xf>
    <xf borderId="0" fillId="8" fontId="8" numFmtId="0" xfId="0" applyAlignment="1" applyFill="1" applyFont="1">
      <alignment horizontal="center"/>
    </xf>
    <xf borderId="0" fillId="9" fontId="8" numFmtId="0" xfId="0" applyAlignment="1" applyFill="1" applyFont="1">
      <alignment horizontal="center"/>
    </xf>
    <xf borderId="12" fillId="10" fontId="8" numFmtId="0" xfId="0" applyAlignment="1" applyBorder="1" applyFill="1" applyFont="1">
      <alignment horizontal="center"/>
    </xf>
    <xf borderId="0" fillId="11" fontId="8" numFmtId="0" xfId="0" applyAlignment="1" applyFill="1" applyFont="1">
      <alignment horizontal="center"/>
    </xf>
    <xf borderId="0" fillId="12" fontId="8" numFmtId="164" xfId="0" applyAlignment="1" applyFill="1" applyFont="1" applyNumberFormat="1">
      <alignment horizontal="center"/>
    </xf>
    <xf borderId="0" fillId="13" fontId="8" numFmtId="164" xfId="0" applyAlignment="1" applyFill="1" applyFont="1" applyNumberFormat="1">
      <alignment horizontal="center"/>
    </xf>
    <xf borderId="8" fillId="0" fontId="4" numFmtId="0" xfId="0" applyAlignment="1" applyBorder="1" applyFont="1">
      <alignment/>
    </xf>
    <xf borderId="8" fillId="0" fontId="1" numFmtId="0" xfId="0" applyAlignment="1" applyBorder="1" applyFont="1">
      <alignment horizontal="center"/>
    </xf>
    <xf borderId="9" fillId="0" fontId="1" numFmtId="0" xfId="0" applyAlignment="1" applyBorder="1" applyFont="1">
      <alignment horizontal="center"/>
    </xf>
    <xf borderId="10" fillId="0" fontId="1" numFmtId="0" xfId="0" applyAlignment="1" applyBorder="1" applyFont="1">
      <alignment horizontal="center"/>
    </xf>
    <xf borderId="9" fillId="0" fontId="1" numFmtId="164" xfId="0" applyAlignment="1" applyBorder="1" applyFont="1" applyNumberFormat="1">
      <alignment horizontal="center"/>
    </xf>
    <xf borderId="0" fillId="0" fontId="9" numFmtId="0" xfId="0" applyAlignment="1" applyFont="1">
      <alignment wrapText="1"/>
    </xf>
    <xf borderId="0" fillId="2" fontId="1" numFmtId="0" xfId="0" applyAlignment="1" applyFont="1">
      <alignment horizontal="center"/>
    </xf>
    <xf borderId="0" fillId="2" fontId="10" numFmtId="0" xfId="0" applyAlignment="1" applyFont="1">
      <alignment horizontal="center"/>
    </xf>
    <xf borderId="0" fillId="0" fontId="1" numFmtId="0" xfId="0" applyAlignment="1" applyFont="1">
      <alignment wrapText="1"/>
    </xf>
  </cellXfs>
  <cellStyles count="1">
    <cellStyle xfId="0" name="Normal" builtinId="0"/>
  </cellStyles>
  <dxfs count="8">
    <dxf>
      <font/>
      <fill>
        <patternFill patternType="solid">
          <fgColor rgb="FFFFD666"/>
          <bgColor rgb="FFFFD666"/>
        </patternFill>
      </fill>
      <alignment/>
      <border>
        <left/>
        <right/>
        <top/>
        <bottom/>
      </border>
    </dxf>
    <dxf>
      <font/>
      <fill>
        <patternFill patternType="solid">
          <fgColor rgb="FF57BB8A"/>
          <bgColor rgb="FF57BB8A"/>
        </patternFill>
      </fill>
      <alignment/>
      <border>
        <left/>
        <right/>
        <top/>
        <bottom/>
      </border>
    </dxf>
    <dxf>
      <font/>
      <fill>
        <patternFill patternType="solid">
          <fgColor rgb="FFE67C73"/>
          <bgColor rgb="FFE67C73"/>
        </patternFill>
      </fill>
      <alignment/>
      <border>
        <left/>
        <right/>
        <top/>
        <bottom/>
      </border>
    </dxf>
    <dxf>
      <font/>
      <fill>
        <patternFill patternType="solid">
          <fgColor rgb="FFB6D7A8"/>
          <bgColor rgb="FFB6D7A8"/>
        </patternFill>
      </fill>
      <alignment/>
      <border>
        <left/>
        <right/>
        <top/>
        <bottom/>
      </border>
    </dxf>
    <dxf>
      <font/>
      <fill>
        <patternFill patternType="solid">
          <fgColor rgb="FFF9CB9C"/>
          <bgColor rgb="FFF9CB9C"/>
        </patternFill>
      </fill>
      <alignment/>
      <border>
        <left/>
        <right/>
        <top/>
        <bottom/>
      </border>
    </dxf>
    <dxf>
      <font>
        <color rgb="FF57BB8A"/>
      </font>
      <fill>
        <patternFill patternType="solid">
          <fgColor rgb="FF57BB8A"/>
          <bgColor rgb="FF57BB8A"/>
        </patternFill>
      </fill>
      <alignment/>
      <border>
        <left/>
        <right/>
        <top/>
        <bottom/>
      </border>
    </dxf>
    <dxf>
      <font>
        <color rgb="FFFFD666"/>
      </font>
      <fill>
        <patternFill patternType="solid">
          <fgColor rgb="FFFFD666"/>
          <bgColor rgb="FFFFD666"/>
        </patternFill>
      </fill>
      <alignment/>
      <border>
        <left/>
        <right/>
        <top/>
        <bottom/>
      </border>
    </dxf>
    <dxf>
      <font>
        <color rgb="FFE67C73"/>
      </font>
      <fill>
        <patternFill patternType="solid">
          <fgColor rgb="FFE67C73"/>
          <bgColor rgb="FFE67C73"/>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creativecommons.org/licenses/by-nc-sa/4.0/"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4.43" defaultRowHeight="15.75"/>
  <cols>
    <col customWidth="1" min="1" max="1" width="28.29"/>
    <col customWidth="1" min="2" max="9" width="11.71"/>
    <col customWidth="1" min="10" max="10" width="11.57"/>
    <col customWidth="1" min="11" max="11" width="8.43"/>
    <col customWidth="1" min="12" max="12" width="19.71"/>
    <col customWidth="1" min="13" max="13" width="12.57"/>
    <col customWidth="1" min="14" max="14" width="12.86"/>
    <col customWidth="1" min="15" max="15" width="10.71"/>
    <col customWidth="1" min="16" max="16" width="11.71"/>
    <col customWidth="1" min="17" max="17" width="14.29"/>
    <col customWidth="1" min="18" max="18" width="12.71"/>
    <col customWidth="1" min="19" max="19" width="12.86"/>
    <col customWidth="1" min="20" max="20" width="14.0"/>
    <col customWidth="1" min="21" max="21" width="11.71"/>
    <col customWidth="1" min="22" max="22" width="13.29"/>
    <col customWidth="1" min="23" max="23" width="17.29"/>
    <col customWidth="1" min="24" max="24" width="11.29"/>
    <col customWidth="1" min="25" max="25" width="12.57"/>
    <col customWidth="1" min="26" max="33" width="12.86"/>
    <col customWidth="1" min="34" max="34" width="12.71"/>
    <col customWidth="1" min="35" max="35" width="11.57"/>
    <col customWidth="1" min="36" max="39" width="13.57"/>
    <col customWidth="1" min="40" max="40" width="12.86"/>
    <col customWidth="1" min="41" max="41" width="13.86"/>
    <col customWidth="1" min="42" max="42" width="13.71"/>
    <col customWidth="1" min="43" max="43" width="15.71"/>
    <col customWidth="1" min="44" max="44" width="12.0"/>
    <col customWidth="1" min="45" max="46" width="11.43"/>
    <col customWidth="1" min="47" max="47" width="12.57"/>
    <col customWidth="1" min="48" max="48" width="13.43"/>
    <col customWidth="1" min="49" max="49" width="14.43"/>
    <col customWidth="1" min="50" max="50" width="11.14"/>
    <col customWidth="1" min="51" max="51" width="13.43"/>
    <col customWidth="1" min="52" max="52" width="14.43"/>
    <col customWidth="1" min="53" max="53" width="16.71"/>
    <col customWidth="1" min="54" max="54" width="12.57"/>
    <col customWidth="1" min="55" max="55" width="12.14"/>
    <col customWidth="1" min="56" max="56" width="16.0"/>
    <col customWidth="1" min="57" max="57" width="16.86"/>
    <col customWidth="1" min="58" max="58" width="15.14"/>
    <col customWidth="1" min="59" max="59" width="11.71"/>
    <col customWidth="1" min="60" max="60" width="12.86"/>
    <col customWidth="1" min="61" max="61" width="13.0"/>
    <col customWidth="1" min="62" max="62" width="12.29"/>
    <col customWidth="1" min="63" max="63" width="12.57"/>
  </cols>
  <sheetData>
    <row r="1">
      <c r="A1" s="2"/>
      <c r="B1" s="3"/>
      <c r="C1" s="4"/>
      <c r="D1" s="4"/>
      <c r="E1" s="4"/>
      <c r="F1" s="4"/>
      <c r="G1" s="4"/>
      <c r="H1" s="4"/>
      <c r="I1" s="4"/>
      <c r="J1" s="5"/>
      <c r="K1" s="3"/>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row>
    <row r="2">
      <c r="A2" s="6"/>
      <c r="B2" s="7" t="s">
        <v>2</v>
      </c>
      <c r="C2" s="8"/>
      <c r="D2" s="8"/>
      <c r="E2" s="8"/>
      <c r="F2" s="8"/>
      <c r="G2" s="8"/>
      <c r="H2" s="8"/>
      <c r="I2" s="8"/>
      <c r="J2" s="9"/>
      <c r="K2" s="5"/>
      <c r="L2" s="10" t="s">
        <v>3</v>
      </c>
      <c r="M2" s="11"/>
      <c r="N2" s="11"/>
      <c r="O2" s="11"/>
      <c r="P2" s="11"/>
      <c r="Q2" s="11"/>
      <c r="R2" s="11"/>
      <c r="S2" s="11"/>
      <c r="T2" s="11"/>
      <c r="U2" s="11"/>
      <c r="V2" s="11"/>
      <c r="W2" s="12"/>
      <c r="X2" s="10" t="s">
        <v>4</v>
      </c>
      <c r="Y2" s="11"/>
      <c r="Z2" s="11"/>
      <c r="AA2" s="11"/>
      <c r="AB2" s="11"/>
      <c r="AC2" s="11"/>
      <c r="AD2" s="11"/>
      <c r="AE2" s="11"/>
      <c r="AF2" s="11"/>
      <c r="AG2" s="11"/>
      <c r="AH2" s="11"/>
      <c r="AI2" s="11"/>
      <c r="AJ2" s="11"/>
      <c r="AK2" s="11"/>
      <c r="AL2" s="11"/>
      <c r="AM2" s="11"/>
      <c r="AN2" s="11"/>
      <c r="AO2" s="11"/>
      <c r="AP2" s="11"/>
      <c r="AQ2" s="11"/>
      <c r="AR2" s="11"/>
      <c r="AS2" s="11"/>
      <c r="AT2" s="12"/>
      <c r="AU2" s="13" t="s">
        <v>5</v>
      </c>
      <c r="AV2" s="11"/>
      <c r="AW2" s="11"/>
      <c r="AX2" s="11"/>
      <c r="AY2" s="11"/>
      <c r="AZ2" s="7" t="s">
        <v>6</v>
      </c>
      <c r="BA2" s="8"/>
      <c r="BB2" s="8"/>
      <c r="BC2" s="9"/>
      <c r="BD2" s="10" t="s">
        <v>7</v>
      </c>
      <c r="BE2" s="11"/>
      <c r="BF2" s="11"/>
      <c r="BG2" s="11"/>
      <c r="BH2" s="11"/>
      <c r="BI2" s="11"/>
      <c r="BJ2" s="11"/>
      <c r="BK2" s="12"/>
    </row>
    <row r="3">
      <c r="A3" s="6"/>
      <c r="B3" s="14" t="s">
        <v>8</v>
      </c>
      <c r="C3" s="15"/>
      <c r="D3" s="15"/>
      <c r="E3" s="15"/>
      <c r="F3" s="15"/>
      <c r="G3" s="15"/>
      <c r="H3" s="15"/>
      <c r="I3" s="15"/>
      <c r="J3" s="16"/>
      <c r="K3" s="5"/>
      <c r="L3" s="17" t="s">
        <v>9</v>
      </c>
      <c r="M3" s="8"/>
      <c r="N3" s="8"/>
      <c r="O3" s="17" t="s">
        <v>10</v>
      </c>
      <c r="P3" s="8"/>
      <c r="Q3" s="8"/>
      <c r="R3" s="8"/>
      <c r="S3" s="9"/>
      <c r="T3" s="17" t="s">
        <v>11</v>
      </c>
      <c r="U3" s="8"/>
      <c r="V3" s="8"/>
      <c r="W3" s="9"/>
      <c r="X3" s="18" t="s">
        <v>12</v>
      </c>
      <c r="Y3" s="8"/>
      <c r="Z3" s="8"/>
      <c r="AA3" s="8"/>
      <c r="AB3" s="8"/>
      <c r="AC3" s="8"/>
      <c r="AD3" s="8"/>
      <c r="AE3" s="8"/>
      <c r="AF3" s="8"/>
      <c r="AG3" s="8"/>
      <c r="AH3" s="8"/>
      <c r="AI3" s="8"/>
      <c r="AJ3" s="8"/>
      <c r="AK3" s="9"/>
      <c r="AL3" s="17" t="s">
        <v>13</v>
      </c>
      <c r="AM3" s="8"/>
      <c r="AN3" s="8"/>
      <c r="AO3" s="8"/>
      <c r="AP3" s="9"/>
      <c r="AQ3" s="17" t="s">
        <v>14</v>
      </c>
      <c r="AR3" s="8"/>
      <c r="AS3" s="8"/>
      <c r="AT3" s="9"/>
      <c r="AU3" s="19" t="s">
        <v>15</v>
      </c>
      <c r="AV3" s="9"/>
      <c r="AW3" s="19" t="s">
        <v>16</v>
      </c>
      <c r="AX3" s="8"/>
      <c r="AY3" s="9"/>
      <c r="AZ3" s="20"/>
      <c r="BC3" s="21"/>
      <c r="BD3" s="22" t="s">
        <v>17</v>
      </c>
      <c r="BE3" s="11"/>
      <c r="BF3" s="11"/>
      <c r="BG3" s="11"/>
      <c r="BH3" s="11"/>
      <c r="BI3" s="11"/>
      <c r="BJ3" s="17" t="s">
        <v>18</v>
      </c>
      <c r="BK3" s="9"/>
    </row>
    <row r="4" ht="18.0" customHeight="1">
      <c r="A4" s="23" t="s">
        <v>19</v>
      </c>
      <c r="B4" s="14" t="s">
        <v>3</v>
      </c>
      <c r="C4" s="15"/>
      <c r="D4" s="16"/>
      <c r="E4" s="14" t="s">
        <v>4</v>
      </c>
      <c r="F4" s="15"/>
      <c r="G4" s="16"/>
      <c r="H4" s="14" t="s">
        <v>20</v>
      </c>
      <c r="I4" s="15"/>
      <c r="J4" s="16"/>
      <c r="K4" s="24"/>
      <c r="L4" s="20"/>
      <c r="O4" s="25" t="s">
        <v>21</v>
      </c>
      <c r="P4" s="12"/>
      <c r="Q4" s="25" t="s">
        <v>22</v>
      </c>
      <c r="R4" s="11"/>
      <c r="S4" s="12"/>
      <c r="T4" s="26"/>
      <c r="U4" s="15"/>
      <c r="V4" s="15"/>
      <c r="W4" s="16"/>
      <c r="X4" s="25" t="s">
        <v>23</v>
      </c>
      <c r="Y4" s="11"/>
      <c r="Z4" s="27"/>
      <c r="AA4" s="25" t="s">
        <v>24</v>
      </c>
      <c r="AB4" s="11"/>
      <c r="AC4" s="11"/>
      <c r="AD4" s="11"/>
      <c r="AE4" s="11"/>
      <c r="AF4" s="11"/>
      <c r="AG4" s="12"/>
      <c r="AH4" s="25" t="s">
        <v>25</v>
      </c>
      <c r="AI4" s="12"/>
      <c r="AJ4" s="28" t="s">
        <v>26</v>
      </c>
      <c r="AK4" s="9"/>
      <c r="AL4" s="29" t="s">
        <v>27</v>
      </c>
      <c r="AM4" s="28" t="s">
        <v>28</v>
      </c>
      <c r="AN4" s="9"/>
      <c r="AO4" s="28" t="s">
        <v>29</v>
      </c>
      <c r="AP4" s="9"/>
      <c r="AQ4" s="26"/>
      <c r="AR4" s="15"/>
      <c r="AS4" s="15"/>
      <c r="AT4" s="16"/>
      <c r="AU4" s="26"/>
      <c r="AV4" s="16"/>
      <c r="AW4" s="26"/>
      <c r="AX4" s="15"/>
      <c r="AY4" s="16"/>
      <c r="AZ4" s="26"/>
      <c r="BA4" s="15"/>
      <c r="BB4" s="15"/>
      <c r="BC4" s="16"/>
      <c r="BD4" s="30" t="s">
        <v>30</v>
      </c>
      <c r="BE4" s="11"/>
      <c r="BF4" s="12"/>
      <c r="BG4" s="30" t="s">
        <v>31</v>
      </c>
      <c r="BH4" s="11"/>
      <c r="BI4" s="12"/>
      <c r="BJ4" s="26"/>
      <c r="BK4" s="16"/>
    </row>
    <row r="5">
      <c r="A5" s="31" t="s">
        <v>32</v>
      </c>
      <c r="B5" s="27" t="s">
        <v>33</v>
      </c>
      <c r="C5" s="27" t="s">
        <v>34</v>
      </c>
      <c r="D5" s="27" t="s">
        <v>35</v>
      </c>
      <c r="E5" s="27" t="s">
        <v>36</v>
      </c>
      <c r="F5" s="27" t="s">
        <v>37</v>
      </c>
      <c r="G5" s="27" t="s">
        <v>38</v>
      </c>
      <c r="H5" s="27" t="s">
        <v>39</v>
      </c>
      <c r="I5" s="27" t="s">
        <v>40</v>
      </c>
      <c r="J5" s="27" t="s">
        <v>41</v>
      </c>
      <c r="K5" s="32"/>
      <c r="L5" s="33" t="s">
        <v>42</v>
      </c>
      <c r="M5" s="27" t="s">
        <v>43</v>
      </c>
      <c r="N5" s="27" t="s">
        <v>44</v>
      </c>
      <c r="O5" s="27" t="s">
        <v>45</v>
      </c>
      <c r="P5" s="27" t="s">
        <v>46</v>
      </c>
      <c r="Q5" s="27" t="s">
        <v>47</v>
      </c>
      <c r="R5" s="27" t="s">
        <v>48</v>
      </c>
      <c r="S5" s="27" t="s">
        <v>49</v>
      </c>
      <c r="T5" s="27" t="s">
        <v>50</v>
      </c>
      <c r="U5" s="27" t="s">
        <v>51</v>
      </c>
      <c r="V5" s="27" t="s">
        <v>52</v>
      </c>
      <c r="W5" s="27" t="s">
        <v>53</v>
      </c>
      <c r="X5" s="27" t="s">
        <v>54</v>
      </c>
      <c r="Y5" s="33" t="s">
        <v>55</v>
      </c>
      <c r="Z5" s="27" t="s">
        <v>56</v>
      </c>
      <c r="AA5" s="27" t="s">
        <v>57</v>
      </c>
      <c r="AB5" s="27" t="s">
        <v>58</v>
      </c>
      <c r="AC5" s="27" t="s">
        <v>59</v>
      </c>
      <c r="AD5" s="27" t="s">
        <v>60</v>
      </c>
      <c r="AE5" s="27" t="s">
        <v>61</v>
      </c>
      <c r="AF5" s="27" t="s">
        <v>62</v>
      </c>
      <c r="AG5" s="27" t="s">
        <v>63</v>
      </c>
      <c r="AH5" s="27" t="s">
        <v>64</v>
      </c>
      <c r="AI5" s="25" t="s">
        <v>65</v>
      </c>
      <c r="AJ5" s="25" t="s">
        <v>66</v>
      </c>
      <c r="AK5" s="27" t="s">
        <v>67</v>
      </c>
      <c r="AL5" s="27" t="s">
        <v>68</v>
      </c>
      <c r="AM5" s="27" t="s">
        <v>69</v>
      </c>
      <c r="AN5" s="27" t="s">
        <v>70</v>
      </c>
      <c r="AO5" s="27" t="s">
        <v>71</v>
      </c>
      <c r="AP5" s="27" t="s">
        <v>70</v>
      </c>
      <c r="AQ5" s="33" t="s">
        <v>72</v>
      </c>
      <c r="AR5" s="27" t="s">
        <v>73</v>
      </c>
      <c r="AS5" s="25" t="s">
        <v>74</v>
      </c>
      <c r="AT5" s="25" t="s">
        <v>75</v>
      </c>
      <c r="AU5" s="27" t="s">
        <v>76</v>
      </c>
      <c r="AV5" s="27" t="s">
        <v>77</v>
      </c>
      <c r="AW5" s="27" t="s">
        <v>78</v>
      </c>
      <c r="AX5" s="27" t="s">
        <v>79</v>
      </c>
      <c r="AY5" s="27" t="s">
        <v>80</v>
      </c>
      <c r="AZ5" s="34" t="s">
        <v>81</v>
      </c>
      <c r="BA5" s="34" t="s">
        <v>82</v>
      </c>
      <c r="BB5" s="34" t="s">
        <v>83</v>
      </c>
      <c r="BC5" s="33" t="s">
        <v>84</v>
      </c>
      <c r="BD5" s="27" t="s">
        <v>85</v>
      </c>
      <c r="BE5" s="27" t="s">
        <v>86</v>
      </c>
      <c r="BF5" s="27" t="s">
        <v>87</v>
      </c>
      <c r="BG5" s="25" t="s">
        <v>88</v>
      </c>
      <c r="BH5" s="25" t="s">
        <v>89</v>
      </c>
      <c r="BI5" s="27" t="s">
        <v>90</v>
      </c>
      <c r="BJ5" s="27" t="s">
        <v>91</v>
      </c>
      <c r="BK5" s="27" t="s">
        <v>92</v>
      </c>
    </row>
    <row r="6">
      <c r="A6" s="35" t="s">
        <v>93</v>
      </c>
      <c r="B6" s="36">
        <f t="shared" ref="B6:B174" si="1">IF(OR(M6="Five"),2,0)+IF(OR(M6="Not Disclosed"),1.5,0)+IF(OR(M6="Nine",M6="Fourteen",M6="See Note",M6="Cooperative"),1,0)+IF(OR(N6="Yes"),2,0)+IF(OR(N6="Not Disclosed"),1.5,0)+IF(OR(N6="Owned"),1,0)</f>
        <v>1</v>
      </c>
      <c r="C6" s="37">
        <f t="shared" ref="C6:C174" si="2">COUNTIF(P6:S6,"Yes")+(0.5*COUNTIF(P6:S6,""))+(0.5*COUNTIF(P6:S6,"See Note"))+(3*COUNTIF(O6,"Yes"))</f>
        <v>3.5</v>
      </c>
      <c r="D6" s="38">
        <f t="shared" ref="D6:D174" si="3">(3*COUNTIF(T6,"No"))+COUNTIF(U6:V6,"No")</f>
        <v>5</v>
      </c>
      <c r="E6" s="37">
        <f t="shared" ref="E6:E174" si="4">COUNTIF(X6,"No")+COUNTIF(Y6,"No")+(0.5*COUNTIF(Y6,"See Note"))+(3*COUNTIF(Z6,"No"))+COUNTIF(AH6,"Yes")+(0.5*COUNTIF(AH6,"Some"))+COUNTIF(AI6,"Yes")+(0.5*COUNTIF(AI6,"Some"))</f>
        <v>2</v>
      </c>
      <c r="F6" s="37">
        <f t="shared" ref="F6:F174" si="5">(IF(OR(AM6="MPPE-128",AM6="Blowfish-64"),1,(IF(OR(AM6="See Note",AM6="Blowfish-128"),0.5,IF(OR(AM6="AES-128",AM6="AES-160",AM6="AES-192",AM6="AES-256"),0,0)))+(IF(OR(AN6="MPPE-128",AN6="Blowfish-64"),2,(IF(OR(AN6="See Note",AN6="Blowfish-128",AN6=""),1,IF(OR(AN6="AES-128",AN6="AES-160",AN6="AES-192",AN6="AES-256"),0,0)))))))+IF(OR(AO6="MS-CHAPv2",AO6="RSA-RC4",AO6="RSA-1024"),1,IF(OR(AO6="See Note",AO6=""),0.5,IF(OR(AO6="RSA-4096",AO6="RSA-2048",AO6="DH-2048",AO6="CA-4096"),0,0)))+IF(OR(AP6="MS-CHAPv2",AP6="RSA-RC4",AP6="RSA-1024"),2,IF(OR(AP6="See Note",AP6=""),1,IF(OR(AP6="RSA-4096",AP6="RSA-2048",AP6="DH-2048"),0,0)))</f>
        <v>2.5</v>
      </c>
      <c r="G6" s="38">
        <f t="shared" ref="G6:G174" si="6">IF(AQ6&lt;3,2,0)+IF(AR6&lt;10,1,IF(AR6="",1,0))+IF(AS6&lt;3,2,IF(AS6&lt;10,1,IF(AS6="",1,0)))</f>
        <v>2</v>
      </c>
      <c r="H6" s="37">
        <f t="shared" ref="H6:H174" si="7">IF(AU6=0,0,IF(AU6&lt;5,1,IF(AU6&lt;10,2,3)))+IF(AV6=0,0,IF(AV6&lt;3,1,IF(AV6&lt;10,2,3)))+IF(AW6=0,0,IF(AW6&lt;5,1,IF(AW6&lt;10,2,3)))+IF(AX6="A",0,IF(AX6="A+",0,IF(AX6="B",1,5))+IF(AY6="Self",0,IF(AY6="CloudFlare",2,IF(AY6="Incapsula",2,3))))</f>
        <v>8</v>
      </c>
      <c r="I6" s="37">
        <f>IF(AZ6&lt;PricePercentile33,0,IF(AZ6&lt;PricePercentile66,1,2))+IF(BA6&lt;ConPricePercentile33,0,IF(BA6&lt;ConPricePercentile66,1,2))+IF(BB6="Yes",0,1)+IF(BC6&gt;29,0,IF(BC6&gt;13,1,IF(BC6&gt;6,2,3)))</f>
        <v>7</v>
      </c>
      <c r="J6" s="38">
        <f t="shared" ref="J6:J174" si="8">IF(BD6="Yes",1,0)+IF(BE6="Yes",1,0)+IF(BF6="Yes",1,0)+IF(BG6="No",1,IF(BG6="",0,IF(BG6="Some",0.5,0)))+IF(BH6="No",1,IF(BH6="",0,IF(BH6="Some",0.5,0)))+IF(BI6="No",1,IF(BI6="",0,IF(BI6="Some",0.5,0)))+IF(BJ6="",0,1)+IF(BK6="",0,1)</f>
        <v>3</v>
      </c>
      <c r="K6" s="39"/>
      <c r="L6" s="37" t="s">
        <v>94</v>
      </c>
      <c r="M6" s="36" t="s">
        <v>95</v>
      </c>
      <c r="N6" s="38" t="s">
        <v>96</v>
      </c>
      <c r="O6" s="37" t="s">
        <v>96</v>
      </c>
      <c r="P6" s="40"/>
      <c r="Q6" s="36" t="s">
        <v>97</v>
      </c>
      <c r="R6" s="37" t="s">
        <v>97</v>
      </c>
      <c r="S6" s="37" t="s">
        <v>97</v>
      </c>
      <c r="T6" s="36" t="s">
        <v>96</v>
      </c>
      <c r="U6" s="37" t="s">
        <v>96</v>
      </c>
      <c r="V6" s="37" t="s">
        <v>96</v>
      </c>
      <c r="W6" s="38" t="str">
        <f t="shared" ref="W6:W174" si="9">IF(AND(NOT(M6="Five"),Z6="Yes",U6="Yes",OR(T6="Email",T6="Yes"),O6="No"), "Yes", "No")</f>
        <v>No</v>
      </c>
      <c r="X6" s="37" t="s">
        <v>96</v>
      </c>
      <c r="Y6" s="37" t="s">
        <v>96</v>
      </c>
      <c r="Z6" s="41" t="s">
        <v>97</v>
      </c>
      <c r="AA6" s="36"/>
      <c r="AB6" s="37"/>
      <c r="AC6" s="37"/>
      <c r="AD6" s="37"/>
      <c r="AE6" s="37"/>
      <c r="AF6" s="37"/>
      <c r="AG6" s="38"/>
      <c r="AH6" s="36"/>
      <c r="AI6" s="37"/>
      <c r="AJ6" s="42"/>
      <c r="AK6" s="43"/>
      <c r="AL6" s="42"/>
      <c r="AM6" s="41"/>
      <c r="AN6" s="41"/>
      <c r="AO6" s="41"/>
      <c r="AP6" s="43"/>
      <c r="AQ6" s="37">
        <v>1.0</v>
      </c>
      <c r="AR6" s="37">
        <v>20.0</v>
      </c>
      <c r="AS6" s="37">
        <v>325.0</v>
      </c>
      <c r="AT6" s="37"/>
      <c r="AU6" s="36">
        <v>2.0</v>
      </c>
      <c r="AV6" s="37">
        <v>2.0</v>
      </c>
      <c r="AW6" s="36">
        <v>5.0</v>
      </c>
      <c r="AX6" s="37" t="s">
        <v>98</v>
      </c>
      <c r="AY6" s="37" t="s">
        <v>99</v>
      </c>
      <c r="AZ6" s="44">
        <v>7.07</v>
      </c>
      <c r="BA6" s="45">
        <f t="shared" ref="BA6:BA53" si="10">AZ6/AQ6</f>
        <v>7.07</v>
      </c>
      <c r="BB6" s="37" t="s">
        <v>97</v>
      </c>
      <c r="BC6" s="37">
        <v>0.0</v>
      </c>
      <c r="BD6" s="36"/>
      <c r="BE6" s="37"/>
      <c r="BF6" s="38"/>
      <c r="BG6" s="42" t="s">
        <v>96</v>
      </c>
      <c r="BH6" s="41" t="s">
        <v>96</v>
      </c>
      <c r="BI6" s="43" t="s">
        <v>96</v>
      </c>
      <c r="BJ6" s="36"/>
      <c r="BK6" s="38"/>
    </row>
    <row r="7">
      <c r="A7" s="46" t="s">
        <v>100</v>
      </c>
      <c r="B7" s="42">
        <f t="shared" si="1"/>
        <v>4</v>
      </c>
      <c r="C7" s="41">
        <f t="shared" si="2"/>
        <v>3</v>
      </c>
      <c r="D7" s="43">
        <f t="shared" si="3"/>
        <v>5</v>
      </c>
      <c r="E7" s="41">
        <f t="shared" si="4"/>
        <v>3.5</v>
      </c>
      <c r="F7" s="41">
        <f t="shared" si="5"/>
        <v>2.5</v>
      </c>
      <c r="G7" s="43">
        <f t="shared" si="6"/>
        <v>4</v>
      </c>
      <c r="H7" s="41">
        <f t="shared" si="7"/>
        <v>5</v>
      </c>
      <c r="I7" s="41">
        <f>IF(AZ7&lt;PricePercentile33,0,IF(AZ7&lt;PricePercentile66,1,2))+IF(BA7&lt;ConPricePercentile33,0,IF(BA7&lt;ConPricePercentile66,1,2))+IF(BB7="Yes",0,1)+IF(BC7&gt;29,0,IF(BC7&gt;13,1,IF(BC7&gt;6,2,3)))</f>
        <v>5</v>
      </c>
      <c r="J7" s="43">
        <f t="shared" si="8"/>
        <v>5</v>
      </c>
      <c r="K7" s="47"/>
      <c r="L7" s="42" t="s">
        <v>101</v>
      </c>
      <c r="M7" s="42" t="str">
        <f t="shared" ref="M7:M14" si="11">IF(OR(L7="USA",L7="UK",L7="Canada",L7="Australia",L7="New Zealand"),"Five",(IF(OR(L7="Denmark",L7="France",L7="Netherlands",L7="Norway"),"Nine",IF(OR(L7="Belgium",L7="Germany",L7="Italy",L7="Spain",L7="Sweden"),"Fourteen",IF(L7="","Not Disclosed",IF(OR(L7="British Virgin Islands",L7="Gibraltar",L7="British Indian Ocean",L7="Barbados"),"See Note","No"))))))</f>
        <v>Five</v>
      </c>
      <c r="N7" s="43" t="s">
        <v>97</v>
      </c>
      <c r="O7" s="48"/>
      <c r="P7" s="49"/>
      <c r="Q7" s="42" t="s">
        <v>97</v>
      </c>
      <c r="R7" s="48"/>
      <c r="S7" s="41" t="s">
        <v>97</v>
      </c>
      <c r="T7" s="42" t="s">
        <v>96</v>
      </c>
      <c r="U7" s="41" t="s">
        <v>96</v>
      </c>
      <c r="V7" s="41" t="s">
        <v>96</v>
      </c>
      <c r="W7" s="43" t="str">
        <f t="shared" si="9"/>
        <v>No</v>
      </c>
      <c r="X7" s="41" t="s">
        <v>96</v>
      </c>
      <c r="Y7" s="41" t="s">
        <v>96</v>
      </c>
      <c r="Z7" s="43" t="s">
        <v>97</v>
      </c>
      <c r="AA7" s="42"/>
      <c r="AB7" s="41" t="s">
        <v>97</v>
      </c>
      <c r="AC7" s="41" t="s">
        <v>97</v>
      </c>
      <c r="AD7" s="41"/>
      <c r="AE7" s="41"/>
      <c r="AF7" s="41"/>
      <c r="AG7" s="43"/>
      <c r="AH7" s="42" t="s">
        <v>97</v>
      </c>
      <c r="AI7" s="41" t="s">
        <v>102</v>
      </c>
      <c r="AJ7" s="42"/>
      <c r="AK7" s="43"/>
      <c r="AL7" s="42"/>
      <c r="AM7" s="41"/>
      <c r="AN7" s="41"/>
      <c r="AO7" s="41"/>
      <c r="AP7" s="43"/>
      <c r="AQ7" s="41">
        <v>2.0</v>
      </c>
      <c r="AR7" s="41">
        <v>22.0</v>
      </c>
      <c r="AS7" s="48"/>
      <c r="AT7" s="48"/>
      <c r="AU7" s="42">
        <v>4.0</v>
      </c>
      <c r="AV7" s="43">
        <v>1.0</v>
      </c>
      <c r="AW7" s="42">
        <v>10.0</v>
      </c>
      <c r="AX7" s="41" t="s">
        <v>103</v>
      </c>
      <c r="AY7" s="43" t="s">
        <v>104</v>
      </c>
      <c r="AZ7" s="50">
        <v>4.59</v>
      </c>
      <c r="BA7" s="50">
        <f t="shared" si="10"/>
        <v>2.295</v>
      </c>
      <c r="BB7" s="41" t="s">
        <v>96</v>
      </c>
      <c r="BC7" s="43">
        <v>7.0</v>
      </c>
      <c r="BD7" s="42" t="s">
        <v>97</v>
      </c>
      <c r="BE7" s="41" t="s">
        <v>97</v>
      </c>
      <c r="BF7" s="43"/>
      <c r="BG7" s="42" t="s">
        <v>96</v>
      </c>
      <c r="BH7" s="41" t="s">
        <v>96</v>
      </c>
      <c r="BI7" s="43" t="s">
        <v>96</v>
      </c>
      <c r="BJ7" s="41"/>
      <c r="BK7" s="43"/>
    </row>
    <row r="8">
      <c r="A8" s="46" t="s">
        <v>105</v>
      </c>
      <c r="B8" s="42">
        <f t="shared" si="1"/>
        <v>1</v>
      </c>
      <c r="C8" s="41">
        <f t="shared" si="2"/>
        <v>2</v>
      </c>
      <c r="D8" s="43">
        <f t="shared" si="3"/>
        <v>0</v>
      </c>
      <c r="E8" s="41">
        <f t="shared" si="4"/>
        <v>2</v>
      </c>
      <c r="F8" s="41">
        <f t="shared" si="5"/>
        <v>2.5</v>
      </c>
      <c r="G8" s="43">
        <f t="shared" si="6"/>
        <v>0</v>
      </c>
      <c r="H8" s="41">
        <f t="shared" si="7"/>
        <v>0</v>
      </c>
      <c r="I8" s="41">
        <f>IF(AZ8&lt;PricePercentile33,0,IF(AZ8&lt;PricePercentile66,1,2))+IF(BA8&lt;ConPricePercentile33,0,IF(BA8&lt;ConPricePercentile66,1,2))+IF(BB8="Yes",0,1)+IF(BC8&gt;29,0,IF(BC8&gt;13,1,IF(BC8&gt;6,2,3)))</f>
        <v>1</v>
      </c>
      <c r="J8" s="43">
        <f t="shared" si="8"/>
        <v>3</v>
      </c>
      <c r="K8" s="47"/>
      <c r="L8" s="42" t="s">
        <v>106</v>
      </c>
      <c r="M8" s="42" t="str">
        <f t="shared" si="11"/>
        <v>Nine</v>
      </c>
      <c r="N8" s="43" t="s">
        <v>96</v>
      </c>
      <c r="O8" s="41"/>
      <c r="P8" s="49"/>
      <c r="Q8" s="42"/>
      <c r="R8" s="41"/>
      <c r="S8" s="41"/>
      <c r="T8" s="42" t="s">
        <v>107</v>
      </c>
      <c r="U8" s="41" t="s">
        <v>97</v>
      </c>
      <c r="V8" s="41" t="s">
        <v>97</v>
      </c>
      <c r="W8" s="43" t="str">
        <f t="shared" si="9"/>
        <v>No</v>
      </c>
      <c r="X8" s="41" t="s">
        <v>96</v>
      </c>
      <c r="Y8" s="41" t="s">
        <v>96</v>
      </c>
      <c r="Z8" s="43" t="s">
        <v>97</v>
      </c>
      <c r="AA8" s="42"/>
      <c r="AB8" s="41"/>
      <c r="AC8" s="41"/>
      <c r="AD8" s="41"/>
      <c r="AE8" s="41" t="s">
        <v>97</v>
      </c>
      <c r="AF8" s="41"/>
      <c r="AG8" s="43"/>
      <c r="AH8" s="42"/>
      <c r="AI8" s="41"/>
      <c r="AJ8" s="42"/>
      <c r="AK8" s="43"/>
      <c r="AL8" s="42"/>
      <c r="AM8" s="41"/>
      <c r="AN8" s="41"/>
      <c r="AO8" s="41" t="s">
        <v>108</v>
      </c>
      <c r="AP8" s="43" t="s">
        <v>108</v>
      </c>
      <c r="AQ8" s="41">
        <v>5.0</v>
      </c>
      <c r="AR8" s="41">
        <v>13.0</v>
      </c>
      <c r="AS8" s="41">
        <v>20.0</v>
      </c>
      <c r="AT8" s="41"/>
      <c r="AU8" s="42">
        <v>0.0</v>
      </c>
      <c r="AV8" s="43">
        <v>0.0</v>
      </c>
      <c r="AW8" s="42">
        <v>0.0</v>
      </c>
      <c r="AX8" s="41" t="s">
        <v>109</v>
      </c>
      <c r="AY8" s="43" t="s">
        <v>104</v>
      </c>
      <c r="AZ8" s="50">
        <v>3.34</v>
      </c>
      <c r="BA8" s="50">
        <f t="shared" si="10"/>
        <v>0.668</v>
      </c>
      <c r="BB8" s="41" t="s">
        <v>96</v>
      </c>
      <c r="BC8" s="43" t="s">
        <v>108</v>
      </c>
      <c r="BD8" s="42"/>
      <c r="BE8" s="41"/>
      <c r="BF8" s="43"/>
      <c r="BG8" s="42" t="s">
        <v>96</v>
      </c>
      <c r="BH8" s="41" t="s">
        <v>96</v>
      </c>
      <c r="BI8" s="43" t="s">
        <v>96</v>
      </c>
      <c r="BJ8" s="41"/>
      <c r="BK8" s="43"/>
    </row>
    <row r="9">
      <c r="A9" s="46" t="s">
        <v>110</v>
      </c>
      <c r="B9" s="42">
        <f t="shared" si="1"/>
        <v>1</v>
      </c>
      <c r="C9" s="41">
        <f t="shared" si="2"/>
        <v>2</v>
      </c>
      <c r="D9" s="43">
        <f t="shared" si="3"/>
        <v>0</v>
      </c>
      <c r="E9" s="41">
        <f t="shared" si="4"/>
        <v>1</v>
      </c>
      <c r="F9" s="41">
        <f t="shared" si="5"/>
        <v>0</v>
      </c>
      <c r="G9" s="43">
        <f t="shared" si="6"/>
        <v>0</v>
      </c>
      <c r="H9" s="41">
        <f t="shared" si="7"/>
        <v>1</v>
      </c>
      <c r="I9" s="41">
        <f>IF(AZ9&lt;PricePercentile33,0,IF(AZ9&lt;PricePercentile66,1,2))+IF(BA9&lt;ConPricePercentile33,0,IF(BA9&lt;ConPricePercentile66,1,2))+IF(BB9="Yes",0,1)+IF(BC9&gt;29,0,IF(BC9&gt;13,1,IF(BC9&gt;6,2,3)))</f>
        <v>5</v>
      </c>
      <c r="J9" s="43">
        <f t="shared" si="8"/>
        <v>5</v>
      </c>
      <c r="K9" s="47"/>
      <c r="L9" s="42" t="s">
        <v>111</v>
      </c>
      <c r="M9" s="42" t="str">
        <f t="shared" si="11"/>
        <v>Fourteen</v>
      </c>
      <c r="N9" s="43" t="s">
        <v>96</v>
      </c>
      <c r="O9" s="41" t="s">
        <v>96</v>
      </c>
      <c r="P9" s="49"/>
      <c r="Q9" s="42"/>
      <c r="R9" s="41"/>
      <c r="S9" s="41"/>
      <c r="T9" s="42" t="s">
        <v>107</v>
      </c>
      <c r="U9" s="41" t="s">
        <v>97</v>
      </c>
      <c r="V9" s="41" t="s">
        <v>97</v>
      </c>
      <c r="W9" s="43" t="str">
        <f t="shared" si="9"/>
        <v>Yes</v>
      </c>
      <c r="X9" s="41" t="s">
        <v>97</v>
      </c>
      <c r="Y9" s="41" t="s">
        <v>96</v>
      </c>
      <c r="Z9" s="43" t="s">
        <v>97</v>
      </c>
      <c r="AA9" s="42" t="s">
        <v>97</v>
      </c>
      <c r="AB9" s="41" t="s">
        <v>97</v>
      </c>
      <c r="AC9" s="41"/>
      <c r="AD9" s="41" t="s">
        <v>97</v>
      </c>
      <c r="AE9" s="41" t="s">
        <v>97</v>
      </c>
      <c r="AF9" s="41" t="s">
        <v>97</v>
      </c>
      <c r="AG9" s="43"/>
      <c r="AH9" s="42" t="s">
        <v>96</v>
      </c>
      <c r="AI9" s="41" t="s">
        <v>96</v>
      </c>
      <c r="AJ9" s="42">
        <v>90.56</v>
      </c>
      <c r="AK9" s="43">
        <v>5.99</v>
      </c>
      <c r="AL9" s="42"/>
      <c r="AM9" s="41" t="s">
        <v>112</v>
      </c>
      <c r="AN9" s="41" t="s">
        <v>112</v>
      </c>
      <c r="AO9" s="41" t="s">
        <v>113</v>
      </c>
      <c r="AP9" s="43" t="s">
        <v>113</v>
      </c>
      <c r="AQ9" s="41">
        <v>3.0</v>
      </c>
      <c r="AR9" s="41">
        <v>16.0</v>
      </c>
      <c r="AS9" s="41">
        <v>138.0</v>
      </c>
      <c r="AT9" s="41" t="s">
        <v>97</v>
      </c>
      <c r="AU9" s="42">
        <v>3.0</v>
      </c>
      <c r="AV9" s="43">
        <v>0.0</v>
      </c>
      <c r="AW9" s="42">
        <v>0.0</v>
      </c>
      <c r="AX9" s="41" t="s">
        <v>109</v>
      </c>
      <c r="AY9" s="43" t="s">
        <v>104</v>
      </c>
      <c r="AZ9" s="50">
        <v>4.93</v>
      </c>
      <c r="BA9" s="50">
        <f t="shared" si="10"/>
        <v>1.643333333</v>
      </c>
      <c r="BB9" s="41" t="s">
        <v>97</v>
      </c>
      <c r="BC9" s="43">
        <v>3.0</v>
      </c>
      <c r="BD9" s="42"/>
      <c r="BE9" s="41"/>
      <c r="BF9" s="43"/>
      <c r="BG9" s="42" t="s">
        <v>96</v>
      </c>
      <c r="BH9" s="41" t="s">
        <v>96</v>
      </c>
      <c r="BI9" s="43" t="s">
        <v>96</v>
      </c>
      <c r="BJ9" s="41" t="s">
        <v>96</v>
      </c>
      <c r="BK9" s="43" t="s">
        <v>96</v>
      </c>
    </row>
    <row r="10">
      <c r="A10" s="46" t="s">
        <v>114</v>
      </c>
      <c r="B10" s="42">
        <f t="shared" si="1"/>
        <v>4</v>
      </c>
      <c r="C10" s="41">
        <f t="shared" si="2"/>
        <v>3</v>
      </c>
      <c r="D10" s="43">
        <f t="shared" si="3"/>
        <v>1</v>
      </c>
      <c r="E10" s="41">
        <f t="shared" si="4"/>
        <v>2</v>
      </c>
      <c r="F10" s="41">
        <f t="shared" si="5"/>
        <v>2.5</v>
      </c>
      <c r="G10" s="43">
        <f t="shared" si="6"/>
        <v>0</v>
      </c>
      <c r="H10" s="41">
        <f t="shared" si="7"/>
        <v>11</v>
      </c>
      <c r="I10" s="41">
        <f>IF(AZ10&lt;PricePercentile33,0,IF(AZ10&lt;PricePercentile66,1,2))+IF(BA10&lt;ConPricePercentile33,0,IF(BA10&lt;ConPricePercentile66,1,2))+IF(BB10="Yes",0,1)+IF(BC10&gt;29,0,IF(BC10&gt;13,1,IF(BC10&gt;6,2,3)))</f>
        <v>4</v>
      </c>
      <c r="J10" s="43">
        <f t="shared" si="8"/>
        <v>1</v>
      </c>
      <c r="K10" s="47"/>
      <c r="L10" s="42" t="s">
        <v>115</v>
      </c>
      <c r="M10" s="42" t="str">
        <f t="shared" si="11"/>
        <v>Five</v>
      </c>
      <c r="N10" s="43" t="s">
        <v>97</v>
      </c>
      <c r="O10" s="41" t="s">
        <v>96</v>
      </c>
      <c r="P10" s="49"/>
      <c r="Q10" s="42" t="s">
        <v>97</v>
      </c>
      <c r="R10" s="41"/>
      <c r="S10" s="41" t="s">
        <v>97</v>
      </c>
      <c r="T10" s="42" t="s">
        <v>107</v>
      </c>
      <c r="U10" s="41" t="s">
        <v>97</v>
      </c>
      <c r="V10" s="41" t="s">
        <v>96</v>
      </c>
      <c r="W10" s="43" t="str">
        <f t="shared" si="9"/>
        <v>No</v>
      </c>
      <c r="X10" s="41" t="s">
        <v>96</v>
      </c>
      <c r="Y10" s="41" t="s">
        <v>96</v>
      </c>
      <c r="Z10" s="43" t="s">
        <v>97</v>
      </c>
      <c r="AA10" s="42"/>
      <c r="AB10" s="41"/>
      <c r="AC10" s="41"/>
      <c r="AD10" s="41"/>
      <c r="AE10" s="41"/>
      <c r="AF10" s="41"/>
      <c r="AG10" s="43"/>
      <c r="AH10" s="42"/>
      <c r="AI10" s="41"/>
      <c r="AJ10" s="42"/>
      <c r="AK10" s="43"/>
      <c r="AL10" s="42"/>
      <c r="AM10" s="41"/>
      <c r="AN10" s="41"/>
      <c r="AO10" s="41" t="s">
        <v>108</v>
      </c>
      <c r="AP10" s="43" t="s">
        <v>108</v>
      </c>
      <c r="AQ10" s="41">
        <v>5.0</v>
      </c>
      <c r="AR10" s="41">
        <v>22.0</v>
      </c>
      <c r="AS10" s="41">
        <v>80.0</v>
      </c>
      <c r="AT10" s="41"/>
      <c r="AU10" s="42">
        <v>6.0</v>
      </c>
      <c r="AV10" s="43">
        <v>2.0</v>
      </c>
      <c r="AW10" s="42">
        <v>29.0</v>
      </c>
      <c r="AX10" s="41" t="s">
        <v>116</v>
      </c>
      <c r="AY10" s="43" t="s">
        <v>104</v>
      </c>
      <c r="AZ10" s="50">
        <v>3.99</v>
      </c>
      <c r="BA10" s="50">
        <f t="shared" si="10"/>
        <v>0.798</v>
      </c>
      <c r="BB10" s="41" t="s">
        <v>96</v>
      </c>
      <c r="BC10" s="43">
        <v>0.0</v>
      </c>
      <c r="BD10" s="42" t="s">
        <v>97</v>
      </c>
      <c r="BE10" s="41"/>
      <c r="BF10" s="43"/>
      <c r="BG10" s="42"/>
      <c r="BH10" s="41"/>
      <c r="BI10" s="43"/>
      <c r="BJ10" s="41"/>
      <c r="BK10" s="43"/>
    </row>
    <row r="11">
      <c r="A11" s="46" t="s">
        <v>117</v>
      </c>
      <c r="B11" s="42">
        <f t="shared" si="1"/>
        <v>4</v>
      </c>
      <c r="C11" s="41">
        <f t="shared" si="2"/>
        <v>1</v>
      </c>
      <c r="D11" s="43">
        <f t="shared" si="3"/>
        <v>2</v>
      </c>
      <c r="E11" s="41">
        <f t="shared" si="4"/>
        <v>1</v>
      </c>
      <c r="F11" s="41">
        <f t="shared" si="5"/>
        <v>2.5</v>
      </c>
      <c r="G11" s="43">
        <f t="shared" si="6"/>
        <v>3</v>
      </c>
      <c r="H11" s="41">
        <f t="shared" si="7"/>
        <v>13</v>
      </c>
      <c r="I11" s="41">
        <f>IF(AZ11&lt;PricePercentile33,0,IF(AZ11&lt;PricePercentile66,1,2))+IF(BA11&lt;ConPricePercentile33,0,IF(BA11&lt;ConPricePercentile66,1,2))+IF(BB11="Yes",0,1)+IF(BC11&gt;29,0,IF(BC11&gt;13,1,IF(BC11&gt;6,2,3)))</f>
        <v>2</v>
      </c>
      <c r="J11" s="43">
        <f t="shared" si="8"/>
        <v>1</v>
      </c>
      <c r="K11" s="47"/>
      <c r="L11" s="42" t="s">
        <v>101</v>
      </c>
      <c r="M11" s="42" t="str">
        <f t="shared" si="11"/>
        <v>Five</v>
      </c>
      <c r="N11" s="43" t="s">
        <v>97</v>
      </c>
      <c r="O11" s="41" t="s">
        <v>96</v>
      </c>
      <c r="P11" s="49"/>
      <c r="Q11" s="42"/>
      <c r="R11" s="41" t="s">
        <v>96</v>
      </c>
      <c r="S11" s="41" t="s">
        <v>96</v>
      </c>
      <c r="T11" s="42" t="s">
        <v>107</v>
      </c>
      <c r="U11" s="41" t="s">
        <v>96</v>
      </c>
      <c r="V11" s="41" t="s">
        <v>96</v>
      </c>
      <c r="W11" s="43" t="str">
        <f t="shared" si="9"/>
        <v>No</v>
      </c>
      <c r="X11" s="41" t="s">
        <v>97</v>
      </c>
      <c r="Y11" s="41" t="s">
        <v>96</v>
      </c>
      <c r="Z11" s="43" t="s">
        <v>97</v>
      </c>
      <c r="AA11" s="42"/>
      <c r="AB11" s="41"/>
      <c r="AC11" s="41"/>
      <c r="AD11" s="41"/>
      <c r="AE11" s="41"/>
      <c r="AF11" s="41"/>
      <c r="AG11" s="43"/>
      <c r="AH11" s="42" t="s">
        <v>96</v>
      </c>
      <c r="AI11" s="41" t="s">
        <v>96</v>
      </c>
      <c r="AJ11" s="42"/>
      <c r="AK11" s="43"/>
      <c r="AL11" s="42"/>
      <c r="AM11" s="41"/>
      <c r="AN11" s="41"/>
      <c r="AO11" s="41"/>
      <c r="AP11" s="43"/>
      <c r="AQ11" s="41">
        <v>6.0</v>
      </c>
      <c r="AR11" s="48"/>
      <c r="AS11" s="48"/>
      <c r="AT11" s="48"/>
      <c r="AU11" s="42">
        <v>14.0</v>
      </c>
      <c r="AV11" s="43">
        <v>4.0</v>
      </c>
      <c r="AW11" s="42">
        <v>19.0</v>
      </c>
      <c r="AX11" s="41" t="s">
        <v>118</v>
      </c>
      <c r="AY11" s="43" t="s">
        <v>104</v>
      </c>
      <c r="AZ11" s="50">
        <v>6.67</v>
      </c>
      <c r="BA11" s="50">
        <f t="shared" si="10"/>
        <v>1.111666667</v>
      </c>
      <c r="BB11" s="41" t="s">
        <v>97</v>
      </c>
      <c r="BC11" s="43">
        <v>45.0</v>
      </c>
      <c r="BD11" s="42" t="s">
        <v>97</v>
      </c>
      <c r="BE11" s="41"/>
      <c r="BF11" s="43"/>
      <c r="BG11" s="42"/>
      <c r="BH11" s="41"/>
      <c r="BI11" s="43"/>
      <c r="BJ11" s="41"/>
      <c r="BK11" s="43"/>
    </row>
    <row r="12">
      <c r="A12" s="46" t="s">
        <v>119</v>
      </c>
      <c r="B12" s="42">
        <f t="shared" si="1"/>
        <v>0</v>
      </c>
      <c r="C12" s="41">
        <f t="shared" si="2"/>
        <v>3</v>
      </c>
      <c r="D12" s="43">
        <f t="shared" si="3"/>
        <v>2</v>
      </c>
      <c r="E12" s="41">
        <f t="shared" si="4"/>
        <v>2</v>
      </c>
      <c r="F12" s="41">
        <f t="shared" si="5"/>
        <v>2.5</v>
      </c>
      <c r="G12" s="43">
        <f t="shared" si="6"/>
        <v>0</v>
      </c>
      <c r="H12" s="41">
        <f t="shared" si="7"/>
        <v>2</v>
      </c>
      <c r="I12" s="41">
        <f>IF(AZ12&lt;PricePercentile33,0,IF(AZ12&lt;PricePercentile66,1,2))+IF(BA12&lt;ConPricePercentile33,0,IF(BA12&lt;ConPricePercentile66,1,2))+IF(BB12="Yes",0,1)+IF(BC12&gt;29,0,IF(BC12&gt;13,1,IF(BC12&gt;6,2,3)))</f>
        <v>4</v>
      </c>
      <c r="J12" s="43">
        <f t="shared" si="8"/>
        <v>5</v>
      </c>
      <c r="K12" s="47"/>
      <c r="L12" s="42" t="s">
        <v>120</v>
      </c>
      <c r="M12" s="42" t="str">
        <f t="shared" si="11"/>
        <v>No</v>
      </c>
      <c r="N12" s="43" t="s">
        <v>96</v>
      </c>
      <c r="O12" s="41" t="s">
        <v>96</v>
      </c>
      <c r="P12" s="49"/>
      <c r="Q12" s="42" t="s">
        <v>97</v>
      </c>
      <c r="R12" s="41" t="s">
        <v>97</v>
      </c>
      <c r="S12" s="41"/>
      <c r="T12" s="42" t="s">
        <v>107</v>
      </c>
      <c r="U12" s="41" t="s">
        <v>96</v>
      </c>
      <c r="V12" s="41" t="s">
        <v>96</v>
      </c>
      <c r="W12" s="43" t="str">
        <f t="shared" si="9"/>
        <v>No</v>
      </c>
      <c r="X12" s="41" t="s">
        <v>96</v>
      </c>
      <c r="Y12" s="41" t="s">
        <v>96</v>
      </c>
      <c r="Z12" s="43" t="s">
        <v>97</v>
      </c>
      <c r="AA12" s="42"/>
      <c r="AB12" s="41"/>
      <c r="AC12" s="41"/>
      <c r="AD12" s="41" t="s">
        <v>97</v>
      </c>
      <c r="AE12" s="41"/>
      <c r="AF12" s="41"/>
      <c r="AG12" s="43"/>
      <c r="AH12" s="42"/>
      <c r="AI12" s="41" t="s">
        <v>96</v>
      </c>
      <c r="AJ12" s="42"/>
      <c r="AK12" s="43"/>
      <c r="AL12" s="42"/>
      <c r="AM12" s="41"/>
      <c r="AN12" s="41"/>
      <c r="AO12" s="41"/>
      <c r="AP12" s="43"/>
      <c r="AQ12" s="41">
        <v>3.0</v>
      </c>
      <c r="AR12" s="41">
        <v>20.0</v>
      </c>
      <c r="AS12" s="41">
        <v>20.0</v>
      </c>
      <c r="AT12" s="41"/>
      <c r="AU12" s="42">
        <v>0.0</v>
      </c>
      <c r="AV12" s="43">
        <v>0.0</v>
      </c>
      <c r="AW12" s="42">
        <v>2.0</v>
      </c>
      <c r="AX12" s="41" t="s">
        <v>98</v>
      </c>
      <c r="AY12" s="43" t="s">
        <v>104</v>
      </c>
      <c r="AZ12" s="50">
        <v>5.75</v>
      </c>
      <c r="BA12" s="50">
        <f t="shared" si="10"/>
        <v>1.916666667</v>
      </c>
      <c r="BB12" s="41" t="s">
        <v>96</v>
      </c>
      <c r="BC12" s="43">
        <v>14.0</v>
      </c>
      <c r="BD12" s="42" t="s">
        <v>97</v>
      </c>
      <c r="BE12" s="41"/>
      <c r="BF12" s="43"/>
      <c r="BG12" s="42" t="s">
        <v>96</v>
      </c>
      <c r="BH12" s="41" t="s">
        <v>96</v>
      </c>
      <c r="BI12" s="43" t="s">
        <v>96</v>
      </c>
      <c r="BJ12" s="41"/>
      <c r="BK12" s="43" t="s">
        <v>96</v>
      </c>
    </row>
    <row r="13">
      <c r="A13" s="46" t="s">
        <v>121</v>
      </c>
      <c r="B13" s="42">
        <f t="shared" si="1"/>
        <v>0</v>
      </c>
      <c r="C13" s="41">
        <f t="shared" si="2"/>
        <v>3</v>
      </c>
      <c r="D13" s="43">
        <f t="shared" si="3"/>
        <v>4</v>
      </c>
      <c r="E13" s="41">
        <f t="shared" si="4"/>
        <v>2.5</v>
      </c>
      <c r="F13" s="41">
        <f t="shared" si="5"/>
        <v>1.5</v>
      </c>
      <c r="G13" s="43">
        <f t="shared" si="6"/>
        <v>2</v>
      </c>
      <c r="H13" s="41">
        <f t="shared" si="7"/>
        <v>8</v>
      </c>
      <c r="I13" s="41">
        <f>IF(AZ13&lt;PricePercentile33,0,IF(AZ13&lt;PricePercentile66,1,2))+IF(BA13&lt;ConPricePercentile33,0,IF(BA13&lt;ConPricePercentile66,1,2))+IF(BB13="Yes",0,1)+IF(BC13&gt;29,0,IF(BC13&gt;13,1,IF(BC13&gt;6,2,3)))</f>
        <v>4</v>
      </c>
      <c r="J13" s="43">
        <f t="shared" si="8"/>
        <v>5</v>
      </c>
      <c r="K13" s="47"/>
      <c r="L13" s="42" t="s">
        <v>120</v>
      </c>
      <c r="M13" s="42" t="str">
        <f t="shared" si="11"/>
        <v>No</v>
      </c>
      <c r="N13" s="43" t="s">
        <v>96</v>
      </c>
      <c r="O13" s="48"/>
      <c r="P13" s="49"/>
      <c r="Q13" s="42" t="s">
        <v>97</v>
      </c>
      <c r="R13" s="48"/>
      <c r="S13" s="41" t="s">
        <v>97</v>
      </c>
      <c r="T13" s="42" t="s">
        <v>96</v>
      </c>
      <c r="U13" s="41" t="s">
        <v>97</v>
      </c>
      <c r="V13" s="41" t="s">
        <v>96</v>
      </c>
      <c r="W13" s="43" t="str">
        <f t="shared" si="9"/>
        <v>No</v>
      </c>
      <c r="X13" s="41" t="s">
        <v>96</v>
      </c>
      <c r="Y13" s="41" t="s">
        <v>96</v>
      </c>
      <c r="Z13" s="43" t="s">
        <v>97</v>
      </c>
      <c r="AA13" s="42" t="s">
        <v>97</v>
      </c>
      <c r="AB13" s="41" t="s">
        <v>97</v>
      </c>
      <c r="AC13" s="41"/>
      <c r="AD13" s="41"/>
      <c r="AE13" s="41"/>
      <c r="AF13" s="41"/>
      <c r="AG13" s="43"/>
      <c r="AH13" s="42"/>
      <c r="AI13" s="41" t="s">
        <v>102</v>
      </c>
      <c r="AJ13" s="42"/>
      <c r="AK13" s="43"/>
      <c r="AL13" s="42"/>
      <c r="AM13" s="41"/>
      <c r="AN13" s="41" t="s">
        <v>122</v>
      </c>
      <c r="AO13" s="41"/>
      <c r="AP13" s="43"/>
      <c r="AQ13" s="41">
        <v>2.0</v>
      </c>
      <c r="AR13" s="41">
        <v>54.0</v>
      </c>
      <c r="AS13" s="41">
        <v>254.0</v>
      </c>
      <c r="AT13" s="41"/>
      <c r="AU13" s="42">
        <v>4.0</v>
      </c>
      <c r="AV13" s="43">
        <v>1.0</v>
      </c>
      <c r="AW13" s="42">
        <v>2.0</v>
      </c>
      <c r="AX13" s="41" t="s">
        <v>118</v>
      </c>
      <c r="AY13" s="43" t="s">
        <v>104</v>
      </c>
      <c r="AZ13" s="50">
        <v>5.83</v>
      </c>
      <c r="BA13" s="50">
        <f t="shared" si="10"/>
        <v>2.915</v>
      </c>
      <c r="BB13" s="41" t="s">
        <v>97</v>
      </c>
      <c r="BC13" s="43">
        <v>7.0</v>
      </c>
      <c r="BD13" s="42"/>
      <c r="BE13" s="41"/>
      <c r="BF13" s="43"/>
      <c r="BG13" s="42" t="s">
        <v>96</v>
      </c>
      <c r="BH13" s="41" t="s">
        <v>96</v>
      </c>
      <c r="BI13" s="43" t="s">
        <v>96</v>
      </c>
      <c r="BJ13" s="41" t="s">
        <v>96</v>
      </c>
      <c r="BK13" s="43" t="s">
        <v>96</v>
      </c>
    </row>
    <row r="14">
      <c r="A14" s="46" t="s">
        <v>123</v>
      </c>
      <c r="B14" s="42">
        <f t="shared" si="1"/>
        <v>1</v>
      </c>
      <c r="C14" s="41">
        <f t="shared" si="2"/>
        <v>1.5</v>
      </c>
      <c r="D14" s="43">
        <f t="shared" si="3"/>
        <v>1</v>
      </c>
      <c r="E14" s="41">
        <f t="shared" si="4"/>
        <v>2</v>
      </c>
      <c r="F14" s="41">
        <f t="shared" si="5"/>
        <v>2.5</v>
      </c>
      <c r="G14" s="43">
        <f t="shared" si="6"/>
        <v>3</v>
      </c>
      <c r="H14" s="41">
        <f t="shared" si="7"/>
        <v>1</v>
      </c>
      <c r="I14" s="41">
        <f>IF(AZ14&lt;PricePercentile33,0,IF(AZ14&lt;PricePercentile66,1,2))+IF(BA14&lt;ConPricePercentile33,0,IF(BA14&lt;ConPricePercentile66,1,2))+IF(BB14="Yes",0,1)+IF(BC14&gt;29,0,IF(BC14&gt;13,1,IF(BC14&gt;6,2,3)))</f>
        <v>3</v>
      </c>
      <c r="J14" s="43">
        <f t="shared" si="8"/>
        <v>0</v>
      </c>
      <c r="K14" s="47"/>
      <c r="L14" s="42" t="s">
        <v>111</v>
      </c>
      <c r="M14" s="42" t="str">
        <f t="shared" si="11"/>
        <v>Fourteen</v>
      </c>
      <c r="N14" s="43" t="s">
        <v>96</v>
      </c>
      <c r="O14" s="41"/>
      <c r="P14" s="43"/>
      <c r="Q14" s="42"/>
      <c r="R14" s="41"/>
      <c r="S14" s="41" t="s">
        <v>96</v>
      </c>
      <c r="T14" s="42" t="s">
        <v>107</v>
      </c>
      <c r="U14" s="41" t="s">
        <v>96</v>
      </c>
      <c r="V14" s="41" t="s">
        <v>97</v>
      </c>
      <c r="W14" s="43" t="str">
        <f t="shared" si="9"/>
        <v>No</v>
      </c>
      <c r="X14" s="41" t="s">
        <v>96</v>
      </c>
      <c r="Y14" s="41" t="s">
        <v>96</v>
      </c>
      <c r="Z14" s="43" t="s">
        <v>97</v>
      </c>
      <c r="AA14" s="42"/>
      <c r="AB14" s="41"/>
      <c r="AC14" s="41"/>
      <c r="AD14" s="41"/>
      <c r="AE14" s="41"/>
      <c r="AF14" s="41"/>
      <c r="AG14" s="43"/>
      <c r="AH14" s="42"/>
      <c r="AI14" s="41"/>
      <c r="AJ14" s="42"/>
      <c r="AK14" s="43"/>
      <c r="AL14" s="42"/>
      <c r="AM14" s="41"/>
      <c r="AN14" s="41"/>
      <c r="AO14" s="41"/>
      <c r="AP14" s="43"/>
      <c r="AQ14" s="41">
        <v>25.0</v>
      </c>
      <c r="AR14" s="41"/>
      <c r="AS14" s="41"/>
      <c r="AT14" s="41"/>
      <c r="AU14" s="42">
        <v>0.0</v>
      </c>
      <c r="AV14" s="43">
        <v>0.0</v>
      </c>
      <c r="AW14" s="42">
        <v>0.0</v>
      </c>
      <c r="AX14" s="41" t="s">
        <v>98</v>
      </c>
      <c r="AY14" s="43" t="s">
        <v>104</v>
      </c>
      <c r="AZ14" s="50">
        <v>0.0</v>
      </c>
      <c r="BA14" s="50">
        <f t="shared" si="10"/>
        <v>0</v>
      </c>
      <c r="BB14" s="41" t="s">
        <v>97</v>
      </c>
      <c r="BC14" s="43">
        <v>0.0</v>
      </c>
      <c r="BD14" s="42"/>
      <c r="BE14" s="41"/>
      <c r="BF14" s="43"/>
      <c r="BG14" s="42"/>
      <c r="BH14" s="41"/>
      <c r="BI14" s="43"/>
      <c r="BJ14" s="41"/>
      <c r="BK14" s="43"/>
    </row>
    <row r="15">
      <c r="A15" s="46" t="s">
        <v>124</v>
      </c>
      <c r="B15" s="42">
        <f t="shared" si="1"/>
        <v>1</v>
      </c>
      <c r="C15" s="41">
        <f t="shared" si="2"/>
        <v>3.5</v>
      </c>
      <c r="D15" s="43">
        <f t="shared" si="3"/>
        <v>4</v>
      </c>
      <c r="E15" s="41">
        <f t="shared" si="4"/>
        <v>1</v>
      </c>
      <c r="F15" s="41">
        <f t="shared" si="5"/>
        <v>1.5</v>
      </c>
      <c r="G15" s="43">
        <f t="shared" si="6"/>
        <v>2</v>
      </c>
      <c r="H15" s="41">
        <f t="shared" si="7"/>
        <v>3</v>
      </c>
      <c r="I15" s="41">
        <f>IF(AZ15&lt;PricePercentile33,0,IF(AZ15&lt;PricePercentile66,1,2))+IF(BA15&lt;ConPricePercentile33,0,IF(BA15&lt;ConPricePercentile66,1,2))+IF(BB15="Yes",0,1)+IF(BC15&gt;29,0,IF(BC15&gt;13,1,IF(BC15&gt;6,2,3)))</f>
        <v>4</v>
      </c>
      <c r="J15" s="43">
        <f t="shared" si="8"/>
        <v>2.5</v>
      </c>
      <c r="K15" s="47"/>
      <c r="L15" s="42" t="s">
        <v>125</v>
      </c>
      <c r="M15" s="42" t="s">
        <v>95</v>
      </c>
      <c r="N15" s="43" t="s">
        <v>96</v>
      </c>
      <c r="O15" s="41"/>
      <c r="P15" s="43"/>
      <c r="Q15" s="42" t="s">
        <v>97</v>
      </c>
      <c r="R15" s="41" t="s">
        <v>97</v>
      </c>
      <c r="S15" s="41" t="s">
        <v>97</v>
      </c>
      <c r="T15" s="42" t="s">
        <v>96</v>
      </c>
      <c r="U15" s="41" t="s">
        <v>96</v>
      </c>
      <c r="V15" s="41" t="s">
        <v>97</v>
      </c>
      <c r="W15" s="43" t="str">
        <f t="shared" si="9"/>
        <v>No</v>
      </c>
      <c r="X15" s="41" t="s">
        <v>97</v>
      </c>
      <c r="Y15" s="41" t="s">
        <v>96</v>
      </c>
      <c r="Z15" s="43" t="s">
        <v>97</v>
      </c>
      <c r="AA15" s="42"/>
      <c r="AB15" s="41"/>
      <c r="AC15" s="41"/>
      <c r="AD15" s="41"/>
      <c r="AE15" s="41"/>
      <c r="AF15" s="41"/>
      <c r="AG15" s="43"/>
      <c r="AH15" s="42"/>
      <c r="AI15" s="41"/>
      <c r="AJ15" s="42"/>
      <c r="AK15" s="43"/>
      <c r="AL15" s="42"/>
      <c r="AM15" s="41"/>
      <c r="AN15" s="41" t="s">
        <v>112</v>
      </c>
      <c r="AO15" s="41"/>
      <c r="AP15" s="43"/>
      <c r="AQ15" s="41">
        <v>1.0</v>
      </c>
      <c r="AR15" s="41">
        <v>19.0</v>
      </c>
      <c r="AS15" s="41">
        <v>27.0</v>
      </c>
      <c r="AT15" s="41"/>
      <c r="AU15" s="42">
        <v>0.0</v>
      </c>
      <c r="AV15" s="43">
        <v>0.0</v>
      </c>
      <c r="AW15" s="42">
        <v>16.0</v>
      </c>
      <c r="AX15" s="41" t="s">
        <v>103</v>
      </c>
      <c r="AY15" s="43" t="s">
        <v>104</v>
      </c>
      <c r="AZ15" s="50">
        <v>6.67</v>
      </c>
      <c r="BA15" s="50">
        <f t="shared" si="10"/>
        <v>6.67</v>
      </c>
      <c r="BB15" s="41" t="s">
        <v>97</v>
      </c>
      <c r="BC15" s="43">
        <v>30.0</v>
      </c>
      <c r="BD15" s="42"/>
      <c r="BE15" s="41"/>
      <c r="BF15" s="43"/>
      <c r="BG15" s="42" t="s">
        <v>97</v>
      </c>
      <c r="BH15" s="41" t="s">
        <v>102</v>
      </c>
      <c r="BI15" s="43" t="s">
        <v>96</v>
      </c>
      <c r="BJ15" s="41"/>
      <c r="BK15" s="43" t="s">
        <v>96</v>
      </c>
    </row>
    <row r="16">
      <c r="A16" s="46" t="s">
        <v>126</v>
      </c>
      <c r="B16" s="42">
        <f t="shared" si="1"/>
        <v>4</v>
      </c>
      <c r="C16" s="41">
        <f t="shared" si="2"/>
        <v>2.5</v>
      </c>
      <c r="D16" s="43">
        <f t="shared" si="3"/>
        <v>5</v>
      </c>
      <c r="E16" s="41">
        <f t="shared" si="4"/>
        <v>1</v>
      </c>
      <c r="F16" s="41">
        <f t="shared" si="5"/>
        <v>1.5</v>
      </c>
      <c r="G16" s="43">
        <f t="shared" si="6"/>
        <v>2</v>
      </c>
      <c r="H16" s="41">
        <f t="shared" si="7"/>
        <v>8</v>
      </c>
      <c r="I16" s="41">
        <f>IF(AZ16&lt;PricePercentile33,0,IF(AZ16&lt;PricePercentile66,1,2))+IF(BA16&lt;ConPricePercentile33,0,IF(BA16&lt;ConPricePercentile66,1,2))+IF(BB16="Yes",0,1)+IF(BC16&gt;29,0,IF(BC16&gt;13,1,IF(BC16&gt;6,2,3)))</f>
        <v>1</v>
      </c>
      <c r="J16" s="43">
        <f t="shared" si="8"/>
        <v>1.5</v>
      </c>
      <c r="K16" s="47"/>
      <c r="L16" s="42" t="s">
        <v>101</v>
      </c>
      <c r="M16" s="42" t="str">
        <f t="shared" ref="M16:M23" si="12">IF(OR(L16="USA",L16="UK",L16="Canada",L16="Australia",L16="New Zealand"),"Five",(IF(OR(L16="Denmark",L16="France",L16="Netherlands",L16="Norway"),"Nine",IF(OR(L16="Belgium",L16="Germany",L16="Italy",L16="Spain",L16="Sweden"),"Fourteen",IF(L16="","Not Disclosed",IF(OR(L16="British Virgin Islands",L16="Gibraltar",L16="British Indian Ocean",L16="Barbados"),"See Note","No"))))))</f>
        <v>Five</v>
      </c>
      <c r="N16" s="43" t="s">
        <v>97</v>
      </c>
      <c r="O16" s="41" t="s">
        <v>96</v>
      </c>
      <c r="P16" s="43"/>
      <c r="Q16" s="42"/>
      <c r="R16" s="41"/>
      <c r="S16" s="41" t="s">
        <v>97</v>
      </c>
      <c r="T16" s="42" t="s">
        <v>96</v>
      </c>
      <c r="U16" s="41" t="s">
        <v>96</v>
      </c>
      <c r="V16" s="41" t="s">
        <v>96</v>
      </c>
      <c r="W16" s="43" t="str">
        <f t="shared" si="9"/>
        <v>No</v>
      </c>
      <c r="X16" s="41" t="s">
        <v>97</v>
      </c>
      <c r="Y16" s="41" t="s">
        <v>96</v>
      </c>
      <c r="Z16" s="43" t="s">
        <v>97</v>
      </c>
      <c r="AA16" s="42"/>
      <c r="AB16" s="41"/>
      <c r="AC16" s="41"/>
      <c r="AD16" s="41"/>
      <c r="AE16" s="41"/>
      <c r="AF16" s="41"/>
      <c r="AG16" s="43"/>
      <c r="AH16" s="42"/>
      <c r="AI16" s="41"/>
      <c r="AJ16" s="42"/>
      <c r="AK16" s="43"/>
      <c r="AL16" s="42"/>
      <c r="AM16" s="41"/>
      <c r="AN16" s="41" t="s">
        <v>112</v>
      </c>
      <c r="AO16" s="41"/>
      <c r="AP16" s="43"/>
      <c r="AQ16" s="41">
        <v>25.0</v>
      </c>
      <c r="AR16" s="41">
        <v>20.0</v>
      </c>
      <c r="AS16" s="41"/>
      <c r="AT16" s="41"/>
      <c r="AU16" s="42">
        <v>16.0</v>
      </c>
      <c r="AV16" s="43">
        <v>8.0</v>
      </c>
      <c r="AW16" s="42">
        <v>14.0</v>
      </c>
      <c r="AX16" s="41" t="s">
        <v>103</v>
      </c>
      <c r="AY16" s="43" t="s">
        <v>104</v>
      </c>
      <c r="AZ16" s="50">
        <v>6.5</v>
      </c>
      <c r="BA16" s="50">
        <f t="shared" si="10"/>
        <v>0.26</v>
      </c>
      <c r="BB16" s="41" t="s">
        <v>97</v>
      </c>
      <c r="BC16" s="43">
        <v>30.0</v>
      </c>
      <c r="BD16" s="42"/>
      <c r="BE16" s="41"/>
      <c r="BF16" s="43"/>
      <c r="BG16" s="42" t="s">
        <v>97</v>
      </c>
      <c r="BH16" s="41" t="s">
        <v>97</v>
      </c>
      <c r="BI16" s="43" t="s">
        <v>102</v>
      </c>
      <c r="BJ16" s="41"/>
      <c r="BK16" s="43" t="s">
        <v>96</v>
      </c>
    </row>
    <row r="17">
      <c r="A17" s="46" t="s">
        <v>127</v>
      </c>
      <c r="B17" s="42">
        <f t="shared" si="1"/>
        <v>1</v>
      </c>
      <c r="C17" s="41">
        <f t="shared" si="2"/>
        <v>0</v>
      </c>
      <c r="D17" s="43">
        <f t="shared" si="3"/>
        <v>1</v>
      </c>
      <c r="E17" s="41">
        <f t="shared" si="4"/>
        <v>0</v>
      </c>
      <c r="F17" s="41">
        <f t="shared" si="5"/>
        <v>1.5</v>
      </c>
      <c r="G17" s="43">
        <f t="shared" si="6"/>
        <v>1</v>
      </c>
      <c r="H17" s="41">
        <f t="shared" si="7"/>
        <v>1</v>
      </c>
      <c r="I17" s="41">
        <f>IF(AZ17&lt;PricePercentile33,0,IF(AZ17&lt;PricePercentile66,1,2))+IF(BA17&lt;ConPricePercentile33,0,IF(BA17&lt;ConPricePercentile66,1,2))+IF(BB17="Yes",0,1)+IF(BC17&gt;29,0,IF(BC17&gt;13,1,IF(BC17&gt;6,2,3)))</f>
        <v>2</v>
      </c>
      <c r="J17" s="43">
        <f t="shared" si="8"/>
        <v>0</v>
      </c>
      <c r="K17" s="47"/>
      <c r="L17" s="42" t="s">
        <v>128</v>
      </c>
      <c r="M17" s="42" t="str">
        <f t="shared" si="12"/>
        <v>Fourteen</v>
      </c>
      <c r="N17" s="43" t="s">
        <v>96</v>
      </c>
      <c r="O17" s="41" t="s">
        <v>96</v>
      </c>
      <c r="P17" s="43" t="s">
        <v>96</v>
      </c>
      <c r="Q17" s="42" t="s">
        <v>96</v>
      </c>
      <c r="R17" s="41" t="s">
        <v>96</v>
      </c>
      <c r="S17" s="41" t="s">
        <v>96</v>
      </c>
      <c r="T17" s="42" t="s">
        <v>107</v>
      </c>
      <c r="U17" s="41" t="s">
        <v>97</v>
      </c>
      <c r="V17" s="41" t="s">
        <v>96</v>
      </c>
      <c r="W17" s="43" t="str">
        <f t="shared" si="9"/>
        <v>Yes</v>
      </c>
      <c r="X17" s="41" t="s">
        <v>97</v>
      </c>
      <c r="Y17" s="41" t="s">
        <v>97</v>
      </c>
      <c r="Z17" s="43" t="s">
        <v>97</v>
      </c>
      <c r="AA17" s="42"/>
      <c r="AB17" s="41"/>
      <c r="AC17" s="41"/>
      <c r="AD17" s="41"/>
      <c r="AE17" s="41"/>
      <c r="AF17" s="41"/>
      <c r="AG17" s="43"/>
      <c r="AH17" s="42" t="s">
        <v>96</v>
      </c>
      <c r="AI17" s="41" t="s">
        <v>96</v>
      </c>
      <c r="AJ17" s="42"/>
      <c r="AK17" s="43"/>
      <c r="AL17" s="42"/>
      <c r="AM17" s="41"/>
      <c r="AN17" s="41" t="s">
        <v>112</v>
      </c>
      <c r="AO17" s="41"/>
      <c r="AP17" s="43"/>
      <c r="AQ17" s="41">
        <v>5.0</v>
      </c>
      <c r="AR17" s="41">
        <v>3.0</v>
      </c>
      <c r="AS17" s="41">
        <v>24.0</v>
      </c>
      <c r="AT17" s="41"/>
      <c r="AU17" s="42">
        <v>1.0</v>
      </c>
      <c r="AV17" s="43">
        <v>0.0</v>
      </c>
      <c r="AW17" s="42">
        <v>0.0</v>
      </c>
      <c r="AX17" s="41" t="s">
        <v>109</v>
      </c>
      <c r="AY17" s="43" t="s">
        <v>104</v>
      </c>
      <c r="AZ17" s="50">
        <v>4.11</v>
      </c>
      <c r="BA17" s="50">
        <f t="shared" si="10"/>
        <v>0.822</v>
      </c>
      <c r="BB17" s="41" t="s">
        <v>97</v>
      </c>
      <c r="BC17" s="43">
        <v>7.0</v>
      </c>
      <c r="BD17" s="42"/>
      <c r="BE17" s="41"/>
      <c r="BF17" s="43"/>
      <c r="BG17" s="42"/>
      <c r="BH17" s="41"/>
      <c r="BI17" s="43"/>
      <c r="BJ17" s="41"/>
      <c r="BK17" s="43"/>
    </row>
    <row r="18">
      <c r="A18" s="46" t="s">
        <v>129</v>
      </c>
      <c r="B18" s="42">
        <f t="shared" si="1"/>
        <v>1</v>
      </c>
      <c r="C18" s="41">
        <f t="shared" si="2"/>
        <v>2</v>
      </c>
      <c r="D18" s="43">
        <f t="shared" si="3"/>
        <v>1</v>
      </c>
      <c r="E18" s="41">
        <f t="shared" si="4"/>
        <v>5</v>
      </c>
      <c r="F18" s="41">
        <f t="shared" si="5"/>
        <v>1.5</v>
      </c>
      <c r="G18" s="43">
        <f t="shared" si="6"/>
        <v>5</v>
      </c>
      <c r="H18" s="41">
        <f t="shared" si="7"/>
        <v>10</v>
      </c>
      <c r="I18" s="41">
        <f>IF(AZ18&lt;PricePercentile33,0,IF(AZ18&lt;PricePercentile66,1,2))+IF(BA18&lt;ConPricePercentile33,0,IF(BA18&lt;ConPricePercentile66,1,2))+IF(BB18="Yes",0,1)+IF(BC18&gt;29,0,IF(BC18&gt;13,1,IF(BC18&gt;6,2,3)))</f>
        <v>8</v>
      </c>
      <c r="J18" s="43">
        <f t="shared" si="8"/>
        <v>0</v>
      </c>
      <c r="K18" s="47"/>
      <c r="L18" s="42" t="s">
        <v>130</v>
      </c>
      <c r="M18" s="42" t="str">
        <f t="shared" si="12"/>
        <v>Nine</v>
      </c>
      <c r="N18" s="43" t="s">
        <v>96</v>
      </c>
      <c r="O18" s="41"/>
      <c r="P18" s="49"/>
      <c r="Q18" s="51"/>
      <c r="R18" s="48"/>
      <c r="S18" s="48"/>
      <c r="T18" s="42" t="s">
        <v>107</v>
      </c>
      <c r="U18" s="41" t="s">
        <v>97</v>
      </c>
      <c r="V18" s="41" t="s">
        <v>96</v>
      </c>
      <c r="W18" s="43" t="str">
        <f t="shared" si="9"/>
        <v>No</v>
      </c>
      <c r="X18" s="41" t="s">
        <v>96</v>
      </c>
      <c r="Y18" s="41" t="s">
        <v>96</v>
      </c>
      <c r="Z18" s="43" t="s">
        <v>96</v>
      </c>
      <c r="AA18" s="42"/>
      <c r="AB18" s="41"/>
      <c r="AC18" s="41"/>
      <c r="AD18" s="41"/>
      <c r="AE18" s="41"/>
      <c r="AF18" s="41"/>
      <c r="AG18" s="43"/>
      <c r="AH18" s="42"/>
      <c r="AI18" s="41" t="s">
        <v>96</v>
      </c>
      <c r="AJ18" s="42"/>
      <c r="AK18" s="43"/>
      <c r="AL18" s="42"/>
      <c r="AM18" s="41"/>
      <c r="AN18" s="41" t="s">
        <v>112</v>
      </c>
      <c r="AO18" s="41"/>
      <c r="AP18" s="43"/>
      <c r="AQ18" s="41">
        <v>1.0</v>
      </c>
      <c r="AR18" s="41">
        <v>4.0</v>
      </c>
      <c r="AS18" s="48"/>
      <c r="AT18" s="48"/>
      <c r="AU18" s="42">
        <v>4.0</v>
      </c>
      <c r="AV18" s="43">
        <v>1.0</v>
      </c>
      <c r="AW18" s="42">
        <v>12.0</v>
      </c>
      <c r="AX18" s="41" t="s">
        <v>116</v>
      </c>
      <c r="AY18" s="43" t="s">
        <v>104</v>
      </c>
      <c r="AZ18" s="50">
        <v>7.17</v>
      </c>
      <c r="BA18" s="50">
        <f t="shared" si="10"/>
        <v>7.17</v>
      </c>
      <c r="BB18" s="41" t="s">
        <v>96</v>
      </c>
      <c r="BC18" s="43">
        <v>0.0</v>
      </c>
      <c r="BD18" s="42"/>
      <c r="BE18" s="41"/>
      <c r="BF18" s="43"/>
      <c r="BG18" s="42"/>
      <c r="BH18" s="41"/>
      <c r="BI18" s="43"/>
      <c r="BJ18" s="41"/>
      <c r="BK18" s="43"/>
    </row>
    <row r="19">
      <c r="A19" s="46" t="s">
        <v>131</v>
      </c>
      <c r="B19" s="42">
        <f t="shared" si="1"/>
        <v>0</v>
      </c>
      <c r="C19" s="41">
        <f t="shared" si="2"/>
        <v>0</v>
      </c>
      <c r="D19" s="43">
        <f t="shared" si="3"/>
        <v>0</v>
      </c>
      <c r="E19" s="41">
        <f t="shared" si="4"/>
        <v>2</v>
      </c>
      <c r="F19" s="41">
        <f t="shared" si="5"/>
        <v>0</v>
      </c>
      <c r="G19" s="43">
        <f t="shared" si="6"/>
        <v>0</v>
      </c>
      <c r="H19" s="41">
        <f t="shared" si="7"/>
        <v>4</v>
      </c>
      <c r="I19" s="41">
        <f>IF(AZ19&lt;PricePercentile33,0,IF(AZ19&lt;PricePercentile66,1,2))+IF(BA19&lt;ConPricePercentile33,0,IF(BA19&lt;ConPricePercentile66,1,2))+IF(BB19="Yes",0,1)+IF(BC19&gt;29,0,IF(BC19&gt;13,1,IF(BC19&gt;6,2,3)))</f>
        <v>5</v>
      </c>
      <c r="J19" s="43">
        <f t="shared" si="8"/>
        <v>0</v>
      </c>
      <c r="K19" s="47"/>
      <c r="L19" s="42" t="s">
        <v>132</v>
      </c>
      <c r="M19" s="42" t="str">
        <f t="shared" si="12"/>
        <v>No</v>
      </c>
      <c r="N19" s="43" t="s">
        <v>96</v>
      </c>
      <c r="O19" s="41" t="s">
        <v>96</v>
      </c>
      <c r="P19" s="43" t="s">
        <v>96</v>
      </c>
      <c r="Q19" s="42" t="s">
        <v>96</v>
      </c>
      <c r="R19" s="41" t="s">
        <v>96</v>
      </c>
      <c r="S19" s="41" t="s">
        <v>96</v>
      </c>
      <c r="T19" s="42" t="s">
        <v>107</v>
      </c>
      <c r="U19" s="41" t="s">
        <v>97</v>
      </c>
      <c r="V19" s="41" t="s">
        <v>97</v>
      </c>
      <c r="W19" s="43" t="str">
        <f t="shared" si="9"/>
        <v>Yes</v>
      </c>
      <c r="X19" s="41" t="s">
        <v>97</v>
      </c>
      <c r="Y19" s="41" t="s">
        <v>96</v>
      </c>
      <c r="Z19" s="43" t="s">
        <v>97</v>
      </c>
      <c r="AA19" s="42"/>
      <c r="AB19" s="41" t="s">
        <v>97</v>
      </c>
      <c r="AC19" s="41"/>
      <c r="AD19" s="41"/>
      <c r="AE19" s="41" t="s">
        <v>97</v>
      </c>
      <c r="AF19" s="41"/>
      <c r="AG19" s="43"/>
      <c r="AH19" s="42" t="s">
        <v>102</v>
      </c>
      <c r="AI19" s="41" t="s">
        <v>102</v>
      </c>
      <c r="AJ19" s="42">
        <v>56.91</v>
      </c>
      <c r="AK19" s="43">
        <v>16.03</v>
      </c>
      <c r="AL19" s="42" t="s">
        <v>133</v>
      </c>
      <c r="AM19" s="41" t="s">
        <v>112</v>
      </c>
      <c r="AN19" s="41" t="s">
        <v>112</v>
      </c>
      <c r="AO19" s="41" t="s">
        <v>113</v>
      </c>
      <c r="AP19" s="43" t="s">
        <v>113</v>
      </c>
      <c r="AQ19" s="41">
        <v>3.0</v>
      </c>
      <c r="AR19" s="41">
        <v>16.0</v>
      </c>
      <c r="AS19" s="41">
        <v>27.0</v>
      </c>
      <c r="AT19" s="41" t="s">
        <v>97</v>
      </c>
      <c r="AU19" s="42">
        <v>4.0</v>
      </c>
      <c r="AV19" s="43">
        <v>1.0</v>
      </c>
      <c r="AW19" s="42">
        <v>8.0</v>
      </c>
      <c r="AX19" s="41" t="s">
        <v>103</v>
      </c>
      <c r="AY19" s="43" t="s">
        <v>134</v>
      </c>
      <c r="AZ19" s="50">
        <v>9.03</v>
      </c>
      <c r="BA19" s="50">
        <f t="shared" si="10"/>
        <v>3.01</v>
      </c>
      <c r="BB19" s="41" t="s">
        <v>96</v>
      </c>
      <c r="BC19" s="43">
        <v>14.0</v>
      </c>
      <c r="BD19" s="42"/>
      <c r="BE19" s="41"/>
      <c r="BF19" s="43"/>
      <c r="BG19" s="42"/>
      <c r="BH19" s="41"/>
      <c r="BI19" s="43"/>
      <c r="BJ19" s="41"/>
      <c r="BK19" s="43"/>
    </row>
    <row r="20">
      <c r="A20" s="46" t="s">
        <v>135</v>
      </c>
      <c r="B20" s="42">
        <f t="shared" si="1"/>
        <v>2</v>
      </c>
      <c r="C20" s="41">
        <f t="shared" si="2"/>
        <v>2</v>
      </c>
      <c r="D20" s="43">
        <f t="shared" si="3"/>
        <v>2</v>
      </c>
      <c r="E20" s="41">
        <f t="shared" si="4"/>
        <v>4</v>
      </c>
      <c r="F20" s="41">
        <f t="shared" si="5"/>
        <v>2.5</v>
      </c>
      <c r="G20" s="43">
        <f t="shared" si="6"/>
        <v>5</v>
      </c>
      <c r="H20" s="41">
        <f t="shared" si="7"/>
        <v>6</v>
      </c>
      <c r="I20" s="41">
        <f>IF(AZ20&lt;PricePercentile33,0,IF(AZ20&lt;PricePercentile66,1,2))+IF(BA20&lt;ConPricePercentile33,0,IF(BA20&lt;ConPricePercentile66,1,2))+IF(BB20="Yes",0,1)+IF(BC20&gt;29,0,IF(BC20&gt;13,1,IF(BC20&gt;6,2,3)))</f>
        <v>7</v>
      </c>
      <c r="J20" s="43">
        <f t="shared" si="8"/>
        <v>3</v>
      </c>
      <c r="K20" s="47"/>
      <c r="L20" s="42" t="s">
        <v>136</v>
      </c>
      <c r="M20" s="42" t="str">
        <f t="shared" si="12"/>
        <v>Five</v>
      </c>
      <c r="N20" s="43" t="s">
        <v>96</v>
      </c>
      <c r="O20" s="48"/>
      <c r="P20" s="49"/>
      <c r="Q20" s="51"/>
      <c r="R20" s="48"/>
      <c r="S20" s="41"/>
      <c r="T20" s="42" t="s">
        <v>107</v>
      </c>
      <c r="U20" s="41" t="s">
        <v>96</v>
      </c>
      <c r="V20" s="41" t="s">
        <v>96</v>
      </c>
      <c r="W20" s="43" t="str">
        <f t="shared" si="9"/>
        <v>No</v>
      </c>
      <c r="X20" s="41" t="s">
        <v>97</v>
      </c>
      <c r="Y20" s="41" t="s">
        <v>96</v>
      </c>
      <c r="Z20" s="43" t="s">
        <v>96</v>
      </c>
      <c r="AA20" s="42"/>
      <c r="AB20" s="41"/>
      <c r="AC20" s="41"/>
      <c r="AD20" s="41"/>
      <c r="AE20" s="41"/>
      <c r="AF20" s="41"/>
      <c r="AG20" s="43"/>
      <c r="AH20" s="42"/>
      <c r="AI20" s="41"/>
      <c r="AJ20" s="42"/>
      <c r="AK20" s="43"/>
      <c r="AL20" s="42"/>
      <c r="AM20" s="41"/>
      <c r="AN20" s="41"/>
      <c r="AO20" s="41"/>
      <c r="AP20" s="43"/>
      <c r="AQ20" s="41">
        <v>1.0</v>
      </c>
      <c r="AR20" s="41"/>
      <c r="AS20" s="48"/>
      <c r="AT20" s="48"/>
      <c r="AU20" s="42">
        <v>5.0</v>
      </c>
      <c r="AV20" s="43">
        <v>3.0</v>
      </c>
      <c r="AW20" s="42">
        <v>9.0</v>
      </c>
      <c r="AX20" s="41" t="s">
        <v>103</v>
      </c>
      <c r="AY20" s="43" t="s">
        <v>134</v>
      </c>
      <c r="AZ20" s="50">
        <v>4.17</v>
      </c>
      <c r="BA20" s="50">
        <f t="shared" si="10"/>
        <v>4.17</v>
      </c>
      <c r="BB20" s="41" t="s">
        <v>96</v>
      </c>
      <c r="BC20" s="43">
        <v>0.0</v>
      </c>
      <c r="BD20" s="42"/>
      <c r="BE20" s="41"/>
      <c r="BF20" s="43"/>
      <c r="BG20" s="42" t="s">
        <v>96</v>
      </c>
      <c r="BH20" s="41" t="s">
        <v>96</v>
      </c>
      <c r="BI20" s="43" t="s">
        <v>96</v>
      </c>
      <c r="BJ20" s="41"/>
      <c r="BK20" s="43"/>
    </row>
    <row r="21">
      <c r="A21" s="46" t="s">
        <v>137</v>
      </c>
      <c r="B21" s="42">
        <f t="shared" si="1"/>
        <v>0</v>
      </c>
      <c r="C21" s="41">
        <f t="shared" si="2"/>
        <v>0</v>
      </c>
      <c r="D21" s="43">
        <f t="shared" si="3"/>
        <v>3</v>
      </c>
      <c r="E21" s="41">
        <f t="shared" si="4"/>
        <v>1.5</v>
      </c>
      <c r="F21" s="41">
        <f t="shared" si="5"/>
        <v>2.5</v>
      </c>
      <c r="G21" s="43">
        <f t="shared" si="6"/>
        <v>4</v>
      </c>
      <c r="H21" s="41">
        <f t="shared" si="7"/>
        <v>5</v>
      </c>
      <c r="I21" s="41">
        <f>IF(AZ21&lt;PricePercentile33,0,IF(AZ21&lt;PricePercentile66,1,2))+IF(BA21&lt;ConPricePercentile33,0,IF(BA21&lt;ConPricePercentile66,1,2))+IF(BB21="Yes",0,1)+IF(BC21&gt;29,0,IF(BC21&gt;13,1,IF(BC21&gt;6,2,3)))</f>
        <v>5</v>
      </c>
      <c r="J21" s="43">
        <f t="shared" si="8"/>
        <v>1</v>
      </c>
      <c r="K21" s="47"/>
      <c r="L21" s="42" t="s">
        <v>120</v>
      </c>
      <c r="M21" s="42" t="str">
        <f t="shared" si="12"/>
        <v>No</v>
      </c>
      <c r="N21" s="43" t="s">
        <v>96</v>
      </c>
      <c r="O21" s="41" t="s">
        <v>96</v>
      </c>
      <c r="P21" s="43" t="s">
        <v>96</v>
      </c>
      <c r="Q21" s="42" t="s">
        <v>96</v>
      </c>
      <c r="R21" s="41" t="s">
        <v>96</v>
      </c>
      <c r="S21" s="41" t="s">
        <v>96</v>
      </c>
      <c r="T21" s="42" t="s">
        <v>96</v>
      </c>
      <c r="U21" s="41" t="s">
        <v>97</v>
      </c>
      <c r="V21" s="41" t="s">
        <v>97</v>
      </c>
      <c r="W21" s="43" t="str">
        <f t="shared" si="9"/>
        <v>No</v>
      </c>
      <c r="X21" s="41" t="s">
        <v>97</v>
      </c>
      <c r="Y21" s="41" t="s">
        <v>96</v>
      </c>
      <c r="Z21" s="43" t="s">
        <v>97</v>
      </c>
      <c r="AA21" s="42"/>
      <c r="AB21" s="41" t="s">
        <v>97</v>
      </c>
      <c r="AC21" s="41"/>
      <c r="AD21" s="41" t="s">
        <v>97</v>
      </c>
      <c r="AE21" s="41"/>
      <c r="AF21" s="41"/>
      <c r="AG21" s="43" t="s">
        <v>97</v>
      </c>
      <c r="AH21" s="42"/>
      <c r="AI21" s="41" t="s">
        <v>102</v>
      </c>
      <c r="AJ21" s="42"/>
      <c r="AK21" s="43"/>
      <c r="AL21" s="42"/>
      <c r="AM21" s="41"/>
      <c r="AN21" s="41"/>
      <c r="AO21" s="41"/>
      <c r="AP21" s="43"/>
      <c r="AQ21" s="41">
        <v>2.0</v>
      </c>
      <c r="AR21" s="41">
        <v>14.0</v>
      </c>
      <c r="AS21" s="48"/>
      <c r="AT21" s="48"/>
      <c r="AU21" s="42">
        <v>6.0</v>
      </c>
      <c r="AV21" s="43">
        <v>2.0</v>
      </c>
      <c r="AW21" s="42">
        <v>7.0</v>
      </c>
      <c r="AX21" s="41" t="s">
        <v>103</v>
      </c>
      <c r="AY21" s="43" t="s">
        <v>134</v>
      </c>
      <c r="AZ21" s="50">
        <v>6.67</v>
      </c>
      <c r="BA21" s="50">
        <f t="shared" si="10"/>
        <v>3.335</v>
      </c>
      <c r="BB21" s="41" t="s">
        <v>97</v>
      </c>
      <c r="BC21" s="43">
        <v>14.0</v>
      </c>
      <c r="BD21" s="42"/>
      <c r="BE21" s="41"/>
      <c r="BF21" s="43"/>
      <c r="BG21" s="42" t="s">
        <v>97</v>
      </c>
      <c r="BH21" s="41" t="s">
        <v>97</v>
      </c>
      <c r="BI21" s="43" t="s">
        <v>97</v>
      </c>
      <c r="BJ21" s="41"/>
      <c r="BK21" s="43" t="s">
        <v>96</v>
      </c>
    </row>
    <row r="22">
      <c r="A22" s="46" t="s">
        <v>138</v>
      </c>
      <c r="B22" s="42">
        <f t="shared" si="1"/>
        <v>0</v>
      </c>
      <c r="C22" s="41">
        <f t="shared" si="2"/>
        <v>2</v>
      </c>
      <c r="D22" s="43">
        <f t="shared" si="3"/>
        <v>1</v>
      </c>
      <c r="E22" s="41">
        <f t="shared" si="4"/>
        <v>2</v>
      </c>
      <c r="F22" s="41">
        <f t="shared" si="5"/>
        <v>2.5</v>
      </c>
      <c r="G22" s="43">
        <f t="shared" si="6"/>
        <v>0</v>
      </c>
      <c r="H22" s="41">
        <f t="shared" si="7"/>
        <v>9</v>
      </c>
      <c r="I22" s="41">
        <f>IF(AZ22&lt;PricePercentile33,0,IF(AZ22&lt;PricePercentile66,1,2))+IF(BA22&lt;ConPricePercentile33,0,IF(BA22&lt;ConPricePercentile66,1,2))+IF(BB22="Yes",0,1)+IF(BC22&gt;29,0,IF(BC22&gt;13,1,IF(BC22&gt;6,2,3)))</f>
        <v>4</v>
      </c>
      <c r="J22" s="43">
        <f t="shared" si="8"/>
        <v>4</v>
      </c>
      <c r="K22" s="47"/>
      <c r="L22" s="42" t="s">
        <v>120</v>
      </c>
      <c r="M22" s="42" t="str">
        <f t="shared" si="12"/>
        <v>No</v>
      </c>
      <c r="N22" s="43" t="s">
        <v>96</v>
      </c>
      <c r="O22" s="48"/>
      <c r="P22" s="49"/>
      <c r="Q22" s="51"/>
      <c r="R22" s="48"/>
      <c r="S22" s="41"/>
      <c r="T22" s="42" t="s">
        <v>107</v>
      </c>
      <c r="U22" s="41" t="s">
        <v>97</v>
      </c>
      <c r="V22" s="41" t="s">
        <v>96</v>
      </c>
      <c r="W22" s="43" t="str">
        <f t="shared" si="9"/>
        <v>No</v>
      </c>
      <c r="X22" s="41" t="s">
        <v>96</v>
      </c>
      <c r="Y22" s="41" t="s">
        <v>96</v>
      </c>
      <c r="Z22" s="43" t="s">
        <v>97</v>
      </c>
      <c r="AA22" s="42"/>
      <c r="AB22" s="41"/>
      <c r="AC22" s="41"/>
      <c r="AD22" s="41"/>
      <c r="AE22" s="41"/>
      <c r="AF22" s="41"/>
      <c r="AG22" s="43"/>
      <c r="AH22" s="42"/>
      <c r="AI22" s="41" t="s">
        <v>96</v>
      </c>
      <c r="AJ22" s="42"/>
      <c r="AK22" s="43"/>
      <c r="AL22" s="42"/>
      <c r="AM22" s="41"/>
      <c r="AN22" s="41" t="s">
        <v>139</v>
      </c>
      <c r="AO22" s="41" t="s">
        <v>108</v>
      </c>
      <c r="AP22" s="43" t="s">
        <v>108</v>
      </c>
      <c r="AQ22" s="41">
        <v>3.0</v>
      </c>
      <c r="AR22" s="41">
        <v>22.0</v>
      </c>
      <c r="AS22" s="41">
        <v>80.0</v>
      </c>
      <c r="AT22" s="41"/>
      <c r="AU22" s="42">
        <v>23.0</v>
      </c>
      <c r="AV22" s="43">
        <v>12.0</v>
      </c>
      <c r="AW22" s="42">
        <v>25.0</v>
      </c>
      <c r="AX22" s="41" t="s">
        <v>103</v>
      </c>
      <c r="AY22" s="43" t="s">
        <v>134</v>
      </c>
      <c r="AZ22" s="50">
        <v>2.99</v>
      </c>
      <c r="BA22" s="50">
        <f t="shared" si="10"/>
        <v>0.9966666667</v>
      </c>
      <c r="BB22" s="41" t="s">
        <v>96</v>
      </c>
      <c r="BC22" s="43">
        <v>0.0</v>
      </c>
      <c r="BD22" s="42"/>
      <c r="BE22" s="41"/>
      <c r="BF22" s="43"/>
      <c r="BG22" s="42" t="s">
        <v>96</v>
      </c>
      <c r="BH22" s="41" t="s">
        <v>96</v>
      </c>
      <c r="BI22" s="43" t="s">
        <v>96</v>
      </c>
      <c r="BJ22" s="41"/>
      <c r="BK22" s="43" t="s">
        <v>96</v>
      </c>
    </row>
    <row r="23">
      <c r="A23" s="46" t="s">
        <v>140</v>
      </c>
      <c r="B23" s="42">
        <f t="shared" si="1"/>
        <v>4</v>
      </c>
      <c r="C23" s="41">
        <f t="shared" si="2"/>
        <v>1.5</v>
      </c>
      <c r="D23" s="43">
        <f t="shared" si="3"/>
        <v>1</v>
      </c>
      <c r="E23" s="41">
        <f t="shared" si="4"/>
        <v>1</v>
      </c>
      <c r="F23" s="41">
        <f t="shared" si="5"/>
        <v>1.5</v>
      </c>
      <c r="G23" s="43">
        <f t="shared" si="6"/>
        <v>4</v>
      </c>
      <c r="H23" s="41">
        <f t="shared" si="7"/>
        <v>5</v>
      </c>
      <c r="I23" s="41">
        <f>IF(AZ23&lt;PricePercentile33,0,IF(AZ23&lt;PricePercentile66,1,2))+IF(BA23&lt;ConPricePercentile33,0,IF(BA23&lt;ConPricePercentile66,1,2))+IF(BB23="Yes",0,1)+IF(BC23&gt;29,0,IF(BC23&gt;13,1,IF(BC23&gt;6,2,3)))</f>
        <v>8</v>
      </c>
      <c r="J23" s="43">
        <f t="shared" si="8"/>
        <v>3</v>
      </c>
      <c r="K23" s="47"/>
      <c r="L23" s="42" t="s">
        <v>101</v>
      </c>
      <c r="M23" s="42" t="str">
        <f t="shared" si="12"/>
        <v>Five</v>
      </c>
      <c r="N23" s="43" t="s">
        <v>97</v>
      </c>
      <c r="O23" s="41" t="s">
        <v>96</v>
      </c>
      <c r="P23" s="49"/>
      <c r="Q23" s="51"/>
      <c r="R23" s="48"/>
      <c r="S23" s="41" t="s">
        <v>96</v>
      </c>
      <c r="T23" s="42" t="s">
        <v>107</v>
      </c>
      <c r="U23" s="41" t="s">
        <v>97</v>
      </c>
      <c r="V23" s="41" t="s">
        <v>96</v>
      </c>
      <c r="W23" s="43" t="str">
        <f t="shared" si="9"/>
        <v>No</v>
      </c>
      <c r="X23" s="41" t="s">
        <v>97</v>
      </c>
      <c r="Y23" s="41" t="s">
        <v>96</v>
      </c>
      <c r="Z23" s="43" t="s">
        <v>97</v>
      </c>
      <c r="AA23" s="42"/>
      <c r="AB23" s="41"/>
      <c r="AC23" s="41"/>
      <c r="AD23" s="41" t="s">
        <v>97</v>
      </c>
      <c r="AE23" s="41"/>
      <c r="AF23" s="41"/>
      <c r="AG23" s="43"/>
      <c r="AH23" s="42"/>
      <c r="AI23" s="41" t="s">
        <v>96</v>
      </c>
      <c r="AJ23" s="42"/>
      <c r="AK23" s="43"/>
      <c r="AL23" s="42"/>
      <c r="AM23" s="41"/>
      <c r="AN23" s="41" t="s">
        <v>112</v>
      </c>
      <c r="AO23" s="41"/>
      <c r="AP23" s="43"/>
      <c r="AQ23" s="41">
        <v>1.0</v>
      </c>
      <c r="AR23" s="41">
        <v>3.0</v>
      </c>
      <c r="AS23" s="41">
        <v>5.0</v>
      </c>
      <c r="AT23" s="41"/>
      <c r="AU23" s="42">
        <v>0.0</v>
      </c>
      <c r="AV23" s="43">
        <v>0.0</v>
      </c>
      <c r="AW23" s="42">
        <v>0.0</v>
      </c>
      <c r="AX23" s="41" t="s">
        <v>141</v>
      </c>
      <c r="AY23" s="43" t="s">
        <v>104</v>
      </c>
      <c r="AZ23" s="50">
        <v>7.5</v>
      </c>
      <c r="BA23" s="50">
        <f t="shared" si="10"/>
        <v>7.5</v>
      </c>
      <c r="BB23" s="41" t="s">
        <v>96</v>
      </c>
      <c r="BC23" s="43">
        <v>0.0</v>
      </c>
      <c r="BD23" s="42"/>
      <c r="BE23" s="41"/>
      <c r="BF23" s="43"/>
      <c r="BG23" s="42" t="s">
        <v>96</v>
      </c>
      <c r="BH23" s="41" t="s">
        <v>97</v>
      </c>
      <c r="BI23" s="43" t="s">
        <v>96</v>
      </c>
      <c r="BJ23" s="41"/>
      <c r="BK23" s="43" t="s">
        <v>96</v>
      </c>
    </row>
    <row r="24">
      <c r="A24" s="46" t="s">
        <v>142</v>
      </c>
      <c r="B24" s="42">
        <f t="shared" si="1"/>
        <v>1</v>
      </c>
      <c r="C24" s="41">
        <f t="shared" si="2"/>
        <v>3.5</v>
      </c>
      <c r="D24" s="43">
        <f t="shared" si="3"/>
        <v>2</v>
      </c>
      <c r="E24" s="41">
        <f t="shared" si="4"/>
        <v>2</v>
      </c>
      <c r="F24" s="41">
        <f t="shared" si="5"/>
        <v>2.5</v>
      </c>
      <c r="G24" s="43">
        <f t="shared" si="6"/>
        <v>2</v>
      </c>
      <c r="H24" s="41">
        <f t="shared" si="7"/>
        <v>6</v>
      </c>
      <c r="I24" s="41">
        <f>IF(AZ24&lt;PricePercentile33,0,IF(AZ24&lt;PricePercentile66,1,2))+IF(BA24&lt;ConPricePercentile33,0,IF(BA24&lt;ConPricePercentile66,1,2))+IF(BB24="Yes",0,1)+IF(BC24&gt;29,0,IF(BC24&gt;13,1,IF(BC24&gt;6,2,3)))</f>
        <v>4</v>
      </c>
      <c r="J24" s="43">
        <f t="shared" si="8"/>
        <v>3.5</v>
      </c>
      <c r="K24" s="47"/>
      <c r="L24" s="42" t="s">
        <v>143</v>
      </c>
      <c r="M24" s="42" t="s">
        <v>95</v>
      </c>
      <c r="N24" s="43" t="s">
        <v>96</v>
      </c>
      <c r="O24" s="41" t="s">
        <v>96</v>
      </c>
      <c r="P24" s="49"/>
      <c r="Q24" s="42" t="s">
        <v>97</v>
      </c>
      <c r="R24" s="41" t="s">
        <v>97</v>
      </c>
      <c r="S24" s="41" t="s">
        <v>97</v>
      </c>
      <c r="T24" s="42" t="s">
        <v>107</v>
      </c>
      <c r="U24" s="41" t="s">
        <v>96</v>
      </c>
      <c r="V24" s="41" t="s">
        <v>96</v>
      </c>
      <c r="W24" s="43" t="str">
        <f t="shared" si="9"/>
        <v>No</v>
      </c>
      <c r="X24" s="41" t="s">
        <v>96</v>
      </c>
      <c r="Y24" s="41" t="s">
        <v>96</v>
      </c>
      <c r="Z24" s="43" t="s">
        <v>97</v>
      </c>
      <c r="AA24" s="42"/>
      <c r="AB24" s="41"/>
      <c r="AC24" s="41"/>
      <c r="AD24" s="41"/>
      <c r="AE24" s="41"/>
      <c r="AF24" s="41"/>
      <c r="AG24" s="43"/>
      <c r="AH24" s="42"/>
      <c r="AI24" s="41"/>
      <c r="AJ24" s="42"/>
      <c r="AK24" s="43"/>
      <c r="AL24" s="42"/>
      <c r="AM24" s="41"/>
      <c r="AN24" s="41" t="s">
        <v>108</v>
      </c>
      <c r="AO24" s="41"/>
      <c r="AP24" s="43"/>
      <c r="AQ24" s="41">
        <v>5.0</v>
      </c>
      <c r="AR24" s="41">
        <v>26.0</v>
      </c>
      <c r="AS24" s="41"/>
      <c r="AT24" s="41"/>
      <c r="AU24" s="42">
        <v>5.0</v>
      </c>
      <c r="AV24" s="43">
        <v>2.0</v>
      </c>
      <c r="AW24" s="42">
        <v>16.0</v>
      </c>
      <c r="AX24" s="41" t="s">
        <v>103</v>
      </c>
      <c r="AY24" s="43" t="s">
        <v>104</v>
      </c>
      <c r="AZ24" s="50">
        <v>9.99</v>
      </c>
      <c r="BA24" s="50">
        <f t="shared" si="10"/>
        <v>1.998</v>
      </c>
      <c r="BB24" s="41" t="s">
        <v>96</v>
      </c>
      <c r="BC24" s="43">
        <v>30.0</v>
      </c>
      <c r="BD24" s="42"/>
      <c r="BE24" s="41" t="s">
        <v>97</v>
      </c>
      <c r="BF24" s="43"/>
      <c r="BG24" s="42" t="s">
        <v>102</v>
      </c>
      <c r="BH24" s="41" t="s">
        <v>97</v>
      </c>
      <c r="BI24" s="43" t="s">
        <v>96</v>
      </c>
      <c r="BJ24" s="41"/>
      <c r="BK24" s="43" t="s">
        <v>96</v>
      </c>
    </row>
    <row r="25">
      <c r="A25" s="46" t="s">
        <v>144</v>
      </c>
      <c r="B25" s="42">
        <f t="shared" si="1"/>
        <v>0</v>
      </c>
      <c r="C25" s="41">
        <f t="shared" si="2"/>
        <v>0</v>
      </c>
      <c r="D25" s="43">
        <f t="shared" si="3"/>
        <v>4</v>
      </c>
      <c r="E25" s="41">
        <f t="shared" si="4"/>
        <v>2.5</v>
      </c>
      <c r="F25" s="41">
        <f t="shared" si="5"/>
        <v>0</v>
      </c>
      <c r="G25" s="43">
        <f t="shared" si="6"/>
        <v>1</v>
      </c>
      <c r="H25" s="41">
        <f t="shared" si="7"/>
        <v>4</v>
      </c>
      <c r="I25" s="41">
        <f>IF(AZ25&lt;PricePercentile33,0,IF(AZ25&lt;PricePercentile66,1,2))+IF(BA25&lt;ConPricePercentile33,0,IF(BA25&lt;ConPricePercentile66,1,2))+IF(BB25="Yes",0,1)+IF(BC25&gt;29,0,IF(BC25&gt;13,1,IF(BC25&gt;6,2,3)))</f>
        <v>2</v>
      </c>
      <c r="J25" s="43">
        <f t="shared" si="8"/>
        <v>5</v>
      </c>
      <c r="K25" s="47"/>
      <c r="L25" s="42" t="s">
        <v>145</v>
      </c>
      <c r="M25" s="42" t="str">
        <f t="shared" ref="M25:M30" si="13">IF(OR(L25="USA",L25="UK",L25="Canada",L25="Australia",L25="New Zealand"),"Five",(IF(OR(L25="Denmark",L25="France",L25="Netherlands",L25="Norway"),"Nine",IF(OR(L25="Belgium",L25="Germany",L25="Italy",L25="Spain",L25="Sweden"),"Fourteen",IF(L25="","Not Disclosed",IF(OR(L25="British Virgin Islands",L25="Gibraltar",L25="British Indian Ocean",L25="Barbados"),"See Note","No"))))))</f>
        <v>No</v>
      </c>
      <c r="N25" s="43" t="s">
        <v>96</v>
      </c>
      <c r="O25" s="41" t="s">
        <v>96</v>
      </c>
      <c r="P25" s="43" t="s">
        <v>96</v>
      </c>
      <c r="Q25" s="42" t="s">
        <v>96</v>
      </c>
      <c r="R25" s="41" t="s">
        <v>96</v>
      </c>
      <c r="S25" s="41" t="s">
        <v>96</v>
      </c>
      <c r="T25" s="42" t="s">
        <v>96</v>
      </c>
      <c r="U25" s="41" t="s">
        <v>97</v>
      </c>
      <c r="V25" s="41" t="s">
        <v>96</v>
      </c>
      <c r="W25" s="43" t="str">
        <f t="shared" si="9"/>
        <v>No</v>
      </c>
      <c r="X25" s="41" t="s">
        <v>96</v>
      </c>
      <c r="Y25" s="41" t="s">
        <v>96</v>
      </c>
      <c r="Z25" s="43" t="s">
        <v>97</v>
      </c>
      <c r="AA25" s="42"/>
      <c r="AB25" s="41"/>
      <c r="AC25" s="41"/>
      <c r="AD25" s="41"/>
      <c r="AE25" s="41"/>
      <c r="AF25" s="41"/>
      <c r="AG25" s="43"/>
      <c r="AH25" s="42" t="s">
        <v>96</v>
      </c>
      <c r="AI25" s="41" t="s">
        <v>102</v>
      </c>
      <c r="AJ25" s="42">
        <v>95.23</v>
      </c>
      <c r="AK25" s="43">
        <v>13.76</v>
      </c>
      <c r="AL25" s="42"/>
      <c r="AM25" s="41" t="s">
        <v>122</v>
      </c>
      <c r="AN25" s="41" t="s">
        <v>112</v>
      </c>
      <c r="AO25" s="41" t="s">
        <v>146</v>
      </c>
      <c r="AP25" s="43" t="s">
        <v>113</v>
      </c>
      <c r="AQ25" s="41">
        <v>3.0</v>
      </c>
      <c r="AR25" s="41">
        <v>4.0</v>
      </c>
      <c r="AS25" s="41">
        <v>16.0</v>
      </c>
      <c r="AT25" s="41" t="s">
        <v>97</v>
      </c>
      <c r="AU25" s="42">
        <v>2.0</v>
      </c>
      <c r="AV25" s="43">
        <v>1.0</v>
      </c>
      <c r="AW25" s="42">
        <v>6.0</v>
      </c>
      <c r="AX25" s="41" t="s">
        <v>109</v>
      </c>
      <c r="AY25" s="43" t="s">
        <v>104</v>
      </c>
      <c r="AZ25" s="50">
        <v>4.59</v>
      </c>
      <c r="BA25" s="50">
        <f t="shared" si="10"/>
        <v>1.53</v>
      </c>
      <c r="BB25" s="41" t="s">
        <v>97</v>
      </c>
      <c r="BC25" s="43">
        <v>30.0</v>
      </c>
      <c r="BD25" s="42"/>
      <c r="BE25" s="41"/>
      <c r="BF25" s="43"/>
      <c r="BG25" s="42" t="s">
        <v>96</v>
      </c>
      <c r="BH25" s="41" t="s">
        <v>96</v>
      </c>
      <c r="BI25" s="43" t="s">
        <v>96</v>
      </c>
      <c r="BJ25" s="41" t="s">
        <v>96</v>
      </c>
      <c r="BK25" s="43" t="s">
        <v>96</v>
      </c>
    </row>
    <row r="26">
      <c r="A26" s="46" t="s">
        <v>147</v>
      </c>
      <c r="B26" s="42">
        <f t="shared" si="1"/>
        <v>2</v>
      </c>
      <c r="C26" s="41">
        <f t="shared" si="2"/>
        <v>3</v>
      </c>
      <c r="D26" s="43">
        <f t="shared" si="3"/>
        <v>4</v>
      </c>
      <c r="E26" s="41">
        <f t="shared" si="4"/>
        <v>2</v>
      </c>
      <c r="F26" s="41">
        <f t="shared" si="5"/>
        <v>1.5</v>
      </c>
      <c r="G26" s="43">
        <f t="shared" si="6"/>
        <v>0</v>
      </c>
      <c r="H26" s="41">
        <f t="shared" si="7"/>
        <v>5</v>
      </c>
      <c r="I26" s="41">
        <f>IF(AZ26&lt;PricePercentile33,0,IF(AZ26&lt;PricePercentile66,1,2))+IF(BA26&lt;ConPricePercentile33,0,IF(BA26&lt;ConPricePercentile66,1,2))+IF(BB26="Yes",0,1)+IF(BC26&gt;29,0,IF(BC26&gt;13,1,IF(BC26&gt;6,2,3)))</f>
        <v>3</v>
      </c>
      <c r="J26" s="43">
        <f t="shared" si="8"/>
        <v>1</v>
      </c>
      <c r="K26" s="47"/>
      <c r="L26" s="42" t="s">
        <v>148</v>
      </c>
      <c r="M26" s="42" t="str">
        <f t="shared" si="13"/>
        <v>Five</v>
      </c>
      <c r="N26" s="43" t="s">
        <v>96</v>
      </c>
      <c r="O26" s="41" t="s">
        <v>96</v>
      </c>
      <c r="P26" s="49"/>
      <c r="Q26" s="42" t="s">
        <v>97</v>
      </c>
      <c r="R26" s="41"/>
      <c r="S26" s="41" t="s">
        <v>97</v>
      </c>
      <c r="T26" s="42" t="s">
        <v>96</v>
      </c>
      <c r="U26" s="41" t="s">
        <v>97</v>
      </c>
      <c r="V26" s="41" t="s">
        <v>96</v>
      </c>
      <c r="W26" s="43" t="str">
        <f t="shared" si="9"/>
        <v>No</v>
      </c>
      <c r="X26" s="41" t="s">
        <v>96</v>
      </c>
      <c r="Y26" s="41" t="s">
        <v>96</v>
      </c>
      <c r="Z26" s="43" t="s">
        <v>97</v>
      </c>
      <c r="AA26" s="42"/>
      <c r="AB26" s="41"/>
      <c r="AC26" s="41"/>
      <c r="AD26" s="41" t="s">
        <v>97</v>
      </c>
      <c r="AE26" s="41"/>
      <c r="AF26" s="41"/>
      <c r="AG26" s="43"/>
      <c r="AH26" s="42"/>
      <c r="AI26" s="41" t="s">
        <v>96</v>
      </c>
      <c r="AJ26" s="42"/>
      <c r="AK26" s="43"/>
      <c r="AL26" s="42"/>
      <c r="AM26" s="41"/>
      <c r="AN26" s="41" t="s">
        <v>112</v>
      </c>
      <c r="AO26" s="41"/>
      <c r="AP26" s="43"/>
      <c r="AQ26" s="41">
        <v>5.0</v>
      </c>
      <c r="AR26" s="41">
        <v>11.0</v>
      </c>
      <c r="AS26" s="41">
        <v>14.0</v>
      </c>
      <c r="AT26" s="41"/>
      <c r="AU26" s="42">
        <v>2.0</v>
      </c>
      <c r="AV26" s="43">
        <v>2.0</v>
      </c>
      <c r="AW26" s="42">
        <v>6.0</v>
      </c>
      <c r="AX26" s="41" t="s">
        <v>98</v>
      </c>
      <c r="AY26" s="43" t="s">
        <v>104</v>
      </c>
      <c r="AZ26" s="50">
        <v>5.5</v>
      </c>
      <c r="BA26" s="50">
        <f t="shared" si="10"/>
        <v>1.1</v>
      </c>
      <c r="BB26" s="41" t="s">
        <v>97</v>
      </c>
      <c r="BC26" s="43">
        <v>10.0</v>
      </c>
      <c r="BD26" s="42" t="s">
        <v>97</v>
      </c>
      <c r="BE26" s="41"/>
      <c r="BF26" s="43"/>
      <c r="BG26" s="42"/>
      <c r="BH26" s="41"/>
      <c r="BI26" s="43"/>
      <c r="BJ26" s="41"/>
      <c r="BK26" s="43"/>
    </row>
    <row r="27">
      <c r="A27" s="46" t="s">
        <v>149</v>
      </c>
      <c r="B27" s="42">
        <f t="shared" si="1"/>
        <v>1</v>
      </c>
      <c r="C27" s="41">
        <f t="shared" si="2"/>
        <v>2</v>
      </c>
      <c r="D27" s="43">
        <f t="shared" si="3"/>
        <v>5</v>
      </c>
      <c r="E27" s="41">
        <f t="shared" si="4"/>
        <v>1</v>
      </c>
      <c r="F27" s="41">
        <f t="shared" si="5"/>
        <v>2.5</v>
      </c>
      <c r="G27" s="43">
        <f t="shared" si="6"/>
        <v>4</v>
      </c>
      <c r="H27" s="41">
        <f t="shared" si="7"/>
        <v>13</v>
      </c>
      <c r="I27" s="41">
        <f>IF(AZ27&lt;PricePercentile33,0,IF(AZ27&lt;PricePercentile66,1,2))+IF(BA27&lt;ConPricePercentile33,0,IF(BA27&lt;ConPricePercentile66,1,2))+IF(BB27="Yes",0,1)+IF(BC27&gt;29,0,IF(BC27&gt;13,1,IF(BC27&gt;6,2,3)))</f>
        <v>5</v>
      </c>
      <c r="J27" s="43">
        <f t="shared" si="8"/>
        <v>1</v>
      </c>
      <c r="K27" s="47"/>
      <c r="L27" s="42" t="s">
        <v>150</v>
      </c>
      <c r="M27" s="42" t="str">
        <f t="shared" si="13"/>
        <v>Fourteen</v>
      </c>
      <c r="N27" s="43" t="s">
        <v>96</v>
      </c>
      <c r="O27" s="48"/>
      <c r="P27" s="49"/>
      <c r="Q27" s="42"/>
      <c r="R27" s="41"/>
      <c r="S27" s="48"/>
      <c r="T27" s="42" t="s">
        <v>96</v>
      </c>
      <c r="U27" s="41" t="s">
        <v>96</v>
      </c>
      <c r="V27" s="41" t="s">
        <v>96</v>
      </c>
      <c r="W27" s="43" t="str">
        <f t="shared" si="9"/>
        <v>No</v>
      </c>
      <c r="X27" s="41" t="s">
        <v>97</v>
      </c>
      <c r="Y27" s="41" t="s">
        <v>96</v>
      </c>
      <c r="Z27" s="43"/>
      <c r="AA27" s="42"/>
      <c r="AB27" s="41"/>
      <c r="AC27" s="41"/>
      <c r="AD27" s="41"/>
      <c r="AE27" s="41"/>
      <c r="AF27" s="41"/>
      <c r="AG27" s="43"/>
      <c r="AH27" s="42"/>
      <c r="AI27" s="41"/>
      <c r="AJ27" s="42"/>
      <c r="AK27" s="43"/>
      <c r="AL27" s="42"/>
      <c r="AM27" s="41"/>
      <c r="AN27" s="41"/>
      <c r="AO27" s="41"/>
      <c r="AP27" s="43"/>
      <c r="AQ27" s="41">
        <v>1.0</v>
      </c>
      <c r="AR27" s="41">
        <v>15.0</v>
      </c>
      <c r="AS27" s="41"/>
      <c r="AT27" s="41"/>
      <c r="AU27" s="42">
        <v>1.0</v>
      </c>
      <c r="AV27" s="43">
        <v>1.0</v>
      </c>
      <c r="AW27" s="42">
        <v>12.0</v>
      </c>
      <c r="AX27" s="41" t="s">
        <v>151</v>
      </c>
      <c r="AY27" s="43" t="s">
        <v>99</v>
      </c>
      <c r="AZ27" s="50">
        <v>5.7</v>
      </c>
      <c r="BA27" s="50">
        <f t="shared" si="10"/>
        <v>5.7</v>
      </c>
      <c r="BB27" s="41" t="s">
        <v>97</v>
      </c>
      <c r="BC27" s="43">
        <v>7.0</v>
      </c>
      <c r="BD27" s="42"/>
      <c r="BE27" s="41" t="s">
        <v>97</v>
      </c>
      <c r="BF27" s="43"/>
      <c r="BG27" s="42"/>
      <c r="BH27" s="41"/>
      <c r="BI27" s="43"/>
      <c r="BJ27" s="41"/>
      <c r="BK27" s="43"/>
    </row>
    <row r="28">
      <c r="A28" s="46" t="s">
        <v>152</v>
      </c>
      <c r="B28" s="42">
        <f t="shared" si="1"/>
        <v>4</v>
      </c>
      <c r="C28" s="41">
        <f t="shared" si="2"/>
        <v>3.5</v>
      </c>
      <c r="D28" s="43">
        <f t="shared" si="3"/>
        <v>5</v>
      </c>
      <c r="E28" s="41">
        <f t="shared" si="4"/>
        <v>2</v>
      </c>
      <c r="F28" s="41">
        <f t="shared" si="5"/>
        <v>2.5</v>
      </c>
      <c r="G28" s="43">
        <f t="shared" si="6"/>
        <v>3</v>
      </c>
      <c r="H28" s="41">
        <f t="shared" si="7"/>
        <v>2</v>
      </c>
      <c r="I28" s="41">
        <f>IF(AZ28&lt;PricePercentile33,0,IF(AZ28&lt;PricePercentile66,1,2))+IF(BA28&lt;ConPricePercentile33,0,IF(BA28&lt;ConPricePercentile66,1,2))+IF(BB28="Yes",0,1)+IF(BC28&gt;29,0,IF(BC28&gt;13,1,IF(BC28&gt;6,2,3)))</f>
        <v>2</v>
      </c>
      <c r="J28" s="43">
        <f t="shared" si="8"/>
        <v>1</v>
      </c>
      <c r="K28" s="47"/>
      <c r="L28" s="42" t="s">
        <v>101</v>
      </c>
      <c r="M28" s="42" t="str">
        <f t="shared" si="13"/>
        <v>Five</v>
      </c>
      <c r="N28" s="43" t="s">
        <v>97</v>
      </c>
      <c r="O28" s="41" t="s">
        <v>108</v>
      </c>
      <c r="P28" s="49"/>
      <c r="Q28" s="42" t="s">
        <v>97</v>
      </c>
      <c r="R28" s="41" t="s">
        <v>97</v>
      </c>
      <c r="S28" s="41" t="s">
        <v>97</v>
      </c>
      <c r="T28" s="42" t="s">
        <v>96</v>
      </c>
      <c r="U28" s="41" t="s">
        <v>96</v>
      </c>
      <c r="V28" s="41" t="s">
        <v>96</v>
      </c>
      <c r="W28" s="43" t="str">
        <f t="shared" si="9"/>
        <v>No</v>
      </c>
      <c r="X28" s="41" t="s">
        <v>96</v>
      </c>
      <c r="Y28" s="41" t="s">
        <v>96</v>
      </c>
      <c r="Z28" s="43" t="s">
        <v>97</v>
      </c>
      <c r="AA28" s="42"/>
      <c r="AB28" s="41"/>
      <c r="AC28" s="41"/>
      <c r="AD28" s="41"/>
      <c r="AE28" s="41"/>
      <c r="AF28" s="41"/>
      <c r="AG28" s="43"/>
      <c r="AH28" s="42"/>
      <c r="AI28" s="41"/>
      <c r="AJ28" s="42"/>
      <c r="AK28" s="43"/>
      <c r="AL28" s="42"/>
      <c r="AM28" s="41"/>
      <c r="AN28" s="41"/>
      <c r="AO28" s="41"/>
      <c r="AP28" s="43"/>
      <c r="AQ28" s="41">
        <v>25.0</v>
      </c>
      <c r="AR28" s="41"/>
      <c r="AS28" s="41"/>
      <c r="AT28" s="41"/>
      <c r="AU28" s="42">
        <v>2.0</v>
      </c>
      <c r="AV28" s="43">
        <v>0.0</v>
      </c>
      <c r="AW28" s="42">
        <v>2.0</v>
      </c>
      <c r="AX28" s="41" t="s">
        <v>109</v>
      </c>
      <c r="AY28" s="43" t="s">
        <v>104</v>
      </c>
      <c r="AZ28" s="50">
        <v>8.34</v>
      </c>
      <c r="BA28" s="50">
        <f t="shared" si="10"/>
        <v>0.3336</v>
      </c>
      <c r="BB28" s="41" t="s">
        <v>97</v>
      </c>
      <c r="BC28" s="43">
        <v>30.0</v>
      </c>
      <c r="BD28" s="42"/>
      <c r="BE28" s="41"/>
      <c r="BF28" s="43" t="s">
        <v>97</v>
      </c>
      <c r="BG28" s="42"/>
      <c r="BH28" s="41"/>
      <c r="BI28" s="43"/>
      <c r="BJ28" s="41"/>
      <c r="BK28" s="43"/>
    </row>
    <row r="29">
      <c r="A29" s="46" t="s">
        <v>153</v>
      </c>
      <c r="B29" s="42">
        <f t="shared" si="1"/>
        <v>4</v>
      </c>
      <c r="C29" s="41">
        <f t="shared" si="2"/>
        <v>0.5</v>
      </c>
      <c r="D29" s="43">
        <f t="shared" si="3"/>
        <v>1</v>
      </c>
      <c r="E29" s="41">
        <f t="shared" si="4"/>
        <v>2</v>
      </c>
      <c r="F29" s="41">
        <f t="shared" si="5"/>
        <v>2.5</v>
      </c>
      <c r="G29" s="43">
        <f t="shared" si="6"/>
        <v>2</v>
      </c>
      <c r="H29" s="41">
        <f t="shared" si="7"/>
        <v>1</v>
      </c>
      <c r="I29" s="41">
        <f>IF(AZ29&lt;PricePercentile33,0,IF(AZ29&lt;PricePercentile66,1,2))+IF(BA29&lt;ConPricePercentile33,0,IF(BA29&lt;ConPricePercentile66,1,2))+IF(BB29="Yes",0,1)+IF(BC29&gt;29,0,IF(BC29&gt;13,1,IF(BC29&gt;6,2,3)))</f>
        <v>5</v>
      </c>
      <c r="J29" s="43">
        <f t="shared" si="8"/>
        <v>1</v>
      </c>
      <c r="K29" s="47"/>
      <c r="L29" s="42" t="s">
        <v>101</v>
      </c>
      <c r="M29" s="42" t="str">
        <f t="shared" si="13"/>
        <v>Five</v>
      </c>
      <c r="N29" s="43" t="s">
        <v>97</v>
      </c>
      <c r="O29" s="41" t="s">
        <v>96</v>
      </c>
      <c r="P29" s="43"/>
      <c r="Q29" s="42" t="s">
        <v>96</v>
      </c>
      <c r="R29" s="41" t="s">
        <v>96</v>
      </c>
      <c r="S29" s="41" t="s">
        <v>96</v>
      </c>
      <c r="T29" s="42" t="s">
        <v>107</v>
      </c>
      <c r="U29" s="41" t="s">
        <v>97</v>
      </c>
      <c r="V29" s="41" t="s">
        <v>96</v>
      </c>
      <c r="W29" s="43" t="str">
        <f t="shared" si="9"/>
        <v>No</v>
      </c>
      <c r="X29" s="41" t="s">
        <v>96</v>
      </c>
      <c r="Y29" s="41" t="s">
        <v>96</v>
      </c>
      <c r="Z29" s="43" t="s">
        <v>97</v>
      </c>
      <c r="AA29" s="42"/>
      <c r="AB29" s="41" t="s">
        <v>97</v>
      </c>
      <c r="AC29" s="41"/>
      <c r="AD29" s="41"/>
      <c r="AE29" s="41"/>
      <c r="AF29" s="41"/>
      <c r="AG29" s="43"/>
      <c r="AH29" s="42"/>
      <c r="AI29" s="41"/>
      <c r="AJ29" s="42">
        <v>83.96</v>
      </c>
      <c r="AK29" s="43">
        <v>8.88</v>
      </c>
      <c r="AL29" s="42"/>
      <c r="AM29" s="41"/>
      <c r="AN29" s="41"/>
      <c r="AO29" s="41"/>
      <c r="AP29" s="43"/>
      <c r="AQ29" s="41">
        <v>1.0</v>
      </c>
      <c r="AR29" s="41">
        <v>15.0</v>
      </c>
      <c r="AS29" s="41">
        <v>18.0</v>
      </c>
      <c r="AT29" s="41" t="s">
        <v>97</v>
      </c>
      <c r="AU29" s="42">
        <v>0.0</v>
      </c>
      <c r="AV29" s="43">
        <v>0.0</v>
      </c>
      <c r="AW29" s="42">
        <v>2.0</v>
      </c>
      <c r="AX29" s="41" t="s">
        <v>103</v>
      </c>
      <c r="AY29" s="43" t="s">
        <v>134</v>
      </c>
      <c r="AZ29" s="50">
        <v>2.09</v>
      </c>
      <c r="BA29" s="50">
        <f t="shared" si="10"/>
        <v>2.09</v>
      </c>
      <c r="BB29" s="41" t="s">
        <v>96</v>
      </c>
      <c r="BC29" s="43">
        <v>0.0</v>
      </c>
      <c r="BD29" s="42"/>
      <c r="BE29" s="41" t="s">
        <v>97</v>
      </c>
      <c r="BF29" s="43"/>
      <c r="BG29" s="42"/>
      <c r="BH29" s="41"/>
      <c r="BI29" s="43"/>
      <c r="BJ29" s="41"/>
      <c r="BK29" s="43"/>
    </row>
    <row r="30">
      <c r="A30" s="46" t="s">
        <v>154</v>
      </c>
      <c r="B30" s="42">
        <f t="shared" si="1"/>
        <v>4</v>
      </c>
      <c r="C30" s="41">
        <f t="shared" si="2"/>
        <v>2</v>
      </c>
      <c r="D30" s="43">
        <f t="shared" si="3"/>
        <v>0</v>
      </c>
      <c r="E30" s="41">
        <f t="shared" si="4"/>
        <v>1.5</v>
      </c>
      <c r="F30" s="41">
        <f t="shared" si="5"/>
        <v>0</v>
      </c>
      <c r="G30" s="43">
        <f t="shared" si="6"/>
        <v>3</v>
      </c>
      <c r="H30" s="41">
        <f t="shared" si="7"/>
        <v>1</v>
      </c>
      <c r="I30" s="41">
        <f>IF(AZ30&lt;PricePercentile33,0,IF(AZ30&lt;PricePercentile66,1,2))+IF(BA30&lt;ConPricePercentile33,0,IF(BA30&lt;ConPricePercentile66,1,2))+IF(BB30="Yes",0,1)+IF(BC30&gt;29,0,IF(BC30&gt;13,1,IF(BC30&gt;6,2,3)))</f>
        <v>5</v>
      </c>
      <c r="J30" s="43">
        <f t="shared" si="8"/>
        <v>0</v>
      </c>
      <c r="K30" s="47"/>
      <c r="L30" s="42" t="s">
        <v>101</v>
      </c>
      <c r="M30" s="42" t="str">
        <f t="shared" si="13"/>
        <v>Five</v>
      </c>
      <c r="N30" s="43" t="s">
        <v>97</v>
      </c>
      <c r="O30" s="41" t="s">
        <v>108</v>
      </c>
      <c r="P30" s="43" t="s">
        <v>96</v>
      </c>
      <c r="Q30" s="51"/>
      <c r="R30" s="41" t="s">
        <v>97</v>
      </c>
      <c r="S30" s="41"/>
      <c r="T30" s="42" t="s">
        <v>97</v>
      </c>
      <c r="U30" s="41" t="s">
        <v>97</v>
      </c>
      <c r="V30" s="41" t="s">
        <v>97</v>
      </c>
      <c r="W30" s="43" t="str">
        <f t="shared" si="9"/>
        <v>No</v>
      </c>
      <c r="X30" s="41" t="s">
        <v>97</v>
      </c>
      <c r="Y30" s="41" t="s">
        <v>96</v>
      </c>
      <c r="Z30" s="43" t="s">
        <v>97</v>
      </c>
      <c r="AA30" s="42" t="s">
        <v>97</v>
      </c>
      <c r="AB30" s="41"/>
      <c r="AC30" s="41"/>
      <c r="AD30" s="41"/>
      <c r="AE30" s="41"/>
      <c r="AF30" s="41"/>
      <c r="AG30" s="43"/>
      <c r="AH30" s="42" t="s">
        <v>102</v>
      </c>
      <c r="AI30" s="41"/>
      <c r="AJ30" s="42"/>
      <c r="AK30" s="43"/>
      <c r="AL30" s="42"/>
      <c r="AM30" s="41"/>
      <c r="AN30" s="41" t="s">
        <v>112</v>
      </c>
      <c r="AO30" s="41" t="s">
        <v>146</v>
      </c>
      <c r="AP30" s="43" t="s">
        <v>146</v>
      </c>
      <c r="AQ30" s="41">
        <v>1.0</v>
      </c>
      <c r="AR30" s="41"/>
      <c r="AS30" s="41">
        <v>12.0</v>
      </c>
      <c r="AT30" s="41"/>
      <c r="AU30" s="42">
        <v>0.0</v>
      </c>
      <c r="AV30" s="43">
        <v>0.0</v>
      </c>
      <c r="AW30" s="42">
        <v>1.0</v>
      </c>
      <c r="AX30" s="41" t="s">
        <v>109</v>
      </c>
      <c r="AY30" s="43" t="s">
        <v>104</v>
      </c>
      <c r="AZ30" s="50">
        <v>22.92</v>
      </c>
      <c r="BA30" s="50">
        <f t="shared" si="10"/>
        <v>22.92</v>
      </c>
      <c r="BB30" s="41" t="s">
        <v>96</v>
      </c>
      <c r="BC30" s="43">
        <v>30.0</v>
      </c>
      <c r="BD30" s="42"/>
      <c r="BE30" s="41"/>
      <c r="BF30" s="43"/>
      <c r="BG30" s="42"/>
      <c r="BH30" s="41"/>
      <c r="BI30" s="43"/>
      <c r="BJ30" s="41"/>
      <c r="BK30" s="43"/>
    </row>
    <row r="31">
      <c r="A31" s="46" t="s">
        <v>155</v>
      </c>
      <c r="B31" s="42">
        <f t="shared" si="1"/>
        <v>1</v>
      </c>
      <c r="C31" s="41">
        <f t="shared" si="2"/>
        <v>1.5</v>
      </c>
      <c r="D31" s="43">
        <f t="shared" si="3"/>
        <v>0</v>
      </c>
      <c r="E31" s="41">
        <f t="shared" si="4"/>
        <v>0</v>
      </c>
      <c r="F31" s="41">
        <f t="shared" si="5"/>
        <v>1.5</v>
      </c>
      <c r="G31" s="43">
        <f t="shared" si="6"/>
        <v>4</v>
      </c>
      <c r="H31" s="41">
        <f t="shared" si="7"/>
        <v>4</v>
      </c>
      <c r="I31" s="41">
        <f>IF(AZ31&lt;PricePercentile33,0,IF(AZ31&lt;PricePercentile66,1,2))+IF(BA31&lt;ConPricePercentile33,0,IF(BA31&lt;ConPricePercentile66,1,2))+IF(BB31="Yes",0,1)+IF(BC31&gt;29,0,IF(BC31&gt;13,1,IF(BC31&gt;6,2,3)))</f>
        <v>5</v>
      </c>
      <c r="J31" s="43">
        <f t="shared" si="8"/>
        <v>0</v>
      </c>
      <c r="K31" s="47"/>
      <c r="L31" s="42" t="s">
        <v>156</v>
      </c>
      <c r="M31" s="42" t="s">
        <v>95</v>
      </c>
      <c r="N31" s="43" t="s">
        <v>96</v>
      </c>
      <c r="O31" s="41" t="s">
        <v>96</v>
      </c>
      <c r="P31" s="49"/>
      <c r="Q31" s="51"/>
      <c r="R31" s="48"/>
      <c r="S31" s="41" t="s">
        <v>96</v>
      </c>
      <c r="T31" s="42" t="s">
        <v>97</v>
      </c>
      <c r="U31" s="41" t="s">
        <v>97</v>
      </c>
      <c r="V31" s="41" t="s">
        <v>97</v>
      </c>
      <c r="W31" s="43" t="str">
        <f t="shared" si="9"/>
        <v>Yes</v>
      </c>
      <c r="X31" s="41" t="s">
        <v>97</v>
      </c>
      <c r="Y31" s="41" t="s">
        <v>97</v>
      </c>
      <c r="Z31" s="43" t="s">
        <v>97</v>
      </c>
      <c r="AA31" s="42"/>
      <c r="AB31" s="41"/>
      <c r="AC31" s="41"/>
      <c r="AD31" s="41"/>
      <c r="AE31" s="41"/>
      <c r="AF31" s="41"/>
      <c r="AG31" s="43"/>
      <c r="AH31" s="42" t="s">
        <v>96</v>
      </c>
      <c r="AI31" s="41" t="s">
        <v>96</v>
      </c>
      <c r="AJ31" s="42"/>
      <c r="AK31" s="43"/>
      <c r="AL31" s="42"/>
      <c r="AM31" s="41"/>
      <c r="AN31" s="41" t="s">
        <v>112</v>
      </c>
      <c r="AO31" s="41"/>
      <c r="AP31" s="43"/>
      <c r="AQ31" s="41">
        <v>1.0</v>
      </c>
      <c r="AR31" s="41">
        <v>10.0</v>
      </c>
      <c r="AS31" s="48"/>
      <c r="AT31" s="48"/>
      <c r="AU31" s="42">
        <v>2.0</v>
      </c>
      <c r="AV31" s="43">
        <v>3.0</v>
      </c>
      <c r="AW31" s="42">
        <v>2.0</v>
      </c>
      <c r="AX31" s="41" t="s">
        <v>103</v>
      </c>
      <c r="AY31" s="43" t="s">
        <v>104</v>
      </c>
      <c r="AZ31" s="50">
        <v>3.92</v>
      </c>
      <c r="BA31" s="50">
        <f t="shared" si="10"/>
        <v>3.92</v>
      </c>
      <c r="BB31" s="41" t="s">
        <v>97</v>
      </c>
      <c r="BC31" s="43">
        <v>0.0</v>
      </c>
      <c r="BD31" s="42"/>
      <c r="BE31" s="41"/>
      <c r="BF31" s="43"/>
      <c r="BG31" s="42"/>
      <c r="BH31" s="41"/>
      <c r="BI31" s="43"/>
      <c r="BJ31" s="41"/>
      <c r="BK31" s="43"/>
    </row>
    <row r="32">
      <c r="A32" s="46" t="s">
        <v>157</v>
      </c>
      <c r="B32" s="42">
        <f t="shared" si="1"/>
        <v>0</v>
      </c>
      <c r="C32" s="41">
        <f t="shared" si="2"/>
        <v>1</v>
      </c>
      <c r="D32" s="43">
        <f t="shared" si="3"/>
        <v>1</v>
      </c>
      <c r="E32" s="41">
        <f t="shared" si="4"/>
        <v>1.5</v>
      </c>
      <c r="F32" s="41">
        <f t="shared" si="5"/>
        <v>1.5</v>
      </c>
      <c r="G32" s="43">
        <f t="shared" si="6"/>
        <v>2</v>
      </c>
      <c r="H32" s="41">
        <f t="shared" si="7"/>
        <v>10</v>
      </c>
      <c r="I32" s="41">
        <f>IF(AZ32&lt;PricePercentile33,0,IF(AZ32&lt;PricePercentile66,1,2))+IF(BA32&lt;ConPricePercentile33,0,IF(BA32&lt;ConPricePercentile66,1,2))+IF(BB32="Yes",0,1)+IF(BC32&gt;29,0,IF(BC32&gt;13,1,IF(BC32&gt;6,2,3)))</f>
        <v>4</v>
      </c>
      <c r="J32" s="43">
        <f t="shared" si="8"/>
        <v>5</v>
      </c>
      <c r="K32" s="47"/>
      <c r="L32" s="42" t="s">
        <v>158</v>
      </c>
      <c r="M32" s="42" t="str">
        <f t="shared" ref="M32:M55" si="14">IF(OR(L32="USA",L32="UK",L32="Canada",L32="Australia",L32="New Zealand"),"Five",(IF(OR(L32="Denmark",L32="France",L32="Netherlands",L32="Norway"),"Nine",IF(OR(L32="Belgium",L32="Germany",L32="Italy",L32="Spain",L32="Sweden"),"Fourteen",IF(L32="","Not Disclosed",IF(OR(L32="British Virgin Islands",L32="Gibraltar",L32="British Indian Ocean",L32="Barbados"),"See Note","No"))))))</f>
        <v>No</v>
      </c>
      <c r="N32" s="43" t="s">
        <v>96</v>
      </c>
      <c r="O32" s="41" t="s">
        <v>96</v>
      </c>
      <c r="P32" s="49"/>
      <c r="Q32" s="42" t="s">
        <v>96</v>
      </c>
      <c r="R32" s="41"/>
      <c r="S32" s="41" t="s">
        <v>96</v>
      </c>
      <c r="T32" s="42" t="s">
        <v>107</v>
      </c>
      <c r="U32" s="41" t="s">
        <v>97</v>
      </c>
      <c r="V32" s="41" t="s">
        <v>96</v>
      </c>
      <c r="W32" s="43" t="str">
        <f t="shared" si="9"/>
        <v>Yes</v>
      </c>
      <c r="X32" s="41" t="s">
        <v>97</v>
      </c>
      <c r="Y32" s="41" t="s">
        <v>97</v>
      </c>
      <c r="Z32" s="43" t="s">
        <v>97</v>
      </c>
      <c r="AA32" s="42"/>
      <c r="AB32" s="41"/>
      <c r="AC32" s="41"/>
      <c r="AD32" s="41"/>
      <c r="AE32" s="41"/>
      <c r="AF32" s="41"/>
      <c r="AG32" s="43"/>
      <c r="AH32" s="42" t="s">
        <v>97</v>
      </c>
      <c r="AI32" s="41" t="s">
        <v>102</v>
      </c>
      <c r="AJ32" s="42"/>
      <c r="AK32" s="43"/>
      <c r="AL32" s="42"/>
      <c r="AM32" s="41"/>
      <c r="AN32" s="41" t="s">
        <v>112</v>
      </c>
      <c r="AO32" s="41"/>
      <c r="AP32" s="43"/>
      <c r="AQ32" s="41">
        <v>1.0</v>
      </c>
      <c r="AR32" s="41">
        <v>30.0</v>
      </c>
      <c r="AS32" s="41">
        <v>607.0</v>
      </c>
      <c r="AT32" s="41"/>
      <c r="AU32" s="42">
        <v>5.0</v>
      </c>
      <c r="AV32" s="43">
        <v>0.0</v>
      </c>
      <c r="AW32" s="42">
        <v>4.0</v>
      </c>
      <c r="AX32" s="41" t="s">
        <v>116</v>
      </c>
      <c r="AY32" s="43" t="s">
        <v>134</v>
      </c>
      <c r="AZ32" s="50">
        <v>5.84</v>
      </c>
      <c r="BA32" s="50">
        <f t="shared" si="10"/>
        <v>5.84</v>
      </c>
      <c r="BB32" s="41" t="s">
        <v>96</v>
      </c>
      <c r="BC32" s="43">
        <v>30.0</v>
      </c>
      <c r="BD32" s="42"/>
      <c r="BE32" s="41" t="s">
        <v>97</v>
      </c>
      <c r="BF32" s="43"/>
      <c r="BG32" s="42" t="s">
        <v>96</v>
      </c>
      <c r="BH32" s="41" t="s">
        <v>96</v>
      </c>
      <c r="BI32" s="43" t="s">
        <v>96</v>
      </c>
      <c r="BJ32" s="41"/>
      <c r="BK32" s="43" t="s">
        <v>96</v>
      </c>
    </row>
    <row r="33">
      <c r="A33" s="46" t="s">
        <v>159</v>
      </c>
      <c r="B33" s="42">
        <f t="shared" si="1"/>
        <v>0</v>
      </c>
      <c r="C33" s="41">
        <f t="shared" si="2"/>
        <v>2</v>
      </c>
      <c r="D33" s="43">
        <f t="shared" si="3"/>
        <v>5</v>
      </c>
      <c r="E33" s="41">
        <f t="shared" si="4"/>
        <v>2</v>
      </c>
      <c r="F33" s="41">
        <f t="shared" si="5"/>
        <v>2.5</v>
      </c>
      <c r="G33" s="43">
        <f t="shared" si="6"/>
        <v>2</v>
      </c>
      <c r="H33" s="41">
        <f t="shared" si="7"/>
        <v>11</v>
      </c>
      <c r="I33" s="41">
        <f>IF(AZ33&lt;PricePercentile33,0,IF(AZ33&lt;PricePercentile66,1,2))+IF(BA33&lt;ConPricePercentile33,0,IF(BA33&lt;ConPricePercentile66,1,2))+IF(BB33="Yes",0,1)+IF(BC33&gt;29,0,IF(BC33&gt;13,1,IF(BC33&gt;6,2,3)))</f>
        <v>6</v>
      </c>
      <c r="J33" s="43">
        <f t="shared" si="8"/>
        <v>0</v>
      </c>
      <c r="K33" s="47"/>
      <c r="L33" s="42" t="s">
        <v>160</v>
      </c>
      <c r="M33" s="42" t="str">
        <f t="shared" si="14"/>
        <v>No</v>
      </c>
      <c r="N33" s="43" t="s">
        <v>96</v>
      </c>
      <c r="O33" s="41" t="s">
        <v>96</v>
      </c>
      <c r="P33" s="49"/>
      <c r="Q33" s="42"/>
      <c r="R33" s="41"/>
      <c r="S33" s="41"/>
      <c r="T33" s="42" t="s">
        <v>96</v>
      </c>
      <c r="U33" s="41" t="s">
        <v>96</v>
      </c>
      <c r="V33" s="41" t="s">
        <v>96</v>
      </c>
      <c r="W33" s="43" t="str">
        <f t="shared" si="9"/>
        <v>No</v>
      </c>
      <c r="X33" s="41" t="s">
        <v>96</v>
      </c>
      <c r="Y33" s="41" t="s">
        <v>96</v>
      </c>
      <c r="Z33" s="43" t="s">
        <v>97</v>
      </c>
      <c r="AA33" s="42"/>
      <c r="AB33" s="41"/>
      <c r="AC33" s="41"/>
      <c r="AD33" s="41"/>
      <c r="AE33" s="41"/>
      <c r="AF33" s="41"/>
      <c r="AG33" s="43"/>
      <c r="AH33" s="42"/>
      <c r="AI33" s="41" t="s">
        <v>96</v>
      </c>
      <c r="AJ33" s="42"/>
      <c r="AK33" s="43"/>
      <c r="AL33" s="42"/>
      <c r="AM33" s="41"/>
      <c r="AN33" s="41"/>
      <c r="AO33" s="41"/>
      <c r="AP33" s="43"/>
      <c r="AQ33" s="41">
        <v>1.0</v>
      </c>
      <c r="AR33" s="41">
        <v>17.0</v>
      </c>
      <c r="AS33" s="41">
        <v>70.0</v>
      </c>
      <c r="AT33" s="41"/>
      <c r="AU33" s="42">
        <v>1.0</v>
      </c>
      <c r="AV33" s="43">
        <v>1.0</v>
      </c>
      <c r="AW33" s="42">
        <v>4.0</v>
      </c>
      <c r="AX33" s="41" t="s">
        <v>116</v>
      </c>
      <c r="AY33" s="43" t="s">
        <v>99</v>
      </c>
      <c r="AZ33" s="50">
        <v>6.0</v>
      </c>
      <c r="BA33" s="50">
        <f t="shared" si="10"/>
        <v>6</v>
      </c>
      <c r="BB33" s="41" t="s">
        <v>97</v>
      </c>
      <c r="BC33" s="43">
        <v>3.0</v>
      </c>
      <c r="BD33" s="42"/>
      <c r="BE33" s="41"/>
      <c r="BF33" s="43"/>
      <c r="BG33" s="42"/>
      <c r="BH33" s="41"/>
      <c r="BI33" s="43"/>
      <c r="BJ33" s="41"/>
      <c r="BK33" s="43"/>
    </row>
    <row r="34">
      <c r="A34" s="46" t="s">
        <v>161</v>
      </c>
      <c r="B34" s="42">
        <f t="shared" si="1"/>
        <v>3</v>
      </c>
      <c r="C34" s="41">
        <f t="shared" si="2"/>
        <v>2</v>
      </c>
      <c r="D34" s="43">
        <f t="shared" si="3"/>
        <v>1</v>
      </c>
      <c r="E34" s="41">
        <f t="shared" si="4"/>
        <v>2</v>
      </c>
      <c r="F34" s="41">
        <f t="shared" si="5"/>
        <v>0</v>
      </c>
      <c r="G34" s="43">
        <f t="shared" si="6"/>
        <v>2</v>
      </c>
      <c r="H34" s="41">
        <f t="shared" si="7"/>
        <v>2</v>
      </c>
      <c r="I34" s="41">
        <f>IF(AZ34&lt;PricePercentile33,0,IF(AZ34&lt;PricePercentile66,1,2))+IF(BA34&lt;ConPricePercentile33,0,IF(BA34&lt;ConPricePercentile66,1,2))+IF(BB34="Yes",0,1)+IF(BC34&gt;29,0,IF(BC34&gt;13,1,IF(BC34&gt;6,2,3)))</f>
        <v>4</v>
      </c>
      <c r="J34" s="43">
        <f t="shared" si="8"/>
        <v>0</v>
      </c>
      <c r="K34" s="47"/>
      <c r="L34" s="42"/>
      <c r="M34" s="42" t="str">
        <f t="shared" si="14"/>
        <v>Not Disclosed</v>
      </c>
      <c r="N34" s="43" t="s">
        <v>162</v>
      </c>
      <c r="O34" s="41" t="s">
        <v>96</v>
      </c>
      <c r="P34" s="49"/>
      <c r="Q34" s="42"/>
      <c r="R34" s="41"/>
      <c r="S34" s="41"/>
      <c r="T34" s="42" t="s">
        <v>97</v>
      </c>
      <c r="U34" s="41" t="s">
        <v>97</v>
      </c>
      <c r="V34" s="41" t="s">
        <v>96</v>
      </c>
      <c r="W34" s="43" t="str">
        <f t="shared" si="9"/>
        <v>Yes</v>
      </c>
      <c r="X34" s="41" t="s">
        <v>96</v>
      </c>
      <c r="Y34" s="41" t="s">
        <v>96</v>
      </c>
      <c r="Z34" s="43" t="s">
        <v>97</v>
      </c>
      <c r="AA34" s="42"/>
      <c r="AB34" s="41"/>
      <c r="AC34" s="41"/>
      <c r="AD34" s="41"/>
      <c r="AE34" s="41"/>
      <c r="AF34" s="41"/>
      <c r="AG34" s="43"/>
      <c r="AH34" s="42"/>
      <c r="AI34" s="41"/>
      <c r="AJ34" s="42"/>
      <c r="AK34" s="43"/>
      <c r="AL34" s="42"/>
      <c r="AM34" s="41"/>
      <c r="AN34" s="41" t="s">
        <v>112</v>
      </c>
      <c r="AO34" s="41" t="s">
        <v>113</v>
      </c>
      <c r="AP34" s="43" t="s">
        <v>113</v>
      </c>
      <c r="AQ34" s="41">
        <v>1.0</v>
      </c>
      <c r="AR34" s="41">
        <v>15.0</v>
      </c>
      <c r="AS34" s="41">
        <v>19.0</v>
      </c>
      <c r="AT34" s="41"/>
      <c r="AU34" s="42">
        <v>0.0</v>
      </c>
      <c r="AV34" s="43">
        <v>0.0</v>
      </c>
      <c r="AW34" s="42">
        <v>6.0</v>
      </c>
      <c r="AX34" s="41" t="s">
        <v>103</v>
      </c>
      <c r="AY34" s="43" t="s">
        <v>99</v>
      </c>
      <c r="AZ34" s="50">
        <v>0.75</v>
      </c>
      <c r="BA34" s="50">
        <f t="shared" si="10"/>
        <v>0.75</v>
      </c>
      <c r="BB34" s="41" t="s">
        <v>96</v>
      </c>
      <c r="BC34" s="43">
        <v>0.0</v>
      </c>
      <c r="BD34" s="42"/>
      <c r="BE34" s="41"/>
      <c r="BF34" s="43"/>
      <c r="BG34" s="42"/>
      <c r="BH34" s="41"/>
      <c r="BI34" s="43"/>
      <c r="BJ34" s="41"/>
      <c r="BK34" s="43"/>
    </row>
    <row r="35">
      <c r="A35" s="46" t="s">
        <v>163</v>
      </c>
      <c r="B35" s="42">
        <f t="shared" si="1"/>
        <v>0</v>
      </c>
      <c r="C35" s="41">
        <f t="shared" si="2"/>
        <v>2.5</v>
      </c>
      <c r="D35" s="43">
        <f t="shared" si="3"/>
        <v>2</v>
      </c>
      <c r="E35" s="41">
        <f t="shared" si="4"/>
        <v>4</v>
      </c>
      <c r="F35" s="41">
        <f t="shared" si="5"/>
        <v>2.5</v>
      </c>
      <c r="G35" s="43">
        <f t="shared" si="6"/>
        <v>1</v>
      </c>
      <c r="H35" s="41">
        <f t="shared" si="7"/>
        <v>3</v>
      </c>
      <c r="I35" s="41">
        <f>IF(AZ35&lt;PricePercentile33,0,IF(AZ35&lt;PricePercentile66,1,2))+IF(BA35&lt;ConPricePercentile33,0,IF(BA35&lt;ConPricePercentile66,1,2))+IF(BB35="Yes",0,1)+IF(BC35&gt;29,0,IF(BC35&gt;13,1,IF(BC35&gt;6,2,3)))</f>
        <v>0</v>
      </c>
      <c r="J35" s="43">
        <f t="shared" si="8"/>
        <v>2</v>
      </c>
      <c r="K35" s="47"/>
      <c r="L35" s="42" t="s">
        <v>132</v>
      </c>
      <c r="M35" s="42" t="str">
        <f t="shared" si="14"/>
        <v>No</v>
      </c>
      <c r="N35" s="43" t="s">
        <v>96</v>
      </c>
      <c r="O35" s="41"/>
      <c r="P35" s="49"/>
      <c r="Q35" s="42"/>
      <c r="R35" s="41"/>
      <c r="S35" s="41" t="s">
        <v>97</v>
      </c>
      <c r="T35" s="42" t="s">
        <v>107</v>
      </c>
      <c r="U35" s="41" t="s">
        <v>96</v>
      </c>
      <c r="V35" s="41" t="s">
        <v>96</v>
      </c>
      <c r="W35" s="43" t="str">
        <f t="shared" si="9"/>
        <v>No</v>
      </c>
      <c r="X35" s="41" t="s">
        <v>97</v>
      </c>
      <c r="Y35" s="41" t="s">
        <v>96</v>
      </c>
      <c r="Z35" s="43" t="s">
        <v>96</v>
      </c>
      <c r="AA35" s="42"/>
      <c r="AB35" s="41"/>
      <c r="AC35" s="41"/>
      <c r="AD35" s="41"/>
      <c r="AE35" s="41"/>
      <c r="AF35" s="41"/>
      <c r="AG35" s="43"/>
      <c r="AH35" s="42"/>
      <c r="AI35" s="41"/>
      <c r="AJ35" s="42"/>
      <c r="AK35" s="43"/>
      <c r="AL35" s="42"/>
      <c r="AM35" s="41"/>
      <c r="AN35" s="41"/>
      <c r="AO35" s="41" t="s">
        <v>108</v>
      </c>
      <c r="AP35" s="43" t="s">
        <v>108</v>
      </c>
      <c r="AQ35" s="41">
        <v>3.0</v>
      </c>
      <c r="AR35" s="41"/>
      <c r="AS35" s="41">
        <v>700.0</v>
      </c>
      <c r="AT35" s="41"/>
      <c r="AU35" s="42">
        <v>2.0</v>
      </c>
      <c r="AV35" s="43">
        <v>2.0</v>
      </c>
      <c r="AW35" s="42">
        <v>1.0</v>
      </c>
      <c r="AX35" s="41" t="s">
        <v>109</v>
      </c>
      <c r="AY35" s="43" t="s">
        <v>104</v>
      </c>
      <c r="AZ35" s="50">
        <v>3.0</v>
      </c>
      <c r="BA35" s="50">
        <f t="shared" si="10"/>
        <v>1</v>
      </c>
      <c r="BB35" s="41" t="s">
        <v>97</v>
      </c>
      <c r="BC35" s="43">
        <v>30.0</v>
      </c>
      <c r="BD35" s="42" t="s">
        <v>97</v>
      </c>
      <c r="BE35" s="41"/>
      <c r="BF35" s="43" t="s">
        <v>97</v>
      </c>
      <c r="BG35" s="42"/>
      <c r="BH35" s="41"/>
      <c r="BI35" s="43"/>
      <c r="BJ35" s="41"/>
      <c r="BK35" s="43"/>
    </row>
    <row r="36">
      <c r="A36" s="46" t="s">
        <v>164</v>
      </c>
      <c r="B36" s="42">
        <f t="shared" si="1"/>
        <v>0</v>
      </c>
      <c r="C36" s="41">
        <f t="shared" si="2"/>
        <v>0</v>
      </c>
      <c r="D36" s="43">
        <f t="shared" si="3"/>
        <v>0</v>
      </c>
      <c r="E36" s="41">
        <f t="shared" si="4"/>
        <v>2</v>
      </c>
      <c r="F36" s="41">
        <f t="shared" si="5"/>
        <v>0</v>
      </c>
      <c r="G36" s="43">
        <f t="shared" si="6"/>
        <v>4</v>
      </c>
      <c r="H36" s="41">
        <f t="shared" si="7"/>
        <v>4</v>
      </c>
      <c r="I36" s="41">
        <f>IF(AZ36&lt;PricePercentile33,0,IF(AZ36&lt;PricePercentile66,1,2))+IF(BA36&lt;ConPricePercentile33,0,IF(BA36&lt;ConPricePercentile66,1,2))+IF(BB36="Yes",0,1)+IF(BC36&gt;29,0,IF(BC36&gt;13,1,IF(BC36&gt;6,2,3)))</f>
        <v>5</v>
      </c>
      <c r="J36" s="43">
        <f t="shared" si="8"/>
        <v>0</v>
      </c>
      <c r="K36" s="47"/>
      <c r="L36" s="42" t="s">
        <v>120</v>
      </c>
      <c r="M36" s="42" t="str">
        <f t="shared" si="14"/>
        <v>No</v>
      </c>
      <c r="N36" s="43" t="s">
        <v>96</v>
      </c>
      <c r="O36" s="41" t="s">
        <v>96</v>
      </c>
      <c r="P36" s="43" t="s">
        <v>96</v>
      </c>
      <c r="Q36" s="42" t="s">
        <v>96</v>
      </c>
      <c r="R36" s="41" t="s">
        <v>96</v>
      </c>
      <c r="S36" s="41" t="s">
        <v>96</v>
      </c>
      <c r="T36" s="42" t="s">
        <v>107</v>
      </c>
      <c r="U36" s="41" t="s">
        <v>97</v>
      </c>
      <c r="V36" s="41" t="s">
        <v>97</v>
      </c>
      <c r="W36" s="43" t="str">
        <f t="shared" si="9"/>
        <v>Yes</v>
      </c>
      <c r="X36" s="41" t="s">
        <v>96</v>
      </c>
      <c r="Y36" s="41" t="s">
        <v>96</v>
      </c>
      <c r="Z36" s="43" t="s">
        <v>97</v>
      </c>
      <c r="AA36" s="42" t="s">
        <v>97</v>
      </c>
      <c r="AB36" s="41"/>
      <c r="AC36" s="41"/>
      <c r="AD36" s="41"/>
      <c r="AE36" s="41"/>
      <c r="AF36" s="41"/>
      <c r="AG36" s="43"/>
      <c r="AH36" s="42" t="s">
        <v>96</v>
      </c>
      <c r="AI36" s="41" t="s">
        <v>96</v>
      </c>
      <c r="AJ36" s="42"/>
      <c r="AK36" s="43"/>
      <c r="AL36" s="42"/>
      <c r="AM36" s="41"/>
      <c r="AN36" s="41" t="s">
        <v>112</v>
      </c>
      <c r="AO36" s="41" t="s">
        <v>113</v>
      </c>
      <c r="AP36" s="43" t="s">
        <v>113</v>
      </c>
      <c r="AQ36" s="41">
        <v>1.0</v>
      </c>
      <c r="AR36" s="41">
        <v>5.0</v>
      </c>
      <c r="AS36" s="41">
        <v>6.0</v>
      </c>
      <c r="AT36" s="41"/>
      <c r="AU36" s="42">
        <v>1.0</v>
      </c>
      <c r="AV36" s="43">
        <v>0.0</v>
      </c>
      <c r="AW36" s="42">
        <v>2.0</v>
      </c>
      <c r="AX36" s="41" t="s">
        <v>109</v>
      </c>
      <c r="AY36" s="43" t="s">
        <v>134</v>
      </c>
      <c r="AZ36" s="50">
        <v>2.75</v>
      </c>
      <c r="BA36" s="50">
        <f t="shared" si="10"/>
        <v>2.75</v>
      </c>
      <c r="BB36" s="41" t="s">
        <v>96</v>
      </c>
      <c r="BC36" s="43">
        <v>0.0</v>
      </c>
      <c r="BD36" s="42"/>
      <c r="BE36" s="41"/>
      <c r="BF36" s="43"/>
      <c r="BG36" s="42"/>
      <c r="BH36" s="41"/>
      <c r="BI36" s="43"/>
      <c r="BJ36" s="41"/>
      <c r="BK36" s="43"/>
    </row>
    <row r="37">
      <c r="A37" s="46" t="s">
        <v>165</v>
      </c>
      <c r="B37" s="42">
        <f t="shared" si="1"/>
        <v>0</v>
      </c>
      <c r="C37" s="41">
        <f t="shared" si="2"/>
        <v>2</v>
      </c>
      <c r="D37" s="43">
        <f t="shared" si="3"/>
        <v>1</v>
      </c>
      <c r="E37" s="41">
        <f t="shared" si="4"/>
        <v>2.5</v>
      </c>
      <c r="F37" s="41">
        <f t="shared" si="5"/>
        <v>2</v>
      </c>
      <c r="G37" s="43">
        <f t="shared" si="6"/>
        <v>0</v>
      </c>
      <c r="H37" s="41">
        <f t="shared" si="7"/>
        <v>4</v>
      </c>
      <c r="I37" s="41">
        <f>IF(AZ37&lt;PricePercentile33,0,IF(AZ37&lt;PricePercentile66,1,2))+IF(BA37&lt;ConPricePercentile33,0,IF(BA37&lt;ConPricePercentile66,1,2))+IF(BB37="Yes",0,1)+IF(BC37&gt;29,0,IF(BC37&gt;13,1,IF(BC37&gt;6,2,3)))</f>
        <v>4</v>
      </c>
      <c r="J37" s="43">
        <f t="shared" si="8"/>
        <v>4</v>
      </c>
      <c r="K37" s="47"/>
      <c r="L37" s="42" t="s">
        <v>166</v>
      </c>
      <c r="M37" s="42" t="str">
        <f t="shared" si="14"/>
        <v>No</v>
      </c>
      <c r="N37" s="43" t="s">
        <v>96</v>
      </c>
      <c r="O37" s="41" t="s">
        <v>96</v>
      </c>
      <c r="P37" s="49"/>
      <c r="Q37" s="42"/>
      <c r="R37" s="41"/>
      <c r="S37" s="41"/>
      <c r="T37" s="42" t="s">
        <v>97</v>
      </c>
      <c r="U37" s="41" t="s">
        <v>97</v>
      </c>
      <c r="V37" s="41" t="s">
        <v>96</v>
      </c>
      <c r="W37" s="43" t="str">
        <f t="shared" si="9"/>
        <v>Yes</v>
      </c>
      <c r="X37" s="41" t="s">
        <v>96</v>
      </c>
      <c r="Y37" s="41" t="s">
        <v>96</v>
      </c>
      <c r="Z37" s="43" t="s">
        <v>97</v>
      </c>
      <c r="AA37" s="42"/>
      <c r="AB37" s="41"/>
      <c r="AC37" s="41"/>
      <c r="AD37" s="41" t="s">
        <v>97</v>
      </c>
      <c r="AE37" s="41"/>
      <c r="AF37" s="41" t="s">
        <v>97</v>
      </c>
      <c r="AG37" s="43"/>
      <c r="AH37" s="42" t="s">
        <v>96</v>
      </c>
      <c r="AI37" s="41" t="s">
        <v>102</v>
      </c>
      <c r="AJ37" s="42"/>
      <c r="AK37" s="43"/>
      <c r="AL37" s="42"/>
      <c r="AM37" s="41"/>
      <c r="AN37" s="41" t="s">
        <v>112</v>
      </c>
      <c r="AO37" s="41" t="s">
        <v>167</v>
      </c>
      <c r="AP37" s="43"/>
      <c r="AQ37" s="41">
        <v>3.0</v>
      </c>
      <c r="AR37" s="41">
        <v>32.0</v>
      </c>
      <c r="AS37" s="41">
        <v>304.0</v>
      </c>
      <c r="AT37" s="41"/>
      <c r="AU37" s="42">
        <v>3.0</v>
      </c>
      <c r="AV37" s="43">
        <v>1.0</v>
      </c>
      <c r="AW37" s="42">
        <v>7.0</v>
      </c>
      <c r="AX37" s="41" t="s">
        <v>103</v>
      </c>
      <c r="AY37" s="43" t="s">
        <v>168</v>
      </c>
      <c r="AZ37" s="50">
        <v>3.34</v>
      </c>
      <c r="BA37" s="50">
        <f t="shared" si="10"/>
        <v>1.113333333</v>
      </c>
      <c r="BB37" s="41" t="s">
        <v>96</v>
      </c>
      <c r="BC37" s="43">
        <v>7.0</v>
      </c>
      <c r="BD37" s="42"/>
      <c r="BE37" s="41"/>
      <c r="BF37" s="43"/>
      <c r="BG37" s="42" t="s">
        <v>96</v>
      </c>
      <c r="BH37" s="41" t="s">
        <v>96</v>
      </c>
      <c r="BI37" s="43" t="s">
        <v>96</v>
      </c>
      <c r="BJ37" s="41"/>
      <c r="BK37" s="43" t="s">
        <v>96</v>
      </c>
    </row>
    <row r="38">
      <c r="A38" s="46" t="s">
        <v>169</v>
      </c>
      <c r="B38" s="42">
        <f t="shared" si="1"/>
        <v>2</v>
      </c>
      <c r="C38" s="41">
        <f t="shared" si="2"/>
        <v>2</v>
      </c>
      <c r="D38" s="43">
        <f t="shared" si="3"/>
        <v>1</v>
      </c>
      <c r="E38" s="41">
        <f t="shared" si="4"/>
        <v>0</v>
      </c>
      <c r="F38" s="41">
        <f t="shared" si="5"/>
        <v>0.5</v>
      </c>
      <c r="G38" s="43">
        <f t="shared" si="6"/>
        <v>0</v>
      </c>
      <c r="H38" s="41">
        <f t="shared" si="7"/>
        <v>8</v>
      </c>
      <c r="I38" s="41">
        <f>IF(AZ38&lt;PricePercentile33,0,IF(AZ38&lt;PricePercentile66,1,2))+IF(BA38&lt;ConPricePercentile33,0,IF(BA38&lt;ConPricePercentile66,1,2))+IF(BB38="Yes",0,1)+IF(BC38&gt;29,0,IF(BC38&gt;13,1,IF(BC38&gt;6,2,3)))</f>
        <v>4</v>
      </c>
      <c r="J38" s="43">
        <f t="shared" si="8"/>
        <v>4.5</v>
      </c>
      <c r="K38" s="47"/>
      <c r="L38" s="42" t="s">
        <v>170</v>
      </c>
      <c r="M38" s="42" t="str">
        <f t="shared" si="14"/>
        <v>See Note</v>
      </c>
      <c r="N38" s="43" t="s">
        <v>171</v>
      </c>
      <c r="O38" s="41" t="s">
        <v>96</v>
      </c>
      <c r="P38" s="43" t="s">
        <v>96</v>
      </c>
      <c r="Q38" s="42" t="s">
        <v>97</v>
      </c>
      <c r="R38" s="41" t="s">
        <v>97</v>
      </c>
      <c r="S38" s="41" t="s">
        <v>96</v>
      </c>
      <c r="T38" s="42" t="s">
        <v>107</v>
      </c>
      <c r="U38" s="41" t="s">
        <v>97</v>
      </c>
      <c r="V38" s="41" t="s">
        <v>96</v>
      </c>
      <c r="W38" s="43" t="str">
        <f t="shared" si="9"/>
        <v>Yes</v>
      </c>
      <c r="X38" s="41" t="s">
        <v>97</v>
      </c>
      <c r="Y38" s="41" t="s">
        <v>97</v>
      </c>
      <c r="Z38" s="43" t="s">
        <v>97</v>
      </c>
      <c r="AA38" s="42"/>
      <c r="AB38" s="41"/>
      <c r="AC38" s="41"/>
      <c r="AD38" s="41"/>
      <c r="AE38" s="41" t="s">
        <v>97</v>
      </c>
      <c r="AF38" s="41"/>
      <c r="AG38" s="43"/>
      <c r="AH38" s="42"/>
      <c r="AI38" s="41" t="s">
        <v>96</v>
      </c>
      <c r="AJ38" s="42"/>
      <c r="AK38" s="43"/>
      <c r="AL38" s="42"/>
      <c r="AM38" s="41"/>
      <c r="AN38" s="41" t="s">
        <v>112</v>
      </c>
      <c r="AO38" s="41"/>
      <c r="AP38" s="43" t="s">
        <v>172</v>
      </c>
      <c r="AQ38" s="41">
        <v>3.0</v>
      </c>
      <c r="AR38" s="41">
        <v>87.0</v>
      </c>
      <c r="AS38" s="41">
        <v>1000.0</v>
      </c>
      <c r="AT38" s="41" t="s">
        <v>97</v>
      </c>
      <c r="AU38" s="42">
        <v>13.0</v>
      </c>
      <c r="AV38" s="43">
        <v>5.0</v>
      </c>
      <c r="AW38" s="42">
        <v>17.0</v>
      </c>
      <c r="AX38" s="41" t="s">
        <v>109</v>
      </c>
      <c r="AY38" s="43" t="s">
        <v>104</v>
      </c>
      <c r="AZ38" s="50">
        <v>8.32</v>
      </c>
      <c r="BA38" s="50">
        <f t="shared" si="10"/>
        <v>2.773333333</v>
      </c>
      <c r="BB38" s="41" t="s">
        <v>96</v>
      </c>
      <c r="BC38" s="43">
        <v>30.0</v>
      </c>
      <c r="BD38" s="42"/>
      <c r="BE38" s="41"/>
      <c r="BF38" s="43"/>
      <c r="BG38" s="42" t="s">
        <v>102</v>
      </c>
      <c r="BH38" s="41" t="s">
        <v>96</v>
      </c>
      <c r="BI38" s="43" t="s">
        <v>96</v>
      </c>
      <c r="BJ38" s="41" t="s">
        <v>96</v>
      </c>
      <c r="BK38" s="43" t="s">
        <v>96</v>
      </c>
    </row>
    <row r="39">
      <c r="A39" s="46" t="s">
        <v>173</v>
      </c>
      <c r="B39" s="42">
        <f t="shared" si="1"/>
        <v>0</v>
      </c>
      <c r="C39" s="41">
        <f t="shared" si="2"/>
        <v>3</v>
      </c>
      <c r="D39" s="43">
        <f t="shared" si="3"/>
        <v>5</v>
      </c>
      <c r="E39" s="41">
        <f t="shared" si="4"/>
        <v>2</v>
      </c>
      <c r="F39" s="41">
        <f t="shared" si="5"/>
        <v>2.5</v>
      </c>
      <c r="G39" s="43">
        <f t="shared" si="6"/>
        <v>5</v>
      </c>
      <c r="H39" s="41">
        <f t="shared" si="7"/>
        <v>12</v>
      </c>
      <c r="I39" s="41">
        <f>IF(AZ39&lt;PricePercentile33,0,IF(AZ39&lt;PricePercentile66,1,2))+IF(BA39&lt;ConPricePercentile33,0,IF(BA39&lt;ConPricePercentile66,1,2))+IF(BB39="Yes",0,1)+IF(BC39&gt;29,0,IF(BC39&gt;13,1,IF(BC39&gt;6,2,3)))</f>
        <v>6</v>
      </c>
      <c r="J39" s="43">
        <f t="shared" si="8"/>
        <v>0</v>
      </c>
      <c r="K39" s="47"/>
      <c r="L39" s="42" t="s">
        <v>174</v>
      </c>
      <c r="M39" s="42" t="str">
        <f t="shared" si="14"/>
        <v>No</v>
      </c>
      <c r="N39" s="43" t="s">
        <v>96</v>
      </c>
      <c r="O39" s="48"/>
      <c r="P39" s="49"/>
      <c r="Q39" s="42" t="s">
        <v>97</v>
      </c>
      <c r="R39" s="48"/>
      <c r="S39" s="41" t="s">
        <v>97</v>
      </c>
      <c r="T39" s="42" t="s">
        <v>96</v>
      </c>
      <c r="U39" s="41" t="s">
        <v>96</v>
      </c>
      <c r="V39" s="41" t="s">
        <v>96</v>
      </c>
      <c r="W39" s="43" t="str">
        <f t="shared" si="9"/>
        <v>No</v>
      </c>
      <c r="X39" s="41" t="s">
        <v>96</v>
      </c>
      <c r="Y39" s="41" t="s">
        <v>96</v>
      </c>
      <c r="Z39" s="43" t="s">
        <v>97</v>
      </c>
      <c r="AA39" s="42"/>
      <c r="AB39" s="41"/>
      <c r="AC39" s="41"/>
      <c r="AD39" s="41"/>
      <c r="AE39" s="41"/>
      <c r="AF39" s="41"/>
      <c r="AG39" s="43" t="s">
        <v>97</v>
      </c>
      <c r="AH39" s="42"/>
      <c r="AI39" s="41" t="s">
        <v>96</v>
      </c>
      <c r="AJ39" s="42"/>
      <c r="AK39" s="43"/>
      <c r="AL39" s="42"/>
      <c r="AM39" s="41"/>
      <c r="AN39" s="41"/>
      <c r="AO39" s="41"/>
      <c r="AP39" s="43"/>
      <c r="AQ39" s="41">
        <v>1.0</v>
      </c>
      <c r="AR39" s="41">
        <v>3.0</v>
      </c>
      <c r="AS39" s="48"/>
      <c r="AT39" s="48"/>
      <c r="AU39" s="42">
        <v>9.0</v>
      </c>
      <c r="AV39" s="43">
        <v>4.0</v>
      </c>
      <c r="AW39" s="42">
        <v>14.0</v>
      </c>
      <c r="AX39" s="41" t="s">
        <v>116</v>
      </c>
      <c r="AY39" s="43" t="s">
        <v>104</v>
      </c>
      <c r="AZ39" s="50">
        <v>5.0</v>
      </c>
      <c r="BA39" s="50">
        <f t="shared" si="10"/>
        <v>5</v>
      </c>
      <c r="BB39" s="41" t="s">
        <v>97</v>
      </c>
      <c r="BC39" s="43">
        <v>0.0</v>
      </c>
      <c r="BD39" s="42"/>
      <c r="BE39" s="41"/>
      <c r="BF39" s="43"/>
      <c r="BG39" s="42"/>
      <c r="BH39" s="41"/>
      <c r="BI39" s="43"/>
      <c r="BJ39" s="41"/>
      <c r="BK39" s="43"/>
    </row>
    <row r="40">
      <c r="A40" s="46" t="s">
        <v>175</v>
      </c>
      <c r="B40" s="42">
        <f t="shared" si="1"/>
        <v>0</v>
      </c>
      <c r="C40" s="41">
        <f t="shared" si="2"/>
        <v>3.5</v>
      </c>
      <c r="D40" s="43">
        <f t="shared" si="3"/>
        <v>1</v>
      </c>
      <c r="E40" s="41">
        <f t="shared" si="4"/>
        <v>2.5</v>
      </c>
      <c r="F40" s="41">
        <f t="shared" si="5"/>
        <v>3</v>
      </c>
      <c r="G40" s="43">
        <f t="shared" si="6"/>
        <v>2</v>
      </c>
      <c r="H40" s="41">
        <f t="shared" si="7"/>
        <v>7</v>
      </c>
      <c r="I40" s="41">
        <f>IF(AZ40&lt;PricePercentile33,0,IF(AZ40&lt;PricePercentile66,1,2))+IF(BA40&lt;ConPricePercentile33,0,IF(BA40&lt;ConPricePercentile66,1,2))+IF(BB40="Yes",0,1)+IF(BC40&gt;29,0,IF(BC40&gt;13,1,IF(BC40&gt;6,2,3)))</f>
        <v>4</v>
      </c>
      <c r="J40" s="43">
        <f t="shared" si="8"/>
        <v>1</v>
      </c>
      <c r="K40" s="47"/>
      <c r="L40" s="42" t="s">
        <v>176</v>
      </c>
      <c r="M40" s="42" t="str">
        <f t="shared" si="14"/>
        <v>No</v>
      </c>
      <c r="N40" s="43" t="s">
        <v>96</v>
      </c>
      <c r="O40" s="41" t="s">
        <v>96</v>
      </c>
      <c r="P40" s="49"/>
      <c r="Q40" s="42" t="s">
        <v>97</v>
      </c>
      <c r="R40" s="41" t="s">
        <v>97</v>
      </c>
      <c r="S40" s="41" t="s">
        <v>97</v>
      </c>
      <c r="T40" s="42" t="s">
        <v>107</v>
      </c>
      <c r="U40" s="41" t="s">
        <v>97</v>
      </c>
      <c r="V40" s="41" t="s">
        <v>96</v>
      </c>
      <c r="W40" s="43" t="str">
        <f t="shared" si="9"/>
        <v>Yes</v>
      </c>
      <c r="X40" s="41" t="s">
        <v>96</v>
      </c>
      <c r="Y40" s="41" t="s">
        <v>96</v>
      </c>
      <c r="Z40" s="43" t="s">
        <v>97</v>
      </c>
      <c r="AA40" s="42"/>
      <c r="AB40" s="41"/>
      <c r="AC40" s="41"/>
      <c r="AD40" s="41"/>
      <c r="AE40" s="41"/>
      <c r="AF40" s="41"/>
      <c r="AG40" s="43"/>
      <c r="AH40" s="42"/>
      <c r="AI40" s="41" t="s">
        <v>102</v>
      </c>
      <c r="AJ40" s="42">
        <v>22.89</v>
      </c>
      <c r="AK40" s="43">
        <v>5.69</v>
      </c>
      <c r="AL40" s="42"/>
      <c r="AM40" s="41" t="s">
        <v>139</v>
      </c>
      <c r="AN40" s="41"/>
      <c r="AO40" s="41"/>
      <c r="AP40" s="43"/>
      <c r="AQ40" s="41">
        <v>1.0</v>
      </c>
      <c r="AR40" s="41">
        <v>20.0</v>
      </c>
      <c r="AS40" s="41">
        <v>54.0</v>
      </c>
      <c r="AT40" s="41" t="s">
        <v>97</v>
      </c>
      <c r="AU40" s="42">
        <v>4.0</v>
      </c>
      <c r="AV40" s="43">
        <v>1.0</v>
      </c>
      <c r="AW40" s="42">
        <v>15.0</v>
      </c>
      <c r="AX40" s="41" t="s">
        <v>109</v>
      </c>
      <c r="AY40" s="43" t="s">
        <v>134</v>
      </c>
      <c r="AZ40" s="50">
        <v>3.22</v>
      </c>
      <c r="BA40" s="50">
        <f t="shared" si="10"/>
        <v>3.22</v>
      </c>
      <c r="BB40" s="41" t="s">
        <v>97</v>
      </c>
      <c r="BC40" s="43">
        <v>0.0</v>
      </c>
      <c r="BD40" s="42" t="s">
        <v>97</v>
      </c>
      <c r="BE40" s="41"/>
      <c r="BF40" s="43"/>
      <c r="BG40" s="42"/>
      <c r="BH40" s="41"/>
      <c r="BI40" s="43"/>
      <c r="BJ40" s="41"/>
      <c r="BK40" s="43"/>
    </row>
    <row r="41">
      <c r="A41" s="46" t="s">
        <v>177</v>
      </c>
      <c r="B41" s="42">
        <f t="shared" si="1"/>
        <v>3</v>
      </c>
      <c r="C41" s="41">
        <f t="shared" si="2"/>
        <v>3</v>
      </c>
      <c r="D41" s="43">
        <f t="shared" si="3"/>
        <v>2</v>
      </c>
      <c r="E41" s="41">
        <f t="shared" si="4"/>
        <v>2</v>
      </c>
      <c r="F41" s="41">
        <f t="shared" si="5"/>
        <v>2.5</v>
      </c>
      <c r="G41" s="43">
        <f t="shared" si="6"/>
        <v>0</v>
      </c>
      <c r="H41" s="41">
        <f t="shared" si="7"/>
        <v>3</v>
      </c>
      <c r="I41" s="41">
        <f>IF(AZ41&lt;PricePercentile33,0,IF(AZ41&lt;PricePercentile66,1,2))+IF(BA41&lt;ConPricePercentile33,0,IF(BA41&lt;ConPricePercentile66,1,2))+IF(BB41="Yes",0,1)+IF(BC41&gt;29,0,IF(BC41&gt;13,1,IF(BC41&gt;6,2,3)))</f>
        <v>3</v>
      </c>
      <c r="J41" s="43">
        <f t="shared" si="8"/>
        <v>0</v>
      </c>
      <c r="K41" s="47"/>
      <c r="L41" s="42"/>
      <c r="M41" s="42" t="str">
        <f t="shared" si="14"/>
        <v>Not Disclosed</v>
      </c>
      <c r="N41" s="43" t="s">
        <v>162</v>
      </c>
      <c r="O41" s="48"/>
      <c r="P41" s="49"/>
      <c r="Q41" s="42" t="s">
        <v>97</v>
      </c>
      <c r="R41" s="41"/>
      <c r="S41" s="41" t="s">
        <v>97</v>
      </c>
      <c r="T41" s="42" t="s">
        <v>107</v>
      </c>
      <c r="U41" s="41" t="s">
        <v>96</v>
      </c>
      <c r="V41" s="41" t="s">
        <v>96</v>
      </c>
      <c r="W41" s="43" t="str">
        <f t="shared" si="9"/>
        <v>No</v>
      </c>
      <c r="X41" s="41" t="s">
        <v>96</v>
      </c>
      <c r="Y41" s="41" t="s">
        <v>96</v>
      </c>
      <c r="Z41" s="43" t="s">
        <v>97</v>
      </c>
      <c r="AA41" s="42"/>
      <c r="AB41" s="41"/>
      <c r="AC41" s="41"/>
      <c r="AD41" s="41"/>
      <c r="AE41" s="41"/>
      <c r="AF41" s="41" t="s">
        <v>97</v>
      </c>
      <c r="AG41" s="43"/>
      <c r="AH41" s="42"/>
      <c r="AI41" s="41"/>
      <c r="AJ41" s="42"/>
      <c r="AK41" s="43"/>
      <c r="AL41" s="42"/>
      <c r="AM41" s="41"/>
      <c r="AN41" s="41" t="s">
        <v>108</v>
      </c>
      <c r="AO41" s="41"/>
      <c r="AP41" s="43"/>
      <c r="AQ41" s="41">
        <v>4.0</v>
      </c>
      <c r="AR41" s="41">
        <v>41.0</v>
      </c>
      <c r="AS41" s="41">
        <v>90.0</v>
      </c>
      <c r="AT41" s="41"/>
      <c r="AU41" s="42">
        <v>2.0</v>
      </c>
      <c r="AV41" s="43">
        <v>2.0</v>
      </c>
      <c r="AW41" s="42">
        <v>4.0</v>
      </c>
      <c r="AX41" s="41" t="s">
        <v>103</v>
      </c>
      <c r="AY41" s="43" t="s">
        <v>134</v>
      </c>
      <c r="AZ41" s="50">
        <v>3.99</v>
      </c>
      <c r="BA41" s="50">
        <f t="shared" si="10"/>
        <v>0.9975</v>
      </c>
      <c r="BB41" s="41" t="s">
        <v>97</v>
      </c>
      <c r="BC41" s="43">
        <v>0.0</v>
      </c>
      <c r="BD41" s="42"/>
      <c r="BE41" s="41"/>
      <c r="BF41" s="43"/>
      <c r="BG41" s="42"/>
      <c r="BH41" s="41"/>
      <c r="BI41" s="43"/>
      <c r="BJ41" s="41"/>
      <c r="BK41" s="43"/>
    </row>
    <row r="42">
      <c r="A42" s="46" t="s">
        <v>178</v>
      </c>
      <c r="B42" s="42">
        <f t="shared" si="1"/>
        <v>3</v>
      </c>
      <c r="C42" s="41">
        <f t="shared" si="2"/>
        <v>3</v>
      </c>
      <c r="D42" s="43">
        <f t="shared" si="3"/>
        <v>5</v>
      </c>
      <c r="E42" s="41">
        <f t="shared" si="4"/>
        <v>2</v>
      </c>
      <c r="F42" s="41">
        <f t="shared" si="5"/>
        <v>2.5</v>
      </c>
      <c r="G42" s="43">
        <f t="shared" si="6"/>
        <v>2</v>
      </c>
      <c r="H42" s="41">
        <f t="shared" si="7"/>
        <v>5</v>
      </c>
      <c r="I42" s="41">
        <f>IF(AZ42&lt;PricePercentile33,0,IF(AZ42&lt;PricePercentile66,1,2))+IF(BA42&lt;ConPricePercentile33,0,IF(BA42&lt;ConPricePercentile66,1,2))+IF(BB42="Yes",0,1)+IF(BC42&gt;29,0,IF(BC42&gt;13,1,IF(BC42&gt;6,2,3)))</f>
        <v>4</v>
      </c>
      <c r="J42" s="43">
        <f t="shared" si="8"/>
        <v>0</v>
      </c>
      <c r="K42" s="47"/>
      <c r="L42" s="42"/>
      <c r="M42" s="42" t="str">
        <f t="shared" si="14"/>
        <v>Not Disclosed</v>
      </c>
      <c r="N42" s="43" t="s">
        <v>162</v>
      </c>
      <c r="O42" s="48"/>
      <c r="P42" s="49"/>
      <c r="Q42" s="42" t="s">
        <v>97</v>
      </c>
      <c r="R42" s="41"/>
      <c r="S42" s="41" t="s">
        <v>97</v>
      </c>
      <c r="T42" s="42" t="s">
        <v>96</v>
      </c>
      <c r="U42" s="41" t="s">
        <v>96</v>
      </c>
      <c r="V42" s="41" t="s">
        <v>96</v>
      </c>
      <c r="W42" s="43" t="str">
        <f t="shared" si="9"/>
        <v>No</v>
      </c>
      <c r="X42" s="41" t="s">
        <v>96</v>
      </c>
      <c r="Y42" s="41" t="s">
        <v>96</v>
      </c>
      <c r="Z42" s="43" t="s">
        <v>97</v>
      </c>
      <c r="AA42" s="42"/>
      <c r="AB42" s="41"/>
      <c r="AC42" s="41"/>
      <c r="AD42" s="41"/>
      <c r="AE42" s="41" t="s">
        <v>97</v>
      </c>
      <c r="AF42" s="41"/>
      <c r="AG42" s="43"/>
      <c r="AH42" s="42"/>
      <c r="AI42" s="41" t="s">
        <v>96</v>
      </c>
      <c r="AJ42" s="42"/>
      <c r="AK42" s="43"/>
      <c r="AL42" s="42"/>
      <c r="AM42" s="41"/>
      <c r="AN42" s="41" t="s">
        <v>108</v>
      </c>
      <c r="AO42" s="41"/>
      <c r="AP42" s="43"/>
      <c r="AQ42" s="41">
        <v>1.0</v>
      </c>
      <c r="AR42" s="41">
        <v>30.0</v>
      </c>
      <c r="AS42" s="41">
        <v>150.0</v>
      </c>
      <c r="AT42" s="41"/>
      <c r="AU42" s="42">
        <v>6.0</v>
      </c>
      <c r="AV42" s="43">
        <v>4.0</v>
      </c>
      <c r="AW42" s="42">
        <v>2.0</v>
      </c>
      <c r="AX42" s="41" t="s">
        <v>103</v>
      </c>
      <c r="AY42" s="43" t="s">
        <v>134</v>
      </c>
      <c r="AZ42" s="50">
        <v>6.67</v>
      </c>
      <c r="BA42" s="50">
        <f t="shared" si="10"/>
        <v>6.67</v>
      </c>
      <c r="BB42" s="41" t="s">
        <v>97</v>
      </c>
      <c r="BC42" s="43">
        <v>30.0</v>
      </c>
      <c r="BD42" s="42"/>
      <c r="BE42" s="41"/>
      <c r="BF42" s="43"/>
      <c r="BG42" s="42"/>
      <c r="BH42" s="41"/>
      <c r="BI42" s="43"/>
      <c r="BJ42" s="41"/>
      <c r="BK42" s="43"/>
    </row>
    <row r="43">
      <c r="A43" s="46" t="s">
        <v>179</v>
      </c>
      <c r="B43" s="42">
        <f t="shared" si="1"/>
        <v>3</v>
      </c>
      <c r="C43" s="41">
        <f t="shared" si="2"/>
        <v>3.5</v>
      </c>
      <c r="D43" s="43">
        <f t="shared" si="3"/>
        <v>1</v>
      </c>
      <c r="E43" s="41">
        <f t="shared" si="4"/>
        <v>2</v>
      </c>
      <c r="F43" s="41">
        <f t="shared" si="5"/>
        <v>2.5</v>
      </c>
      <c r="G43" s="43">
        <f t="shared" si="6"/>
        <v>2</v>
      </c>
      <c r="H43" s="41">
        <f t="shared" si="7"/>
        <v>3</v>
      </c>
      <c r="I43" s="41">
        <f>IF(AZ43&lt;PricePercentile33,0,IF(AZ43&lt;PricePercentile66,1,2))+IF(BA43&lt;ConPricePercentile33,0,IF(BA43&lt;ConPricePercentile66,1,2))+IF(BB43="Yes",0,1)+IF(BC43&gt;29,0,IF(BC43&gt;13,1,IF(BC43&gt;6,2,3)))</f>
        <v>4</v>
      </c>
      <c r="J43" s="43">
        <f t="shared" si="8"/>
        <v>1</v>
      </c>
      <c r="K43" s="47"/>
      <c r="L43" s="42"/>
      <c r="M43" s="42" t="str">
        <f t="shared" si="14"/>
        <v>Not Disclosed</v>
      </c>
      <c r="N43" s="43" t="s">
        <v>162</v>
      </c>
      <c r="O43" s="48"/>
      <c r="P43" s="49"/>
      <c r="Q43" s="42" t="s">
        <v>97</v>
      </c>
      <c r="R43" s="41" t="s">
        <v>97</v>
      </c>
      <c r="S43" s="41" t="s">
        <v>97</v>
      </c>
      <c r="T43" s="42" t="s">
        <v>107</v>
      </c>
      <c r="U43" s="41" t="s">
        <v>97</v>
      </c>
      <c r="V43" s="41" t="s">
        <v>96</v>
      </c>
      <c r="W43" s="43" t="str">
        <f t="shared" si="9"/>
        <v>No</v>
      </c>
      <c r="X43" s="41" t="s">
        <v>96</v>
      </c>
      <c r="Y43" s="41" t="s">
        <v>96</v>
      </c>
      <c r="Z43" s="43" t="s">
        <v>97</v>
      </c>
      <c r="AA43" s="42"/>
      <c r="AB43" s="41"/>
      <c r="AC43" s="41"/>
      <c r="AD43" s="41"/>
      <c r="AE43" s="41" t="s">
        <v>97</v>
      </c>
      <c r="AF43" s="41"/>
      <c r="AG43" s="43"/>
      <c r="AH43" s="42"/>
      <c r="AI43" s="41"/>
      <c r="AJ43" s="42"/>
      <c r="AK43" s="43"/>
      <c r="AL43" s="42"/>
      <c r="AM43" s="41"/>
      <c r="AN43" s="41" t="s">
        <v>108</v>
      </c>
      <c r="AO43" s="41"/>
      <c r="AP43" s="43"/>
      <c r="AQ43" s="41">
        <v>5.0</v>
      </c>
      <c r="AR43" s="41">
        <v>40.0</v>
      </c>
      <c r="AS43" s="48"/>
      <c r="AT43" s="48"/>
      <c r="AU43" s="42">
        <v>2.0</v>
      </c>
      <c r="AV43" s="43">
        <v>0.0</v>
      </c>
      <c r="AW43" s="42">
        <v>5.0</v>
      </c>
      <c r="AX43" s="41" t="s">
        <v>103</v>
      </c>
      <c r="AY43" s="43" t="s">
        <v>104</v>
      </c>
      <c r="AZ43" s="50">
        <v>4.58</v>
      </c>
      <c r="BA43" s="50">
        <f t="shared" si="10"/>
        <v>0.916</v>
      </c>
      <c r="BB43" s="41" t="s">
        <v>97</v>
      </c>
      <c r="BC43" s="43">
        <v>0.0</v>
      </c>
      <c r="BD43" s="42"/>
      <c r="BE43" s="41" t="s">
        <v>97</v>
      </c>
      <c r="BF43" s="43"/>
      <c r="BG43" s="42"/>
      <c r="BH43" s="41"/>
      <c r="BI43" s="43"/>
      <c r="BJ43" s="41"/>
      <c r="BK43" s="43"/>
    </row>
    <row r="44">
      <c r="A44" s="46" t="s">
        <v>180</v>
      </c>
      <c r="B44" s="42">
        <f t="shared" si="1"/>
        <v>0</v>
      </c>
      <c r="C44" s="41">
        <f t="shared" si="2"/>
        <v>2</v>
      </c>
      <c r="D44" s="43">
        <f t="shared" si="3"/>
        <v>2</v>
      </c>
      <c r="E44" s="41">
        <f t="shared" si="4"/>
        <v>2</v>
      </c>
      <c r="F44" s="41">
        <f t="shared" si="5"/>
        <v>0</v>
      </c>
      <c r="G44" s="43">
        <f t="shared" si="6"/>
        <v>2</v>
      </c>
      <c r="H44" s="41">
        <f t="shared" si="7"/>
        <v>4</v>
      </c>
      <c r="I44" s="41">
        <f>IF(AZ44&lt;PricePercentile33,0,IF(AZ44&lt;PricePercentile66,1,2))+IF(BA44&lt;ConPricePercentile33,0,IF(BA44&lt;ConPricePercentile66,1,2))+IF(BB44="Yes",0,1)+IF(BC44&gt;29,0,IF(BC44&gt;13,1,IF(BC44&gt;6,2,3)))</f>
        <v>4</v>
      </c>
      <c r="J44" s="43">
        <f t="shared" si="8"/>
        <v>5</v>
      </c>
      <c r="K44" s="47"/>
      <c r="L44" s="42" t="s">
        <v>181</v>
      </c>
      <c r="M44" s="42" t="str">
        <f t="shared" si="14"/>
        <v>No</v>
      </c>
      <c r="N44" s="43" t="s">
        <v>96</v>
      </c>
      <c r="O44" s="48"/>
      <c r="P44" s="49"/>
      <c r="Q44" s="51"/>
      <c r="R44" s="48"/>
      <c r="S44" s="41"/>
      <c r="T44" s="42" t="s">
        <v>97</v>
      </c>
      <c r="U44" s="41" t="s">
        <v>96</v>
      </c>
      <c r="V44" s="41" t="s">
        <v>96</v>
      </c>
      <c r="W44" s="43" t="str">
        <f t="shared" si="9"/>
        <v>No</v>
      </c>
      <c r="X44" s="41" t="s">
        <v>97</v>
      </c>
      <c r="Y44" s="41" t="s">
        <v>96</v>
      </c>
      <c r="Z44" s="43" t="s">
        <v>97</v>
      </c>
      <c r="AA44" s="42"/>
      <c r="AB44" s="41"/>
      <c r="AC44" s="41"/>
      <c r="AD44" s="41"/>
      <c r="AE44" s="41"/>
      <c r="AF44" s="41"/>
      <c r="AG44" s="43"/>
      <c r="AH44" s="42" t="s">
        <v>102</v>
      </c>
      <c r="AI44" s="41" t="s">
        <v>102</v>
      </c>
      <c r="AJ44" s="42"/>
      <c r="AK44" s="43"/>
      <c r="AL44" s="42"/>
      <c r="AM44" s="41"/>
      <c r="AN44" s="41" t="s">
        <v>112</v>
      </c>
      <c r="AO44" s="41" t="s">
        <v>146</v>
      </c>
      <c r="AP44" s="43" t="s">
        <v>146</v>
      </c>
      <c r="AQ44" s="41">
        <v>3.0</v>
      </c>
      <c r="AR44" s="41">
        <v>19.0</v>
      </c>
      <c r="AS44" s="48"/>
      <c r="AT44" s="48"/>
      <c r="AU44" s="42">
        <v>1.0</v>
      </c>
      <c r="AV44" s="43">
        <v>0.0</v>
      </c>
      <c r="AW44" s="42">
        <v>10.0</v>
      </c>
      <c r="AX44" s="41" t="s">
        <v>109</v>
      </c>
      <c r="AY44" s="43" t="s">
        <v>104</v>
      </c>
      <c r="AZ44" s="50">
        <v>4.16</v>
      </c>
      <c r="BA44" s="50">
        <f t="shared" si="10"/>
        <v>1.386666667</v>
      </c>
      <c r="BB44" s="41" t="s">
        <v>97</v>
      </c>
      <c r="BC44" s="43">
        <v>0.0</v>
      </c>
      <c r="BD44" s="42"/>
      <c r="BE44" s="41" t="s">
        <v>97</v>
      </c>
      <c r="BF44" s="43" t="s">
        <v>97</v>
      </c>
      <c r="BG44" s="42" t="s">
        <v>96</v>
      </c>
      <c r="BH44" s="41" t="s">
        <v>96</v>
      </c>
      <c r="BI44" s="43" t="s">
        <v>96</v>
      </c>
      <c r="BJ44" s="41"/>
      <c r="BK44" s="43"/>
    </row>
    <row r="45">
      <c r="A45" s="46" t="s">
        <v>182</v>
      </c>
      <c r="B45" s="42">
        <f t="shared" si="1"/>
        <v>3</v>
      </c>
      <c r="C45" s="41">
        <f t="shared" si="2"/>
        <v>2</v>
      </c>
      <c r="D45" s="43">
        <f t="shared" si="3"/>
        <v>0</v>
      </c>
      <c r="E45" s="41">
        <f t="shared" si="4"/>
        <v>2</v>
      </c>
      <c r="F45" s="41">
        <f t="shared" si="5"/>
        <v>2.5</v>
      </c>
      <c r="G45" s="43">
        <f t="shared" si="6"/>
        <v>2</v>
      </c>
      <c r="H45" s="41">
        <f t="shared" si="7"/>
        <v>1</v>
      </c>
      <c r="I45" s="41">
        <f>IF(AZ45&lt;PricePercentile33,0,IF(AZ45&lt;PricePercentile66,1,2))+IF(BA45&lt;ConPricePercentile33,0,IF(BA45&lt;ConPricePercentile66,1,2))+IF(BB45="Yes",0,1)+IF(BC45&gt;29,0,IF(BC45&gt;13,1,IF(BC45&gt;6,2,3)))</f>
        <v>3</v>
      </c>
      <c r="J45" s="43">
        <f t="shared" si="8"/>
        <v>0</v>
      </c>
      <c r="K45" s="47"/>
      <c r="L45" s="42"/>
      <c r="M45" s="42" t="str">
        <f t="shared" si="14"/>
        <v>Not Disclosed</v>
      </c>
      <c r="N45" s="43" t="s">
        <v>162</v>
      </c>
      <c r="O45" s="41"/>
      <c r="P45" s="49"/>
      <c r="Q45" s="42"/>
      <c r="R45" s="48"/>
      <c r="S45" s="41"/>
      <c r="T45" s="42" t="s">
        <v>97</v>
      </c>
      <c r="U45" s="41" t="s">
        <v>97</v>
      </c>
      <c r="V45" s="41" t="s">
        <v>97</v>
      </c>
      <c r="W45" s="43" t="str">
        <f t="shared" si="9"/>
        <v>No</v>
      </c>
      <c r="X45" s="41" t="s">
        <v>96</v>
      </c>
      <c r="Y45" s="41" t="s">
        <v>96</v>
      </c>
      <c r="Z45" s="43" t="s">
        <v>97</v>
      </c>
      <c r="AA45" s="42"/>
      <c r="AB45" s="41" t="s">
        <v>97</v>
      </c>
      <c r="AC45" s="41"/>
      <c r="AD45" s="41"/>
      <c r="AE45" s="41"/>
      <c r="AF45" s="41"/>
      <c r="AG45" s="43"/>
      <c r="AH45" s="42" t="s">
        <v>96</v>
      </c>
      <c r="AI45" s="41" t="s">
        <v>96</v>
      </c>
      <c r="AJ45" s="42"/>
      <c r="AK45" s="43"/>
      <c r="AL45" s="42"/>
      <c r="AM45" s="41"/>
      <c r="AN45" s="41"/>
      <c r="AO45" s="41"/>
      <c r="AP45" s="43"/>
      <c r="AQ45" s="41">
        <v>25.0</v>
      </c>
      <c r="AR45" s="41">
        <v>3.0</v>
      </c>
      <c r="AS45" s="41">
        <v>3.0</v>
      </c>
      <c r="AT45" s="41"/>
      <c r="AU45" s="42">
        <v>0.0</v>
      </c>
      <c r="AV45" s="43">
        <v>0.0</v>
      </c>
      <c r="AW45" s="42">
        <v>3.0</v>
      </c>
      <c r="AX45" s="41" t="s">
        <v>103</v>
      </c>
      <c r="AY45" s="43" t="s">
        <v>104</v>
      </c>
      <c r="AZ45" s="50">
        <v>0.0</v>
      </c>
      <c r="BA45" s="50">
        <f t="shared" si="10"/>
        <v>0</v>
      </c>
      <c r="BB45" s="41" t="s">
        <v>97</v>
      </c>
      <c r="BC45" s="43">
        <v>0.0</v>
      </c>
      <c r="BD45" s="42"/>
      <c r="BE45" s="41"/>
      <c r="BF45" s="43"/>
      <c r="BG45" s="42"/>
      <c r="BH45" s="41"/>
      <c r="BI45" s="43"/>
      <c r="BJ45" s="41"/>
      <c r="BK45" s="43"/>
    </row>
    <row r="46">
      <c r="A46" s="46" t="s">
        <v>183</v>
      </c>
      <c r="B46" s="42">
        <f t="shared" si="1"/>
        <v>1</v>
      </c>
      <c r="C46" s="41">
        <f t="shared" si="2"/>
        <v>0</v>
      </c>
      <c r="D46" s="43">
        <f t="shared" si="3"/>
        <v>1</v>
      </c>
      <c r="E46" s="41">
        <f t="shared" si="4"/>
        <v>2</v>
      </c>
      <c r="F46" s="41">
        <f t="shared" si="5"/>
        <v>2.5</v>
      </c>
      <c r="G46" s="43">
        <f t="shared" si="6"/>
        <v>2</v>
      </c>
      <c r="H46" s="41">
        <f t="shared" si="7"/>
        <v>1</v>
      </c>
      <c r="I46" s="41">
        <f>IF(AZ46&lt;PricePercentile33,0,IF(AZ46&lt;PricePercentile66,1,2))+IF(BA46&lt;ConPricePercentile33,0,IF(BA46&lt;ConPricePercentile66,1,2))+IF(BB46="Yes",0,1)+IF(BC46&gt;29,0,IF(BC46&gt;13,1,IF(BC46&gt;6,2,3)))</f>
        <v>1</v>
      </c>
      <c r="J46" s="43">
        <f t="shared" si="8"/>
        <v>4</v>
      </c>
      <c r="K46" s="47"/>
      <c r="L46" s="42" t="s">
        <v>128</v>
      </c>
      <c r="M46" s="42" t="str">
        <f t="shared" si="14"/>
        <v>Fourteen</v>
      </c>
      <c r="N46" s="43" t="s">
        <v>96</v>
      </c>
      <c r="O46" s="41" t="s">
        <v>96</v>
      </c>
      <c r="P46" s="43" t="s">
        <v>96</v>
      </c>
      <c r="Q46" s="42" t="s">
        <v>96</v>
      </c>
      <c r="R46" s="41" t="s">
        <v>96</v>
      </c>
      <c r="S46" s="41" t="s">
        <v>96</v>
      </c>
      <c r="T46" s="42" t="s">
        <v>107</v>
      </c>
      <c r="U46" s="41" t="s">
        <v>97</v>
      </c>
      <c r="V46" s="41" t="s">
        <v>96</v>
      </c>
      <c r="W46" s="43" t="str">
        <f t="shared" si="9"/>
        <v>Yes</v>
      </c>
      <c r="X46" s="41" t="s">
        <v>96</v>
      </c>
      <c r="Y46" s="41" t="s">
        <v>97</v>
      </c>
      <c r="Z46" s="43" t="s">
        <v>97</v>
      </c>
      <c r="AA46" s="42"/>
      <c r="AB46" s="41"/>
      <c r="AC46" s="41"/>
      <c r="AD46" s="41"/>
      <c r="AE46" s="41"/>
      <c r="AF46" s="41"/>
      <c r="AG46" s="43"/>
      <c r="AH46" s="42" t="s">
        <v>97</v>
      </c>
      <c r="AI46" s="41" t="s">
        <v>96</v>
      </c>
      <c r="AJ46" s="42"/>
      <c r="AK46" s="43"/>
      <c r="AL46" s="42"/>
      <c r="AM46" s="41"/>
      <c r="AN46" s="41"/>
      <c r="AO46" s="41" t="s">
        <v>108</v>
      </c>
      <c r="AP46" s="43" t="s">
        <v>108</v>
      </c>
      <c r="AQ46" s="41">
        <v>3.0</v>
      </c>
      <c r="AR46" s="41">
        <v>19.0</v>
      </c>
      <c r="AS46" s="48"/>
      <c r="AT46" s="48"/>
      <c r="AU46" s="42">
        <v>3.0</v>
      </c>
      <c r="AV46" s="43">
        <v>0.0</v>
      </c>
      <c r="AW46" s="42">
        <v>0.0</v>
      </c>
      <c r="AX46" s="41" t="s">
        <v>109</v>
      </c>
      <c r="AY46" s="43" t="s">
        <v>104</v>
      </c>
      <c r="AZ46" s="50">
        <v>3.0</v>
      </c>
      <c r="BA46" s="50">
        <f t="shared" si="10"/>
        <v>1</v>
      </c>
      <c r="BB46" s="41" t="s">
        <v>96</v>
      </c>
      <c r="BC46" s="43">
        <v>30.0</v>
      </c>
      <c r="BD46" s="42"/>
      <c r="BE46" s="41" t="s">
        <v>97</v>
      </c>
      <c r="BF46" s="43"/>
      <c r="BG46" s="42" t="s">
        <v>96</v>
      </c>
      <c r="BH46" s="41" t="s">
        <v>96</v>
      </c>
      <c r="BI46" s="43" t="s">
        <v>96</v>
      </c>
      <c r="BJ46" s="41"/>
      <c r="BK46" s="43"/>
    </row>
    <row r="47">
      <c r="A47" s="46" t="s">
        <v>184</v>
      </c>
      <c r="B47" s="42">
        <f t="shared" si="1"/>
        <v>4</v>
      </c>
      <c r="C47" s="41">
        <f t="shared" si="2"/>
        <v>3</v>
      </c>
      <c r="D47" s="43">
        <f t="shared" si="3"/>
        <v>4</v>
      </c>
      <c r="E47" s="41">
        <f t="shared" si="4"/>
        <v>2.5</v>
      </c>
      <c r="F47" s="41">
        <f t="shared" si="5"/>
        <v>2.5</v>
      </c>
      <c r="G47" s="43">
        <f t="shared" si="6"/>
        <v>0</v>
      </c>
      <c r="H47" s="41">
        <f t="shared" si="7"/>
        <v>5</v>
      </c>
      <c r="I47" s="41">
        <f>IF(AZ47&lt;PricePercentile33,0,IF(AZ47&lt;PricePercentile66,1,2))+IF(BA47&lt;ConPricePercentile33,0,IF(BA47&lt;ConPricePercentile66,1,2))+IF(BB47="Yes",0,1)+IF(BC47&gt;29,0,IF(BC47&gt;13,1,IF(BC47&gt;6,2,3)))</f>
        <v>6</v>
      </c>
      <c r="J47" s="43">
        <f t="shared" si="8"/>
        <v>0</v>
      </c>
      <c r="K47" s="47"/>
      <c r="L47" s="42" t="s">
        <v>101</v>
      </c>
      <c r="M47" s="42" t="str">
        <f t="shared" si="14"/>
        <v>Five</v>
      </c>
      <c r="N47" s="43" t="s">
        <v>97</v>
      </c>
      <c r="O47" s="41" t="s">
        <v>96</v>
      </c>
      <c r="P47" s="49"/>
      <c r="Q47" s="42" t="s">
        <v>97</v>
      </c>
      <c r="R47" s="41" t="s">
        <v>97</v>
      </c>
      <c r="S47" s="48"/>
      <c r="T47" s="42" t="s">
        <v>96</v>
      </c>
      <c r="U47" s="41" t="s">
        <v>97</v>
      </c>
      <c r="V47" s="41" t="s">
        <v>96</v>
      </c>
      <c r="W47" s="43" t="str">
        <f t="shared" si="9"/>
        <v>No</v>
      </c>
      <c r="X47" s="41" t="s">
        <v>96</v>
      </c>
      <c r="Y47" s="41" t="s">
        <v>96</v>
      </c>
      <c r="Z47" s="43" t="s">
        <v>97</v>
      </c>
      <c r="AA47" s="42"/>
      <c r="AB47" s="41"/>
      <c r="AC47" s="41"/>
      <c r="AD47" s="41"/>
      <c r="AE47" s="41"/>
      <c r="AF47" s="41"/>
      <c r="AG47" s="43"/>
      <c r="AH47" s="42"/>
      <c r="AI47" s="41" t="s">
        <v>102</v>
      </c>
      <c r="AJ47" s="42"/>
      <c r="AK47" s="43"/>
      <c r="AL47" s="42"/>
      <c r="AM47" s="41"/>
      <c r="AN47" s="41"/>
      <c r="AO47" s="41"/>
      <c r="AP47" s="43"/>
      <c r="AQ47" s="41">
        <v>3.0</v>
      </c>
      <c r="AR47" s="41">
        <v>16.0</v>
      </c>
      <c r="AS47" s="41">
        <v>54.0</v>
      </c>
      <c r="AT47" s="41"/>
      <c r="AU47" s="42">
        <v>3.0</v>
      </c>
      <c r="AV47" s="43">
        <v>2.0</v>
      </c>
      <c r="AW47" s="42">
        <v>10.0</v>
      </c>
      <c r="AX47" s="41" t="s">
        <v>103</v>
      </c>
      <c r="AY47" s="43" t="s">
        <v>99</v>
      </c>
      <c r="AZ47" s="50">
        <v>4.99</v>
      </c>
      <c r="BA47" s="50">
        <f t="shared" si="10"/>
        <v>1.663333333</v>
      </c>
      <c r="BB47" s="41" t="s">
        <v>96</v>
      </c>
      <c r="BC47" s="43">
        <v>3.0</v>
      </c>
      <c r="BD47" s="42"/>
      <c r="BE47" s="41"/>
      <c r="BF47" s="43"/>
      <c r="BG47" s="42"/>
      <c r="BH47" s="41"/>
      <c r="BI47" s="43"/>
      <c r="BJ47" s="41"/>
      <c r="BK47" s="43"/>
    </row>
    <row r="48">
      <c r="A48" s="46" t="s">
        <v>185</v>
      </c>
      <c r="B48" s="42">
        <f t="shared" si="1"/>
        <v>2</v>
      </c>
      <c r="C48" s="41">
        <f t="shared" si="2"/>
        <v>2</v>
      </c>
      <c r="D48" s="43">
        <f t="shared" si="3"/>
        <v>5</v>
      </c>
      <c r="E48" s="41">
        <f t="shared" si="4"/>
        <v>1</v>
      </c>
      <c r="F48" s="41">
        <f t="shared" si="5"/>
        <v>2.5</v>
      </c>
      <c r="G48" s="43">
        <f t="shared" si="6"/>
        <v>2</v>
      </c>
      <c r="H48" s="41">
        <f t="shared" si="7"/>
        <v>9</v>
      </c>
      <c r="I48" s="41">
        <f>IF(AZ48&lt;PricePercentile33,0,IF(AZ48&lt;PricePercentile66,1,2))+IF(BA48&lt;ConPricePercentile33,0,IF(BA48&lt;ConPricePercentile66,1,2))+IF(BB48="Yes",0,1)+IF(BC48&gt;29,0,IF(BC48&gt;13,1,IF(BC48&gt;6,2,3)))</f>
        <v>4</v>
      </c>
      <c r="J48" s="43">
        <f t="shared" si="8"/>
        <v>2.5</v>
      </c>
      <c r="K48" s="47"/>
      <c r="L48" s="42" t="s">
        <v>136</v>
      </c>
      <c r="M48" s="42" t="str">
        <f t="shared" si="14"/>
        <v>Five</v>
      </c>
      <c r="N48" s="43" t="s">
        <v>96</v>
      </c>
      <c r="O48" s="48"/>
      <c r="P48" s="49"/>
      <c r="Q48" s="42"/>
      <c r="R48" s="41"/>
      <c r="S48" s="48"/>
      <c r="T48" s="42" t="s">
        <v>96</v>
      </c>
      <c r="U48" s="41" t="s">
        <v>96</v>
      </c>
      <c r="V48" s="41" t="s">
        <v>96</v>
      </c>
      <c r="W48" s="43" t="str">
        <f t="shared" si="9"/>
        <v>No</v>
      </c>
      <c r="X48" s="41" t="s">
        <v>108</v>
      </c>
      <c r="Y48" s="41" t="s">
        <v>96</v>
      </c>
      <c r="Z48" s="43"/>
      <c r="AA48" s="42"/>
      <c r="AB48" s="41"/>
      <c r="AC48" s="41"/>
      <c r="AD48" s="41"/>
      <c r="AE48" s="41"/>
      <c r="AF48" s="41"/>
      <c r="AG48" s="43"/>
      <c r="AH48" s="42"/>
      <c r="AI48" s="41"/>
      <c r="AJ48" s="42"/>
      <c r="AK48" s="43"/>
      <c r="AL48" s="42"/>
      <c r="AM48" s="41"/>
      <c r="AN48" s="41"/>
      <c r="AO48" s="41"/>
      <c r="AP48" s="43"/>
      <c r="AQ48" s="41">
        <v>1.0</v>
      </c>
      <c r="AR48" s="41">
        <v>20.0</v>
      </c>
      <c r="AS48" s="41">
        <v>26.0</v>
      </c>
      <c r="AT48" s="41"/>
      <c r="AU48" s="42">
        <v>30.0</v>
      </c>
      <c r="AV48" s="43">
        <v>14.0</v>
      </c>
      <c r="AW48" s="42">
        <v>32.0</v>
      </c>
      <c r="AX48" s="41" t="s">
        <v>103</v>
      </c>
      <c r="AY48" s="43" t="s">
        <v>99</v>
      </c>
      <c r="AZ48" s="50">
        <v>2.77</v>
      </c>
      <c r="BA48" s="50">
        <f t="shared" si="10"/>
        <v>2.77</v>
      </c>
      <c r="BB48" s="41" t="s">
        <v>97</v>
      </c>
      <c r="BC48" s="43">
        <v>0.0</v>
      </c>
      <c r="BD48" s="42"/>
      <c r="BE48" s="41"/>
      <c r="BF48" s="43"/>
      <c r="BG48" s="42" t="s">
        <v>97</v>
      </c>
      <c r="BH48" s="41" t="s">
        <v>102</v>
      </c>
      <c r="BI48" s="43" t="s">
        <v>96</v>
      </c>
      <c r="BJ48" s="41"/>
      <c r="BK48" s="43" t="s">
        <v>96</v>
      </c>
    </row>
    <row r="49">
      <c r="A49" s="46" t="s">
        <v>186</v>
      </c>
      <c r="B49" s="42">
        <f t="shared" si="1"/>
        <v>4</v>
      </c>
      <c r="C49" s="41">
        <f t="shared" si="2"/>
        <v>3</v>
      </c>
      <c r="D49" s="43">
        <f t="shared" si="3"/>
        <v>5</v>
      </c>
      <c r="E49" s="41">
        <f t="shared" si="4"/>
        <v>5.5</v>
      </c>
      <c r="F49" s="41">
        <f t="shared" si="5"/>
        <v>2.5</v>
      </c>
      <c r="G49" s="43">
        <f t="shared" si="6"/>
        <v>5</v>
      </c>
      <c r="H49" s="41">
        <f t="shared" si="7"/>
        <v>8</v>
      </c>
      <c r="I49" s="41">
        <f>IF(AZ49&lt;PricePercentile33,0,IF(AZ49&lt;PricePercentile66,1,2))+IF(BA49&lt;ConPricePercentile33,0,IF(BA49&lt;ConPricePercentile66,1,2))+IF(BB49="Yes",0,1)+IF(BC49&gt;29,0,IF(BC49&gt;13,1,IF(BC49&gt;6,2,3)))</f>
        <v>6</v>
      </c>
      <c r="J49" s="43">
        <f t="shared" si="8"/>
        <v>3</v>
      </c>
      <c r="K49" s="47"/>
      <c r="L49" s="42" t="s">
        <v>101</v>
      </c>
      <c r="M49" s="42" t="str">
        <f t="shared" si="14"/>
        <v>Five</v>
      </c>
      <c r="N49" s="43" t="s">
        <v>97</v>
      </c>
      <c r="O49" s="48"/>
      <c r="P49" s="49"/>
      <c r="Q49" s="42" t="s">
        <v>97</v>
      </c>
      <c r="R49" s="41" t="s">
        <v>97</v>
      </c>
      <c r="S49" s="48"/>
      <c r="T49" s="42" t="s">
        <v>96</v>
      </c>
      <c r="U49" s="41" t="s">
        <v>96</v>
      </c>
      <c r="V49" s="41" t="s">
        <v>96</v>
      </c>
      <c r="W49" s="43" t="str">
        <f t="shared" si="9"/>
        <v>No</v>
      </c>
      <c r="X49" s="41" t="s">
        <v>96</v>
      </c>
      <c r="Y49" s="41" t="s">
        <v>96</v>
      </c>
      <c r="Z49" s="43" t="s">
        <v>96</v>
      </c>
      <c r="AA49" s="42"/>
      <c r="AB49" s="41"/>
      <c r="AC49" s="41"/>
      <c r="AD49" s="41"/>
      <c r="AE49" s="41"/>
      <c r="AF49" s="41"/>
      <c r="AG49" s="43"/>
      <c r="AH49" s="42" t="s">
        <v>102</v>
      </c>
      <c r="AI49" s="41"/>
      <c r="AJ49" s="42"/>
      <c r="AK49" s="43"/>
      <c r="AL49" s="42"/>
      <c r="AM49" s="41"/>
      <c r="AN49" s="41"/>
      <c r="AO49" s="41"/>
      <c r="AP49" s="43"/>
      <c r="AQ49" s="41">
        <v>1.0</v>
      </c>
      <c r="AR49" s="41"/>
      <c r="AS49" s="41"/>
      <c r="AT49" s="41"/>
      <c r="AU49" s="42">
        <v>2.0</v>
      </c>
      <c r="AV49" s="43">
        <v>1.0</v>
      </c>
      <c r="AW49" s="42">
        <v>8.0</v>
      </c>
      <c r="AX49" s="41" t="s">
        <v>98</v>
      </c>
      <c r="AY49" s="43" t="s">
        <v>99</v>
      </c>
      <c r="AZ49" s="50">
        <v>5.99</v>
      </c>
      <c r="BA49" s="50">
        <f t="shared" si="10"/>
        <v>5.99</v>
      </c>
      <c r="BB49" s="41" t="s">
        <v>97</v>
      </c>
      <c r="BC49" s="43">
        <v>0.0</v>
      </c>
      <c r="BD49" s="42"/>
      <c r="BE49" s="41"/>
      <c r="BF49" s="43"/>
      <c r="BG49" s="42" t="s">
        <v>96</v>
      </c>
      <c r="BH49" s="41" t="s">
        <v>96</v>
      </c>
      <c r="BI49" s="43" t="s">
        <v>96</v>
      </c>
      <c r="BJ49" s="41"/>
      <c r="BK49" s="43"/>
    </row>
    <row r="50">
      <c r="A50" s="46" t="s">
        <v>187</v>
      </c>
      <c r="B50" s="42">
        <f t="shared" si="1"/>
        <v>1</v>
      </c>
      <c r="C50" s="41">
        <f t="shared" si="2"/>
        <v>2.5</v>
      </c>
      <c r="D50" s="43">
        <f t="shared" si="3"/>
        <v>2</v>
      </c>
      <c r="E50" s="41">
        <f t="shared" si="4"/>
        <v>5</v>
      </c>
      <c r="F50" s="41">
        <f t="shared" si="5"/>
        <v>2.5</v>
      </c>
      <c r="G50" s="43">
        <f t="shared" si="6"/>
        <v>1</v>
      </c>
      <c r="H50" s="41">
        <f t="shared" si="7"/>
        <v>2</v>
      </c>
      <c r="I50" s="41">
        <f>IF(AZ50&lt;PricePercentile33,0,IF(AZ50&lt;PricePercentile66,1,2))+IF(BA50&lt;ConPricePercentile33,0,IF(BA50&lt;ConPricePercentile66,1,2))+IF(BB50="Yes",0,1)+IF(BC50&gt;29,0,IF(BC50&gt;13,1,IF(BC50&gt;6,2,3)))</f>
        <v>0</v>
      </c>
      <c r="J50" s="43">
        <f t="shared" si="8"/>
        <v>2</v>
      </c>
      <c r="K50" s="47"/>
      <c r="L50" s="42" t="s">
        <v>150</v>
      </c>
      <c r="M50" s="42" t="str">
        <f t="shared" si="14"/>
        <v>Fourteen</v>
      </c>
      <c r="N50" s="43" t="s">
        <v>96</v>
      </c>
      <c r="O50" s="41" t="s">
        <v>96</v>
      </c>
      <c r="P50" s="49"/>
      <c r="Q50" s="51"/>
      <c r="R50" s="48"/>
      <c r="S50" s="41" t="s">
        <v>97</v>
      </c>
      <c r="T50" s="42" t="s">
        <v>107</v>
      </c>
      <c r="U50" s="41" t="s">
        <v>96</v>
      </c>
      <c r="V50" s="41" t="s">
        <v>96</v>
      </c>
      <c r="W50" s="43" t="str">
        <f t="shared" si="9"/>
        <v>No</v>
      </c>
      <c r="X50" s="41" t="s">
        <v>96</v>
      </c>
      <c r="Y50" s="41" t="s">
        <v>96</v>
      </c>
      <c r="Z50" s="43" t="s">
        <v>96</v>
      </c>
      <c r="AA50" s="42"/>
      <c r="AB50" s="41"/>
      <c r="AC50" s="41"/>
      <c r="AD50" s="41"/>
      <c r="AE50" s="41"/>
      <c r="AF50" s="41"/>
      <c r="AG50" s="43"/>
      <c r="AH50" s="42"/>
      <c r="AI50" s="41"/>
      <c r="AJ50" s="42"/>
      <c r="AK50" s="43"/>
      <c r="AL50" s="42"/>
      <c r="AM50" s="41"/>
      <c r="AN50" s="41"/>
      <c r="AO50" s="41"/>
      <c r="AP50" s="43"/>
      <c r="AQ50" s="41">
        <v>3.0</v>
      </c>
      <c r="AR50" s="41">
        <v>8.0</v>
      </c>
      <c r="AS50" s="41">
        <v>27.0</v>
      </c>
      <c r="AT50" s="41"/>
      <c r="AU50" s="42">
        <v>2.0</v>
      </c>
      <c r="AV50" s="43">
        <v>0.0</v>
      </c>
      <c r="AW50" s="42">
        <v>0.0</v>
      </c>
      <c r="AX50" s="41" t="s">
        <v>98</v>
      </c>
      <c r="AY50" s="43" t="s">
        <v>104</v>
      </c>
      <c r="AZ50" s="50">
        <v>2.5</v>
      </c>
      <c r="BA50" s="50">
        <f t="shared" si="10"/>
        <v>0.8333333333</v>
      </c>
      <c r="BB50" s="41" t="s">
        <v>97</v>
      </c>
      <c r="BC50" s="43">
        <v>30.0</v>
      </c>
      <c r="BD50" s="42" t="s">
        <v>97</v>
      </c>
      <c r="BE50" s="41"/>
      <c r="BF50" s="43" t="s">
        <v>97</v>
      </c>
      <c r="BG50" s="42"/>
      <c r="BH50" s="41"/>
      <c r="BI50" s="43"/>
      <c r="BJ50" s="41"/>
      <c r="BK50" s="43"/>
    </row>
    <row r="51">
      <c r="A51" s="46" t="s">
        <v>188</v>
      </c>
      <c r="B51" s="42">
        <f t="shared" si="1"/>
        <v>0</v>
      </c>
      <c r="C51" s="41">
        <f t="shared" si="2"/>
        <v>2</v>
      </c>
      <c r="D51" s="43">
        <f t="shared" si="3"/>
        <v>1</v>
      </c>
      <c r="E51" s="41">
        <f t="shared" si="4"/>
        <v>1</v>
      </c>
      <c r="F51" s="41">
        <f t="shared" si="5"/>
        <v>1.5</v>
      </c>
      <c r="G51" s="43">
        <f t="shared" si="6"/>
        <v>0</v>
      </c>
      <c r="H51" s="41">
        <f t="shared" si="7"/>
        <v>5</v>
      </c>
      <c r="I51" s="41">
        <f>IF(AZ51&lt;PricePercentile33,0,IF(AZ51&lt;PricePercentile66,1,2))+IF(BA51&lt;ConPricePercentile33,0,IF(BA51&lt;ConPricePercentile66,1,2))+IF(BB51="Yes",0,1)+IF(BC51&gt;29,0,IF(BC51&gt;13,1,IF(BC51&gt;6,2,3)))</f>
        <v>4</v>
      </c>
      <c r="J51" s="43">
        <f t="shared" si="8"/>
        <v>4</v>
      </c>
      <c r="K51" s="47"/>
      <c r="L51" s="42" t="s">
        <v>176</v>
      </c>
      <c r="M51" s="42" t="str">
        <f t="shared" si="14"/>
        <v>No</v>
      </c>
      <c r="N51" s="43" t="s">
        <v>96</v>
      </c>
      <c r="O51" s="41" t="s">
        <v>96</v>
      </c>
      <c r="P51" s="49"/>
      <c r="Q51" s="51"/>
      <c r="R51" s="48"/>
      <c r="S51" s="48"/>
      <c r="T51" s="42" t="s">
        <v>107</v>
      </c>
      <c r="U51" s="41" t="s">
        <v>97</v>
      </c>
      <c r="V51" s="41" t="s">
        <v>96</v>
      </c>
      <c r="W51" s="43" t="str">
        <f t="shared" si="9"/>
        <v>Yes</v>
      </c>
      <c r="X51" s="41" t="s">
        <v>96</v>
      </c>
      <c r="Y51" s="41" t="s">
        <v>97</v>
      </c>
      <c r="Z51" s="43" t="s">
        <v>97</v>
      </c>
      <c r="AA51" s="42"/>
      <c r="AB51" s="41"/>
      <c r="AC51" s="41"/>
      <c r="AD51" s="41"/>
      <c r="AE51" s="41"/>
      <c r="AF51" s="41"/>
      <c r="AG51" s="43"/>
      <c r="AH51" s="42"/>
      <c r="AI51" s="41" t="s">
        <v>96</v>
      </c>
      <c r="AJ51" s="42"/>
      <c r="AK51" s="43"/>
      <c r="AL51" s="42"/>
      <c r="AM51" s="41"/>
      <c r="AN51" s="41" t="s">
        <v>112</v>
      </c>
      <c r="AO51" s="41"/>
      <c r="AP51" s="43"/>
      <c r="AQ51" s="41">
        <v>5.0</v>
      </c>
      <c r="AR51" s="41">
        <v>24.0</v>
      </c>
      <c r="AS51" s="41">
        <v>88.0</v>
      </c>
      <c r="AT51" s="41"/>
      <c r="AU51" s="42">
        <v>3.0</v>
      </c>
      <c r="AV51" s="43">
        <v>2.0</v>
      </c>
      <c r="AW51" s="42">
        <v>26.0</v>
      </c>
      <c r="AX51" s="41" t="s">
        <v>109</v>
      </c>
      <c r="AY51" s="43" t="s">
        <v>104</v>
      </c>
      <c r="AZ51" s="50">
        <v>11.67</v>
      </c>
      <c r="BA51" s="50">
        <f t="shared" si="10"/>
        <v>2.334</v>
      </c>
      <c r="BB51" s="41" t="s">
        <v>97</v>
      </c>
      <c r="BC51" s="43">
        <v>14.0</v>
      </c>
      <c r="BD51" s="42"/>
      <c r="BE51" s="41" t="s">
        <v>97</v>
      </c>
      <c r="BF51" s="43"/>
      <c r="BG51" s="42" t="s">
        <v>96</v>
      </c>
      <c r="BH51" s="41" t="s">
        <v>96</v>
      </c>
      <c r="BI51" s="43" t="s">
        <v>96</v>
      </c>
      <c r="BJ51" s="41"/>
      <c r="BK51" s="43"/>
    </row>
    <row r="52">
      <c r="A52" s="46" t="s">
        <v>189</v>
      </c>
      <c r="B52" s="42">
        <f t="shared" si="1"/>
        <v>4</v>
      </c>
      <c r="C52" s="41">
        <f t="shared" si="2"/>
        <v>1.5</v>
      </c>
      <c r="D52" s="43">
        <f t="shared" si="3"/>
        <v>4</v>
      </c>
      <c r="E52" s="41">
        <f t="shared" si="4"/>
        <v>2.5</v>
      </c>
      <c r="F52" s="41">
        <f t="shared" si="5"/>
        <v>2.5</v>
      </c>
      <c r="G52" s="43">
        <f t="shared" si="6"/>
        <v>1</v>
      </c>
      <c r="H52" s="41">
        <f t="shared" si="7"/>
        <v>9</v>
      </c>
      <c r="I52" s="41">
        <f>IF(AZ52&lt;PricePercentile33,0,IF(AZ52&lt;PricePercentile66,1,2))+IF(BA52&lt;ConPricePercentile33,0,IF(BA52&lt;ConPricePercentile66,1,2))+IF(BB52="Yes",0,1)+IF(BC52&gt;29,0,IF(BC52&gt;13,1,IF(BC52&gt;6,2,3)))</f>
        <v>3</v>
      </c>
      <c r="J52" s="43">
        <f t="shared" si="8"/>
        <v>4</v>
      </c>
      <c r="K52" s="47"/>
      <c r="L52" s="42" t="s">
        <v>101</v>
      </c>
      <c r="M52" s="42" t="str">
        <f t="shared" si="14"/>
        <v>Five</v>
      </c>
      <c r="N52" s="43" t="s">
        <v>97</v>
      </c>
      <c r="O52" s="48"/>
      <c r="P52" s="49"/>
      <c r="Q52" s="51"/>
      <c r="R52" s="48"/>
      <c r="S52" s="41" t="s">
        <v>96</v>
      </c>
      <c r="T52" s="42" t="s">
        <v>96</v>
      </c>
      <c r="U52" s="41" t="s">
        <v>97</v>
      </c>
      <c r="V52" s="41" t="s">
        <v>96</v>
      </c>
      <c r="W52" s="43" t="str">
        <f t="shared" si="9"/>
        <v>No</v>
      </c>
      <c r="X52" s="41" t="s">
        <v>96</v>
      </c>
      <c r="Y52" s="41" t="s">
        <v>96</v>
      </c>
      <c r="Z52" s="43" t="s">
        <v>97</v>
      </c>
      <c r="AA52" s="42"/>
      <c r="AB52" s="41"/>
      <c r="AC52" s="41"/>
      <c r="AD52" s="41"/>
      <c r="AE52" s="41"/>
      <c r="AF52" s="41"/>
      <c r="AG52" s="43"/>
      <c r="AH52" s="42"/>
      <c r="AI52" s="41" t="s">
        <v>102</v>
      </c>
      <c r="AJ52" s="42"/>
      <c r="AK52" s="43"/>
      <c r="AL52" s="42"/>
      <c r="AM52" s="41"/>
      <c r="AN52" s="41"/>
      <c r="AO52" s="41"/>
      <c r="AP52" s="43"/>
      <c r="AQ52" s="41">
        <v>3.0</v>
      </c>
      <c r="AR52" s="41">
        <v>5.0</v>
      </c>
      <c r="AS52" s="41">
        <v>28.0</v>
      </c>
      <c r="AT52" s="41"/>
      <c r="AU52" s="42">
        <v>2.0</v>
      </c>
      <c r="AV52" s="43">
        <v>1.0</v>
      </c>
      <c r="AW52" s="42">
        <v>8.0</v>
      </c>
      <c r="AX52" s="41" t="s">
        <v>141</v>
      </c>
      <c r="AY52" s="43" t="s">
        <v>104</v>
      </c>
      <c r="AZ52" s="50">
        <v>7.0</v>
      </c>
      <c r="BA52" s="50">
        <f t="shared" si="10"/>
        <v>2.333333333</v>
      </c>
      <c r="BB52" s="41" t="s">
        <v>97</v>
      </c>
      <c r="BC52" s="43">
        <v>30.0</v>
      </c>
      <c r="BD52" s="42"/>
      <c r="BE52" s="41"/>
      <c r="BF52" s="43"/>
      <c r="BG52" s="42" t="s">
        <v>96</v>
      </c>
      <c r="BH52" s="41" t="s">
        <v>96</v>
      </c>
      <c r="BI52" s="43" t="s">
        <v>96</v>
      </c>
      <c r="BJ52" s="41"/>
      <c r="BK52" s="43" t="s">
        <v>96</v>
      </c>
    </row>
    <row r="53">
      <c r="A53" s="46" t="s">
        <v>190</v>
      </c>
      <c r="B53" s="42">
        <f t="shared" si="1"/>
        <v>4</v>
      </c>
      <c r="C53" s="41">
        <f t="shared" si="2"/>
        <v>3.5</v>
      </c>
      <c r="D53" s="43">
        <f t="shared" si="3"/>
        <v>1</v>
      </c>
      <c r="E53" s="41">
        <f t="shared" si="4"/>
        <v>2.5</v>
      </c>
      <c r="F53" s="41">
        <f t="shared" si="5"/>
        <v>3</v>
      </c>
      <c r="G53" s="43">
        <f t="shared" si="6"/>
        <v>2</v>
      </c>
      <c r="H53" s="41">
        <f t="shared" si="7"/>
        <v>6</v>
      </c>
      <c r="I53" s="41">
        <f>IF(AZ53&lt;PricePercentile33,0,IF(AZ53&lt;PricePercentile66,1,2))+IF(BA53&lt;ConPricePercentile33,0,IF(BA53&lt;ConPricePercentile66,1,2))+IF(BB53="Yes",0,1)+IF(BC53&gt;29,0,IF(BC53&gt;13,1,IF(BC53&gt;6,2,3)))</f>
        <v>3</v>
      </c>
      <c r="J53" s="43">
        <f t="shared" si="8"/>
        <v>3</v>
      </c>
      <c r="K53" s="47"/>
      <c r="L53" s="42" t="s">
        <v>115</v>
      </c>
      <c r="M53" s="42" t="str">
        <f t="shared" si="14"/>
        <v>Five</v>
      </c>
      <c r="N53" s="43" t="s">
        <v>97</v>
      </c>
      <c r="O53" s="41" t="s">
        <v>96</v>
      </c>
      <c r="P53" s="49"/>
      <c r="Q53" s="42" t="s">
        <v>97</v>
      </c>
      <c r="R53" s="41" t="s">
        <v>97</v>
      </c>
      <c r="S53" s="41" t="s">
        <v>97</v>
      </c>
      <c r="T53" s="42" t="s">
        <v>107</v>
      </c>
      <c r="U53" s="41" t="s">
        <v>97</v>
      </c>
      <c r="V53" s="41" t="s">
        <v>96</v>
      </c>
      <c r="W53" s="43" t="str">
        <f t="shared" si="9"/>
        <v>No</v>
      </c>
      <c r="X53" s="41" t="s">
        <v>96</v>
      </c>
      <c r="Y53" s="41" t="s">
        <v>96</v>
      </c>
      <c r="Z53" s="43" t="s">
        <v>97</v>
      </c>
      <c r="AA53" s="42"/>
      <c r="AB53" s="41"/>
      <c r="AC53" s="41"/>
      <c r="AD53" s="41"/>
      <c r="AE53" s="41"/>
      <c r="AF53" s="41"/>
      <c r="AG53" s="43"/>
      <c r="AH53" s="42" t="s">
        <v>102</v>
      </c>
      <c r="AI53" s="41" t="s">
        <v>96</v>
      </c>
      <c r="AJ53" s="42"/>
      <c r="AK53" s="43"/>
      <c r="AL53" s="42"/>
      <c r="AM53" s="41"/>
      <c r="AN53" s="41" t="s">
        <v>112</v>
      </c>
      <c r="AO53" s="41" t="s">
        <v>191</v>
      </c>
      <c r="AP53" s="43" t="s">
        <v>192</v>
      </c>
      <c r="AQ53" s="41">
        <v>2.0</v>
      </c>
      <c r="AR53" s="41">
        <v>221.0</v>
      </c>
      <c r="AS53" s="41">
        <v>923.0</v>
      </c>
      <c r="AT53" s="41"/>
      <c r="AU53" s="42">
        <v>12.0</v>
      </c>
      <c r="AV53" s="43">
        <v>4.0</v>
      </c>
      <c r="AW53" s="42"/>
      <c r="AX53" s="41" t="s">
        <v>98</v>
      </c>
      <c r="AY53" s="43" t="s">
        <v>104</v>
      </c>
      <c r="AZ53" s="50">
        <v>6.55</v>
      </c>
      <c r="BA53" s="50">
        <f t="shared" si="10"/>
        <v>3.275</v>
      </c>
      <c r="BB53" s="41" t="s">
        <v>96</v>
      </c>
      <c r="BC53" s="43">
        <v>30.0</v>
      </c>
      <c r="BD53" s="42"/>
      <c r="BE53" s="41" t="s">
        <v>97</v>
      </c>
      <c r="BF53" s="43"/>
      <c r="BG53" s="42" t="s">
        <v>97</v>
      </c>
      <c r="BH53" s="41" t="s">
        <v>97</v>
      </c>
      <c r="BI53" s="43" t="s">
        <v>96</v>
      </c>
      <c r="BJ53" s="41"/>
      <c r="BK53" s="43" t="s">
        <v>96</v>
      </c>
    </row>
    <row r="54">
      <c r="A54" s="46" t="s">
        <v>193</v>
      </c>
      <c r="B54" s="42">
        <f t="shared" si="1"/>
        <v>4</v>
      </c>
      <c r="C54" s="41">
        <f t="shared" si="2"/>
        <v>2</v>
      </c>
      <c r="D54" s="43">
        <f t="shared" si="3"/>
        <v>1</v>
      </c>
      <c r="E54" s="41">
        <f t="shared" si="4"/>
        <v>2</v>
      </c>
      <c r="F54" s="41">
        <f t="shared" si="5"/>
        <v>2.5</v>
      </c>
      <c r="G54" s="43">
        <f t="shared" si="6"/>
        <v>2</v>
      </c>
      <c r="H54" s="41">
        <f t="shared" si="7"/>
        <v>6</v>
      </c>
      <c r="I54" s="41">
        <f>IF(AZ54&lt;PricePercentile33,0,IF(AZ54&lt;PricePercentile66,1,2))+IF(BA54&lt;ConPricePercentile33,0,IF(BA54&lt;ConPricePercentile66,1,2))+IF(BB54="Yes",0,1)+IF(BC54&gt;29,0,IF(BC54&gt;13,1,IF(BC54&gt;6,2,3)))</f>
        <v>2</v>
      </c>
      <c r="J54" s="43">
        <f t="shared" si="8"/>
        <v>4</v>
      </c>
      <c r="K54" s="47"/>
      <c r="L54" s="42" t="s">
        <v>101</v>
      </c>
      <c r="M54" s="42" t="str">
        <f t="shared" si="14"/>
        <v>Five</v>
      </c>
      <c r="N54" s="43" t="s">
        <v>97</v>
      </c>
      <c r="O54" s="41"/>
      <c r="P54" s="49"/>
      <c r="Q54" s="42"/>
      <c r="R54" s="41"/>
      <c r="S54" s="41"/>
      <c r="T54" s="42" t="s">
        <v>107</v>
      </c>
      <c r="U54" s="41" t="s">
        <v>97</v>
      </c>
      <c r="V54" s="41" t="s">
        <v>96</v>
      </c>
      <c r="W54" s="43" t="str">
        <f t="shared" si="9"/>
        <v>No</v>
      </c>
      <c r="X54" s="41" t="s">
        <v>96</v>
      </c>
      <c r="Y54" s="41" t="s">
        <v>96</v>
      </c>
      <c r="Z54" s="43" t="s">
        <v>97</v>
      </c>
      <c r="AA54" s="42"/>
      <c r="AB54" s="41"/>
      <c r="AC54" s="41"/>
      <c r="AD54" s="41"/>
      <c r="AE54" s="41"/>
      <c r="AF54" s="41"/>
      <c r="AG54" s="43"/>
      <c r="AH54" s="42"/>
      <c r="AI54" s="41"/>
      <c r="AJ54" s="42"/>
      <c r="AK54" s="43"/>
      <c r="AL54" s="42"/>
      <c r="AM54" s="41"/>
      <c r="AN54" s="41"/>
      <c r="AO54" s="41"/>
      <c r="AP54" s="43"/>
      <c r="AQ54" s="41">
        <v>1.0</v>
      </c>
      <c r="AR54" s="41">
        <v>42.0</v>
      </c>
      <c r="AS54" s="41">
        <v>71.0</v>
      </c>
      <c r="AT54" s="41"/>
      <c r="AU54" s="42">
        <v>2.0</v>
      </c>
      <c r="AV54" s="43">
        <v>2.0</v>
      </c>
      <c r="AW54" s="42">
        <v>13.0</v>
      </c>
      <c r="AX54" s="41" t="s">
        <v>98</v>
      </c>
      <c r="AY54" s="43" t="s">
        <v>104</v>
      </c>
      <c r="AZ54" s="50">
        <v>2.95</v>
      </c>
      <c r="BA54" s="50">
        <v>2.95</v>
      </c>
      <c r="BB54" s="41" t="s">
        <v>96</v>
      </c>
      <c r="BC54" s="43">
        <v>30.0</v>
      </c>
      <c r="BD54" s="42"/>
      <c r="BE54" s="41"/>
      <c r="BF54" s="43"/>
      <c r="BG54" s="42" t="s">
        <v>96</v>
      </c>
      <c r="BH54" s="41" t="s">
        <v>96</v>
      </c>
      <c r="BI54" s="43" t="s">
        <v>96</v>
      </c>
      <c r="BJ54" s="41"/>
      <c r="BK54" s="43" t="s">
        <v>96</v>
      </c>
    </row>
    <row r="55">
      <c r="A55" s="46" t="s">
        <v>194</v>
      </c>
      <c r="B55" s="42">
        <f t="shared" si="1"/>
        <v>3</v>
      </c>
      <c r="C55" s="41">
        <f t="shared" si="2"/>
        <v>6</v>
      </c>
      <c r="D55" s="43">
        <f t="shared" si="3"/>
        <v>2</v>
      </c>
      <c r="E55" s="41">
        <f t="shared" si="4"/>
        <v>5</v>
      </c>
      <c r="F55" s="41">
        <f t="shared" si="5"/>
        <v>2.5</v>
      </c>
      <c r="G55" s="43">
        <f t="shared" si="6"/>
        <v>5</v>
      </c>
      <c r="H55" s="41">
        <f t="shared" si="7"/>
        <v>5</v>
      </c>
      <c r="I55" s="41">
        <f>IF(AZ55&lt;PricePercentile33,0,IF(AZ55&lt;PricePercentile66,1,2))+IF(BA55&lt;ConPricePercentile33,0,IF(BA55&lt;ConPricePercentile66,1,2))+IF(BB55="Yes",0,1)+IF(BC55&gt;29,0,IF(BC55&gt;13,1,IF(BC55&gt;6,2,3)))</f>
        <v>3</v>
      </c>
      <c r="J55" s="43">
        <f t="shared" si="8"/>
        <v>4</v>
      </c>
      <c r="K55" s="47"/>
      <c r="L55" s="42"/>
      <c r="M55" s="42" t="str">
        <f t="shared" si="14"/>
        <v>Not Disclosed</v>
      </c>
      <c r="N55" s="43" t="s">
        <v>162</v>
      </c>
      <c r="O55" s="41" t="s">
        <v>97</v>
      </c>
      <c r="P55" s="49"/>
      <c r="Q55" s="42" t="s">
        <v>97</v>
      </c>
      <c r="R55" s="41"/>
      <c r="S55" s="41" t="s">
        <v>97</v>
      </c>
      <c r="T55" s="42" t="s">
        <v>107</v>
      </c>
      <c r="U55" s="41" t="s">
        <v>96</v>
      </c>
      <c r="V55" s="41" t="s">
        <v>96</v>
      </c>
      <c r="W55" s="43" t="str">
        <f t="shared" si="9"/>
        <v>No</v>
      </c>
      <c r="X55" s="41" t="s">
        <v>96</v>
      </c>
      <c r="Y55" s="41" t="s">
        <v>96</v>
      </c>
      <c r="Z55" s="43" t="s">
        <v>96</v>
      </c>
      <c r="AA55" s="42"/>
      <c r="AB55" s="41"/>
      <c r="AC55" s="41"/>
      <c r="AD55" s="41"/>
      <c r="AE55" s="41"/>
      <c r="AF55" s="41"/>
      <c r="AG55" s="43"/>
      <c r="AH55" s="42"/>
      <c r="AI55" s="41"/>
      <c r="AJ55" s="42"/>
      <c r="AK55" s="43"/>
      <c r="AL55" s="42"/>
      <c r="AM55" s="41"/>
      <c r="AN55" s="41"/>
      <c r="AO55" s="41"/>
      <c r="AP55" s="43"/>
      <c r="AQ55" s="41">
        <v>1.0</v>
      </c>
      <c r="AR55" s="41"/>
      <c r="AS55" s="41"/>
      <c r="AT55" s="41"/>
      <c r="AU55" s="42">
        <v>2.0</v>
      </c>
      <c r="AV55" s="43">
        <v>0.0</v>
      </c>
      <c r="AW55" s="42">
        <v>10.0</v>
      </c>
      <c r="AX55" s="41" t="s">
        <v>98</v>
      </c>
      <c r="AY55" s="43" t="s">
        <v>104</v>
      </c>
      <c r="AZ55" s="50">
        <v>5.0</v>
      </c>
      <c r="BA55" s="50">
        <f t="shared" ref="BA55:BA62" si="15">AZ55/AQ55</f>
        <v>5</v>
      </c>
      <c r="BB55" s="41" t="s">
        <v>97</v>
      </c>
      <c r="BC55" s="43">
        <v>30.0</v>
      </c>
      <c r="BD55" s="42"/>
      <c r="BE55" s="41"/>
      <c r="BF55" s="43" t="s">
        <v>97</v>
      </c>
      <c r="BG55" s="42" t="s">
        <v>96</v>
      </c>
      <c r="BH55" s="41" t="s">
        <v>96</v>
      </c>
      <c r="BI55" s="43" t="s">
        <v>96</v>
      </c>
      <c r="BJ55" s="41"/>
      <c r="BK55" s="43"/>
    </row>
    <row r="56">
      <c r="A56" s="46" t="s">
        <v>195</v>
      </c>
      <c r="B56" s="42">
        <f t="shared" si="1"/>
        <v>4</v>
      </c>
      <c r="C56" s="41">
        <f t="shared" si="2"/>
        <v>2.5</v>
      </c>
      <c r="D56" s="43">
        <f t="shared" si="3"/>
        <v>4</v>
      </c>
      <c r="E56" s="41">
        <f t="shared" si="4"/>
        <v>5</v>
      </c>
      <c r="F56" s="41">
        <f t="shared" si="5"/>
        <v>2.5</v>
      </c>
      <c r="G56" s="43">
        <f t="shared" si="6"/>
        <v>3</v>
      </c>
      <c r="H56" s="41">
        <f t="shared" si="7"/>
        <v>7</v>
      </c>
      <c r="I56" s="41">
        <f>IF(AZ56&lt;PricePercentile33,0,IF(AZ56&lt;PricePercentile66,1,2))+IF(BA56&lt;ConPricePercentile33,0,IF(BA56&lt;ConPricePercentile66,1,2))+IF(BB56="Yes",0,1)+IF(BC56&gt;29,0,IF(BC56&gt;13,1,IF(BC56&gt;6,2,3)))</f>
        <v>0</v>
      </c>
      <c r="J56" s="43">
        <f t="shared" si="8"/>
        <v>3</v>
      </c>
      <c r="K56" s="47"/>
      <c r="L56" s="42" t="s">
        <v>101</v>
      </c>
      <c r="M56" s="42" t="s">
        <v>196</v>
      </c>
      <c r="N56" s="43" t="s">
        <v>97</v>
      </c>
      <c r="O56" s="41"/>
      <c r="P56" s="49"/>
      <c r="Q56" s="42"/>
      <c r="R56" s="41"/>
      <c r="S56" s="41" t="s">
        <v>97</v>
      </c>
      <c r="T56" s="42" t="s">
        <v>96</v>
      </c>
      <c r="U56" s="41" t="s">
        <v>97</v>
      </c>
      <c r="V56" s="41" t="s">
        <v>96</v>
      </c>
      <c r="W56" s="43" t="str">
        <f t="shared" si="9"/>
        <v>No</v>
      </c>
      <c r="X56" s="41" t="s">
        <v>96</v>
      </c>
      <c r="Y56" s="41" t="s">
        <v>96</v>
      </c>
      <c r="Z56" s="43" t="s">
        <v>96</v>
      </c>
      <c r="AA56" s="42"/>
      <c r="AB56" s="41"/>
      <c r="AC56" s="41"/>
      <c r="AD56" s="41"/>
      <c r="AE56" s="41"/>
      <c r="AF56" s="41"/>
      <c r="AG56" s="43"/>
      <c r="AH56" s="42"/>
      <c r="AI56" s="41"/>
      <c r="AJ56" s="42"/>
      <c r="AK56" s="43"/>
      <c r="AL56" s="42"/>
      <c r="AM56" s="41"/>
      <c r="AN56" s="41"/>
      <c r="AO56" s="41"/>
      <c r="AP56" s="43"/>
      <c r="AQ56" s="41">
        <v>5.0</v>
      </c>
      <c r="AR56" s="41"/>
      <c r="AS56" s="41"/>
      <c r="AT56" s="41"/>
      <c r="AU56" s="42">
        <v>1.0</v>
      </c>
      <c r="AV56" s="43">
        <v>0.0</v>
      </c>
      <c r="AW56" s="42">
        <v>4.0</v>
      </c>
      <c r="AX56" s="41" t="s">
        <v>141</v>
      </c>
      <c r="AY56" s="43" t="s">
        <v>104</v>
      </c>
      <c r="AZ56" s="50">
        <v>2.5</v>
      </c>
      <c r="BA56" s="50">
        <f t="shared" si="15"/>
        <v>0.5</v>
      </c>
      <c r="BB56" s="41" t="s">
        <v>97</v>
      </c>
      <c r="BC56" s="43">
        <v>30.0</v>
      </c>
      <c r="BD56" s="42"/>
      <c r="BE56" s="41"/>
      <c r="BF56" s="43"/>
      <c r="BG56" s="42" t="s">
        <v>96</v>
      </c>
      <c r="BH56" s="41" t="s">
        <v>96</v>
      </c>
      <c r="BI56" s="43" t="s">
        <v>96</v>
      </c>
      <c r="BJ56" s="41"/>
      <c r="BK56" s="43"/>
    </row>
    <row r="57">
      <c r="A57" s="46" t="s">
        <v>197</v>
      </c>
      <c r="B57" s="42">
        <f t="shared" si="1"/>
        <v>3</v>
      </c>
      <c r="C57" s="41">
        <f t="shared" si="2"/>
        <v>2</v>
      </c>
      <c r="D57" s="43">
        <f t="shared" si="3"/>
        <v>1</v>
      </c>
      <c r="E57" s="41">
        <f t="shared" si="4"/>
        <v>2</v>
      </c>
      <c r="F57" s="41">
        <f t="shared" si="5"/>
        <v>2.5</v>
      </c>
      <c r="G57" s="43">
        <f t="shared" si="6"/>
        <v>5</v>
      </c>
      <c r="H57" s="41">
        <f t="shared" si="7"/>
        <v>15</v>
      </c>
      <c r="I57" s="41">
        <f>IF(AZ57&lt;PricePercentile33,0,IF(AZ57&lt;PricePercentile66,1,2))+IF(BA57&lt;ConPricePercentile33,0,IF(BA57&lt;ConPricePercentile66,1,2))+IF(BB57="Yes",0,1)+IF(BC57&gt;29,0,IF(BC57&gt;13,1,IF(BC57&gt;6,2,3)))</f>
        <v>6</v>
      </c>
      <c r="J57" s="43">
        <f t="shared" si="8"/>
        <v>5</v>
      </c>
      <c r="K57" s="47"/>
      <c r="L57" s="42"/>
      <c r="M57" s="42" t="str">
        <f t="shared" ref="M57:M63" si="16">IF(OR(L57="USA",L57="UK",L57="Canada",L57="Australia",L57="New Zealand"),"Five",(IF(OR(L57="Denmark",L57="France",L57="Netherlands",L57="Norway"),"Nine",IF(OR(L57="Belgium",L57="Germany",L57="Italy",L57="Spain",L57="Sweden"),"Fourteen",IF(L57="","Not Disclosed",IF(OR(L57="British Virgin Islands",L57="Gibraltar",L57="British Indian Ocean",L57="Barbados"),"See Note","No"))))))</f>
        <v>Not Disclosed</v>
      </c>
      <c r="N57" s="43" t="s">
        <v>162</v>
      </c>
      <c r="O57" s="41"/>
      <c r="P57" s="49"/>
      <c r="Q57" s="42"/>
      <c r="R57" s="41"/>
      <c r="S57" s="48"/>
      <c r="T57" s="42" t="s">
        <v>107</v>
      </c>
      <c r="U57" s="41" t="s">
        <v>97</v>
      </c>
      <c r="V57" s="41" t="s">
        <v>96</v>
      </c>
      <c r="W57" s="43" t="str">
        <f t="shared" si="9"/>
        <v>No</v>
      </c>
      <c r="X57" s="41" t="s">
        <v>96</v>
      </c>
      <c r="Y57" s="41" t="s">
        <v>96</v>
      </c>
      <c r="Z57" s="43" t="s">
        <v>97</v>
      </c>
      <c r="AA57" s="42"/>
      <c r="AB57" s="41"/>
      <c r="AC57" s="41"/>
      <c r="AD57" s="41"/>
      <c r="AE57" s="41"/>
      <c r="AF57" s="41"/>
      <c r="AG57" s="43"/>
      <c r="AH57" s="42"/>
      <c r="AI57" s="41"/>
      <c r="AJ57" s="42"/>
      <c r="AK57" s="43"/>
      <c r="AL57" s="42"/>
      <c r="AM57" s="41"/>
      <c r="AN57" s="41"/>
      <c r="AO57" s="41" t="s">
        <v>108</v>
      </c>
      <c r="AP57" s="43" t="s">
        <v>108</v>
      </c>
      <c r="AQ57" s="41">
        <v>1.0</v>
      </c>
      <c r="AR57" s="41"/>
      <c r="AS57" s="41"/>
      <c r="AT57" s="41"/>
      <c r="AU57" s="42">
        <v>7.0</v>
      </c>
      <c r="AV57" s="43">
        <v>6.0</v>
      </c>
      <c r="AW57" s="42">
        <v>10.0</v>
      </c>
      <c r="AX57" s="41" t="s">
        <v>141</v>
      </c>
      <c r="AY57" s="43" t="s">
        <v>99</v>
      </c>
      <c r="AZ57" s="50">
        <v>8.5</v>
      </c>
      <c r="BA57" s="50">
        <f t="shared" si="15"/>
        <v>8.5</v>
      </c>
      <c r="BB57" s="41" t="s">
        <v>97</v>
      </c>
      <c r="BC57" s="43">
        <v>7.0</v>
      </c>
      <c r="BD57" s="42"/>
      <c r="BE57" s="41" t="s">
        <v>97</v>
      </c>
      <c r="BF57" s="43"/>
      <c r="BG57" s="42" t="s">
        <v>96</v>
      </c>
      <c r="BH57" s="41" t="s">
        <v>96</v>
      </c>
      <c r="BI57" s="43" t="s">
        <v>96</v>
      </c>
      <c r="BJ57" s="41"/>
      <c r="BK57" s="43" t="s">
        <v>96</v>
      </c>
    </row>
    <row r="58">
      <c r="A58" s="46" t="s">
        <v>198</v>
      </c>
      <c r="B58" s="42">
        <f t="shared" si="1"/>
        <v>3</v>
      </c>
      <c r="C58" s="41">
        <f t="shared" si="2"/>
        <v>2</v>
      </c>
      <c r="D58" s="43">
        <f t="shared" si="3"/>
        <v>0</v>
      </c>
      <c r="E58" s="41">
        <f t="shared" si="4"/>
        <v>0</v>
      </c>
      <c r="F58" s="41">
        <f t="shared" si="5"/>
        <v>0.5</v>
      </c>
      <c r="G58" s="43">
        <f t="shared" si="6"/>
        <v>3</v>
      </c>
      <c r="H58" s="41">
        <f t="shared" si="7"/>
        <v>0</v>
      </c>
      <c r="I58" s="41">
        <f>IF(AZ58&lt;PricePercentile33,0,IF(AZ58&lt;PricePercentile66,1,2))+IF(BA58&lt;ConPricePercentile33,0,IF(BA58&lt;ConPricePercentile66,1,2))+IF(BB58="Yes",0,1)+IF(BC58&gt;29,0,IF(BC58&gt;13,1,IF(BC58&gt;6,2,3)))</f>
        <v>4</v>
      </c>
      <c r="J58" s="43">
        <f t="shared" si="8"/>
        <v>0</v>
      </c>
      <c r="K58" s="47"/>
      <c r="L58" s="42"/>
      <c r="M58" s="42" t="str">
        <f t="shared" si="16"/>
        <v>Not Disclosed</v>
      </c>
      <c r="N58" s="43" t="s">
        <v>162</v>
      </c>
      <c r="O58" s="41"/>
      <c r="P58" s="49"/>
      <c r="Q58" s="42"/>
      <c r="R58" s="41"/>
      <c r="S58" s="48"/>
      <c r="T58" s="42" t="s">
        <v>97</v>
      </c>
      <c r="U58" s="41" t="s">
        <v>97</v>
      </c>
      <c r="V58" s="41" t="s">
        <v>97</v>
      </c>
      <c r="W58" s="43" t="str">
        <f t="shared" si="9"/>
        <v>No</v>
      </c>
      <c r="X58" s="41" t="s">
        <v>97</v>
      </c>
      <c r="Y58" s="41" t="s">
        <v>97</v>
      </c>
      <c r="Z58" s="43" t="s">
        <v>97</v>
      </c>
      <c r="AA58" s="42" t="s">
        <v>97</v>
      </c>
      <c r="AB58" s="41"/>
      <c r="AC58" s="41"/>
      <c r="AD58" s="41" t="s">
        <v>97</v>
      </c>
      <c r="AE58" s="41"/>
      <c r="AF58" s="41" t="s">
        <v>97</v>
      </c>
      <c r="AG58" s="43"/>
      <c r="AH58" s="42" t="s">
        <v>96</v>
      </c>
      <c r="AI58" s="41" t="s">
        <v>96</v>
      </c>
      <c r="AJ58" s="42"/>
      <c r="AK58" s="43"/>
      <c r="AL58" s="42"/>
      <c r="AM58" s="41" t="s">
        <v>139</v>
      </c>
      <c r="AN58" s="41" t="s">
        <v>112</v>
      </c>
      <c r="AO58" s="41" t="s">
        <v>146</v>
      </c>
      <c r="AP58" s="43" t="s">
        <v>113</v>
      </c>
      <c r="AQ58" s="41">
        <v>25.0</v>
      </c>
      <c r="AR58" s="41">
        <v>2.0</v>
      </c>
      <c r="AS58" s="41">
        <v>2.0</v>
      </c>
      <c r="AT58" s="41"/>
      <c r="AU58" s="42">
        <v>0.0</v>
      </c>
      <c r="AV58" s="43">
        <v>0.0</v>
      </c>
      <c r="AW58" s="42">
        <v>0.0</v>
      </c>
      <c r="AX58" s="41" t="s">
        <v>109</v>
      </c>
      <c r="AY58" s="43" t="s">
        <v>104</v>
      </c>
      <c r="AZ58" s="50">
        <v>4.0</v>
      </c>
      <c r="BA58" s="50">
        <f t="shared" si="15"/>
        <v>0.16</v>
      </c>
      <c r="BB58" s="41" t="s">
        <v>96</v>
      </c>
      <c r="BC58" s="43">
        <v>0.0</v>
      </c>
      <c r="BD58" s="42"/>
      <c r="BE58" s="41"/>
      <c r="BF58" s="43"/>
      <c r="BG58" s="42"/>
      <c r="BH58" s="41"/>
      <c r="BI58" s="43"/>
      <c r="BJ58" s="41"/>
      <c r="BK58" s="43"/>
    </row>
    <row r="59">
      <c r="A59" s="46" t="s">
        <v>199</v>
      </c>
      <c r="B59" s="42">
        <f t="shared" si="1"/>
        <v>0</v>
      </c>
      <c r="C59" s="41">
        <f t="shared" si="2"/>
        <v>2</v>
      </c>
      <c r="D59" s="43">
        <f t="shared" si="3"/>
        <v>4</v>
      </c>
      <c r="E59" s="41">
        <f t="shared" si="4"/>
        <v>1.5</v>
      </c>
      <c r="F59" s="41">
        <f t="shared" si="5"/>
        <v>1.5</v>
      </c>
      <c r="G59" s="43">
        <f t="shared" si="6"/>
        <v>2</v>
      </c>
      <c r="H59" s="41">
        <f t="shared" si="7"/>
        <v>8</v>
      </c>
      <c r="I59" s="41">
        <f>IF(AZ59&lt;PricePercentile33,0,IF(AZ59&lt;PricePercentile66,1,2))+IF(BA59&lt;ConPricePercentile33,0,IF(BA59&lt;ConPricePercentile66,1,2))+IF(BB59="Yes",0,1)+IF(BC59&gt;29,0,IF(BC59&gt;13,1,IF(BC59&gt;6,2,3)))</f>
        <v>3</v>
      </c>
      <c r="J59" s="43">
        <f t="shared" si="8"/>
        <v>5.5</v>
      </c>
      <c r="K59" s="47"/>
      <c r="L59" s="42" t="s">
        <v>158</v>
      </c>
      <c r="M59" s="42" t="str">
        <f t="shared" si="16"/>
        <v>No</v>
      </c>
      <c r="N59" s="43" t="s">
        <v>96</v>
      </c>
      <c r="O59" s="41" t="s">
        <v>96</v>
      </c>
      <c r="P59" s="49"/>
      <c r="Q59" s="42"/>
      <c r="R59" s="41"/>
      <c r="S59" s="48"/>
      <c r="T59" s="42" t="s">
        <v>96</v>
      </c>
      <c r="U59" s="41" t="s">
        <v>97</v>
      </c>
      <c r="V59" s="41" t="s">
        <v>96</v>
      </c>
      <c r="W59" s="43" t="str">
        <f t="shared" si="9"/>
        <v>No</v>
      </c>
      <c r="X59" s="41" t="s">
        <v>97</v>
      </c>
      <c r="Y59" s="41" t="s">
        <v>108</v>
      </c>
      <c r="Z59" s="43" t="s">
        <v>97</v>
      </c>
      <c r="AA59" s="42"/>
      <c r="AB59" s="41"/>
      <c r="AC59" s="41"/>
      <c r="AD59" s="41"/>
      <c r="AE59" s="41" t="s">
        <v>97</v>
      </c>
      <c r="AF59" s="41"/>
      <c r="AG59" s="43"/>
      <c r="AH59" s="42" t="s">
        <v>102</v>
      </c>
      <c r="AI59" s="41" t="s">
        <v>102</v>
      </c>
      <c r="AJ59" s="42">
        <v>57.89</v>
      </c>
      <c r="AK59" s="43">
        <v>8.55</v>
      </c>
      <c r="AL59" s="42"/>
      <c r="AM59" s="41" t="s">
        <v>200</v>
      </c>
      <c r="AN59" s="41" t="s">
        <v>200</v>
      </c>
      <c r="AO59" s="41"/>
      <c r="AP59" s="43"/>
      <c r="AQ59" s="41">
        <v>1.0</v>
      </c>
      <c r="AR59" s="41">
        <v>43.0</v>
      </c>
      <c r="AS59" s="41">
        <v>95.0</v>
      </c>
      <c r="AT59" s="41" t="s">
        <v>97</v>
      </c>
      <c r="AU59" s="42">
        <v>15.0</v>
      </c>
      <c r="AV59" s="43">
        <v>9.0</v>
      </c>
      <c r="AW59" s="42">
        <v>27.0</v>
      </c>
      <c r="AX59" s="41" t="s">
        <v>109</v>
      </c>
      <c r="AY59" s="43" t="s">
        <v>104</v>
      </c>
      <c r="AZ59" s="50">
        <v>4.08</v>
      </c>
      <c r="BA59" s="50">
        <f t="shared" si="15"/>
        <v>4.08</v>
      </c>
      <c r="BB59" s="41" t="s">
        <v>97</v>
      </c>
      <c r="BC59" s="43">
        <v>15.0</v>
      </c>
      <c r="BD59" s="42" t="s">
        <v>97</v>
      </c>
      <c r="BE59" s="41"/>
      <c r="BF59" s="43" t="s">
        <v>97</v>
      </c>
      <c r="BG59" s="42" t="s">
        <v>96</v>
      </c>
      <c r="BH59" s="41" t="s">
        <v>102</v>
      </c>
      <c r="BI59" s="43" t="s">
        <v>96</v>
      </c>
      <c r="BJ59" s="41"/>
      <c r="BK59" s="43" t="s">
        <v>96</v>
      </c>
    </row>
    <row r="60">
      <c r="A60" s="46" t="s">
        <v>201</v>
      </c>
      <c r="B60" s="42">
        <f t="shared" si="1"/>
        <v>4</v>
      </c>
      <c r="C60" s="41">
        <f t="shared" si="2"/>
        <v>2.5</v>
      </c>
      <c r="D60" s="43">
        <f t="shared" si="3"/>
        <v>5</v>
      </c>
      <c r="E60" s="41">
        <f t="shared" si="4"/>
        <v>2</v>
      </c>
      <c r="F60" s="41">
        <f t="shared" si="5"/>
        <v>2.5</v>
      </c>
      <c r="G60" s="43">
        <f t="shared" si="6"/>
        <v>0</v>
      </c>
      <c r="H60" s="41">
        <f t="shared" si="7"/>
        <v>2</v>
      </c>
      <c r="I60" s="41">
        <f>IF(AZ60&lt;PricePercentile33,0,IF(AZ60&lt;PricePercentile66,1,2))+IF(BA60&lt;ConPricePercentile33,0,IF(BA60&lt;ConPricePercentile66,1,2))+IF(BB60="Yes",0,1)+IF(BC60&gt;29,0,IF(BC60&gt;13,1,IF(BC60&gt;6,2,3)))</f>
        <v>8</v>
      </c>
      <c r="J60" s="43">
        <f t="shared" si="8"/>
        <v>6</v>
      </c>
      <c r="K60" s="47"/>
      <c r="L60" s="42" t="s">
        <v>101</v>
      </c>
      <c r="M60" s="42" t="str">
        <f t="shared" si="16"/>
        <v>Five</v>
      </c>
      <c r="N60" s="43" t="s">
        <v>97</v>
      </c>
      <c r="O60" s="41" t="s">
        <v>96</v>
      </c>
      <c r="P60" s="43" t="s">
        <v>96</v>
      </c>
      <c r="Q60" s="42" t="s">
        <v>97</v>
      </c>
      <c r="R60" s="48"/>
      <c r="S60" s="41" t="s">
        <v>97</v>
      </c>
      <c r="T60" s="42" t="s">
        <v>96</v>
      </c>
      <c r="U60" s="41" t="s">
        <v>96</v>
      </c>
      <c r="V60" s="41" t="s">
        <v>96</v>
      </c>
      <c r="W60" s="43" t="str">
        <f t="shared" si="9"/>
        <v>No</v>
      </c>
      <c r="X60" s="41" t="s">
        <v>96</v>
      </c>
      <c r="Y60" s="41" t="s">
        <v>96</v>
      </c>
      <c r="Z60" s="43" t="s">
        <v>97</v>
      </c>
      <c r="AA60" s="42"/>
      <c r="AB60" s="41"/>
      <c r="AC60" s="41"/>
      <c r="AD60" s="41"/>
      <c r="AE60" s="41"/>
      <c r="AF60" s="41"/>
      <c r="AG60" s="43"/>
      <c r="AH60" s="42"/>
      <c r="AI60" s="41"/>
      <c r="AJ60" s="42"/>
      <c r="AK60" s="43"/>
      <c r="AL60" s="42"/>
      <c r="AM60" s="41"/>
      <c r="AN60" s="41"/>
      <c r="AO60" s="41"/>
      <c r="AP60" s="43"/>
      <c r="AQ60" s="41">
        <v>3.0</v>
      </c>
      <c r="AR60" s="41">
        <v>24.0</v>
      </c>
      <c r="AS60" s="41">
        <v>35.0</v>
      </c>
      <c r="AT60" s="41"/>
      <c r="AU60" s="42">
        <v>0.0</v>
      </c>
      <c r="AV60" s="43">
        <v>0.0</v>
      </c>
      <c r="AW60" s="42">
        <v>5.0</v>
      </c>
      <c r="AX60" s="41" t="s">
        <v>103</v>
      </c>
      <c r="AY60" s="43" t="s">
        <v>104</v>
      </c>
      <c r="AZ60" s="50">
        <v>12.44</v>
      </c>
      <c r="BA60" s="50">
        <f t="shared" si="15"/>
        <v>4.146666667</v>
      </c>
      <c r="BB60" s="41" t="s">
        <v>96</v>
      </c>
      <c r="BC60" s="43">
        <v>0.0</v>
      </c>
      <c r="BD60" s="42" t="s">
        <v>97</v>
      </c>
      <c r="BE60" s="41" t="s">
        <v>97</v>
      </c>
      <c r="BF60" s="43"/>
      <c r="BG60" s="42" t="s">
        <v>96</v>
      </c>
      <c r="BH60" s="41" t="s">
        <v>96</v>
      </c>
      <c r="BI60" s="43" t="s">
        <v>96</v>
      </c>
      <c r="BJ60" s="41"/>
      <c r="BK60" s="43" t="s">
        <v>96</v>
      </c>
    </row>
    <row r="61">
      <c r="A61" s="46" t="s">
        <v>202</v>
      </c>
      <c r="B61" s="42">
        <f t="shared" si="1"/>
        <v>0</v>
      </c>
      <c r="C61" s="41">
        <f t="shared" si="2"/>
        <v>2</v>
      </c>
      <c r="D61" s="43">
        <f t="shared" si="3"/>
        <v>1</v>
      </c>
      <c r="E61" s="41">
        <f t="shared" si="4"/>
        <v>2.5</v>
      </c>
      <c r="F61" s="41">
        <f t="shared" si="5"/>
        <v>2.5</v>
      </c>
      <c r="G61" s="43">
        <f t="shared" si="6"/>
        <v>2</v>
      </c>
      <c r="H61" s="41">
        <f t="shared" si="7"/>
        <v>1</v>
      </c>
      <c r="I61" s="41">
        <f>IF(AZ61&lt;PricePercentile33,0,IF(AZ61&lt;PricePercentile66,1,2))+IF(BA61&lt;ConPricePercentile33,0,IF(BA61&lt;ConPricePercentile66,1,2))+IF(BB61="Yes",0,1)+IF(BC61&gt;29,0,IF(BC61&gt;13,1,IF(BC61&gt;6,2,3)))</f>
        <v>7</v>
      </c>
      <c r="J61" s="43">
        <f t="shared" si="8"/>
        <v>0</v>
      </c>
      <c r="K61" s="47"/>
      <c r="L61" s="42" t="s">
        <v>203</v>
      </c>
      <c r="M61" s="42" t="str">
        <f t="shared" si="16"/>
        <v>No</v>
      </c>
      <c r="N61" s="43" t="s">
        <v>96</v>
      </c>
      <c r="O61" s="41"/>
      <c r="P61" s="49"/>
      <c r="Q61" s="42"/>
      <c r="R61" s="48"/>
      <c r="S61" s="41"/>
      <c r="T61" s="42" t="s">
        <v>107</v>
      </c>
      <c r="U61" s="41" t="s">
        <v>97</v>
      </c>
      <c r="V61" s="41" t="s">
        <v>96</v>
      </c>
      <c r="W61" s="43" t="str">
        <f t="shared" si="9"/>
        <v>No</v>
      </c>
      <c r="X61" s="41" t="s">
        <v>96</v>
      </c>
      <c r="Y61" s="41" t="s">
        <v>96</v>
      </c>
      <c r="Z61" s="43" t="s">
        <v>97</v>
      </c>
      <c r="AA61" s="42" t="s">
        <v>97</v>
      </c>
      <c r="AB61" s="41"/>
      <c r="AC61" s="41"/>
      <c r="AD61" s="41"/>
      <c r="AE61" s="41"/>
      <c r="AF61" s="41"/>
      <c r="AG61" s="43"/>
      <c r="AH61" s="42"/>
      <c r="AI61" s="41" t="s">
        <v>102</v>
      </c>
      <c r="AJ61" s="42"/>
      <c r="AK61" s="43"/>
      <c r="AL61" s="42"/>
      <c r="AM61" s="41"/>
      <c r="AN61" s="41"/>
      <c r="AO61" s="41"/>
      <c r="AP61" s="43"/>
      <c r="AQ61" s="41">
        <v>1.0</v>
      </c>
      <c r="AR61" s="41">
        <v>22.0</v>
      </c>
      <c r="AS61" s="41">
        <v>25.0</v>
      </c>
      <c r="AT61" s="41"/>
      <c r="AU61" s="42">
        <v>1.0</v>
      </c>
      <c r="AV61" s="43">
        <v>0.0</v>
      </c>
      <c r="AW61" s="42">
        <v>0.0</v>
      </c>
      <c r="AX61" s="41" t="s">
        <v>103</v>
      </c>
      <c r="AY61" s="43" t="s">
        <v>134</v>
      </c>
      <c r="AZ61" s="50">
        <v>6.86</v>
      </c>
      <c r="BA61" s="50">
        <f t="shared" si="15"/>
        <v>6.86</v>
      </c>
      <c r="BB61" s="41" t="s">
        <v>96</v>
      </c>
      <c r="BC61" s="43">
        <v>7.0</v>
      </c>
      <c r="BD61" s="42"/>
      <c r="BE61" s="41"/>
      <c r="BF61" s="43"/>
      <c r="BG61" s="42"/>
      <c r="BH61" s="41"/>
      <c r="BI61" s="43"/>
      <c r="BJ61" s="41"/>
      <c r="BK61" s="43"/>
    </row>
    <row r="62">
      <c r="A62" s="46" t="s">
        <v>204</v>
      </c>
      <c r="B62" s="42">
        <f t="shared" si="1"/>
        <v>3</v>
      </c>
      <c r="C62" s="41">
        <f t="shared" si="2"/>
        <v>2</v>
      </c>
      <c r="D62" s="43">
        <f t="shared" si="3"/>
        <v>1</v>
      </c>
      <c r="E62" s="41">
        <f t="shared" si="4"/>
        <v>2</v>
      </c>
      <c r="F62" s="41">
        <f t="shared" si="5"/>
        <v>2.5</v>
      </c>
      <c r="G62" s="43">
        <f t="shared" si="6"/>
        <v>2</v>
      </c>
      <c r="H62" s="41">
        <f t="shared" si="7"/>
        <v>13</v>
      </c>
      <c r="I62" s="41">
        <f>IF(AZ62&lt;PricePercentile33,0,IF(AZ62&lt;PricePercentile66,1,2))+IF(BA62&lt;ConPricePercentile33,0,IF(BA62&lt;ConPricePercentile66,1,2))+IF(BB62="Yes",0,1)+IF(BC62&gt;29,0,IF(BC62&gt;13,1,IF(BC62&gt;6,2,3)))</f>
        <v>8</v>
      </c>
      <c r="J62" s="43">
        <f t="shared" si="8"/>
        <v>3</v>
      </c>
      <c r="K62" s="47"/>
      <c r="L62" s="42"/>
      <c r="M62" s="42" t="str">
        <f t="shared" si="16"/>
        <v>Not Disclosed</v>
      </c>
      <c r="N62" s="43" t="s">
        <v>162</v>
      </c>
      <c r="O62" s="41" t="s">
        <v>96</v>
      </c>
      <c r="P62" s="49"/>
      <c r="Q62" s="42"/>
      <c r="R62" s="48"/>
      <c r="S62" s="41"/>
      <c r="T62" s="42" t="s">
        <v>107</v>
      </c>
      <c r="U62" s="41" t="s">
        <v>97</v>
      </c>
      <c r="V62" s="41" t="s">
        <v>96</v>
      </c>
      <c r="W62" s="43" t="str">
        <f t="shared" si="9"/>
        <v>Yes</v>
      </c>
      <c r="X62" s="41" t="s">
        <v>96</v>
      </c>
      <c r="Y62" s="41" t="s">
        <v>96</v>
      </c>
      <c r="Z62" s="43" t="s">
        <v>97</v>
      </c>
      <c r="AA62" s="42" t="s">
        <v>97</v>
      </c>
      <c r="AB62" s="41" t="s">
        <v>97</v>
      </c>
      <c r="AC62" s="41"/>
      <c r="AD62" s="41"/>
      <c r="AE62" s="41"/>
      <c r="AF62" s="41"/>
      <c r="AG62" s="43"/>
      <c r="AH62" s="42"/>
      <c r="AI62" s="41"/>
      <c r="AJ62" s="42"/>
      <c r="AK62" s="43"/>
      <c r="AL62" s="42"/>
      <c r="AM62" s="41"/>
      <c r="AN62" s="41"/>
      <c r="AO62" s="41" t="s">
        <v>108</v>
      </c>
      <c r="AP62" s="43" t="s">
        <v>108</v>
      </c>
      <c r="AQ62" s="41">
        <v>1.0</v>
      </c>
      <c r="AR62" s="41">
        <v>17.0</v>
      </c>
      <c r="AS62" s="41">
        <v>17.0</v>
      </c>
      <c r="AT62" s="41"/>
      <c r="AU62" s="42">
        <v>7.0</v>
      </c>
      <c r="AV62" s="43">
        <v>5.0</v>
      </c>
      <c r="AW62" s="42">
        <v>4.0</v>
      </c>
      <c r="AX62" s="41" t="s">
        <v>151</v>
      </c>
      <c r="AY62" s="43" t="s">
        <v>99</v>
      </c>
      <c r="AZ62" s="50">
        <v>15.84</v>
      </c>
      <c r="BA62" s="50">
        <f t="shared" si="15"/>
        <v>15.84</v>
      </c>
      <c r="BB62" s="41" t="s">
        <v>96</v>
      </c>
      <c r="BC62" s="43">
        <v>3.0</v>
      </c>
      <c r="BD62" s="42"/>
      <c r="BE62" s="41"/>
      <c r="BF62" s="43"/>
      <c r="BG62" s="42" t="s">
        <v>96</v>
      </c>
      <c r="BH62" s="41" t="s">
        <v>96</v>
      </c>
      <c r="BI62" s="43" t="s">
        <v>96</v>
      </c>
      <c r="BJ62" s="41"/>
      <c r="BK62" s="43"/>
    </row>
    <row r="63">
      <c r="A63" s="46" t="s">
        <v>205</v>
      </c>
      <c r="B63" s="42">
        <f t="shared" si="1"/>
        <v>1</v>
      </c>
      <c r="C63" s="41">
        <f t="shared" si="2"/>
        <v>1.5</v>
      </c>
      <c r="D63" s="43">
        <f t="shared" si="3"/>
        <v>4</v>
      </c>
      <c r="E63" s="41">
        <f t="shared" si="4"/>
        <v>2</v>
      </c>
      <c r="F63" s="41">
        <f t="shared" si="5"/>
        <v>1.5</v>
      </c>
      <c r="G63" s="43">
        <f t="shared" si="6"/>
        <v>5</v>
      </c>
      <c r="H63" s="41">
        <f t="shared" si="7"/>
        <v>0</v>
      </c>
      <c r="I63" s="41">
        <f>IF(AZ63&lt;PricePercentile33,0,IF(AZ63&lt;PricePercentile66,1,2))+IF(BA63&lt;ConPricePercentile33,0,IF(BA63&lt;ConPricePercentile66,1,2))+IF(BB63="Yes",0,1)+IF(BC63&gt;29,0,IF(BC63&gt;13,1,IF(BC63&gt;6,2,3)))</f>
        <v>6</v>
      </c>
      <c r="J63" s="43">
        <f t="shared" si="8"/>
        <v>0</v>
      </c>
      <c r="K63" s="47"/>
      <c r="L63" s="42" t="s">
        <v>128</v>
      </c>
      <c r="M63" s="42" t="str">
        <f t="shared" si="16"/>
        <v>Fourteen</v>
      </c>
      <c r="N63" s="43" t="s">
        <v>96</v>
      </c>
      <c r="O63" s="41" t="s">
        <v>96</v>
      </c>
      <c r="P63" s="49"/>
      <c r="Q63" s="42"/>
      <c r="R63" s="48"/>
      <c r="S63" s="41" t="s">
        <v>96</v>
      </c>
      <c r="T63" s="42" t="s">
        <v>96</v>
      </c>
      <c r="U63" s="41" t="s">
        <v>97</v>
      </c>
      <c r="V63" s="41" t="s">
        <v>96</v>
      </c>
      <c r="W63" s="43" t="str">
        <f t="shared" si="9"/>
        <v>No</v>
      </c>
      <c r="X63" s="41" t="s">
        <v>96</v>
      </c>
      <c r="Y63" s="41" t="s">
        <v>96</v>
      </c>
      <c r="Z63" s="43" t="s">
        <v>97</v>
      </c>
      <c r="AA63" s="42"/>
      <c r="AB63" s="41"/>
      <c r="AC63" s="41"/>
      <c r="AD63" s="41"/>
      <c r="AE63" s="41"/>
      <c r="AF63" s="41"/>
      <c r="AG63" s="43"/>
      <c r="AH63" s="42"/>
      <c r="AI63" s="41"/>
      <c r="AJ63" s="42"/>
      <c r="AK63" s="43"/>
      <c r="AL63" s="42"/>
      <c r="AM63" s="41"/>
      <c r="AN63" s="41" t="s">
        <v>200</v>
      </c>
      <c r="AO63" s="41"/>
      <c r="AP63" s="43"/>
      <c r="AQ63" s="41"/>
      <c r="AR63" s="41"/>
      <c r="AS63" s="41"/>
      <c r="AT63" s="41"/>
      <c r="AU63" s="42">
        <v>0.0</v>
      </c>
      <c r="AV63" s="43">
        <v>0.0</v>
      </c>
      <c r="AW63" s="42">
        <v>0.0</v>
      </c>
      <c r="AX63" s="41" t="s">
        <v>103</v>
      </c>
      <c r="AY63" s="43" t="s">
        <v>104</v>
      </c>
      <c r="AZ63" s="50" t="s">
        <v>108</v>
      </c>
      <c r="BA63" s="50"/>
      <c r="BB63" s="41" t="s">
        <v>96</v>
      </c>
      <c r="BC63" s="43">
        <v>0.0</v>
      </c>
      <c r="BD63" s="42"/>
      <c r="BE63" s="41"/>
      <c r="BF63" s="43"/>
      <c r="BG63" s="42"/>
      <c r="BH63" s="41"/>
      <c r="BI63" s="43"/>
      <c r="BJ63" s="41"/>
      <c r="BK63" s="43"/>
    </row>
    <row r="64">
      <c r="A64" s="46" t="s">
        <v>206</v>
      </c>
      <c r="B64" s="42">
        <f t="shared" si="1"/>
        <v>3</v>
      </c>
      <c r="C64" s="41">
        <f t="shared" si="2"/>
        <v>2.5</v>
      </c>
      <c r="D64" s="43">
        <f t="shared" si="3"/>
        <v>5</v>
      </c>
      <c r="E64" s="41">
        <f t="shared" si="4"/>
        <v>5</v>
      </c>
      <c r="F64" s="41">
        <f t="shared" si="5"/>
        <v>2.5</v>
      </c>
      <c r="G64" s="43">
        <f t="shared" si="6"/>
        <v>5</v>
      </c>
      <c r="H64" s="41">
        <f t="shared" si="7"/>
        <v>5</v>
      </c>
      <c r="I64" s="41">
        <f>IF(AZ64&lt;PricePercentile33,0,IF(AZ64&lt;PricePercentile66,1,2))+IF(BA64&lt;ConPricePercentile33,0,IF(BA64&lt;ConPricePercentile66,1,2))+IF(BB64="Yes",0,1)+IF(BC64&gt;29,0,IF(BC64&gt;13,1,IF(BC64&gt;6,2,3)))</f>
        <v>4</v>
      </c>
      <c r="J64" s="43">
        <f t="shared" si="8"/>
        <v>0</v>
      </c>
      <c r="K64" s="47"/>
      <c r="L64" s="42"/>
      <c r="M64" s="42" t="s">
        <v>162</v>
      </c>
      <c r="N64" s="43" t="s">
        <v>162</v>
      </c>
      <c r="O64" s="41"/>
      <c r="P64" s="49"/>
      <c r="Q64" s="42"/>
      <c r="R64" s="41"/>
      <c r="S64" s="41" t="s">
        <v>97</v>
      </c>
      <c r="T64" s="42" t="s">
        <v>96</v>
      </c>
      <c r="U64" s="41" t="s">
        <v>96</v>
      </c>
      <c r="V64" s="41" t="s">
        <v>96</v>
      </c>
      <c r="W64" s="43" t="str">
        <f t="shared" si="9"/>
        <v>No</v>
      </c>
      <c r="X64" s="41" t="s">
        <v>96</v>
      </c>
      <c r="Y64" s="41" t="s">
        <v>96</v>
      </c>
      <c r="Z64" s="43" t="s">
        <v>96</v>
      </c>
      <c r="AA64" s="42"/>
      <c r="AB64" s="41"/>
      <c r="AC64" s="41"/>
      <c r="AD64" s="41"/>
      <c r="AE64" s="41"/>
      <c r="AF64" s="41"/>
      <c r="AG64" s="43"/>
      <c r="AH64" s="42"/>
      <c r="AI64" s="41"/>
      <c r="AJ64" s="42"/>
      <c r="AK64" s="43"/>
      <c r="AL64" s="42"/>
      <c r="AM64" s="41"/>
      <c r="AN64" s="41"/>
      <c r="AO64" s="41"/>
      <c r="AP64" s="43"/>
      <c r="AQ64" s="41">
        <v>1.0</v>
      </c>
      <c r="AR64" s="41"/>
      <c r="AS64" s="41"/>
      <c r="AT64" s="41" t="s">
        <v>96</v>
      </c>
      <c r="AU64" s="42">
        <v>0.0</v>
      </c>
      <c r="AV64" s="43">
        <v>0.0</v>
      </c>
      <c r="AW64" s="42">
        <v>0.0</v>
      </c>
      <c r="AX64" s="41" t="s">
        <v>116</v>
      </c>
      <c r="AY64" s="43" t="s">
        <v>104</v>
      </c>
      <c r="AZ64" s="50">
        <v>1.59</v>
      </c>
      <c r="BA64" s="50">
        <f t="shared" ref="BA64:BA77" si="17">AZ64/AQ64</f>
        <v>1.59</v>
      </c>
      <c r="BB64" s="41" t="s">
        <v>97</v>
      </c>
      <c r="BC64" s="43">
        <v>0.0</v>
      </c>
      <c r="BD64" s="42"/>
      <c r="BE64" s="41"/>
      <c r="BF64" s="43"/>
      <c r="BG64" s="42"/>
      <c r="BH64" s="41"/>
      <c r="BI64" s="43"/>
      <c r="BJ64" s="41"/>
      <c r="BK64" s="43"/>
    </row>
    <row r="65">
      <c r="A65" s="46" t="s">
        <v>207</v>
      </c>
      <c r="B65" s="42">
        <f t="shared" si="1"/>
        <v>1</v>
      </c>
      <c r="C65" s="41">
        <f t="shared" si="2"/>
        <v>1</v>
      </c>
      <c r="D65" s="43">
        <f t="shared" si="3"/>
        <v>0</v>
      </c>
      <c r="E65" s="41">
        <f t="shared" si="4"/>
        <v>2</v>
      </c>
      <c r="F65" s="41">
        <f t="shared" si="5"/>
        <v>1.5</v>
      </c>
      <c r="G65" s="43">
        <f t="shared" si="6"/>
        <v>1</v>
      </c>
      <c r="H65" s="41">
        <f t="shared" si="7"/>
        <v>8</v>
      </c>
      <c r="I65" s="41">
        <f>IF(AZ65&lt;PricePercentile33,0,IF(AZ65&lt;PricePercentile66,1,2))+IF(BA65&lt;ConPricePercentile33,0,IF(BA65&lt;ConPricePercentile66,1,2))+IF(BB65="Yes",0,1)+IF(BC65&gt;29,0,IF(BC65&gt;13,1,IF(BC65&gt;6,2,3)))</f>
        <v>7</v>
      </c>
      <c r="J65" s="43">
        <f t="shared" si="8"/>
        <v>3</v>
      </c>
      <c r="K65" s="47"/>
      <c r="L65" s="42" t="s">
        <v>150</v>
      </c>
      <c r="M65" s="42" t="str">
        <f t="shared" ref="M65:M77" si="18">IF(OR(L65="USA",L65="UK",L65="Canada",L65="Australia",L65="New Zealand"),"Five",(IF(OR(L65="Denmark",L65="France",L65="Netherlands",L65="Norway"),"Nine",IF(OR(L65="Belgium",L65="Germany",L65="Italy",L65="Spain",L65="Sweden"),"Fourteen",IF(L65="","Not Disclosed",IF(OR(L65="British Virgin Islands",L65="Gibraltar",L65="British Indian Ocean",L65="Barbados"),"See Note","No"))))))</f>
        <v>Fourteen</v>
      </c>
      <c r="N65" s="43" t="s">
        <v>96</v>
      </c>
      <c r="O65" s="41" t="s">
        <v>96</v>
      </c>
      <c r="P65" s="49"/>
      <c r="Q65" s="42" t="s">
        <v>96</v>
      </c>
      <c r="R65" s="41" t="s">
        <v>96</v>
      </c>
      <c r="S65" s="41"/>
      <c r="T65" s="42" t="s">
        <v>107</v>
      </c>
      <c r="U65" s="41" t="s">
        <v>97</v>
      </c>
      <c r="V65" s="41" t="s">
        <v>97</v>
      </c>
      <c r="W65" s="43" t="str">
        <f t="shared" si="9"/>
        <v>Yes</v>
      </c>
      <c r="X65" s="41" t="s">
        <v>96</v>
      </c>
      <c r="Y65" s="41" t="s">
        <v>96</v>
      </c>
      <c r="Z65" s="43" t="s">
        <v>97</v>
      </c>
      <c r="AA65" s="42"/>
      <c r="AB65" s="41"/>
      <c r="AC65" s="41"/>
      <c r="AD65" s="41" t="s">
        <v>97</v>
      </c>
      <c r="AE65" s="41"/>
      <c r="AF65" s="41"/>
      <c r="AG65" s="43"/>
      <c r="AH65" s="42"/>
      <c r="AI65" s="41"/>
      <c r="AJ65" s="42"/>
      <c r="AK65" s="43"/>
      <c r="AL65" s="42"/>
      <c r="AM65" s="41"/>
      <c r="AN65" s="41" t="s">
        <v>112</v>
      </c>
      <c r="AO65" s="41"/>
      <c r="AP65" s="43"/>
      <c r="AQ65" s="41">
        <v>3.0</v>
      </c>
      <c r="AR65" s="41">
        <v>6.0</v>
      </c>
      <c r="AS65" s="41">
        <v>17.0</v>
      </c>
      <c r="AT65" s="41"/>
      <c r="AU65" s="42">
        <v>7.0</v>
      </c>
      <c r="AV65" s="43">
        <v>2.0</v>
      </c>
      <c r="AW65" s="42">
        <v>5.0</v>
      </c>
      <c r="AX65" s="41" t="s">
        <v>109</v>
      </c>
      <c r="AY65" s="43" t="s">
        <v>99</v>
      </c>
      <c r="AZ65" s="50">
        <v>7.16</v>
      </c>
      <c r="BA65" s="50">
        <f t="shared" si="17"/>
        <v>2.386666667</v>
      </c>
      <c r="BB65" s="41" t="s">
        <v>96</v>
      </c>
      <c r="BC65" s="43">
        <v>0.0</v>
      </c>
      <c r="BD65" s="42"/>
      <c r="BE65" s="41"/>
      <c r="BF65" s="43"/>
      <c r="BG65" s="42" t="s">
        <v>96</v>
      </c>
      <c r="BH65" s="41" t="s">
        <v>96</v>
      </c>
      <c r="BI65" s="43" t="s">
        <v>96</v>
      </c>
      <c r="BJ65" s="41"/>
      <c r="BK65" s="43"/>
    </row>
    <row r="66">
      <c r="A66" s="46" t="s">
        <v>208</v>
      </c>
      <c r="B66" s="42">
        <f t="shared" si="1"/>
        <v>4</v>
      </c>
      <c r="C66" s="41">
        <f t="shared" si="2"/>
        <v>2.5</v>
      </c>
      <c r="D66" s="43">
        <f t="shared" si="3"/>
        <v>5</v>
      </c>
      <c r="E66" s="41">
        <f t="shared" si="4"/>
        <v>1</v>
      </c>
      <c r="F66" s="41">
        <f t="shared" si="5"/>
        <v>2.5</v>
      </c>
      <c r="G66" s="43">
        <f t="shared" si="6"/>
        <v>0</v>
      </c>
      <c r="H66" s="41">
        <f t="shared" si="7"/>
        <v>7</v>
      </c>
      <c r="I66" s="41">
        <f>IF(AZ66&lt;PricePercentile33,0,IF(AZ66&lt;PricePercentile66,1,2))+IF(BA66&lt;ConPricePercentile33,0,IF(BA66&lt;ConPricePercentile66,1,2))+IF(BB66="Yes",0,1)+IF(BC66&gt;29,0,IF(BC66&gt;13,1,IF(BC66&gt;6,2,3)))</f>
        <v>3</v>
      </c>
      <c r="J66" s="43">
        <f t="shared" si="8"/>
        <v>4</v>
      </c>
      <c r="K66" s="47"/>
      <c r="L66" s="42" t="s">
        <v>101</v>
      </c>
      <c r="M66" s="42" t="str">
        <f t="shared" si="18"/>
        <v>Five</v>
      </c>
      <c r="N66" s="43" t="s">
        <v>97</v>
      </c>
      <c r="O66" s="41" t="s">
        <v>96</v>
      </c>
      <c r="P66" s="49"/>
      <c r="Q66" s="42"/>
      <c r="R66" s="41" t="s">
        <v>97</v>
      </c>
      <c r="S66" s="41"/>
      <c r="T66" s="42" t="s">
        <v>96</v>
      </c>
      <c r="U66" s="41" t="s">
        <v>96</v>
      </c>
      <c r="V66" s="41" t="s">
        <v>96</v>
      </c>
      <c r="W66" s="43" t="str">
        <f t="shared" si="9"/>
        <v>No</v>
      </c>
      <c r="X66" s="41" t="s">
        <v>97</v>
      </c>
      <c r="Y66" s="41" t="s">
        <v>96</v>
      </c>
      <c r="Z66" s="43" t="s">
        <v>97</v>
      </c>
      <c r="AA66" s="42"/>
      <c r="AB66" s="41"/>
      <c r="AC66" s="41"/>
      <c r="AD66" s="41"/>
      <c r="AE66" s="41" t="s">
        <v>97</v>
      </c>
      <c r="AF66" s="41"/>
      <c r="AG66" s="43" t="s">
        <v>97</v>
      </c>
      <c r="AH66" s="42"/>
      <c r="AI66" s="41"/>
      <c r="AJ66" s="42"/>
      <c r="AK66" s="43"/>
      <c r="AL66" s="42"/>
      <c r="AM66" s="41"/>
      <c r="AN66" s="41"/>
      <c r="AO66" s="41"/>
      <c r="AP66" s="43"/>
      <c r="AQ66" s="41">
        <v>5.0</v>
      </c>
      <c r="AR66" s="41">
        <v>12.0</v>
      </c>
      <c r="AS66" s="41">
        <v>84.0</v>
      </c>
      <c r="AT66" s="41"/>
      <c r="AU66" s="42"/>
      <c r="AV66" s="43"/>
      <c r="AW66" s="42">
        <v>18.0</v>
      </c>
      <c r="AX66" s="41" t="s">
        <v>98</v>
      </c>
      <c r="AY66" s="43" t="s">
        <v>99</v>
      </c>
      <c r="AZ66" s="50">
        <v>6.59</v>
      </c>
      <c r="BA66" s="50">
        <f t="shared" si="17"/>
        <v>1.318</v>
      </c>
      <c r="BB66" s="41" t="s">
        <v>96</v>
      </c>
      <c r="BC66" s="43">
        <v>30.0</v>
      </c>
      <c r="BD66" s="42"/>
      <c r="BE66" s="41"/>
      <c r="BF66" s="43"/>
      <c r="BG66" s="42" t="s">
        <v>96</v>
      </c>
      <c r="BH66" s="41" t="s">
        <v>96</v>
      </c>
      <c r="BI66" s="43" t="s">
        <v>96</v>
      </c>
      <c r="BJ66" s="41"/>
      <c r="BK66" s="43" t="s">
        <v>96</v>
      </c>
    </row>
    <row r="67">
      <c r="A67" s="46" t="s">
        <v>209</v>
      </c>
      <c r="B67" s="42">
        <f t="shared" si="1"/>
        <v>1</v>
      </c>
      <c r="C67" s="41">
        <f t="shared" si="2"/>
        <v>3</v>
      </c>
      <c r="D67" s="43">
        <f t="shared" si="3"/>
        <v>0</v>
      </c>
      <c r="E67" s="41">
        <f t="shared" si="4"/>
        <v>0.5</v>
      </c>
      <c r="F67" s="41">
        <f t="shared" si="5"/>
        <v>2.5</v>
      </c>
      <c r="G67" s="43">
        <f t="shared" si="6"/>
        <v>3</v>
      </c>
      <c r="H67" s="41">
        <f t="shared" si="7"/>
        <v>0</v>
      </c>
      <c r="I67" s="41">
        <f>IF(AZ67&lt;PricePercentile33,0,IF(AZ67&lt;PricePercentile66,1,2))+IF(BA67&lt;ConPricePercentile33,0,IF(BA67&lt;ConPricePercentile66,1,2))+IF(BB67="Yes",0,1)+IF(BC67&gt;29,0,IF(BC67&gt;13,1,IF(BC67&gt;6,2,3)))</f>
        <v>5</v>
      </c>
      <c r="J67" s="43">
        <f t="shared" si="8"/>
        <v>0</v>
      </c>
      <c r="K67" s="47"/>
      <c r="L67" s="42" t="s">
        <v>128</v>
      </c>
      <c r="M67" s="42" t="str">
        <f t="shared" si="18"/>
        <v>Fourteen</v>
      </c>
      <c r="N67" s="43" t="s">
        <v>96</v>
      </c>
      <c r="O67" s="48"/>
      <c r="P67" s="49"/>
      <c r="Q67" s="42" t="s">
        <v>97</v>
      </c>
      <c r="R67" s="48"/>
      <c r="S67" s="41" t="s">
        <v>97</v>
      </c>
      <c r="T67" s="42" t="s">
        <v>107</v>
      </c>
      <c r="U67" s="41" t="s">
        <v>97</v>
      </c>
      <c r="V67" s="41" t="s">
        <v>97</v>
      </c>
      <c r="W67" s="43" t="str">
        <f t="shared" si="9"/>
        <v>No</v>
      </c>
      <c r="X67" s="41" t="s">
        <v>97</v>
      </c>
      <c r="Y67" s="41" t="s">
        <v>97</v>
      </c>
      <c r="Z67" s="43" t="s">
        <v>97</v>
      </c>
      <c r="AA67" s="42"/>
      <c r="AB67" s="41"/>
      <c r="AC67" s="41"/>
      <c r="AD67" s="41"/>
      <c r="AE67" s="41"/>
      <c r="AF67" s="41"/>
      <c r="AG67" s="43"/>
      <c r="AH67" s="42" t="s">
        <v>102</v>
      </c>
      <c r="AI67" s="41" t="s">
        <v>96</v>
      </c>
      <c r="AJ67" s="42"/>
      <c r="AK67" s="43"/>
      <c r="AL67" s="42"/>
      <c r="AM67" s="41"/>
      <c r="AN67" s="41"/>
      <c r="AO67" s="41"/>
      <c r="AP67" s="43"/>
      <c r="AQ67" s="41">
        <v>2.0</v>
      </c>
      <c r="AR67" s="41">
        <v>1.0</v>
      </c>
      <c r="AS67" s="41">
        <v>50.0</v>
      </c>
      <c r="AT67" s="41"/>
      <c r="AU67" s="42">
        <v>0.0</v>
      </c>
      <c r="AV67" s="43">
        <v>0.0</v>
      </c>
      <c r="AW67" s="42">
        <v>0.0</v>
      </c>
      <c r="AX67" s="41" t="s">
        <v>109</v>
      </c>
      <c r="AY67" s="43" t="s">
        <v>104</v>
      </c>
      <c r="AZ67" s="50">
        <v>6.56</v>
      </c>
      <c r="BA67" s="50">
        <f t="shared" si="17"/>
        <v>3.28</v>
      </c>
      <c r="BB67" s="41" t="s">
        <v>97</v>
      </c>
      <c r="BC67" s="43">
        <v>0.0</v>
      </c>
      <c r="BD67" s="42"/>
      <c r="BE67" s="41"/>
      <c r="BF67" s="43"/>
      <c r="BG67" s="42"/>
      <c r="BH67" s="41"/>
      <c r="BI67" s="43"/>
      <c r="BJ67" s="41"/>
      <c r="BK67" s="43"/>
    </row>
    <row r="68">
      <c r="A68" s="46" t="s">
        <v>210</v>
      </c>
      <c r="B68" s="42">
        <f t="shared" si="1"/>
        <v>4</v>
      </c>
      <c r="C68" s="41">
        <f t="shared" si="2"/>
        <v>2</v>
      </c>
      <c r="D68" s="43">
        <f t="shared" si="3"/>
        <v>1</v>
      </c>
      <c r="E68" s="41">
        <f t="shared" si="4"/>
        <v>0.5</v>
      </c>
      <c r="F68" s="41">
        <f t="shared" si="5"/>
        <v>1.5</v>
      </c>
      <c r="G68" s="43">
        <f t="shared" si="6"/>
        <v>0</v>
      </c>
      <c r="H68" s="41">
        <f t="shared" si="7"/>
        <v>7</v>
      </c>
      <c r="I68" s="41">
        <f>IF(AZ68&lt;PricePercentile33,0,IF(AZ68&lt;PricePercentile66,1,2))+IF(BA68&lt;ConPricePercentile33,0,IF(BA68&lt;ConPricePercentile66,1,2))+IF(BB68="Yes",0,1)+IF(BC68&gt;29,0,IF(BC68&gt;13,1,IF(BC68&gt;6,2,3)))</f>
        <v>5</v>
      </c>
      <c r="J68" s="43">
        <f t="shared" si="8"/>
        <v>5</v>
      </c>
      <c r="K68" s="47"/>
      <c r="L68" s="42" t="s">
        <v>101</v>
      </c>
      <c r="M68" s="42" t="str">
        <f t="shared" si="18"/>
        <v>Five</v>
      </c>
      <c r="N68" s="43" t="s">
        <v>97</v>
      </c>
      <c r="O68" s="41" t="s">
        <v>96</v>
      </c>
      <c r="P68" s="49"/>
      <c r="Q68" s="51"/>
      <c r="R68" s="48"/>
      <c r="S68" s="48"/>
      <c r="T68" s="42" t="s">
        <v>107</v>
      </c>
      <c r="U68" s="41" t="s">
        <v>97</v>
      </c>
      <c r="V68" s="41" t="s">
        <v>96</v>
      </c>
      <c r="W68" s="43" t="str">
        <f t="shared" si="9"/>
        <v>No</v>
      </c>
      <c r="X68" s="41" t="s">
        <v>97</v>
      </c>
      <c r="Y68" s="41" t="s">
        <v>97</v>
      </c>
      <c r="Z68" s="43" t="s">
        <v>97</v>
      </c>
      <c r="AA68" s="42"/>
      <c r="AB68" s="41" t="s">
        <v>97</v>
      </c>
      <c r="AC68" s="41"/>
      <c r="AD68" s="41"/>
      <c r="AE68" s="41"/>
      <c r="AF68" s="41"/>
      <c r="AG68" s="43"/>
      <c r="AH68" s="42" t="s">
        <v>102</v>
      </c>
      <c r="AI68" s="41" t="s">
        <v>96</v>
      </c>
      <c r="AJ68" s="42">
        <v>28.48</v>
      </c>
      <c r="AK68" s="43">
        <v>7.84</v>
      </c>
      <c r="AL68" s="42"/>
      <c r="AM68" s="41" t="s">
        <v>112</v>
      </c>
      <c r="AN68" s="41" t="s">
        <v>112</v>
      </c>
      <c r="AO68" s="41"/>
      <c r="AP68" s="43"/>
      <c r="AQ68" s="41">
        <v>5.0</v>
      </c>
      <c r="AR68" s="41">
        <v>60.0</v>
      </c>
      <c r="AS68" s="41">
        <v>500.0</v>
      </c>
      <c r="AT68" s="41" t="s">
        <v>97</v>
      </c>
      <c r="AU68" s="42">
        <v>9.0</v>
      </c>
      <c r="AV68" s="43">
        <v>7.0</v>
      </c>
      <c r="AW68" s="42">
        <v>20.0</v>
      </c>
      <c r="AX68" s="41" t="s">
        <v>103</v>
      </c>
      <c r="AY68" s="43" t="s">
        <v>104</v>
      </c>
      <c r="AZ68" s="50">
        <v>6.49</v>
      </c>
      <c r="BA68" s="50">
        <f t="shared" si="17"/>
        <v>1.298</v>
      </c>
      <c r="BB68" s="41" t="s">
        <v>96</v>
      </c>
      <c r="BC68" s="43">
        <v>7.0</v>
      </c>
      <c r="BD68" s="42"/>
      <c r="BE68" s="41"/>
      <c r="BF68" s="43"/>
      <c r="BG68" s="42" t="s">
        <v>96</v>
      </c>
      <c r="BH68" s="41" t="s">
        <v>96</v>
      </c>
      <c r="BI68" s="43" t="s">
        <v>96</v>
      </c>
      <c r="BJ68" s="41" t="s">
        <v>96</v>
      </c>
      <c r="BK68" s="43" t="s">
        <v>96</v>
      </c>
    </row>
    <row r="69">
      <c r="A69" s="46" t="s">
        <v>211</v>
      </c>
      <c r="B69" s="42">
        <f t="shared" si="1"/>
        <v>0</v>
      </c>
      <c r="C69" s="41">
        <f t="shared" si="2"/>
        <v>3.5</v>
      </c>
      <c r="D69" s="43">
        <f t="shared" si="3"/>
        <v>1</v>
      </c>
      <c r="E69" s="41">
        <f t="shared" si="4"/>
        <v>1.5</v>
      </c>
      <c r="F69" s="41">
        <f t="shared" si="5"/>
        <v>0.5</v>
      </c>
      <c r="G69" s="43">
        <f t="shared" si="6"/>
        <v>0</v>
      </c>
      <c r="H69" s="41">
        <f t="shared" si="7"/>
        <v>5</v>
      </c>
      <c r="I69" s="41">
        <f>IF(AZ69&lt;PricePercentile33,0,IF(AZ69&lt;PricePercentile66,1,2))+IF(BA69&lt;ConPricePercentile33,0,IF(BA69&lt;ConPricePercentile66,1,2))+IF(BB69="Yes",0,1)+IF(BC69&gt;29,0,IF(BC69&gt;13,1,IF(BC69&gt;6,2,3)))</f>
        <v>4</v>
      </c>
      <c r="J69" s="43">
        <f t="shared" si="8"/>
        <v>3</v>
      </c>
      <c r="K69" s="47"/>
      <c r="L69" s="42" t="s">
        <v>132</v>
      </c>
      <c r="M69" s="42" t="str">
        <f t="shared" si="18"/>
        <v>No</v>
      </c>
      <c r="N69" s="43" t="s">
        <v>96</v>
      </c>
      <c r="O69" s="41" t="s">
        <v>96</v>
      </c>
      <c r="P69" s="49"/>
      <c r="Q69" s="42" t="s">
        <v>97</v>
      </c>
      <c r="R69" s="41" t="s">
        <v>97</v>
      </c>
      <c r="S69" s="41" t="s">
        <v>97</v>
      </c>
      <c r="T69" s="42" t="s">
        <v>107</v>
      </c>
      <c r="U69" s="41" t="s">
        <v>97</v>
      </c>
      <c r="V69" s="41" t="s">
        <v>96</v>
      </c>
      <c r="W69" s="43" t="str">
        <f t="shared" si="9"/>
        <v>Yes</v>
      </c>
      <c r="X69" s="41" t="s">
        <v>97</v>
      </c>
      <c r="Y69" s="41" t="s">
        <v>96</v>
      </c>
      <c r="Z69" s="43" t="s">
        <v>97</v>
      </c>
      <c r="AA69" s="42"/>
      <c r="AB69" s="41"/>
      <c r="AC69" s="41"/>
      <c r="AD69" s="41" t="s">
        <v>97</v>
      </c>
      <c r="AE69" s="41" t="s">
        <v>97</v>
      </c>
      <c r="AF69" s="41"/>
      <c r="AG69" s="43"/>
      <c r="AH69" s="42"/>
      <c r="AI69" s="41" t="s">
        <v>102</v>
      </c>
      <c r="AJ69" s="42"/>
      <c r="AK69" s="43"/>
      <c r="AL69" s="42"/>
      <c r="AM69" s="41"/>
      <c r="AN69" s="41" t="s">
        <v>112</v>
      </c>
      <c r="AO69" s="41" t="s">
        <v>108</v>
      </c>
      <c r="AP69" s="43" t="s">
        <v>146</v>
      </c>
      <c r="AQ69" s="41">
        <v>3.0</v>
      </c>
      <c r="AR69" s="41">
        <v>35.0</v>
      </c>
      <c r="AS69" s="41">
        <v>50.0</v>
      </c>
      <c r="AT69" s="41"/>
      <c r="AU69" s="42">
        <v>3.0</v>
      </c>
      <c r="AV69" s="43">
        <v>2.0</v>
      </c>
      <c r="AW69" s="42">
        <v>18.0</v>
      </c>
      <c r="AX69" s="41" t="s">
        <v>103</v>
      </c>
      <c r="AY69" s="43" t="s">
        <v>104</v>
      </c>
      <c r="AZ69" s="50">
        <v>4.16</v>
      </c>
      <c r="BA69" s="50">
        <f t="shared" si="17"/>
        <v>1.386666667</v>
      </c>
      <c r="BB69" s="41" t="s">
        <v>96</v>
      </c>
      <c r="BC69" s="43">
        <v>7.0</v>
      </c>
      <c r="BD69" s="42"/>
      <c r="BE69" s="41"/>
      <c r="BF69" s="43"/>
      <c r="BG69" s="42" t="s">
        <v>102</v>
      </c>
      <c r="BH69" s="41" t="s">
        <v>102</v>
      </c>
      <c r="BI69" s="43" t="s">
        <v>96</v>
      </c>
      <c r="BJ69" s="41"/>
      <c r="BK69" s="43" t="s">
        <v>96</v>
      </c>
    </row>
    <row r="70">
      <c r="A70" s="46" t="s">
        <v>212</v>
      </c>
      <c r="B70" s="42">
        <f t="shared" si="1"/>
        <v>0</v>
      </c>
      <c r="C70" s="41">
        <f t="shared" si="2"/>
        <v>2</v>
      </c>
      <c r="D70" s="43">
        <f t="shared" si="3"/>
        <v>4</v>
      </c>
      <c r="E70" s="41">
        <f t="shared" si="4"/>
        <v>1</v>
      </c>
      <c r="F70" s="41">
        <f t="shared" si="5"/>
        <v>2.5</v>
      </c>
      <c r="G70" s="43">
        <f t="shared" si="6"/>
        <v>0</v>
      </c>
      <c r="H70" s="41">
        <f t="shared" si="7"/>
        <v>5</v>
      </c>
      <c r="I70" s="41">
        <f>IF(AZ70&lt;PricePercentile33,0,IF(AZ70&lt;PricePercentile66,1,2))+IF(BA70&lt;ConPricePercentile33,0,IF(BA70&lt;ConPricePercentile66,1,2))+IF(BB70="Yes",0,1)+IF(BC70&gt;29,0,IF(BC70&gt;13,1,IF(BC70&gt;6,2,3)))</f>
        <v>6</v>
      </c>
      <c r="J70" s="43">
        <f t="shared" si="8"/>
        <v>4</v>
      </c>
      <c r="K70" s="47"/>
      <c r="L70" s="42" t="s">
        <v>132</v>
      </c>
      <c r="M70" s="42" t="str">
        <f t="shared" si="18"/>
        <v>No</v>
      </c>
      <c r="N70" s="43" t="s">
        <v>96</v>
      </c>
      <c r="O70" s="41" t="s">
        <v>96</v>
      </c>
      <c r="P70" s="49"/>
      <c r="Q70" s="42"/>
      <c r="R70" s="48"/>
      <c r="S70" s="41"/>
      <c r="T70" s="42" t="s">
        <v>96</v>
      </c>
      <c r="U70" s="41" t="s">
        <v>97</v>
      </c>
      <c r="V70" s="41" t="s">
        <v>96</v>
      </c>
      <c r="W70" s="43" t="str">
        <f t="shared" si="9"/>
        <v>No</v>
      </c>
      <c r="X70" s="41" t="s">
        <v>96</v>
      </c>
      <c r="Y70" s="41" t="s">
        <v>97</v>
      </c>
      <c r="Z70" s="43" t="s">
        <v>97</v>
      </c>
      <c r="AA70" s="42"/>
      <c r="AB70" s="41"/>
      <c r="AC70" s="41"/>
      <c r="AD70" s="41"/>
      <c r="AE70" s="41"/>
      <c r="AF70" s="41"/>
      <c r="AG70" s="43"/>
      <c r="AH70" s="42"/>
      <c r="AI70" s="41" t="s">
        <v>96</v>
      </c>
      <c r="AJ70" s="42"/>
      <c r="AK70" s="43"/>
      <c r="AL70" s="42"/>
      <c r="AM70" s="41"/>
      <c r="AN70" s="41" t="s">
        <v>108</v>
      </c>
      <c r="AO70" s="41"/>
      <c r="AP70" s="43"/>
      <c r="AQ70" s="41">
        <v>5.0</v>
      </c>
      <c r="AR70" s="41">
        <v>40.0</v>
      </c>
      <c r="AS70" s="41">
        <v>250.0</v>
      </c>
      <c r="AT70" s="41"/>
      <c r="AU70" s="42">
        <v>4.0</v>
      </c>
      <c r="AV70" s="43">
        <v>1.0</v>
      </c>
      <c r="AW70" s="42">
        <v>11.0</v>
      </c>
      <c r="AX70" s="41" t="s">
        <v>103</v>
      </c>
      <c r="AY70" s="43" t="s">
        <v>134</v>
      </c>
      <c r="AZ70" s="50">
        <v>11.95</v>
      </c>
      <c r="BA70" s="50">
        <f t="shared" si="17"/>
        <v>2.39</v>
      </c>
      <c r="BB70" s="41" t="s">
        <v>96</v>
      </c>
      <c r="BC70" s="43">
        <v>7.0</v>
      </c>
      <c r="BD70" s="42"/>
      <c r="BE70" s="41"/>
      <c r="BF70" s="43"/>
      <c r="BG70" s="42" t="s">
        <v>96</v>
      </c>
      <c r="BH70" s="41" t="s">
        <v>96</v>
      </c>
      <c r="BI70" s="43" t="s">
        <v>96</v>
      </c>
      <c r="BJ70" s="41"/>
      <c r="BK70" s="43" t="s">
        <v>96</v>
      </c>
    </row>
    <row r="71">
      <c r="A71" s="46" t="s">
        <v>213</v>
      </c>
      <c r="B71" s="42">
        <f t="shared" si="1"/>
        <v>2</v>
      </c>
      <c r="C71" s="41">
        <f t="shared" si="2"/>
        <v>0</v>
      </c>
      <c r="D71" s="43">
        <f t="shared" si="3"/>
        <v>0</v>
      </c>
      <c r="E71" s="41">
        <f t="shared" si="4"/>
        <v>0</v>
      </c>
      <c r="F71" s="41">
        <f t="shared" si="5"/>
        <v>0</v>
      </c>
      <c r="G71" s="43">
        <f t="shared" si="6"/>
        <v>0</v>
      </c>
      <c r="H71" s="41">
        <f t="shared" si="7"/>
        <v>1</v>
      </c>
      <c r="I71" s="41">
        <f>IF(AZ71&lt;PricePercentile33,0,IF(AZ71&lt;PricePercentile66,1,2))+IF(BA71&lt;ConPricePercentile33,0,IF(BA71&lt;ConPricePercentile66,1,2))+IF(BB71="Yes",0,1)+IF(BC71&gt;29,0,IF(BC71&gt;13,1,IF(BC71&gt;6,2,3)))</f>
        <v>5</v>
      </c>
      <c r="J71" s="43">
        <f t="shared" si="8"/>
        <v>0</v>
      </c>
      <c r="K71" s="47"/>
      <c r="L71" s="42" t="s">
        <v>214</v>
      </c>
      <c r="M71" s="42" t="str">
        <f t="shared" si="18"/>
        <v>See Note</v>
      </c>
      <c r="N71" s="43" t="s">
        <v>171</v>
      </c>
      <c r="O71" s="41" t="s">
        <v>96</v>
      </c>
      <c r="P71" s="43" t="s">
        <v>96</v>
      </c>
      <c r="Q71" s="42" t="s">
        <v>96</v>
      </c>
      <c r="R71" s="41" t="s">
        <v>96</v>
      </c>
      <c r="S71" s="41" t="s">
        <v>96</v>
      </c>
      <c r="T71" s="42" t="s">
        <v>107</v>
      </c>
      <c r="U71" s="41" t="s">
        <v>97</v>
      </c>
      <c r="V71" s="41" t="s">
        <v>97</v>
      </c>
      <c r="W71" s="43" t="str">
        <f t="shared" si="9"/>
        <v>Yes</v>
      </c>
      <c r="X71" s="41" t="s">
        <v>97</v>
      </c>
      <c r="Y71" s="41" t="s">
        <v>97</v>
      </c>
      <c r="Z71" s="43" t="s">
        <v>97</v>
      </c>
      <c r="AA71" s="42" t="s">
        <v>97</v>
      </c>
      <c r="AB71" s="41" t="s">
        <v>97</v>
      </c>
      <c r="AC71" s="41" t="s">
        <v>97</v>
      </c>
      <c r="AD71" s="41"/>
      <c r="AE71" s="41"/>
      <c r="AF71" s="41"/>
      <c r="AG71" s="43"/>
      <c r="AH71" s="42" t="s">
        <v>96</v>
      </c>
      <c r="AI71" s="41" t="s">
        <v>96</v>
      </c>
      <c r="AJ71" s="42"/>
      <c r="AK71" s="43"/>
      <c r="AL71" s="42"/>
      <c r="AM71" s="41"/>
      <c r="AN71" s="41" t="s">
        <v>112</v>
      </c>
      <c r="AO71" s="41" t="s">
        <v>113</v>
      </c>
      <c r="AP71" s="43" t="s">
        <v>113</v>
      </c>
      <c r="AQ71" s="41">
        <v>3.0</v>
      </c>
      <c r="AR71" s="41">
        <v>12.0</v>
      </c>
      <c r="AS71" s="41">
        <v>21.0</v>
      </c>
      <c r="AT71" s="41"/>
      <c r="AU71" s="42">
        <v>2.0</v>
      </c>
      <c r="AV71" s="43">
        <v>0.0</v>
      </c>
      <c r="AW71" s="42">
        <v>0.0</v>
      </c>
      <c r="AX71" s="41" t="s">
        <v>109</v>
      </c>
      <c r="AY71" s="43" t="s">
        <v>104</v>
      </c>
      <c r="AZ71" s="50">
        <v>8.34</v>
      </c>
      <c r="BA71" s="50">
        <f t="shared" si="17"/>
        <v>2.78</v>
      </c>
      <c r="BB71" s="41" t="s">
        <v>97</v>
      </c>
      <c r="BC71" s="43">
        <v>7.0</v>
      </c>
      <c r="BD71" s="42"/>
      <c r="BE71" s="41"/>
      <c r="BF71" s="43"/>
      <c r="BG71" s="42"/>
      <c r="BH71" s="41"/>
      <c r="BI71" s="43"/>
      <c r="BJ71" s="41"/>
      <c r="BK71" s="43"/>
    </row>
    <row r="72">
      <c r="A72" s="46" t="s">
        <v>215</v>
      </c>
      <c r="B72" s="42">
        <f t="shared" si="1"/>
        <v>0</v>
      </c>
      <c r="C72" s="41">
        <f t="shared" si="2"/>
        <v>2</v>
      </c>
      <c r="D72" s="43">
        <f t="shared" si="3"/>
        <v>2</v>
      </c>
      <c r="E72" s="41">
        <f t="shared" si="4"/>
        <v>3.5</v>
      </c>
      <c r="F72" s="41">
        <f t="shared" si="5"/>
        <v>2.5</v>
      </c>
      <c r="G72" s="43">
        <f t="shared" si="6"/>
        <v>5</v>
      </c>
      <c r="H72" s="41">
        <f t="shared" si="7"/>
        <v>4</v>
      </c>
      <c r="I72" s="41">
        <f>IF(AZ72&lt;PricePercentile33,0,IF(AZ72&lt;PricePercentile66,1,2))+IF(BA72&lt;ConPricePercentile33,0,IF(BA72&lt;ConPricePercentile66,1,2))+IF(BB72="Yes",0,1)+IF(BC72&gt;29,0,IF(BC72&gt;13,1,IF(BC72&gt;6,2,3)))</f>
        <v>5</v>
      </c>
      <c r="J72" s="43">
        <f t="shared" si="8"/>
        <v>4</v>
      </c>
      <c r="K72" s="47"/>
      <c r="L72" s="42" t="s">
        <v>145</v>
      </c>
      <c r="M72" s="42" t="str">
        <f t="shared" si="18"/>
        <v>No</v>
      </c>
      <c r="N72" s="43" t="s">
        <v>96</v>
      </c>
      <c r="O72" s="48"/>
      <c r="P72" s="49"/>
      <c r="Q72" s="51"/>
      <c r="R72" s="48"/>
      <c r="S72" s="41"/>
      <c r="T72" s="42" t="s">
        <v>107</v>
      </c>
      <c r="U72" s="41" t="s">
        <v>96</v>
      </c>
      <c r="V72" s="41" t="s">
        <v>96</v>
      </c>
      <c r="W72" s="43" t="str">
        <f t="shared" si="9"/>
        <v>No</v>
      </c>
      <c r="X72" s="41" t="s">
        <v>96</v>
      </c>
      <c r="Y72" s="41" t="s">
        <v>96</v>
      </c>
      <c r="Z72" s="43" t="s">
        <v>97</v>
      </c>
      <c r="AA72" s="42"/>
      <c r="AB72" s="41"/>
      <c r="AC72" s="41"/>
      <c r="AD72" s="41"/>
      <c r="AE72" s="41"/>
      <c r="AF72" s="41"/>
      <c r="AG72" s="43"/>
      <c r="AH72" s="42" t="s">
        <v>97</v>
      </c>
      <c r="AI72" s="41" t="s">
        <v>102</v>
      </c>
      <c r="AJ72" s="42"/>
      <c r="AK72" s="43"/>
      <c r="AL72" s="42"/>
      <c r="AM72" s="41"/>
      <c r="AN72" s="41" t="s">
        <v>108</v>
      </c>
      <c r="AO72" s="41"/>
      <c r="AP72" s="43"/>
      <c r="AQ72" s="41">
        <v>1.0</v>
      </c>
      <c r="AR72" s="41"/>
      <c r="AS72" s="41"/>
      <c r="AT72" s="41"/>
      <c r="AU72" s="42">
        <v>4.0</v>
      </c>
      <c r="AV72" s="43">
        <v>1.0</v>
      </c>
      <c r="AW72" s="42">
        <v>7.0</v>
      </c>
      <c r="AX72" s="41" t="s">
        <v>103</v>
      </c>
      <c r="AY72" s="43" t="s">
        <v>99</v>
      </c>
      <c r="AZ72" s="50">
        <v>2.9</v>
      </c>
      <c r="BA72" s="50">
        <f t="shared" si="17"/>
        <v>2.9</v>
      </c>
      <c r="BB72" s="41" t="s">
        <v>96</v>
      </c>
      <c r="BC72" s="43">
        <v>0.0</v>
      </c>
      <c r="BD72" s="42"/>
      <c r="BE72" s="41"/>
      <c r="BF72" s="43"/>
      <c r="BG72" s="42" t="s">
        <v>96</v>
      </c>
      <c r="BH72" s="41" t="s">
        <v>96</v>
      </c>
      <c r="BI72" s="43" t="s">
        <v>96</v>
      </c>
      <c r="BJ72" s="41"/>
      <c r="BK72" s="43" t="s">
        <v>96</v>
      </c>
    </row>
    <row r="73">
      <c r="A73" s="46" t="s">
        <v>216</v>
      </c>
      <c r="B73" s="42">
        <f t="shared" si="1"/>
        <v>0</v>
      </c>
      <c r="C73" s="41">
        <f t="shared" si="2"/>
        <v>3</v>
      </c>
      <c r="D73" s="43">
        <f t="shared" si="3"/>
        <v>1</v>
      </c>
      <c r="E73" s="41">
        <f t="shared" si="4"/>
        <v>1.5</v>
      </c>
      <c r="F73" s="41">
        <f t="shared" si="5"/>
        <v>1.5</v>
      </c>
      <c r="G73" s="43">
        <f t="shared" si="6"/>
        <v>2</v>
      </c>
      <c r="H73" s="41">
        <f t="shared" si="7"/>
        <v>6</v>
      </c>
      <c r="I73" s="41">
        <f>IF(AZ73&lt;PricePercentile33,0,IF(AZ73&lt;PricePercentile66,1,2))+IF(BA73&lt;ConPricePercentile33,0,IF(BA73&lt;ConPricePercentile66,1,2))+IF(BB73="Yes",0,1)+IF(BC73&gt;29,0,IF(BC73&gt;13,1,IF(BC73&gt;6,2,3)))</f>
        <v>5</v>
      </c>
      <c r="J73" s="43">
        <f t="shared" si="8"/>
        <v>4</v>
      </c>
      <c r="K73" s="47"/>
      <c r="L73" s="42" t="s">
        <v>132</v>
      </c>
      <c r="M73" s="42" t="str">
        <f t="shared" si="18"/>
        <v>No</v>
      </c>
      <c r="N73" s="43" t="s">
        <v>96</v>
      </c>
      <c r="O73" s="41" t="s">
        <v>96</v>
      </c>
      <c r="P73" s="43" t="s">
        <v>96</v>
      </c>
      <c r="Q73" s="42" t="s">
        <v>97</v>
      </c>
      <c r="R73" s="41" t="s">
        <v>97</v>
      </c>
      <c r="S73" s="41" t="s">
        <v>97</v>
      </c>
      <c r="T73" s="42" t="s">
        <v>107</v>
      </c>
      <c r="U73" s="41" t="s">
        <v>97</v>
      </c>
      <c r="V73" s="41" t="s">
        <v>96</v>
      </c>
      <c r="W73" s="43" t="str">
        <f t="shared" si="9"/>
        <v>Yes</v>
      </c>
      <c r="X73" s="41" t="s">
        <v>97</v>
      </c>
      <c r="Y73" s="41" t="s">
        <v>96</v>
      </c>
      <c r="Z73" s="43" t="s">
        <v>97</v>
      </c>
      <c r="AA73" s="42"/>
      <c r="AB73" s="41"/>
      <c r="AC73" s="41"/>
      <c r="AD73" s="41"/>
      <c r="AE73" s="41"/>
      <c r="AF73" s="41"/>
      <c r="AG73" s="43"/>
      <c r="AH73" s="42"/>
      <c r="AI73" s="41" t="s">
        <v>102</v>
      </c>
      <c r="AJ73" s="42"/>
      <c r="AK73" s="43"/>
      <c r="AL73" s="42"/>
      <c r="AM73" s="41"/>
      <c r="AN73" s="41" t="s">
        <v>112</v>
      </c>
      <c r="AO73" s="41"/>
      <c r="AP73" s="43"/>
      <c r="AQ73" s="41">
        <v>2.0</v>
      </c>
      <c r="AR73" s="41">
        <v>114.0</v>
      </c>
      <c r="AS73" s="41">
        <v>350.0</v>
      </c>
      <c r="AT73" s="41"/>
      <c r="AU73" s="42">
        <v>8.0</v>
      </c>
      <c r="AV73" s="43">
        <v>2.0</v>
      </c>
      <c r="AW73" s="42">
        <v>20.0</v>
      </c>
      <c r="AX73" s="41" t="s">
        <v>103</v>
      </c>
      <c r="AY73" s="43" t="s">
        <v>104</v>
      </c>
      <c r="AZ73" s="50">
        <v>4.95</v>
      </c>
      <c r="BA73" s="50">
        <f t="shared" si="17"/>
        <v>2.475</v>
      </c>
      <c r="BB73" s="41" t="s">
        <v>96</v>
      </c>
      <c r="BC73" s="43">
        <v>7.0</v>
      </c>
      <c r="BD73" s="42"/>
      <c r="BE73" s="41"/>
      <c r="BF73" s="43"/>
      <c r="BG73" s="42" t="s">
        <v>96</v>
      </c>
      <c r="BH73" s="41" t="s">
        <v>96</v>
      </c>
      <c r="BI73" s="43" t="s">
        <v>96</v>
      </c>
      <c r="BJ73" s="41"/>
      <c r="BK73" s="43" t="s">
        <v>96</v>
      </c>
    </row>
    <row r="74">
      <c r="A74" s="46" t="s">
        <v>217</v>
      </c>
      <c r="B74" s="42">
        <f t="shared" si="1"/>
        <v>4</v>
      </c>
      <c r="C74" s="41">
        <f t="shared" si="2"/>
        <v>2.5</v>
      </c>
      <c r="D74" s="43">
        <f t="shared" si="3"/>
        <v>4</v>
      </c>
      <c r="E74" s="41">
        <f t="shared" si="4"/>
        <v>5</v>
      </c>
      <c r="F74" s="41">
        <f t="shared" si="5"/>
        <v>2.5</v>
      </c>
      <c r="G74" s="43">
        <f t="shared" si="6"/>
        <v>2</v>
      </c>
      <c r="H74" s="41">
        <f t="shared" si="7"/>
        <v>11</v>
      </c>
      <c r="I74" s="41">
        <f>IF(AZ74&lt;PricePercentile33,0,IF(AZ74&lt;PricePercentile66,1,2))+IF(BA74&lt;ConPricePercentile33,0,IF(BA74&lt;ConPricePercentile66,1,2))+IF(BB74="Yes",0,1)+IF(BC74&gt;29,0,IF(BC74&gt;13,1,IF(BC74&gt;6,2,3)))</f>
        <v>8</v>
      </c>
      <c r="J74" s="43">
        <f t="shared" si="8"/>
        <v>3</v>
      </c>
      <c r="K74" s="47"/>
      <c r="L74" s="42" t="s">
        <v>115</v>
      </c>
      <c r="M74" s="42" t="str">
        <f t="shared" si="18"/>
        <v>Five</v>
      </c>
      <c r="N74" s="43" t="s">
        <v>97</v>
      </c>
      <c r="O74" s="48"/>
      <c r="P74" s="49"/>
      <c r="Q74" s="51"/>
      <c r="R74" s="48"/>
      <c r="S74" s="41" t="s">
        <v>97</v>
      </c>
      <c r="T74" s="42" t="s">
        <v>96</v>
      </c>
      <c r="U74" s="41" t="s">
        <v>97</v>
      </c>
      <c r="V74" s="41" t="s">
        <v>96</v>
      </c>
      <c r="W74" s="43" t="str">
        <f t="shared" si="9"/>
        <v>No</v>
      </c>
      <c r="X74" s="41" t="s">
        <v>96</v>
      </c>
      <c r="Y74" s="41" t="s">
        <v>96</v>
      </c>
      <c r="Z74" s="43" t="s">
        <v>96</v>
      </c>
      <c r="AA74" s="42"/>
      <c r="AB74" s="41"/>
      <c r="AC74" s="41"/>
      <c r="AD74" s="41"/>
      <c r="AE74" s="41"/>
      <c r="AF74" s="41"/>
      <c r="AG74" s="43"/>
      <c r="AH74" s="42"/>
      <c r="AI74" s="41"/>
      <c r="AJ74" s="42"/>
      <c r="AK74" s="43"/>
      <c r="AL74" s="42"/>
      <c r="AM74" s="41"/>
      <c r="AN74" s="41"/>
      <c r="AO74" s="41"/>
      <c r="AP74" s="43"/>
      <c r="AQ74" s="41">
        <v>1.0</v>
      </c>
      <c r="AR74" s="41">
        <v>10.0</v>
      </c>
      <c r="AS74" s="41">
        <v>10.0</v>
      </c>
      <c r="AT74" s="41"/>
      <c r="AU74" s="42">
        <v>9.0</v>
      </c>
      <c r="AV74" s="43">
        <v>1.0</v>
      </c>
      <c r="AW74" s="42">
        <v>11.0</v>
      </c>
      <c r="AX74" s="41" t="s">
        <v>116</v>
      </c>
      <c r="AY74" s="43" t="s">
        <v>104</v>
      </c>
      <c r="AZ74" s="50">
        <v>12.43</v>
      </c>
      <c r="BA74" s="50">
        <f t="shared" si="17"/>
        <v>12.43</v>
      </c>
      <c r="BB74" s="41" t="s">
        <v>96</v>
      </c>
      <c r="BC74" s="43">
        <v>1.0</v>
      </c>
      <c r="BD74" s="42"/>
      <c r="BE74" s="41"/>
      <c r="BF74" s="43"/>
      <c r="BG74" s="42" t="s">
        <v>96</v>
      </c>
      <c r="BH74" s="41" t="s">
        <v>96</v>
      </c>
      <c r="BI74" s="43" t="s">
        <v>96</v>
      </c>
      <c r="BJ74" s="41"/>
      <c r="BK74" s="43"/>
    </row>
    <row r="75">
      <c r="A75" s="46" t="s">
        <v>218</v>
      </c>
      <c r="B75" s="42">
        <f t="shared" si="1"/>
        <v>4</v>
      </c>
      <c r="C75" s="41">
        <f t="shared" si="2"/>
        <v>2</v>
      </c>
      <c r="D75" s="43">
        <f t="shared" si="3"/>
        <v>5</v>
      </c>
      <c r="E75" s="41">
        <f t="shared" si="4"/>
        <v>3</v>
      </c>
      <c r="F75" s="41">
        <f t="shared" si="5"/>
        <v>2.5</v>
      </c>
      <c r="G75" s="43">
        <f t="shared" si="6"/>
        <v>4</v>
      </c>
      <c r="H75" s="41">
        <f t="shared" si="7"/>
        <v>10</v>
      </c>
      <c r="I75" s="41">
        <f>IF(AZ75&lt;PricePercentile33,0,IF(AZ75&lt;PricePercentile66,1,2))+IF(BA75&lt;ConPricePercentile33,0,IF(BA75&lt;ConPricePercentile66,1,2))+IF(BB75="Yes",0,1)+IF(BC75&gt;29,0,IF(BC75&gt;13,1,IF(BC75&gt;6,2,3)))</f>
        <v>8</v>
      </c>
      <c r="J75" s="43">
        <f t="shared" si="8"/>
        <v>4.5</v>
      </c>
      <c r="K75" s="47"/>
      <c r="L75" s="42" t="s">
        <v>101</v>
      </c>
      <c r="M75" s="42" t="str">
        <f t="shared" si="18"/>
        <v>Five</v>
      </c>
      <c r="N75" s="43" t="s">
        <v>97</v>
      </c>
      <c r="O75" s="48"/>
      <c r="P75" s="49"/>
      <c r="Q75" s="51"/>
      <c r="R75" s="48"/>
      <c r="S75" s="41"/>
      <c r="T75" s="42" t="s">
        <v>96</v>
      </c>
      <c r="U75" s="41" t="s">
        <v>96</v>
      </c>
      <c r="V75" s="41" t="s">
        <v>96</v>
      </c>
      <c r="W75" s="43" t="str">
        <f t="shared" si="9"/>
        <v>No</v>
      </c>
      <c r="X75" s="41" t="s">
        <v>96</v>
      </c>
      <c r="Y75" s="41" t="s">
        <v>96</v>
      </c>
      <c r="Z75" s="43" t="s">
        <v>97</v>
      </c>
      <c r="AA75" s="42"/>
      <c r="AB75" s="41"/>
      <c r="AC75" s="41"/>
      <c r="AD75" s="41"/>
      <c r="AE75" s="41"/>
      <c r="AF75" s="41"/>
      <c r="AG75" s="43"/>
      <c r="AH75" s="42"/>
      <c r="AI75" s="41" t="s">
        <v>97</v>
      </c>
      <c r="AJ75" s="42"/>
      <c r="AK75" s="43"/>
      <c r="AL75" s="42"/>
      <c r="AM75" s="41"/>
      <c r="AN75" s="41"/>
      <c r="AO75" s="41"/>
      <c r="AP75" s="43"/>
      <c r="AQ75" s="41">
        <v>1.0</v>
      </c>
      <c r="AR75" s="41">
        <v>83.0</v>
      </c>
      <c r="AS75" s="41"/>
      <c r="AT75" s="41"/>
      <c r="AU75" s="42">
        <v>3.0</v>
      </c>
      <c r="AV75" s="43">
        <v>2.0</v>
      </c>
      <c r="AW75" s="42">
        <v>10.0</v>
      </c>
      <c r="AX75" s="41" t="s">
        <v>141</v>
      </c>
      <c r="AY75" s="43" t="s">
        <v>104</v>
      </c>
      <c r="AZ75" s="50">
        <v>8.99</v>
      </c>
      <c r="BA75" s="50">
        <f t="shared" si="17"/>
        <v>8.99</v>
      </c>
      <c r="BB75" s="41" t="s">
        <v>96</v>
      </c>
      <c r="BC75" s="43">
        <v>3.0</v>
      </c>
      <c r="BD75" s="42" t="s">
        <v>97</v>
      </c>
      <c r="BE75" s="41" t="s">
        <v>97</v>
      </c>
      <c r="BF75" s="43"/>
      <c r="BG75" s="42" t="s">
        <v>96</v>
      </c>
      <c r="BH75" s="41" t="s">
        <v>102</v>
      </c>
      <c r="BI75" s="43" t="s">
        <v>96</v>
      </c>
      <c r="BJ75" s="41"/>
      <c r="BK75" s="43"/>
    </row>
    <row r="76">
      <c r="A76" s="46" t="s">
        <v>219</v>
      </c>
      <c r="B76" s="42">
        <f t="shared" si="1"/>
        <v>0</v>
      </c>
      <c r="C76" s="41">
        <f t="shared" si="2"/>
        <v>3</v>
      </c>
      <c r="D76" s="43">
        <f t="shared" si="3"/>
        <v>4</v>
      </c>
      <c r="E76" s="41">
        <f t="shared" si="4"/>
        <v>3</v>
      </c>
      <c r="F76" s="41">
        <f t="shared" si="5"/>
        <v>1</v>
      </c>
      <c r="G76" s="43">
        <f t="shared" si="6"/>
        <v>0</v>
      </c>
      <c r="H76" s="41">
        <f t="shared" si="7"/>
        <v>17</v>
      </c>
      <c r="I76" s="41">
        <f>IF(AZ76&lt;PricePercentile33,0,IF(AZ76&lt;PricePercentile66,1,2))+IF(BA76&lt;ConPricePercentile33,0,IF(BA76&lt;ConPricePercentile66,1,2))+IF(BB76="Yes",0,1)+IF(BC76&gt;29,0,IF(BC76&gt;13,1,IF(BC76&gt;6,2,3)))</f>
        <v>5</v>
      </c>
      <c r="J76" s="43">
        <f t="shared" si="8"/>
        <v>4</v>
      </c>
      <c r="K76" s="47"/>
      <c r="L76" s="42" t="s">
        <v>132</v>
      </c>
      <c r="M76" s="42" t="str">
        <f t="shared" si="18"/>
        <v>No</v>
      </c>
      <c r="N76" s="43" t="s">
        <v>96</v>
      </c>
      <c r="O76" s="41" t="s">
        <v>96</v>
      </c>
      <c r="P76" s="49"/>
      <c r="Q76" s="42" t="s">
        <v>97</v>
      </c>
      <c r="R76" s="41" t="s">
        <v>97</v>
      </c>
      <c r="S76" s="41"/>
      <c r="T76" s="42" t="s">
        <v>96</v>
      </c>
      <c r="U76" s="41" t="s">
        <v>97</v>
      </c>
      <c r="V76" s="41" t="s">
        <v>96</v>
      </c>
      <c r="W76" s="43" t="str">
        <f t="shared" si="9"/>
        <v>No</v>
      </c>
      <c r="X76" s="41" t="s">
        <v>96</v>
      </c>
      <c r="Y76" s="41" t="s">
        <v>96</v>
      </c>
      <c r="Z76" s="43" t="s">
        <v>97</v>
      </c>
      <c r="AA76" s="42"/>
      <c r="AB76" s="41" t="s">
        <v>97</v>
      </c>
      <c r="AC76" s="41"/>
      <c r="AD76" s="41" t="s">
        <v>97</v>
      </c>
      <c r="AE76" s="41" t="s">
        <v>97</v>
      </c>
      <c r="AF76" s="41" t="s">
        <v>97</v>
      </c>
      <c r="AG76" s="43"/>
      <c r="AH76" s="42" t="s">
        <v>102</v>
      </c>
      <c r="AI76" s="41" t="s">
        <v>102</v>
      </c>
      <c r="AJ76" s="42"/>
      <c r="AK76" s="43"/>
      <c r="AL76" s="42"/>
      <c r="AM76" s="41"/>
      <c r="AN76" s="41" t="s">
        <v>112</v>
      </c>
      <c r="AO76" s="41" t="s">
        <v>167</v>
      </c>
      <c r="AP76" s="43" t="s">
        <v>146</v>
      </c>
      <c r="AQ76" s="41">
        <v>20.0</v>
      </c>
      <c r="AR76" s="41">
        <v>10.0</v>
      </c>
      <c r="AS76" s="41">
        <v>19.0</v>
      </c>
      <c r="AT76" s="41"/>
      <c r="AU76" s="42">
        <v>23.0</v>
      </c>
      <c r="AV76" s="43">
        <v>11.0</v>
      </c>
      <c r="AW76" s="42">
        <v>29.0</v>
      </c>
      <c r="AX76" s="41" t="s">
        <v>116</v>
      </c>
      <c r="AY76" s="43" t="s">
        <v>99</v>
      </c>
      <c r="AZ76" s="50">
        <v>11.49</v>
      </c>
      <c r="BA76" s="50">
        <f t="shared" si="17"/>
        <v>0.5745</v>
      </c>
      <c r="BB76" s="41" t="s">
        <v>96</v>
      </c>
      <c r="BC76" s="43">
        <v>7.0</v>
      </c>
      <c r="BD76" s="42" t="s">
        <v>97</v>
      </c>
      <c r="BE76" s="41"/>
      <c r="BF76" s="43"/>
      <c r="BG76" s="42" t="s">
        <v>96</v>
      </c>
      <c r="BH76" s="41" t="s">
        <v>96</v>
      </c>
      <c r="BI76" s="43" t="s">
        <v>96</v>
      </c>
      <c r="BJ76" s="41"/>
      <c r="BK76" s="43"/>
    </row>
    <row r="77">
      <c r="A77" s="46" t="s">
        <v>220</v>
      </c>
      <c r="B77" s="42">
        <f t="shared" si="1"/>
        <v>4</v>
      </c>
      <c r="C77" s="41">
        <f t="shared" si="2"/>
        <v>1</v>
      </c>
      <c r="D77" s="43">
        <f t="shared" si="3"/>
        <v>3</v>
      </c>
      <c r="E77" s="41">
        <f t="shared" si="4"/>
        <v>0</v>
      </c>
      <c r="F77" s="41">
        <f t="shared" si="5"/>
        <v>0</v>
      </c>
      <c r="G77" s="43">
        <f t="shared" si="6"/>
        <v>1</v>
      </c>
      <c r="H77" s="41">
        <f t="shared" si="7"/>
        <v>4</v>
      </c>
      <c r="I77" s="41">
        <f>IF(AZ77&lt;PricePercentile33,0,IF(AZ77&lt;PricePercentile66,1,2))+IF(BA77&lt;ConPricePercentile33,0,IF(BA77&lt;ConPricePercentile66,1,2))+IF(BB77="Yes",0,1)+IF(BC77&gt;29,0,IF(BC77&gt;13,1,IF(BC77&gt;6,2,3)))</f>
        <v>5</v>
      </c>
      <c r="J77" s="43">
        <f t="shared" si="8"/>
        <v>4</v>
      </c>
      <c r="K77" s="47"/>
      <c r="L77" s="42" t="s">
        <v>101</v>
      </c>
      <c r="M77" s="42" t="str">
        <f t="shared" si="18"/>
        <v>Five</v>
      </c>
      <c r="N77" s="43" t="s">
        <v>97</v>
      </c>
      <c r="O77" s="41" t="s">
        <v>96</v>
      </c>
      <c r="P77" s="43" t="s">
        <v>96</v>
      </c>
      <c r="Q77" s="42"/>
      <c r="R77" s="41"/>
      <c r="S77" s="41" t="s">
        <v>96</v>
      </c>
      <c r="T77" s="42" t="s">
        <v>96</v>
      </c>
      <c r="U77" s="41" t="s">
        <v>97</v>
      </c>
      <c r="V77" s="41" t="s">
        <v>97</v>
      </c>
      <c r="W77" s="43" t="str">
        <f t="shared" si="9"/>
        <v>No</v>
      </c>
      <c r="X77" s="41" t="s">
        <v>97</v>
      </c>
      <c r="Y77" s="41" t="s">
        <v>97</v>
      </c>
      <c r="Z77" s="43" t="s">
        <v>97</v>
      </c>
      <c r="AA77" s="42"/>
      <c r="AB77" s="41" t="s">
        <v>97</v>
      </c>
      <c r="AC77" s="41"/>
      <c r="AD77" s="41"/>
      <c r="AE77" s="41" t="s">
        <v>97</v>
      </c>
      <c r="AF77" s="41"/>
      <c r="AG77" s="43" t="s">
        <v>97</v>
      </c>
      <c r="AH77" s="42"/>
      <c r="AI77" s="41" t="s">
        <v>96</v>
      </c>
      <c r="AJ77" s="42"/>
      <c r="AK77" s="43"/>
      <c r="AL77" s="42"/>
      <c r="AM77" s="41"/>
      <c r="AN77" s="41" t="s">
        <v>112</v>
      </c>
      <c r="AO77" s="41" t="s">
        <v>113</v>
      </c>
      <c r="AP77" s="43" t="s">
        <v>113</v>
      </c>
      <c r="AQ77" s="41">
        <v>4.0</v>
      </c>
      <c r="AR77" s="41">
        <v>9.0</v>
      </c>
      <c r="AS77" s="41">
        <v>40.0</v>
      </c>
      <c r="AT77" s="41"/>
      <c r="AU77" s="42">
        <v>2.0</v>
      </c>
      <c r="AV77" s="43">
        <v>0.0</v>
      </c>
      <c r="AW77" s="42">
        <v>13.0</v>
      </c>
      <c r="AX77" s="41" t="s">
        <v>103</v>
      </c>
      <c r="AY77" s="43" t="s">
        <v>134</v>
      </c>
      <c r="AZ77" s="50">
        <v>5.75</v>
      </c>
      <c r="BA77" s="50">
        <f t="shared" si="17"/>
        <v>1.4375</v>
      </c>
      <c r="BB77" s="41" t="s">
        <v>96</v>
      </c>
      <c r="BC77" s="43">
        <v>7.0</v>
      </c>
      <c r="BD77" s="42"/>
      <c r="BE77" s="41"/>
      <c r="BF77" s="43"/>
      <c r="BG77" s="42" t="s">
        <v>96</v>
      </c>
      <c r="BH77" s="41" t="s">
        <v>96</v>
      </c>
      <c r="BI77" s="43" t="s">
        <v>96</v>
      </c>
      <c r="BJ77" s="41"/>
      <c r="BK77" s="43" t="s">
        <v>96</v>
      </c>
    </row>
    <row r="78">
      <c r="A78" s="46" t="s">
        <v>221</v>
      </c>
      <c r="B78" s="42">
        <f t="shared" si="1"/>
        <v>1</v>
      </c>
      <c r="C78" s="41">
        <f t="shared" si="2"/>
        <v>2.5</v>
      </c>
      <c r="D78" s="43">
        <f t="shared" si="3"/>
        <v>0</v>
      </c>
      <c r="E78" s="41">
        <f t="shared" si="4"/>
        <v>1</v>
      </c>
      <c r="F78" s="41">
        <f t="shared" si="5"/>
        <v>2.5</v>
      </c>
      <c r="G78" s="43">
        <f t="shared" si="6"/>
        <v>5</v>
      </c>
      <c r="H78" s="41">
        <f t="shared" si="7"/>
        <v>0</v>
      </c>
      <c r="I78" s="41">
        <f>IF(AZ78&lt;PricePercentile33,0,IF(AZ78&lt;PricePercentile66,1,2))+IF(BA78&lt;ConPricePercentile33,0,IF(BA78&lt;ConPricePercentile66,1,2))+IF(BB78="Yes",0,1)+IF(BC78&gt;29,0,IF(BC78&gt;13,1,IF(BC78&gt;6,2,3)))</f>
        <v>3</v>
      </c>
      <c r="J78" s="43">
        <f t="shared" si="8"/>
        <v>0</v>
      </c>
      <c r="K78" s="47"/>
      <c r="L78" s="42" t="s">
        <v>156</v>
      </c>
      <c r="M78" s="42" t="s">
        <v>95</v>
      </c>
      <c r="N78" s="43" t="s">
        <v>96</v>
      </c>
      <c r="O78" s="48"/>
      <c r="P78" s="49"/>
      <c r="Q78" s="42" t="s">
        <v>97</v>
      </c>
      <c r="R78" s="48"/>
      <c r="S78" s="48"/>
      <c r="T78" s="42" t="s">
        <v>107</v>
      </c>
      <c r="U78" s="41" t="s">
        <v>97</v>
      </c>
      <c r="V78" s="41" t="s">
        <v>97</v>
      </c>
      <c r="W78" s="43" t="str">
        <f t="shared" si="9"/>
        <v>No</v>
      </c>
      <c r="X78" s="41" t="s">
        <v>97</v>
      </c>
      <c r="Y78" s="41" t="s">
        <v>96</v>
      </c>
      <c r="Z78" s="43" t="s">
        <v>97</v>
      </c>
      <c r="AA78" s="42"/>
      <c r="AB78" s="41"/>
      <c r="AC78" s="41"/>
      <c r="AD78" s="41"/>
      <c r="AE78" s="41"/>
      <c r="AF78" s="41"/>
      <c r="AG78" s="43"/>
      <c r="AH78" s="42"/>
      <c r="AI78" s="41" t="s">
        <v>96</v>
      </c>
      <c r="AJ78" s="42"/>
      <c r="AK78" s="43"/>
      <c r="AL78" s="42"/>
      <c r="AM78" s="41"/>
      <c r="AN78" s="41"/>
      <c r="AO78" s="41"/>
      <c r="AP78" s="43"/>
      <c r="AQ78" s="41">
        <v>1.0</v>
      </c>
      <c r="AR78" s="48"/>
      <c r="AS78" s="48"/>
      <c r="AT78" s="48"/>
      <c r="AU78" s="42"/>
      <c r="AV78" s="43"/>
      <c r="AW78" s="42">
        <v>0.0</v>
      </c>
      <c r="AX78" s="41" t="s">
        <v>103</v>
      </c>
      <c r="AY78" s="43" t="s">
        <v>104</v>
      </c>
      <c r="AZ78" s="52"/>
      <c r="BA78" s="50"/>
      <c r="BB78" s="41" t="s">
        <v>96</v>
      </c>
      <c r="BC78" s="43">
        <v>7.0</v>
      </c>
      <c r="BD78" s="42"/>
      <c r="BE78" s="41"/>
      <c r="BF78" s="43"/>
      <c r="BG78" s="42"/>
      <c r="BH78" s="41"/>
      <c r="BI78" s="43"/>
      <c r="BJ78" s="41"/>
      <c r="BK78" s="43"/>
    </row>
    <row r="79">
      <c r="A79" s="46" t="s">
        <v>222</v>
      </c>
      <c r="B79" s="42">
        <f t="shared" si="1"/>
        <v>1</v>
      </c>
      <c r="C79" s="41">
        <f t="shared" si="2"/>
        <v>2</v>
      </c>
      <c r="D79" s="43">
        <f t="shared" si="3"/>
        <v>0</v>
      </c>
      <c r="E79" s="41">
        <f t="shared" si="4"/>
        <v>0</v>
      </c>
      <c r="F79" s="41">
        <f t="shared" si="5"/>
        <v>0</v>
      </c>
      <c r="G79" s="43">
        <f t="shared" si="6"/>
        <v>3</v>
      </c>
      <c r="H79" s="41">
        <f t="shared" si="7"/>
        <v>1</v>
      </c>
      <c r="I79" s="41">
        <f>IF(AZ79&lt;PricePercentile33,0,IF(AZ79&lt;PricePercentile66,1,2))+IF(BA79&lt;ConPricePercentile33,0,IF(BA79&lt;ConPricePercentile66,1,2))+IF(BB79="Yes",0,1)+IF(BC79&gt;29,0,IF(BC79&gt;13,1,IF(BC79&gt;6,2,3)))</f>
        <v>5</v>
      </c>
      <c r="J79" s="43">
        <f t="shared" si="8"/>
        <v>0</v>
      </c>
      <c r="K79" s="47"/>
      <c r="L79" s="42" t="s">
        <v>128</v>
      </c>
      <c r="M79" s="42" t="str">
        <f t="shared" ref="M79:M94" si="19">IF(OR(L79="USA",L79="UK",L79="Canada",L79="Australia",L79="New Zealand"),"Five",(IF(OR(L79="Denmark",L79="France",L79="Netherlands",L79="Norway"),"Nine",IF(OR(L79="Belgium",L79="Germany",L79="Italy",L79="Spain",L79="Sweden"),"Fourteen",IF(L79="","Not Disclosed",IF(OR(L79="British Virgin Islands",L79="Gibraltar",L79="British Indian Ocean",L79="Barbados"),"See Note","No"))))))</f>
        <v>Fourteen</v>
      </c>
      <c r="N79" s="43" t="s">
        <v>96</v>
      </c>
      <c r="O79" s="41" t="s">
        <v>96</v>
      </c>
      <c r="P79" s="49"/>
      <c r="Q79" s="51"/>
      <c r="R79" s="48"/>
      <c r="S79" s="48"/>
      <c r="T79" s="42" t="s">
        <v>97</v>
      </c>
      <c r="U79" s="41" t="s">
        <v>97</v>
      </c>
      <c r="V79" s="41" t="s">
        <v>97</v>
      </c>
      <c r="W79" s="43" t="str">
        <f t="shared" si="9"/>
        <v>Yes</v>
      </c>
      <c r="X79" s="41" t="s">
        <v>97</v>
      </c>
      <c r="Y79" s="41" t="s">
        <v>97</v>
      </c>
      <c r="Z79" s="43" t="s">
        <v>97</v>
      </c>
      <c r="AA79" s="42"/>
      <c r="AB79" s="41"/>
      <c r="AC79" s="41" t="s">
        <v>97</v>
      </c>
      <c r="AD79" s="41"/>
      <c r="AE79" s="41"/>
      <c r="AF79" s="41"/>
      <c r="AG79" s="43"/>
      <c r="AH79" s="42"/>
      <c r="AI79" s="41" t="s">
        <v>96</v>
      </c>
      <c r="AJ79" s="42"/>
      <c r="AK79" s="43"/>
      <c r="AL79" s="42"/>
      <c r="AM79" s="41"/>
      <c r="AN79" s="41" t="s">
        <v>112</v>
      </c>
      <c r="AO79" s="41" t="s">
        <v>146</v>
      </c>
      <c r="AP79" s="43" t="s">
        <v>146</v>
      </c>
      <c r="AQ79" s="41">
        <v>3.0</v>
      </c>
      <c r="AR79" s="41">
        <v>5.0</v>
      </c>
      <c r="AS79" s="48"/>
      <c r="AT79" s="48"/>
      <c r="AU79" s="42">
        <v>1.0</v>
      </c>
      <c r="AV79" s="43">
        <v>0.0</v>
      </c>
      <c r="AW79" s="42">
        <v>0.0</v>
      </c>
      <c r="AX79" s="41" t="s">
        <v>109</v>
      </c>
      <c r="AY79" s="43" t="s">
        <v>104</v>
      </c>
      <c r="AZ79" s="50">
        <v>5.44</v>
      </c>
      <c r="BA79" s="50">
        <f t="shared" ref="BA79:BA102" si="20">AZ79/AQ79</f>
        <v>1.813333333</v>
      </c>
      <c r="BB79" s="41" t="s">
        <v>97</v>
      </c>
      <c r="BC79" s="43">
        <v>0.0</v>
      </c>
      <c r="BD79" s="42"/>
      <c r="BE79" s="41"/>
      <c r="BF79" s="43"/>
      <c r="BG79" s="42"/>
      <c r="BH79" s="41"/>
      <c r="BI79" s="43"/>
      <c r="BJ79" s="41"/>
      <c r="BK79" s="43"/>
    </row>
    <row r="80">
      <c r="A80" s="46" t="s">
        <v>223</v>
      </c>
      <c r="B80" s="42">
        <f t="shared" si="1"/>
        <v>4</v>
      </c>
      <c r="C80" s="41">
        <f t="shared" si="2"/>
        <v>2</v>
      </c>
      <c r="D80" s="43">
        <f t="shared" si="3"/>
        <v>5</v>
      </c>
      <c r="E80" s="41">
        <f t="shared" si="4"/>
        <v>2</v>
      </c>
      <c r="F80" s="41">
        <f t="shared" si="5"/>
        <v>3</v>
      </c>
      <c r="G80" s="43">
        <f t="shared" si="6"/>
        <v>3</v>
      </c>
      <c r="H80" s="41">
        <f t="shared" si="7"/>
        <v>4</v>
      </c>
      <c r="I80" s="41">
        <f>IF(AZ80&lt;PricePercentile33,0,IF(AZ80&lt;PricePercentile66,1,2))+IF(BA80&lt;ConPricePercentile33,0,IF(BA80&lt;ConPricePercentile66,1,2))+IF(BB80="Yes",0,1)+IF(BC80&gt;29,0,IF(BC80&gt;13,1,IF(BC80&gt;6,2,3)))</f>
        <v>7</v>
      </c>
      <c r="J80" s="43">
        <f t="shared" si="8"/>
        <v>0</v>
      </c>
      <c r="K80" s="47"/>
      <c r="L80" s="42" t="s">
        <v>115</v>
      </c>
      <c r="M80" s="42" t="str">
        <f t="shared" si="19"/>
        <v>Five</v>
      </c>
      <c r="N80" s="43" t="s">
        <v>97</v>
      </c>
      <c r="O80" s="48"/>
      <c r="P80" s="49"/>
      <c r="Q80" s="51"/>
      <c r="R80" s="48"/>
      <c r="S80" s="48"/>
      <c r="T80" s="42" t="s">
        <v>96</v>
      </c>
      <c r="U80" s="41" t="s">
        <v>96</v>
      </c>
      <c r="V80" s="41" t="s">
        <v>96</v>
      </c>
      <c r="W80" s="43" t="str">
        <f t="shared" si="9"/>
        <v>No</v>
      </c>
      <c r="X80" s="41" t="s">
        <v>96</v>
      </c>
      <c r="Y80" s="41" t="s">
        <v>96</v>
      </c>
      <c r="Z80" s="43" t="s">
        <v>97</v>
      </c>
      <c r="AA80" s="42"/>
      <c r="AB80" s="41"/>
      <c r="AC80" s="41"/>
      <c r="AD80" s="41"/>
      <c r="AE80" s="41"/>
      <c r="AF80" s="41"/>
      <c r="AG80" s="43"/>
      <c r="AH80" s="42"/>
      <c r="AI80" s="41"/>
      <c r="AJ80" s="42">
        <v>16.86</v>
      </c>
      <c r="AK80" s="43">
        <v>14.34</v>
      </c>
      <c r="AL80" s="42"/>
      <c r="AM80" s="41" t="s">
        <v>139</v>
      </c>
      <c r="AN80" s="41"/>
      <c r="AO80" s="41"/>
      <c r="AP80" s="43"/>
      <c r="AQ80" s="41">
        <v>3.0</v>
      </c>
      <c r="AR80" s="41">
        <v>4.0</v>
      </c>
      <c r="AS80" s="48"/>
      <c r="AT80" s="41" t="s">
        <v>224</v>
      </c>
      <c r="AU80" s="42">
        <v>3.0</v>
      </c>
      <c r="AV80" s="43">
        <v>2.0</v>
      </c>
      <c r="AW80" s="42">
        <v>9.0</v>
      </c>
      <c r="AX80" s="41" t="s">
        <v>103</v>
      </c>
      <c r="AY80" s="43" t="s">
        <v>104</v>
      </c>
      <c r="AZ80" s="50">
        <v>7.0</v>
      </c>
      <c r="BA80" s="50">
        <f t="shared" si="20"/>
        <v>2.333333333</v>
      </c>
      <c r="BB80" s="41" t="s">
        <v>96</v>
      </c>
      <c r="BC80" s="43">
        <v>0.0</v>
      </c>
      <c r="BD80" s="42"/>
      <c r="BE80" s="41"/>
      <c r="BF80" s="43"/>
      <c r="BG80" s="42"/>
      <c r="BH80" s="41"/>
      <c r="BI80" s="43"/>
      <c r="BJ80" s="41"/>
      <c r="BK80" s="43"/>
    </row>
    <row r="81">
      <c r="A81" s="46" t="s">
        <v>225</v>
      </c>
      <c r="B81" s="42">
        <f t="shared" si="1"/>
        <v>4</v>
      </c>
      <c r="C81" s="41">
        <f t="shared" si="2"/>
        <v>2</v>
      </c>
      <c r="D81" s="43">
        <f t="shared" si="3"/>
        <v>5</v>
      </c>
      <c r="E81" s="41">
        <f t="shared" si="4"/>
        <v>1</v>
      </c>
      <c r="F81" s="41">
        <f t="shared" si="5"/>
        <v>2.5</v>
      </c>
      <c r="G81" s="43">
        <f t="shared" si="6"/>
        <v>4</v>
      </c>
      <c r="H81" s="41">
        <f t="shared" si="7"/>
        <v>5</v>
      </c>
      <c r="I81" s="41">
        <f>IF(AZ81&lt;PricePercentile33,0,IF(AZ81&lt;PricePercentile66,1,2))+IF(BA81&lt;ConPricePercentile33,0,IF(BA81&lt;ConPricePercentile66,1,2))+IF(BB81="Yes",0,1)+IF(BC81&gt;29,0,IF(BC81&gt;13,1,IF(BC81&gt;6,2,3)))</f>
        <v>6</v>
      </c>
      <c r="J81" s="43">
        <f t="shared" si="8"/>
        <v>2</v>
      </c>
      <c r="K81" s="47"/>
      <c r="L81" s="42" t="s">
        <v>101</v>
      </c>
      <c r="M81" s="42" t="str">
        <f t="shared" si="19"/>
        <v>Five</v>
      </c>
      <c r="N81" s="43" t="s">
        <v>97</v>
      </c>
      <c r="O81" s="41" t="s">
        <v>96</v>
      </c>
      <c r="P81" s="49"/>
      <c r="Q81" s="42"/>
      <c r="R81" s="41"/>
      <c r="S81" s="48"/>
      <c r="T81" s="42" t="s">
        <v>96</v>
      </c>
      <c r="U81" s="41" t="s">
        <v>96</v>
      </c>
      <c r="V81" s="41" t="s">
        <v>96</v>
      </c>
      <c r="W81" s="43" t="str">
        <f t="shared" si="9"/>
        <v>No</v>
      </c>
      <c r="X81" s="41" t="s">
        <v>96</v>
      </c>
      <c r="Y81" s="41" t="s">
        <v>97</v>
      </c>
      <c r="Z81" s="43" t="s">
        <v>97</v>
      </c>
      <c r="AA81" s="42"/>
      <c r="AB81" s="41"/>
      <c r="AC81" s="41"/>
      <c r="AD81" s="41"/>
      <c r="AE81" s="41"/>
      <c r="AF81" s="41"/>
      <c r="AG81" s="43"/>
      <c r="AH81" s="42"/>
      <c r="AI81" s="41"/>
      <c r="AJ81" s="42"/>
      <c r="AK81" s="43"/>
      <c r="AL81" s="42"/>
      <c r="AM81" s="41"/>
      <c r="AN81" s="41"/>
      <c r="AO81" s="41"/>
      <c r="AP81" s="43"/>
      <c r="AQ81" s="41">
        <v>1.0</v>
      </c>
      <c r="AR81" s="41">
        <v>10.0</v>
      </c>
      <c r="AS81" s="48"/>
      <c r="AT81" s="48"/>
      <c r="AU81" s="42">
        <v>7.0</v>
      </c>
      <c r="AV81" s="43">
        <v>3.0</v>
      </c>
      <c r="AW81" s="42">
        <v>2.0</v>
      </c>
      <c r="AX81" s="41" t="s">
        <v>103</v>
      </c>
      <c r="AY81" s="43" t="s">
        <v>104</v>
      </c>
      <c r="AZ81" s="50">
        <v>5.99</v>
      </c>
      <c r="BA81" s="50">
        <f t="shared" si="20"/>
        <v>5.99</v>
      </c>
      <c r="BB81" s="41" t="s">
        <v>97</v>
      </c>
      <c r="BC81" s="43">
        <v>0.0</v>
      </c>
      <c r="BD81" s="42"/>
      <c r="BE81" s="41" t="s">
        <v>97</v>
      </c>
      <c r="BF81" s="43" t="s">
        <v>97</v>
      </c>
      <c r="BG81" s="42"/>
      <c r="BH81" s="41"/>
      <c r="BI81" s="43"/>
      <c r="BJ81" s="41"/>
      <c r="BK81" s="43"/>
    </row>
    <row r="82">
      <c r="A82" s="46" t="s">
        <v>226</v>
      </c>
      <c r="B82" s="42">
        <f t="shared" si="1"/>
        <v>0</v>
      </c>
      <c r="C82" s="41">
        <f t="shared" si="2"/>
        <v>1.5</v>
      </c>
      <c r="D82" s="43">
        <f t="shared" si="3"/>
        <v>0</v>
      </c>
      <c r="E82" s="41">
        <f t="shared" si="4"/>
        <v>2</v>
      </c>
      <c r="F82" s="41">
        <f t="shared" si="5"/>
        <v>1.5</v>
      </c>
      <c r="G82" s="43">
        <f t="shared" si="6"/>
        <v>2</v>
      </c>
      <c r="H82" s="41">
        <f t="shared" si="7"/>
        <v>5</v>
      </c>
      <c r="I82" s="41">
        <f>IF(AZ82&lt;PricePercentile33,0,IF(AZ82&lt;PricePercentile66,1,2))+IF(BA82&lt;ConPricePercentile33,0,IF(BA82&lt;ConPricePercentile66,1,2))+IF(BB82="Yes",0,1)+IF(BC82&gt;29,0,IF(BC82&gt;13,1,IF(BC82&gt;6,2,3)))</f>
        <v>4</v>
      </c>
      <c r="J82" s="43">
        <f t="shared" si="8"/>
        <v>1.5</v>
      </c>
      <c r="K82" s="47"/>
      <c r="L82" s="42" t="s">
        <v>132</v>
      </c>
      <c r="M82" s="42" t="str">
        <f t="shared" si="19"/>
        <v>No</v>
      </c>
      <c r="N82" s="43" t="s">
        <v>96</v>
      </c>
      <c r="O82" s="41" t="s">
        <v>96</v>
      </c>
      <c r="P82" s="43" t="s">
        <v>96</v>
      </c>
      <c r="Q82" s="42" t="s">
        <v>97</v>
      </c>
      <c r="R82" s="41" t="s">
        <v>96</v>
      </c>
      <c r="S82" s="48"/>
      <c r="T82" s="42" t="s">
        <v>107</v>
      </c>
      <c r="U82" s="41" t="s">
        <v>97</v>
      </c>
      <c r="V82" s="41" t="s">
        <v>97</v>
      </c>
      <c r="W82" s="43" t="str">
        <f t="shared" si="9"/>
        <v>Yes</v>
      </c>
      <c r="X82" s="41" t="s">
        <v>96</v>
      </c>
      <c r="Y82" s="41" t="s">
        <v>96</v>
      </c>
      <c r="Z82" s="43" t="s">
        <v>97</v>
      </c>
      <c r="AA82" s="42"/>
      <c r="AB82" s="41" t="s">
        <v>97</v>
      </c>
      <c r="AC82" s="41"/>
      <c r="AD82" s="41"/>
      <c r="AE82" s="41"/>
      <c r="AF82" s="41"/>
      <c r="AG82" s="43"/>
      <c r="AH82" s="42" t="s">
        <v>96</v>
      </c>
      <c r="AI82" s="41"/>
      <c r="AJ82" s="42"/>
      <c r="AK82" s="43"/>
      <c r="AL82" s="42"/>
      <c r="AM82" s="41" t="s">
        <v>112</v>
      </c>
      <c r="AN82" s="41" t="s">
        <v>112</v>
      </c>
      <c r="AO82" s="41"/>
      <c r="AP82" s="43"/>
      <c r="AQ82" s="41">
        <v>3.0</v>
      </c>
      <c r="AR82" s="41">
        <v>43.0</v>
      </c>
      <c r="AS82" s="48"/>
      <c r="AT82" s="41" t="s">
        <v>97</v>
      </c>
      <c r="AU82" s="42">
        <v>3.0</v>
      </c>
      <c r="AV82" s="43">
        <v>1.0</v>
      </c>
      <c r="AW82" s="42">
        <v>13.0</v>
      </c>
      <c r="AX82" s="41" t="s">
        <v>103</v>
      </c>
      <c r="AY82" s="43" t="s">
        <v>104</v>
      </c>
      <c r="AZ82" s="50">
        <v>9.47</v>
      </c>
      <c r="BA82" s="50">
        <f t="shared" si="20"/>
        <v>3.156666667</v>
      </c>
      <c r="BB82" s="41" t="s">
        <v>96</v>
      </c>
      <c r="BC82" s="43">
        <v>30.0</v>
      </c>
      <c r="BD82" s="42"/>
      <c r="BE82" s="41"/>
      <c r="BF82" s="43"/>
      <c r="BG82" s="42" t="s">
        <v>97</v>
      </c>
      <c r="BH82" s="41" t="s">
        <v>97</v>
      </c>
      <c r="BI82" s="43" t="s">
        <v>102</v>
      </c>
      <c r="BJ82" s="41"/>
      <c r="BK82" s="43" t="s">
        <v>96</v>
      </c>
    </row>
    <row r="83">
      <c r="A83" s="46" t="s">
        <v>227</v>
      </c>
      <c r="B83" s="42">
        <f t="shared" si="1"/>
        <v>4</v>
      </c>
      <c r="C83" s="41">
        <f t="shared" si="2"/>
        <v>2</v>
      </c>
      <c r="D83" s="43">
        <f t="shared" si="3"/>
        <v>2</v>
      </c>
      <c r="E83" s="41">
        <f t="shared" si="4"/>
        <v>5</v>
      </c>
      <c r="F83" s="41">
        <f t="shared" si="5"/>
        <v>1.5</v>
      </c>
      <c r="G83" s="43">
        <f t="shared" si="6"/>
        <v>5</v>
      </c>
      <c r="H83" s="41">
        <f t="shared" si="7"/>
        <v>11</v>
      </c>
      <c r="I83" s="41">
        <f>IF(AZ83&lt;PricePercentile33,0,IF(AZ83&lt;PricePercentile66,1,2))+IF(BA83&lt;ConPricePercentile33,0,IF(BA83&lt;ConPricePercentile66,1,2))+IF(BB83="Yes",0,1)+IF(BC83&gt;29,0,IF(BC83&gt;13,1,IF(BC83&gt;6,2,3)))</f>
        <v>8</v>
      </c>
      <c r="J83" s="43">
        <f t="shared" si="8"/>
        <v>0</v>
      </c>
      <c r="K83" s="47"/>
      <c r="L83" s="42" t="s">
        <v>101</v>
      </c>
      <c r="M83" s="42" t="str">
        <f t="shared" si="19"/>
        <v>Five</v>
      </c>
      <c r="N83" s="43" t="s">
        <v>97</v>
      </c>
      <c r="O83" s="48"/>
      <c r="P83" s="49"/>
      <c r="Q83" s="51"/>
      <c r="R83" s="48"/>
      <c r="S83" s="48"/>
      <c r="T83" s="42" t="s">
        <v>107</v>
      </c>
      <c r="U83" s="41" t="s">
        <v>96</v>
      </c>
      <c r="V83" s="41" t="s">
        <v>96</v>
      </c>
      <c r="W83" s="43" t="str">
        <f t="shared" si="9"/>
        <v>No</v>
      </c>
      <c r="X83" s="41" t="s">
        <v>96</v>
      </c>
      <c r="Y83" s="41" t="s">
        <v>96</v>
      </c>
      <c r="Z83" s="43" t="s">
        <v>96</v>
      </c>
      <c r="AA83" s="42"/>
      <c r="AB83" s="41"/>
      <c r="AC83" s="41"/>
      <c r="AD83" s="41"/>
      <c r="AE83" s="41"/>
      <c r="AF83" s="41"/>
      <c r="AG83" s="43"/>
      <c r="AH83" s="42"/>
      <c r="AI83" s="41"/>
      <c r="AJ83" s="42"/>
      <c r="AK83" s="43"/>
      <c r="AL83" s="42"/>
      <c r="AM83" s="41"/>
      <c r="AN83" s="41" t="s">
        <v>112</v>
      </c>
      <c r="AO83" s="41"/>
      <c r="AP83" s="43"/>
      <c r="AQ83" s="41">
        <v>1.0</v>
      </c>
      <c r="AR83" s="41"/>
      <c r="AS83" s="48"/>
      <c r="AT83" s="48"/>
      <c r="AU83" s="42">
        <v>4.0</v>
      </c>
      <c r="AV83" s="43">
        <v>1.0</v>
      </c>
      <c r="AW83" s="42">
        <v>2.0</v>
      </c>
      <c r="AX83" s="41"/>
      <c r="AY83" s="43" t="s">
        <v>99</v>
      </c>
      <c r="AZ83" s="50">
        <v>9.95</v>
      </c>
      <c r="BA83" s="50">
        <f t="shared" si="20"/>
        <v>9.95</v>
      </c>
      <c r="BB83" s="41" t="s">
        <v>96</v>
      </c>
      <c r="BC83" s="43">
        <v>0.0</v>
      </c>
      <c r="BD83" s="42"/>
      <c r="BE83" s="41"/>
      <c r="BF83" s="43"/>
      <c r="BG83" s="42"/>
      <c r="BH83" s="41"/>
      <c r="BI83" s="43"/>
      <c r="BJ83" s="41"/>
      <c r="BK83" s="43"/>
    </row>
    <row r="84">
      <c r="A84" s="46" t="s">
        <v>228</v>
      </c>
      <c r="B84" s="42">
        <f t="shared" si="1"/>
        <v>4</v>
      </c>
      <c r="C84" s="41">
        <f t="shared" si="2"/>
        <v>2</v>
      </c>
      <c r="D84" s="43">
        <f t="shared" si="3"/>
        <v>4</v>
      </c>
      <c r="E84" s="41">
        <f t="shared" si="4"/>
        <v>2</v>
      </c>
      <c r="F84" s="41">
        <f t="shared" si="5"/>
        <v>1.5</v>
      </c>
      <c r="G84" s="43">
        <f t="shared" si="6"/>
        <v>5</v>
      </c>
      <c r="H84" s="41">
        <f t="shared" si="7"/>
        <v>8</v>
      </c>
      <c r="I84" s="41">
        <f>IF(AZ84&lt;PricePercentile33,0,IF(AZ84&lt;PricePercentile66,1,2))+IF(BA84&lt;ConPricePercentile33,0,IF(BA84&lt;ConPricePercentile66,1,2))+IF(BB84="Yes",0,1)+IF(BC84&gt;29,0,IF(BC84&gt;13,1,IF(BC84&gt;6,2,3)))</f>
        <v>6</v>
      </c>
      <c r="J84" s="43">
        <f t="shared" si="8"/>
        <v>1</v>
      </c>
      <c r="K84" s="47"/>
      <c r="L84" s="42" t="s">
        <v>101</v>
      </c>
      <c r="M84" s="42" t="str">
        <f t="shared" si="19"/>
        <v>Five</v>
      </c>
      <c r="N84" s="43" t="s">
        <v>97</v>
      </c>
      <c r="O84" s="41" t="s">
        <v>96</v>
      </c>
      <c r="P84" s="49"/>
      <c r="Q84" s="51"/>
      <c r="R84" s="48"/>
      <c r="S84" s="48"/>
      <c r="T84" s="42" t="s">
        <v>96</v>
      </c>
      <c r="U84" s="41" t="s">
        <v>97</v>
      </c>
      <c r="V84" s="41" t="s">
        <v>96</v>
      </c>
      <c r="W84" s="43" t="str">
        <f t="shared" si="9"/>
        <v>No</v>
      </c>
      <c r="X84" s="41" t="s">
        <v>96</v>
      </c>
      <c r="Y84" s="41" t="s">
        <v>96</v>
      </c>
      <c r="Z84" s="43" t="s">
        <v>97</v>
      </c>
      <c r="AA84" s="42"/>
      <c r="AB84" s="41"/>
      <c r="AC84" s="41"/>
      <c r="AD84" s="41"/>
      <c r="AE84" s="41"/>
      <c r="AF84" s="41"/>
      <c r="AG84" s="43"/>
      <c r="AH84" s="42"/>
      <c r="AI84" s="41"/>
      <c r="AJ84" s="42">
        <v>93.12</v>
      </c>
      <c r="AK84" s="43">
        <v>7.34</v>
      </c>
      <c r="AL84" s="42"/>
      <c r="AM84" s="41" t="s">
        <v>112</v>
      </c>
      <c r="AN84" s="41" t="s">
        <v>112</v>
      </c>
      <c r="AO84" s="41"/>
      <c r="AP84" s="43"/>
      <c r="AQ84" s="41">
        <v>2.0</v>
      </c>
      <c r="AR84" s="41"/>
      <c r="AS84" s="48"/>
      <c r="AT84" s="41" t="s">
        <v>97</v>
      </c>
      <c r="AU84" s="42">
        <v>0.0</v>
      </c>
      <c r="AV84" s="43">
        <v>0.0</v>
      </c>
      <c r="AW84" s="42">
        <v>21.0</v>
      </c>
      <c r="AX84" s="41" t="s">
        <v>141</v>
      </c>
      <c r="AY84" s="43" t="s">
        <v>104</v>
      </c>
      <c r="AZ84" s="50">
        <v>8.25</v>
      </c>
      <c r="BA84" s="50">
        <f t="shared" si="20"/>
        <v>4.125</v>
      </c>
      <c r="BB84" s="41" t="s">
        <v>97</v>
      </c>
      <c r="BC84" s="43">
        <v>7.0</v>
      </c>
      <c r="BD84" s="42"/>
      <c r="BE84" s="41"/>
      <c r="BF84" s="43"/>
      <c r="BG84" s="42" t="s">
        <v>97</v>
      </c>
      <c r="BH84" s="41" t="s">
        <v>97</v>
      </c>
      <c r="BI84" s="43" t="s">
        <v>96</v>
      </c>
      <c r="BJ84" s="41"/>
      <c r="BK84" s="43"/>
    </row>
    <row r="85">
      <c r="A85" s="46" t="s">
        <v>229</v>
      </c>
      <c r="B85" s="42">
        <f t="shared" si="1"/>
        <v>0</v>
      </c>
      <c r="C85" s="41">
        <f t="shared" si="2"/>
        <v>2</v>
      </c>
      <c r="D85" s="43">
        <f t="shared" si="3"/>
        <v>1</v>
      </c>
      <c r="E85" s="41">
        <f t="shared" si="4"/>
        <v>1.5</v>
      </c>
      <c r="F85" s="41">
        <f t="shared" si="5"/>
        <v>2.5</v>
      </c>
      <c r="G85" s="43">
        <f t="shared" si="6"/>
        <v>4</v>
      </c>
      <c r="H85" s="41">
        <f t="shared" si="7"/>
        <v>11</v>
      </c>
      <c r="I85" s="41">
        <f>IF(AZ85&lt;PricePercentile33,0,IF(AZ85&lt;PricePercentile66,1,2))+IF(BA85&lt;ConPricePercentile33,0,IF(BA85&lt;ConPricePercentile66,1,2))+IF(BB85="Yes",0,1)+IF(BC85&gt;29,0,IF(BC85&gt;13,1,IF(BC85&gt;6,2,3)))</f>
        <v>8</v>
      </c>
      <c r="J85" s="43">
        <f t="shared" si="8"/>
        <v>1</v>
      </c>
      <c r="K85" s="47"/>
      <c r="L85" s="42" t="s">
        <v>120</v>
      </c>
      <c r="M85" s="42" t="str">
        <f t="shared" si="19"/>
        <v>No</v>
      </c>
      <c r="N85" s="43" t="s">
        <v>96</v>
      </c>
      <c r="O85" s="48"/>
      <c r="P85" s="49"/>
      <c r="Q85" s="51"/>
      <c r="R85" s="48"/>
      <c r="S85" s="48"/>
      <c r="T85" s="42" t="s">
        <v>107</v>
      </c>
      <c r="U85" s="41" t="s">
        <v>96</v>
      </c>
      <c r="V85" s="41" t="s">
        <v>97</v>
      </c>
      <c r="W85" s="43" t="str">
        <f t="shared" si="9"/>
        <v>No</v>
      </c>
      <c r="X85" s="41" t="s">
        <v>97</v>
      </c>
      <c r="Y85" s="41" t="s">
        <v>96</v>
      </c>
      <c r="Z85" s="43" t="s">
        <v>97</v>
      </c>
      <c r="AA85" s="42"/>
      <c r="AB85" s="41" t="s">
        <v>97</v>
      </c>
      <c r="AC85" s="41"/>
      <c r="AD85" s="41"/>
      <c r="AE85" s="41"/>
      <c r="AF85" s="41"/>
      <c r="AG85" s="43"/>
      <c r="AH85" s="42"/>
      <c r="AI85" s="41" t="s">
        <v>102</v>
      </c>
      <c r="AJ85" s="42"/>
      <c r="AK85" s="43"/>
      <c r="AL85" s="42"/>
      <c r="AM85" s="41"/>
      <c r="AN85" s="41"/>
      <c r="AO85" s="41"/>
      <c r="AP85" s="43"/>
      <c r="AQ85" s="41">
        <v>1.0</v>
      </c>
      <c r="AR85" s="41">
        <v>11.0</v>
      </c>
      <c r="AS85" s="48"/>
      <c r="AT85" s="48"/>
      <c r="AU85" s="42">
        <v>11.0</v>
      </c>
      <c r="AV85" s="43">
        <v>2.0</v>
      </c>
      <c r="AW85" s="42">
        <v>9.0</v>
      </c>
      <c r="AX85" s="41" t="s">
        <v>116</v>
      </c>
      <c r="AY85" s="43" t="s">
        <v>104</v>
      </c>
      <c r="AZ85" s="50">
        <v>14.57</v>
      </c>
      <c r="BA85" s="50">
        <f t="shared" si="20"/>
        <v>14.57</v>
      </c>
      <c r="BB85" s="41" t="s">
        <v>96</v>
      </c>
      <c r="BC85" s="43">
        <v>0.0</v>
      </c>
      <c r="BD85" s="42"/>
      <c r="BE85" s="41" t="s">
        <v>97</v>
      </c>
      <c r="BF85" s="43"/>
      <c r="BG85" s="42"/>
      <c r="BH85" s="41"/>
      <c r="BI85" s="43"/>
      <c r="BJ85" s="41"/>
      <c r="BK85" s="43"/>
    </row>
    <row r="86">
      <c r="A86" s="46" t="s">
        <v>230</v>
      </c>
      <c r="B86" s="42">
        <f t="shared" si="1"/>
        <v>0</v>
      </c>
      <c r="C86" s="41">
        <f t="shared" si="2"/>
        <v>2.5</v>
      </c>
      <c r="D86" s="43">
        <f t="shared" si="3"/>
        <v>2</v>
      </c>
      <c r="E86" s="41">
        <f t="shared" si="4"/>
        <v>4</v>
      </c>
      <c r="F86" s="41">
        <f t="shared" si="5"/>
        <v>2.5</v>
      </c>
      <c r="G86" s="43">
        <f t="shared" si="6"/>
        <v>3</v>
      </c>
      <c r="H86" s="41">
        <f t="shared" si="7"/>
        <v>4</v>
      </c>
      <c r="I86" s="41">
        <f>IF(AZ86&lt;PricePercentile33,0,IF(AZ86&lt;PricePercentile66,1,2))+IF(BA86&lt;ConPricePercentile33,0,IF(BA86&lt;ConPricePercentile66,1,2))+IF(BB86="Yes",0,1)+IF(BC86&gt;29,0,IF(BC86&gt;13,1,IF(BC86&gt;6,2,3)))</f>
        <v>4</v>
      </c>
      <c r="J86" s="43">
        <f t="shared" si="8"/>
        <v>4</v>
      </c>
      <c r="K86" s="47"/>
      <c r="L86" s="42" t="s">
        <v>231</v>
      </c>
      <c r="M86" s="42" t="str">
        <f t="shared" si="19"/>
        <v>No</v>
      </c>
      <c r="N86" s="43" t="s">
        <v>96</v>
      </c>
      <c r="O86" s="41" t="s">
        <v>96</v>
      </c>
      <c r="P86" s="49"/>
      <c r="Q86" s="42" t="s">
        <v>97</v>
      </c>
      <c r="R86" s="41"/>
      <c r="S86" s="48"/>
      <c r="T86" s="42" t="s">
        <v>107</v>
      </c>
      <c r="U86" s="41" t="s">
        <v>96</v>
      </c>
      <c r="V86" s="41" t="s">
        <v>96</v>
      </c>
      <c r="W86" s="43" t="str">
        <f t="shared" si="9"/>
        <v>No</v>
      </c>
      <c r="X86" s="41" t="s">
        <v>97</v>
      </c>
      <c r="Y86" s="41" t="s">
        <v>96</v>
      </c>
      <c r="Z86" s="43" t="s">
        <v>96</v>
      </c>
      <c r="AA86" s="42"/>
      <c r="AB86" s="41"/>
      <c r="AC86" s="41"/>
      <c r="AD86" s="41"/>
      <c r="AE86" s="41"/>
      <c r="AF86" s="41"/>
      <c r="AG86" s="43"/>
      <c r="AH86" s="42"/>
      <c r="AI86" s="41" t="s">
        <v>96</v>
      </c>
      <c r="AJ86" s="42"/>
      <c r="AK86" s="43"/>
      <c r="AL86" s="42"/>
      <c r="AM86" s="41"/>
      <c r="AN86" s="41" t="s">
        <v>108</v>
      </c>
      <c r="AO86" s="41"/>
      <c r="AP86" s="43"/>
      <c r="AQ86" s="41">
        <v>3.0</v>
      </c>
      <c r="AR86" s="48"/>
      <c r="AS86" s="48"/>
      <c r="AT86" s="48"/>
      <c r="AU86" s="42">
        <v>4.0</v>
      </c>
      <c r="AV86" s="43">
        <v>1.0</v>
      </c>
      <c r="AW86" s="42">
        <v>9.0</v>
      </c>
      <c r="AX86" s="41" t="s">
        <v>103</v>
      </c>
      <c r="AY86" s="43" t="s">
        <v>134</v>
      </c>
      <c r="AZ86" s="50">
        <v>3.65</v>
      </c>
      <c r="BA86" s="50">
        <f t="shared" si="20"/>
        <v>1.216666667</v>
      </c>
      <c r="BB86" s="41" t="s">
        <v>97</v>
      </c>
      <c r="BC86" s="43">
        <v>0.0</v>
      </c>
      <c r="BD86" s="42"/>
      <c r="BE86" s="41" t="s">
        <v>97</v>
      </c>
      <c r="BF86" s="43"/>
      <c r="BG86" s="42" t="s">
        <v>96</v>
      </c>
      <c r="BH86" s="41" t="s">
        <v>96</v>
      </c>
      <c r="BI86" s="43" t="s">
        <v>96</v>
      </c>
      <c r="BJ86" s="41"/>
      <c r="BK86" s="43"/>
    </row>
    <row r="87">
      <c r="A87" s="46" t="s">
        <v>232</v>
      </c>
      <c r="B87" s="42">
        <f t="shared" si="1"/>
        <v>0</v>
      </c>
      <c r="C87" s="41">
        <f t="shared" si="2"/>
        <v>0.5</v>
      </c>
      <c r="D87" s="43">
        <f t="shared" si="3"/>
        <v>0</v>
      </c>
      <c r="E87" s="41">
        <f t="shared" si="4"/>
        <v>1.5</v>
      </c>
      <c r="F87" s="41">
        <f t="shared" si="5"/>
        <v>0.5</v>
      </c>
      <c r="G87" s="43">
        <f t="shared" si="6"/>
        <v>0</v>
      </c>
      <c r="H87" s="41">
        <f t="shared" si="7"/>
        <v>4</v>
      </c>
      <c r="I87" s="41">
        <f>IF(AZ87&lt;PricePercentile33,0,IF(AZ87&lt;PricePercentile66,1,2))+IF(BA87&lt;ConPricePercentile33,0,IF(BA87&lt;ConPricePercentile66,1,2))+IF(BB87="Yes",0,1)+IF(BC87&gt;29,0,IF(BC87&gt;13,1,IF(BC87&gt;6,2,3)))</f>
        <v>1</v>
      </c>
      <c r="J87" s="43">
        <f t="shared" si="8"/>
        <v>5</v>
      </c>
      <c r="K87" s="47"/>
      <c r="L87" s="42" t="s">
        <v>160</v>
      </c>
      <c r="M87" s="42" t="str">
        <f t="shared" si="19"/>
        <v>No</v>
      </c>
      <c r="N87" s="43" t="s">
        <v>96</v>
      </c>
      <c r="O87" s="41" t="s">
        <v>96</v>
      </c>
      <c r="P87" s="49"/>
      <c r="Q87" s="42" t="s">
        <v>96</v>
      </c>
      <c r="R87" s="41" t="s">
        <v>96</v>
      </c>
      <c r="S87" s="41" t="s">
        <v>96</v>
      </c>
      <c r="T87" s="42" t="s">
        <v>107</v>
      </c>
      <c r="U87" s="41" t="s">
        <v>97</v>
      </c>
      <c r="V87" s="41" t="s">
        <v>97</v>
      </c>
      <c r="W87" s="43" t="str">
        <f t="shared" si="9"/>
        <v>Yes</v>
      </c>
      <c r="X87" s="41" t="s">
        <v>97</v>
      </c>
      <c r="Y87" s="41" t="s">
        <v>96</v>
      </c>
      <c r="Z87" s="43" t="s">
        <v>97</v>
      </c>
      <c r="AA87" s="42" t="s">
        <v>97</v>
      </c>
      <c r="AB87" s="41"/>
      <c r="AC87" s="41" t="s">
        <v>97</v>
      </c>
      <c r="AD87" s="41" t="s">
        <v>97</v>
      </c>
      <c r="AE87" s="41" t="s">
        <v>97</v>
      </c>
      <c r="AF87" s="41"/>
      <c r="AG87" s="43"/>
      <c r="AH87" s="42" t="s">
        <v>96</v>
      </c>
      <c r="AI87" s="41" t="s">
        <v>102</v>
      </c>
      <c r="AJ87" s="42">
        <v>5.36</v>
      </c>
      <c r="AK87" s="43">
        <v>1.5</v>
      </c>
      <c r="AL87" s="42"/>
      <c r="AM87" s="41" t="s">
        <v>112</v>
      </c>
      <c r="AN87" s="41" t="s">
        <v>112</v>
      </c>
      <c r="AO87" s="41"/>
      <c r="AP87" s="43" t="s">
        <v>146</v>
      </c>
      <c r="AQ87" s="41">
        <v>6.0</v>
      </c>
      <c r="AR87" s="41">
        <v>41.0</v>
      </c>
      <c r="AS87" s="41">
        <v>475.0</v>
      </c>
      <c r="AT87" s="41" t="s">
        <v>97</v>
      </c>
      <c r="AU87" s="42">
        <v>5.0</v>
      </c>
      <c r="AV87" s="43">
        <v>1.0</v>
      </c>
      <c r="AW87" s="42">
        <v>3.0</v>
      </c>
      <c r="AX87" s="41" t="s">
        <v>103</v>
      </c>
      <c r="AY87" s="43" t="s">
        <v>104</v>
      </c>
      <c r="AZ87" s="50">
        <v>5.75</v>
      </c>
      <c r="BA87" s="50">
        <f t="shared" si="20"/>
        <v>0.9583333333</v>
      </c>
      <c r="BB87" s="41" t="s">
        <v>97</v>
      </c>
      <c r="BC87" s="43">
        <v>30.0</v>
      </c>
      <c r="BD87" s="42"/>
      <c r="BE87" s="41" t="s">
        <v>97</v>
      </c>
      <c r="BF87" s="43"/>
      <c r="BG87" s="42" t="s">
        <v>96</v>
      </c>
      <c r="BH87" s="41" t="s">
        <v>96</v>
      </c>
      <c r="BI87" s="43" t="s">
        <v>96</v>
      </c>
      <c r="BJ87" s="41"/>
      <c r="BK87" s="43" t="s">
        <v>96</v>
      </c>
    </row>
    <row r="88">
      <c r="A88" s="46" t="s">
        <v>233</v>
      </c>
      <c r="B88" s="42">
        <f t="shared" si="1"/>
        <v>4</v>
      </c>
      <c r="C88" s="41">
        <f t="shared" si="2"/>
        <v>2</v>
      </c>
      <c r="D88" s="43">
        <f t="shared" si="3"/>
        <v>5</v>
      </c>
      <c r="E88" s="41">
        <f t="shared" si="4"/>
        <v>5</v>
      </c>
      <c r="F88" s="41">
        <f t="shared" si="5"/>
        <v>2.5</v>
      </c>
      <c r="G88" s="43">
        <f t="shared" si="6"/>
        <v>5</v>
      </c>
      <c r="H88" s="41">
        <f t="shared" si="7"/>
        <v>7</v>
      </c>
      <c r="I88" s="41">
        <f>IF(AZ88&lt;PricePercentile33,0,IF(AZ88&lt;PricePercentile66,1,2))+IF(BA88&lt;ConPricePercentile33,0,IF(BA88&lt;ConPricePercentile66,1,2))+IF(BB88="Yes",0,1)+IF(BC88&gt;29,0,IF(BC88&gt;13,1,IF(BC88&gt;6,2,3)))</f>
        <v>1</v>
      </c>
      <c r="J88" s="43">
        <f t="shared" si="8"/>
        <v>0</v>
      </c>
      <c r="K88" s="47"/>
      <c r="L88" s="42" t="s">
        <v>101</v>
      </c>
      <c r="M88" s="42" t="str">
        <f t="shared" si="19"/>
        <v>Five</v>
      </c>
      <c r="N88" s="43" t="s">
        <v>97</v>
      </c>
      <c r="O88" s="48"/>
      <c r="P88" s="49"/>
      <c r="Q88" s="42"/>
      <c r="R88" s="48"/>
      <c r="S88" s="41"/>
      <c r="T88" s="42" t="s">
        <v>96</v>
      </c>
      <c r="U88" s="41" t="s">
        <v>96</v>
      </c>
      <c r="V88" s="41" t="s">
        <v>96</v>
      </c>
      <c r="W88" s="43" t="str">
        <f t="shared" si="9"/>
        <v>No</v>
      </c>
      <c r="X88" s="41" t="s">
        <v>96</v>
      </c>
      <c r="Y88" s="41" t="s">
        <v>96</v>
      </c>
      <c r="Z88" s="43" t="s">
        <v>96</v>
      </c>
      <c r="AA88" s="42"/>
      <c r="AB88" s="41"/>
      <c r="AC88" s="41"/>
      <c r="AD88" s="41"/>
      <c r="AE88" s="41"/>
      <c r="AF88" s="41"/>
      <c r="AG88" s="43"/>
      <c r="AH88" s="42"/>
      <c r="AI88" s="41"/>
      <c r="AJ88" s="42"/>
      <c r="AK88" s="43"/>
      <c r="AL88" s="42"/>
      <c r="AM88" s="41"/>
      <c r="AN88" s="41"/>
      <c r="AO88" s="41"/>
      <c r="AP88" s="43"/>
      <c r="AQ88" s="41">
        <v>1.0</v>
      </c>
      <c r="AR88" s="41"/>
      <c r="AS88" s="41"/>
      <c r="AT88" s="41"/>
      <c r="AU88" s="42">
        <v>3.0</v>
      </c>
      <c r="AV88" s="43">
        <v>0.0</v>
      </c>
      <c r="AW88" s="42">
        <v>8.0</v>
      </c>
      <c r="AX88" s="41" t="s">
        <v>98</v>
      </c>
      <c r="AY88" s="43" t="s">
        <v>99</v>
      </c>
      <c r="AZ88" s="50">
        <v>2.5</v>
      </c>
      <c r="BA88" s="50">
        <f t="shared" si="20"/>
        <v>2.5</v>
      </c>
      <c r="BB88" s="41" t="s">
        <v>97</v>
      </c>
      <c r="BC88" s="43">
        <v>60.0</v>
      </c>
      <c r="BD88" s="42"/>
      <c r="BE88" s="41"/>
      <c r="BF88" s="43"/>
      <c r="BG88" s="42"/>
      <c r="BH88" s="41"/>
      <c r="BI88" s="43"/>
      <c r="BJ88" s="41"/>
      <c r="BK88" s="43"/>
    </row>
    <row r="89">
      <c r="A89" s="46" t="s">
        <v>234</v>
      </c>
      <c r="B89" s="42">
        <f t="shared" si="1"/>
        <v>0</v>
      </c>
      <c r="C89" s="41">
        <f t="shared" si="2"/>
        <v>2</v>
      </c>
      <c r="D89" s="43">
        <f t="shared" si="3"/>
        <v>1</v>
      </c>
      <c r="E89" s="41">
        <f t="shared" si="4"/>
        <v>2</v>
      </c>
      <c r="F89" s="41">
        <f t="shared" si="5"/>
        <v>1.5</v>
      </c>
      <c r="G89" s="43">
        <f t="shared" si="6"/>
        <v>2</v>
      </c>
      <c r="H89" s="41">
        <f t="shared" si="7"/>
        <v>2</v>
      </c>
      <c r="I89" s="41">
        <f>IF(AZ89&lt;PricePercentile33,0,IF(AZ89&lt;PricePercentile66,1,2))+IF(BA89&lt;ConPricePercentile33,0,IF(BA89&lt;ConPricePercentile66,1,2))+IF(BB89="Yes",0,1)+IF(BC89&gt;29,0,IF(BC89&gt;13,1,IF(BC89&gt;6,2,3)))</f>
        <v>6</v>
      </c>
      <c r="J89" s="43">
        <f t="shared" si="8"/>
        <v>1</v>
      </c>
      <c r="K89" s="47"/>
      <c r="L89" s="42" t="s">
        <v>235</v>
      </c>
      <c r="M89" s="42" t="str">
        <f t="shared" si="19"/>
        <v>No</v>
      </c>
      <c r="N89" s="43" t="s">
        <v>96</v>
      </c>
      <c r="O89" s="48"/>
      <c r="P89" s="49"/>
      <c r="Q89" s="42"/>
      <c r="R89" s="48"/>
      <c r="S89" s="41"/>
      <c r="T89" s="42" t="s">
        <v>107</v>
      </c>
      <c r="U89" s="41" t="s">
        <v>97</v>
      </c>
      <c r="V89" s="41" t="s">
        <v>96</v>
      </c>
      <c r="W89" s="43" t="str">
        <f t="shared" si="9"/>
        <v>No</v>
      </c>
      <c r="X89" s="41" t="s">
        <v>96</v>
      </c>
      <c r="Y89" s="41" t="s">
        <v>96</v>
      </c>
      <c r="Z89" s="43" t="s">
        <v>97</v>
      </c>
      <c r="AA89" s="42"/>
      <c r="AB89" s="41" t="s">
        <v>97</v>
      </c>
      <c r="AC89" s="41"/>
      <c r="AD89" s="41" t="s">
        <v>97</v>
      </c>
      <c r="AE89" s="41" t="s">
        <v>97</v>
      </c>
      <c r="AF89" s="41"/>
      <c r="AG89" s="43" t="s">
        <v>97</v>
      </c>
      <c r="AH89" s="42"/>
      <c r="AI89" s="41" t="s">
        <v>96</v>
      </c>
      <c r="AJ89" s="42"/>
      <c r="AK89" s="43"/>
      <c r="AL89" s="42"/>
      <c r="AM89" s="41"/>
      <c r="AN89" s="41" t="s">
        <v>112</v>
      </c>
      <c r="AO89" s="41"/>
      <c r="AP89" s="43"/>
      <c r="AQ89" s="41">
        <v>1.0</v>
      </c>
      <c r="AR89" s="41">
        <v>34.0</v>
      </c>
      <c r="AS89" s="41">
        <v>51.0</v>
      </c>
      <c r="AT89" s="41"/>
      <c r="AU89" s="42">
        <v>0.0</v>
      </c>
      <c r="AV89" s="43">
        <v>1.0</v>
      </c>
      <c r="AW89" s="42">
        <v>3.0</v>
      </c>
      <c r="AX89" s="41" t="s">
        <v>109</v>
      </c>
      <c r="AY89" s="43" t="s">
        <v>104</v>
      </c>
      <c r="AZ89" s="50">
        <v>3.34</v>
      </c>
      <c r="BA89" s="50">
        <f t="shared" si="20"/>
        <v>3.34</v>
      </c>
      <c r="BB89" s="41" t="s">
        <v>96</v>
      </c>
      <c r="BC89" s="43">
        <v>3.0</v>
      </c>
      <c r="BD89" s="42"/>
      <c r="BE89" s="41" t="s">
        <v>97</v>
      </c>
      <c r="BF89" s="43"/>
      <c r="BG89" s="42"/>
      <c r="BH89" s="41"/>
      <c r="BI89" s="43"/>
      <c r="BJ89" s="41"/>
      <c r="BK89" s="43"/>
    </row>
    <row r="90">
      <c r="A90" s="46" t="s">
        <v>236</v>
      </c>
      <c r="B90" s="42">
        <f t="shared" si="1"/>
        <v>4</v>
      </c>
      <c r="C90" s="41">
        <f t="shared" si="2"/>
        <v>1.5</v>
      </c>
      <c r="D90" s="43">
        <f t="shared" si="3"/>
        <v>1</v>
      </c>
      <c r="E90" s="41">
        <f t="shared" si="4"/>
        <v>2</v>
      </c>
      <c r="F90" s="41">
        <f t="shared" si="5"/>
        <v>2.5</v>
      </c>
      <c r="G90" s="43">
        <f t="shared" si="6"/>
        <v>0</v>
      </c>
      <c r="H90" s="41">
        <f t="shared" si="7"/>
        <v>4</v>
      </c>
      <c r="I90" s="41">
        <f>IF(AZ90&lt;PricePercentile33,0,IF(AZ90&lt;PricePercentile66,1,2))+IF(BA90&lt;ConPricePercentile33,0,IF(BA90&lt;ConPricePercentile66,1,2))+IF(BB90="Yes",0,1)+IF(BC90&gt;29,0,IF(BC90&gt;13,1,IF(BC90&gt;6,2,3)))</f>
        <v>3</v>
      </c>
      <c r="J90" s="43">
        <f t="shared" si="8"/>
        <v>3</v>
      </c>
      <c r="K90" s="47"/>
      <c r="L90" s="42" t="s">
        <v>101</v>
      </c>
      <c r="M90" s="42" t="str">
        <f t="shared" si="19"/>
        <v>Five</v>
      </c>
      <c r="N90" s="43" t="s">
        <v>97</v>
      </c>
      <c r="O90" s="48"/>
      <c r="P90" s="49"/>
      <c r="Q90" s="42" t="s">
        <v>96</v>
      </c>
      <c r="R90" s="41" t="s">
        <v>97</v>
      </c>
      <c r="S90" s="41" t="s">
        <v>96</v>
      </c>
      <c r="T90" s="42" t="s">
        <v>107</v>
      </c>
      <c r="U90" s="41" t="s">
        <v>97</v>
      </c>
      <c r="V90" s="41" t="s">
        <v>96</v>
      </c>
      <c r="W90" s="43" t="str">
        <f t="shared" si="9"/>
        <v>No</v>
      </c>
      <c r="X90" s="41" t="s">
        <v>97</v>
      </c>
      <c r="Y90" s="41" t="s">
        <v>96</v>
      </c>
      <c r="Z90" s="43" t="s">
        <v>97</v>
      </c>
      <c r="AA90" s="42"/>
      <c r="AB90" s="41"/>
      <c r="AC90" s="41"/>
      <c r="AD90" s="41"/>
      <c r="AE90" s="41"/>
      <c r="AF90" s="41"/>
      <c r="AG90" s="43"/>
      <c r="AH90" s="42" t="s">
        <v>97</v>
      </c>
      <c r="AI90" s="41" t="s">
        <v>96</v>
      </c>
      <c r="AJ90" s="42"/>
      <c r="AK90" s="43"/>
      <c r="AL90" s="42"/>
      <c r="AM90" s="41"/>
      <c r="AN90" s="41" t="s">
        <v>108</v>
      </c>
      <c r="AO90" s="41"/>
      <c r="AP90" s="43"/>
      <c r="AQ90" s="41">
        <v>5.0</v>
      </c>
      <c r="AR90" s="41">
        <v>44.0</v>
      </c>
      <c r="AS90" s="41">
        <v>108.0</v>
      </c>
      <c r="AT90" s="41"/>
      <c r="AU90" s="42">
        <v>4.0</v>
      </c>
      <c r="AV90" s="43">
        <v>1.0</v>
      </c>
      <c r="AW90" s="42">
        <v>7.0</v>
      </c>
      <c r="AX90" s="41" t="s">
        <v>103</v>
      </c>
      <c r="AY90" s="43" t="s">
        <v>104</v>
      </c>
      <c r="AZ90" s="50">
        <v>2.5</v>
      </c>
      <c r="BA90" s="50">
        <f t="shared" si="20"/>
        <v>0.5</v>
      </c>
      <c r="BB90" s="41" t="s">
        <v>96</v>
      </c>
      <c r="BC90" s="43">
        <v>7.0</v>
      </c>
      <c r="BD90" s="42"/>
      <c r="BE90" s="41"/>
      <c r="BF90" s="43"/>
      <c r="BG90" s="42" t="s">
        <v>96</v>
      </c>
      <c r="BH90" s="41" t="s">
        <v>96</v>
      </c>
      <c r="BI90" s="43" t="s">
        <v>96</v>
      </c>
      <c r="BJ90" s="41"/>
      <c r="BK90" s="43"/>
    </row>
    <row r="91">
      <c r="A91" s="46" t="s">
        <v>237</v>
      </c>
      <c r="B91" s="42">
        <f t="shared" si="1"/>
        <v>1</v>
      </c>
      <c r="C91" s="41">
        <f t="shared" si="2"/>
        <v>7</v>
      </c>
      <c r="D91" s="43">
        <f t="shared" si="3"/>
        <v>2</v>
      </c>
      <c r="E91" s="41">
        <f t="shared" si="4"/>
        <v>2</v>
      </c>
      <c r="F91" s="41">
        <f t="shared" si="5"/>
        <v>2.5</v>
      </c>
      <c r="G91" s="43">
        <f t="shared" si="6"/>
        <v>3</v>
      </c>
      <c r="H91" s="41">
        <f t="shared" si="7"/>
        <v>4</v>
      </c>
      <c r="I91" s="41">
        <f>IF(AZ91&lt;PricePercentile33,0,IF(AZ91&lt;PricePercentile66,1,2))+IF(BA91&lt;ConPricePercentile33,0,IF(BA91&lt;ConPricePercentile66,1,2))+IF(BB91="Yes",0,1)+IF(BC91&gt;29,0,IF(BC91&gt;13,1,IF(BC91&gt;6,2,3)))</f>
        <v>3</v>
      </c>
      <c r="J91" s="43">
        <f t="shared" si="8"/>
        <v>0</v>
      </c>
      <c r="K91" s="47"/>
      <c r="L91" s="42" t="s">
        <v>238</v>
      </c>
      <c r="M91" s="42" t="str">
        <f t="shared" si="19"/>
        <v>Nine</v>
      </c>
      <c r="N91" s="43" t="s">
        <v>96</v>
      </c>
      <c r="O91" s="41" t="s">
        <v>97</v>
      </c>
      <c r="P91" s="43" t="s">
        <v>97</v>
      </c>
      <c r="Q91" s="42" t="s">
        <v>97</v>
      </c>
      <c r="R91" s="41" t="s">
        <v>97</v>
      </c>
      <c r="S91" s="41" t="s">
        <v>97</v>
      </c>
      <c r="T91" s="42" t="s">
        <v>97</v>
      </c>
      <c r="U91" s="41" t="s">
        <v>96</v>
      </c>
      <c r="V91" s="41" t="s">
        <v>96</v>
      </c>
      <c r="W91" s="43" t="str">
        <f t="shared" si="9"/>
        <v>No</v>
      </c>
      <c r="X91" s="41" t="s">
        <v>96</v>
      </c>
      <c r="Y91" s="41" t="s">
        <v>96</v>
      </c>
      <c r="Z91" s="43" t="s">
        <v>97</v>
      </c>
      <c r="AA91" s="42"/>
      <c r="AB91" s="41"/>
      <c r="AC91" s="41"/>
      <c r="AD91" s="41"/>
      <c r="AE91" s="41"/>
      <c r="AF91" s="41"/>
      <c r="AG91" s="43"/>
      <c r="AH91" s="42"/>
      <c r="AI91" s="41"/>
      <c r="AJ91" s="42"/>
      <c r="AK91" s="43"/>
      <c r="AL91" s="42"/>
      <c r="AM91" s="41"/>
      <c r="AN91" s="41"/>
      <c r="AO91" s="41"/>
      <c r="AP91" s="43"/>
      <c r="AQ91" s="41">
        <v>25.0</v>
      </c>
      <c r="AR91" s="41"/>
      <c r="AS91" s="41"/>
      <c r="AT91" s="41" t="s">
        <v>96</v>
      </c>
      <c r="AU91" s="42">
        <v>0.0</v>
      </c>
      <c r="AV91" s="43">
        <v>1.0</v>
      </c>
      <c r="AW91" s="42">
        <v>12.0</v>
      </c>
      <c r="AX91" s="41" t="s">
        <v>103</v>
      </c>
      <c r="AY91" s="43" t="s">
        <v>99</v>
      </c>
      <c r="AZ91" s="50">
        <v>0.0</v>
      </c>
      <c r="BA91" s="50">
        <f t="shared" si="20"/>
        <v>0</v>
      </c>
      <c r="BB91" s="41" t="s">
        <v>97</v>
      </c>
      <c r="BC91" s="43">
        <v>0.0</v>
      </c>
      <c r="BD91" s="42"/>
      <c r="BE91" s="41"/>
      <c r="BF91" s="43"/>
      <c r="BG91" s="42"/>
      <c r="BH91" s="41"/>
      <c r="BI91" s="43"/>
      <c r="BJ91" s="41"/>
      <c r="BK91" s="43"/>
    </row>
    <row r="92">
      <c r="A92" s="46" t="s">
        <v>239</v>
      </c>
      <c r="B92" s="42">
        <f t="shared" si="1"/>
        <v>4</v>
      </c>
      <c r="C92" s="41">
        <f t="shared" si="2"/>
        <v>2</v>
      </c>
      <c r="D92" s="43">
        <f t="shared" si="3"/>
        <v>2</v>
      </c>
      <c r="E92" s="41">
        <f t="shared" si="4"/>
        <v>1</v>
      </c>
      <c r="F92" s="41">
        <f t="shared" si="5"/>
        <v>2.5</v>
      </c>
      <c r="G92" s="43">
        <f t="shared" si="6"/>
        <v>2</v>
      </c>
      <c r="H92" s="41">
        <f t="shared" si="7"/>
        <v>8</v>
      </c>
      <c r="I92" s="41">
        <f>IF(AZ92&lt;PricePercentile33,0,IF(AZ92&lt;PricePercentile66,1,2))+IF(BA92&lt;ConPricePercentile33,0,IF(BA92&lt;ConPricePercentile66,1,2))+IF(BB92="Yes",0,1)+IF(BC92&gt;29,0,IF(BC92&gt;13,1,IF(BC92&gt;6,2,3)))</f>
        <v>8</v>
      </c>
      <c r="J92" s="43">
        <f t="shared" si="8"/>
        <v>3</v>
      </c>
      <c r="K92" s="47"/>
      <c r="L92" s="42" t="s">
        <v>115</v>
      </c>
      <c r="M92" s="42" t="str">
        <f t="shared" si="19"/>
        <v>Five</v>
      </c>
      <c r="N92" s="43" t="s">
        <v>97</v>
      </c>
      <c r="O92" s="48"/>
      <c r="P92" s="49"/>
      <c r="Q92" s="51"/>
      <c r="R92" s="48"/>
      <c r="S92" s="48"/>
      <c r="T92" s="42" t="s">
        <v>107</v>
      </c>
      <c r="U92" s="41" t="s">
        <v>96</v>
      </c>
      <c r="V92" s="41" t="s">
        <v>96</v>
      </c>
      <c r="W92" s="43" t="str">
        <f t="shared" si="9"/>
        <v>No</v>
      </c>
      <c r="X92" s="41" t="s">
        <v>97</v>
      </c>
      <c r="Y92" s="41" t="s">
        <v>96</v>
      </c>
      <c r="Z92" s="43" t="s">
        <v>97</v>
      </c>
      <c r="AA92" s="42"/>
      <c r="AB92" s="41"/>
      <c r="AC92" s="41"/>
      <c r="AD92" s="41"/>
      <c r="AE92" s="41"/>
      <c r="AF92" s="41"/>
      <c r="AG92" s="43"/>
      <c r="AH92" s="42"/>
      <c r="AI92" s="41" t="s">
        <v>96</v>
      </c>
      <c r="AJ92" s="42"/>
      <c r="AK92" s="43"/>
      <c r="AL92" s="42"/>
      <c r="AM92" s="41"/>
      <c r="AN92" s="41"/>
      <c r="AO92" s="41"/>
      <c r="AP92" s="43"/>
      <c r="AQ92" s="41">
        <v>1.0</v>
      </c>
      <c r="AR92" s="41">
        <v>48.0</v>
      </c>
      <c r="AS92" s="41">
        <v>67.0</v>
      </c>
      <c r="AT92" s="41" t="s">
        <v>96</v>
      </c>
      <c r="AU92" s="42"/>
      <c r="AV92" s="43"/>
      <c r="AW92" s="42">
        <v>15.0</v>
      </c>
      <c r="AX92" s="41" t="s">
        <v>116</v>
      </c>
      <c r="AY92" s="43" t="s">
        <v>104</v>
      </c>
      <c r="AZ92" s="50">
        <v>8.33</v>
      </c>
      <c r="BA92" s="50">
        <f t="shared" si="20"/>
        <v>8.33</v>
      </c>
      <c r="BB92" s="41" t="s">
        <v>96</v>
      </c>
      <c r="BC92" s="43">
        <v>5.0</v>
      </c>
      <c r="BD92" s="42"/>
      <c r="BE92" s="41"/>
      <c r="BF92" s="43"/>
      <c r="BG92" s="42" t="s">
        <v>102</v>
      </c>
      <c r="BH92" s="41" t="s">
        <v>102</v>
      </c>
      <c r="BI92" s="43" t="s">
        <v>96</v>
      </c>
      <c r="BJ92" s="41"/>
      <c r="BK92" s="43" t="s">
        <v>96</v>
      </c>
    </row>
    <row r="93">
      <c r="A93" s="46" t="s">
        <v>240</v>
      </c>
      <c r="B93" s="42">
        <f t="shared" si="1"/>
        <v>1</v>
      </c>
      <c r="C93" s="41">
        <f t="shared" si="2"/>
        <v>0</v>
      </c>
      <c r="D93" s="43">
        <f t="shared" si="3"/>
        <v>0</v>
      </c>
      <c r="E93" s="41">
        <f t="shared" si="4"/>
        <v>0</v>
      </c>
      <c r="F93" s="41">
        <f t="shared" si="5"/>
        <v>0</v>
      </c>
      <c r="G93" s="43">
        <f t="shared" si="6"/>
        <v>1</v>
      </c>
      <c r="H93" s="41">
        <f t="shared" si="7"/>
        <v>3</v>
      </c>
      <c r="I93" s="41">
        <f>IF(AZ93&lt;PricePercentile33,0,IF(AZ93&lt;PricePercentile66,1,2))+IF(BA93&lt;ConPricePercentile33,0,IF(BA93&lt;ConPricePercentile66,1,2))+IF(BB93="Yes",0,1)+IF(BC93&gt;29,0,IF(BC93&gt;13,1,IF(BC93&gt;6,2,3)))</f>
        <v>5</v>
      </c>
      <c r="J93" s="43">
        <f t="shared" si="8"/>
        <v>0</v>
      </c>
      <c r="K93" s="47"/>
      <c r="L93" s="42" t="s">
        <v>128</v>
      </c>
      <c r="M93" s="42" t="str">
        <f t="shared" si="19"/>
        <v>Fourteen</v>
      </c>
      <c r="N93" s="43" t="s">
        <v>96</v>
      </c>
      <c r="O93" s="41" t="s">
        <v>96</v>
      </c>
      <c r="P93" s="43" t="s">
        <v>96</v>
      </c>
      <c r="Q93" s="42" t="s">
        <v>96</v>
      </c>
      <c r="R93" s="41" t="s">
        <v>96</v>
      </c>
      <c r="S93" s="41" t="s">
        <v>96</v>
      </c>
      <c r="T93" s="42" t="s">
        <v>97</v>
      </c>
      <c r="U93" s="41" t="s">
        <v>97</v>
      </c>
      <c r="V93" s="41" t="s">
        <v>97</v>
      </c>
      <c r="W93" s="43" t="str">
        <f t="shared" si="9"/>
        <v>Yes</v>
      </c>
      <c r="X93" s="41" t="s">
        <v>97</v>
      </c>
      <c r="Y93" s="41" t="s">
        <v>97</v>
      </c>
      <c r="Z93" s="43" t="s">
        <v>97</v>
      </c>
      <c r="AA93" s="42" t="s">
        <v>97</v>
      </c>
      <c r="AB93" s="41"/>
      <c r="AC93" s="41"/>
      <c r="AD93" s="41"/>
      <c r="AE93" s="41"/>
      <c r="AF93" s="41"/>
      <c r="AG93" s="43"/>
      <c r="AH93" s="42" t="s">
        <v>96</v>
      </c>
      <c r="AI93" s="41" t="s">
        <v>96</v>
      </c>
      <c r="AJ93" s="42"/>
      <c r="AK93" s="43"/>
      <c r="AL93" s="42"/>
      <c r="AM93" s="41"/>
      <c r="AN93" s="41" t="s">
        <v>112</v>
      </c>
      <c r="AO93" s="41" t="s">
        <v>241</v>
      </c>
      <c r="AP93" s="43" t="s">
        <v>241</v>
      </c>
      <c r="AQ93" s="41">
        <v>4.0</v>
      </c>
      <c r="AR93" s="41">
        <v>2.0</v>
      </c>
      <c r="AS93" s="41">
        <v>24.0</v>
      </c>
      <c r="AT93" s="41"/>
      <c r="AU93" s="42">
        <v>3.0</v>
      </c>
      <c r="AV93" s="43">
        <v>1.0</v>
      </c>
      <c r="AW93" s="42">
        <v>4.0</v>
      </c>
      <c r="AX93" s="41" t="s">
        <v>109</v>
      </c>
      <c r="AY93" s="43" t="s">
        <v>104</v>
      </c>
      <c r="AZ93" s="50">
        <v>7.61</v>
      </c>
      <c r="BA93" s="50">
        <f t="shared" si="20"/>
        <v>1.9025</v>
      </c>
      <c r="BB93" s="41" t="s">
        <v>97</v>
      </c>
      <c r="BC93" s="43">
        <v>10.0</v>
      </c>
      <c r="BD93" s="42"/>
      <c r="BE93" s="41"/>
      <c r="BF93" s="43"/>
      <c r="BG93" s="42"/>
      <c r="BH93" s="41"/>
      <c r="BI93" s="43"/>
      <c r="BJ93" s="41"/>
      <c r="BK93" s="43"/>
    </row>
    <row r="94">
      <c r="A94" s="46" t="s">
        <v>242</v>
      </c>
      <c r="B94" s="42">
        <f t="shared" si="1"/>
        <v>3</v>
      </c>
      <c r="C94" s="41">
        <f t="shared" si="2"/>
        <v>1</v>
      </c>
      <c r="D94" s="43">
        <f t="shared" si="3"/>
        <v>0</v>
      </c>
      <c r="E94" s="41">
        <f t="shared" si="4"/>
        <v>0.5</v>
      </c>
      <c r="F94" s="41">
        <f t="shared" si="5"/>
        <v>0</v>
      </c>
      <c r="G94" s="43">
        <f t="shared" si="6"/>
        <v>0</v>
      </c>
      <c r="H94" s="41">
        <f t="shared" si="7"/>
        <v>0</v>
      </c>
      <c r="I94" s="41">
        <f>IF(AZ94&lt;PricePercentile33,0,IF(AZ94&lt;PricePercentile66,1,2))+IF(BA94&lt;ConPricePercentile33,0,IF(BA94&lt;ConPricePercentile66,1,2))+IF(BB94="Yes",0,1)+IF(BC94&gt;29,0,IF(BC94&gt;13,1,IF(BC94&gt;6,2,3)))</f>
        <v>6</v>
      </c>
      <c r="J94" s="43">
        <f t="shared" si="8"/>
        <v>0</v>
      </c>
      <c r="K94" s="47"/>
      <c r="L94" s="42"/>
      <c r="M94" s="42" t="str">
        <f t="shared" si="19"/>
        <v>Not Disclosed</v>
      </c>
      <c r="N94" s="43" t="s">
        <v>162</v>
      </c>
      <c r="O94" s="41" t="s">
        <v>96</v>
      </c>
      <c r="P94" s="49"/>
      <c r="Q94" s="42" t="s">
        <v>96</v>
      </c>
      <c r="R94" s="41" t="s">
        <v>96</v>
      </c>
      <c r="S94" s="48"/>
      <c r="T94" s="42" t="s">
        <v>107</v>
      </c>
      <c r="U94" s="41" t="s">
        <v>97</v>
      </c>
      <c r="V94" s="41" t="s">
        <v>97</v>
      </c>
      <c r="W94" s="43" t="str">
        <f t="shared" si="9"/>
        <v>Yes</v>
      </c>
      <c r="X94" s="41" t="s">
        <v>97</v>
      </c>
      <c r="Y94" s="41" t="s">
        <v>108</v>
      </c>
      <c r="Z94" s="43" t="s">
        <v>97</v>
      </c>
      <c r="AA94" s="42" t="s">
        <v>97</v>
      </c>
      <c r="AB94" s="41" t="s">
        <v>97</v>
      </c>
      <c r="AC94" s="41"/>
      <c r="AD94" s="41" t="s">
        <v>97</v>
      </c>
      <c r="AE94" s="41" t="s">
        <v>97</v>
      </c>
      <c r="AF94" s="41" t="s">
        <v>97</v>
      </c>
      <c r="AG94" s="43"/>
      <c r="AH94" s="42"/>
      <c r="AI94" s="41" t="s">
        <v>96</v>
      </c>
      <c r="AJ94" s="42"/>
      <c r="AK94" s="43"/>
      <c r="AL94" s="42"/>
      <c r="AM94" s="41"/>
      <c r="AN94" s="41" t="s">
        <v>112</v>
      </c>
      <c r="AO94" s="41" t="s">
        <v>113</v>
      </c>
      <c r="AP94" s="43" t="s">
        <v>113</v>
      </c>
      <c r="AQ94" s="41">
        <v>25.0</v>
      </c>
      <c r="AR94" s="41">
        <v>12.0</v>
      </c>
      <c r="AS94" s="41">
        <v>36.0</v>
      </c>
      <c r="AT94" s="41"/>
      <c r="AU94" s="42">
        <v>0.0</v>
      </c>
      <c r="AV94" s="43">
        <v>0.0</v>
      </c>
      <c r="AW94" s="42">
        <v>0.0</v>
      </c>
      <c r="AX94" s="41" t="s">
        <v>109</v>
      </c>
      <c r="AY94" s="43" t="s">
        <v>104</v>
      </c>
      <c r="AZ94" s="50">
        <v>7.3</v>
      </c>
      <c r="BA94" s="50">
        <f t="shared" si="20"/>
        <v>0.292</v>
      </c>
      <c r="BB94" s="41" t="s">
        <v>96</v>
      </c>
      <c r="BC94" s="43">
        <v>0.0</v>
      </c>
      <c r="BD94" s="42"/>
      <c r="BE94" s="41"/>
      <c r="BF94" s="43"/>
      <c r="BG94" s="42"/>
      <c r="BH94" s="41"/>
      <c r="BI94" s="43"/>
      <c r="BJ94" s="41"/>
      <c r="BK94" s="43"/>
    </row>
    <row r="95">
      <c r="A95" s="46" t="s">
        <v>243</v>
      </c>
      <c r="B95" s="42">
        <f t="shared" si="1"/>
        <v>1</v>
      </c>
      <c r="C95" s="41">
        <f t="shared" si="2"/>
        <v>1.5</v>
      </c>
      <c r="D95" s="43">
        <f t="shared" si="3"/>
        <v>0</v>
      </c>
      <c r="E95" s="41">
        <f t="shared" si="4"/>
        <v>0.5</v>
      </c>
      <c r="F95" s="41">
        <f t="shared" si="5"/>
        <v>0.5</v>
      </c>
      <c r="G95" s="43">
        <f t="shared" si="6"/>
        <v>0</v>
      </c>
      <c r="H95" s="41">
        <f t="shared" si="7"/>
        <v>4</v>
      </c>
      <c r="I95" s="41">
        <f>IF(AZ95&lt;PricePercentile33,0,IF(AZ95&lt;PricePercentile66,1,2))+IF(BA95&lt;ConPricePercentile33,0,IF(BA95&lt;ConPricePercentile66,1,2))+IF(BB95="Yes",0,1)+IF(BC95&gt;29,0,IF(BC95&gt;13,1,IF(BC95&gt;6,2,3)))</f>
        <v>5</v>
      </c>
      <c r="J95" s="43">
        <f t="shared" si="8"/>
        <v>3.5</v>
      </c>
      <c r="K95" s="47"/>
      <c r="L95" s="42" t="s">
        <v>94</v>
      </c>
      <c r="M95" s="42" t="s">
        <v>95</v>
      </c>
      <c r="N95" s="43" t="s">
        <v>96</v>
      </c>
      <c r="O95" s="41" t="s">
        <v>96</v>
      </c>
      <c r="P95" s="49"/>
      <c r="Q95" s="51"/>
      <c r="R95" s="48"/>
      <c r="S95" s="41" t="s">
        <v>96</v>
      </c>
      <c r="T95" s="42" t="s">
        <v>107</v>
      </c>
      <c r="U95" s="41" t="s">
        <v>97</v>
      </c>
      <c r="V95" s="41" t="s">
        <v>97</v>
      </c>
      <c r="W95" s="43" t="str">
        <f t="shared" si="9"/>
        <v>Yes</v>
      </c>
      <c r="X95" s="41" t="s">
        <v>97</v>
      </c>
      <c r="Y95" s="41" t="s">
        <v>97</v>
      </c>
      <c r="Z95" s="43" t="s">
        <v>97</v>
      </c>
      <c r="AA95" s="42" t="s">
        <v>97</v>
      </c>
      <c r="AB95" s="41"/>
      <c r="AC95" s="41"/>
      <c r="AD95" s="41" t="s">
        <v>97</v>
      </c>
      <c r="AE95" s="41"/>
      <c r="AF95" s="41" t="s">
        <v>97</v>
      </c>
      <c r="AG95" s="43" t="s">
        <v>97</v>
      </c>
      <c r="AH95" s="42"/>
      <c r="AI95" s="41" t="s">
        <v>102</v>
      </c>
      <c r="AJ95" s="42">
        <v>64.14</v>
      </c>
      <c r="AK95" s="43">
        <v>9.39</v>
      </c>
      <c r="AL95" s="42"/>
      <c r="AM95" s="41" t="s">
        <v>112</v>
      </c>
      <c r="AN95" s="41" t="s">
        <v>112</v>
      </c>
      <c r="AO95" s="41"/>
      <c r="AP95" s="43" t="s">
        <v>113</v>
      </c>
      <c r="AQ95" s="41">
        <v>25.0</v>
      </c>
      <c r="AR95" s="41">
        <v>23.0</v>
      </c>
      <c r="AS95" s="41">
        <v>41.0</v>
      </c>
      <c r="AT95" s="41" t="s">
        <v>97</v>
      </c>
      <c r="AU95" s="42">
        <v>1.0</v>
      </c>
      <c r="AV95" s="43">
        <v>1.0</v>
      </c>
      <c r="AW95" s="42">
        <v>7.0</v>
      </c>
      <c r="AX95" s="41" t="s">
        <v>109</v>
      </c>
      <c r="AY95" s="43" t="s">
        <v>104</v>
      </c>
      <c r="AZ95" s="50">
        <v>13.95</v>
      </c>
      <c r="BA95" s="50">
        <f t="shared" si="20"/>
        <v>0.558</v>
      </c>
      <c r="BB95" s="41" t="s">
        <v>96</v>
      </c>
      <c r="BC95" s="43">
        <v>7.0</v>
      </c>
      <c r="BD95" s="42"/>
      <c r="BE95" s="41"/>
      <c r="BF95" s="43"/>
      <c r="BG95" s="42" t="s">
        <v>102</v>
      </c>
      <c r="BH95" s="41" t="s">
        <v>96</v>
      </c>
      <c r="BI95" s="43" t="s">
        <v>96</v>
      </c>
      <c r="BJ95" s="41"/>
      <c r="BK95" s="43" t="s">
        <v>96</v>
      </c>
    </row>
    <row r="96">
      <c r="A96" s="46" t="s">
        <v>244</v>
      </c>
      <c r="B96" s="42">
        <f t="shared" si="1"/>
        <v>2</v>
      </c>
      <c r="C96" s="41">
        <f t="shared" si="2"/>
        <v>2</v>
      </c>
      <c r="D96" s="43">
        <f t="shared" si="3"/>
        <v>3</v>
      </c>
      <c r="E96" s="41">
        <f t="shared" si="4"/>
        <v>2</v>
      </c>
      <c r="F96" s="41">
        <f t="shared" si="5"/>
        <v>2.5</v>
      </c>
      <c r="G96" s="43">
        <f t="shared" si="6"/>
        <v>5</v>
      </c>
      <c r="H96" s="41">
        <f t="shared" si="7"/>
        <v>5</v>
      </c>
      <c r="I96" s="41">
        <f>IF(AZ96&lt;PricePercentile33,0,IF(AZ96&lt;PricePercentile66,1,2))+IF(BA96&lt;ConPricePercentile33,0,IF(BA96&lt;ConPricePercentile66,1,2))+IF(BB96="Yes",0,1)+IF(BC96&gt;29,0,IF(BC96&gt;13,1,IF(BC96&gt;6,2,3)))</f>
        <v>7</v>
      </c>
      <c r="J96" s="43">
        <f t="shared" si="8"/>
        <v>0</v>
      </c>
      <c r="K96" s="47"/>
      <c r="L96" s="42" t="s">
        <v>136</v>
      </c>
      <c r="M96" s="42" t="str">
        <f t="shared" ref="M96:M116" si="21">IF(OR(L96="USA",L96="UK",L96="Canada",L96="Australia",L96="New Zealand"),"Five",(IF(OR(L96="Denmark",L96="France",L96="Netherlands",L96="Norway"),"Nine",IF(OR(L96="Belgium",L96="Germany",L96="Italy",L96="Spain",L96="Sweden"),"Fourteen",IF(L96="","Not Disclosed",IF(OR(L96="British Virgin Islands",L96="Gibraltar",L96="British Indian Ocean",L96="Barbados"),"See Note","No"))))))</f>
        <v>Five</v>
      </c>
      <c r="N96" s="43" t="s">
        <v>96</v>
      </c>
      <c r="O96" s="41"/>
      <c r="P96" s="43"/>
      <c r="Q96" s="42"/>
      <c r="R96" s="48"/>
      <c r="S96" s="41"/>
      <c r="T96" s="42" t="s">
        <v>96</v>
      </c>
      <c r="U96" s="41" t="s">
        <v>97</v>
      </c>
      <c r="V96" s="41" t="s">
        <v>97</v>
      </c>
      <c r="W96" s="43" t="str">
        <f t="shared" si="9"/>
        <v>No</v>
      </c>
      <c r="X96" s="41" t="s">
        <v>96</v>
      </c>
      <c r="Y96" s="41" t="s">
        <v>96</v>
      </c>
      <c r="Z96" s="43" t="s">
        <v>97</v>
      </c>
      <c r="AA96" s="42"/>
      <c r="AB96" s="41" t="s">
        <v>97</v>
      </c>
      <c r="AC96" s="41"/>
      <c r="AD96" s="41"/>
      <c r="AE96" s="41"/>
      <c r="AF96" s="41"/>
      <c r="AG96" s="43"/>
      <c r="AH96" s="42"/>
      <c r="AI96" s="41"/>
      <c r="AJ96" s="42"/>
      <c r="AK96" s="43"/>
      <c r="AL96" s="42"/>
      <c r="AM96" s="41"/>
      <c r="AN96" s="41" t="s">
        <v>108</v>
      </c>
      <c r="AO96" s="41" t="s">
        <v>108</v>
      </c>
      <c r="AP96" s="43" t="s">
        <v>108</v>
      </c>
      <c r="AQ96" s="41">
        <v>1.0</v>
      </c>
      <c r="AR96" s="41"/>
      <c r="AS96" s="41"/>
      <c r="AT96" s="41"/>
      <c r="AU96" s="42">
        <v>0.0</v>
      </c>
      <c r="AV96" s="43">
        <v>0.0</v>
      </c>
      <c r="AW96" s="42">
        <v>0.0</v>
      </c>
      <c r="AX96" s="41" t="s">
        <v>116</v>
      </c>
      <c r="AY96" s="43" t="s">
        <v>104</v>
      </c>
      <c r="AZ96" s="50">
        <v>10.0</v>
      </c>
      <c r="BA96" s="50">
        <f t="shared" si="20"/>
        <v>10</v>
      </c>
      <c r="BB96" s="41" t="s">
        <v>97</v>
      </c>
      <c r="BC96" s="43">
        <v>0.0</v>
      </c>
      <c r="BD96" s="42"/>
      <c r="BE96" s="41"/>
      <c r="BF96" s="43"/>
      <c r="BG96" s="42"/>
      <c r="BH96" s="41"/>
      <c r="BI96" s="43"/>
      <c r="BJ96" s="41"/>
      <c r="BK96" s="43"/>
    </row>
    <row r="97">
      <c r="A97" s="46" t="s">
        <v>245</v>
      </c>
      <c r="B97" s="42">
        <f t="shared" si="1"/>
        <v>4</v>
      </c>
      <c r="C97" s="41">
        <f t="shared" si="2"/>
        <v>0.5</v>
      </c>
      <c r="D97" s="43">
        <f t="shared" si="3"/>
        <v>1</v>
      </c>
      <c r="E97" s="41">
        <f t="shared" si="4"/>
        <v>0.5</v>
      </c>
      <c r="F97" s="41">
        <f t="shared" si="5"/>
        <v>1</v>
      </c>
      <c r="G97" s="43">
        <f t="shared" si="6"/>
        <v>0</v>
      </c>
      <c r="H97" s="41">
        <f t="shared" si="7"/>
        <v>4</v>
      </c>
      <c r="I97" s="41">
        <f>IF(AZ97&lt;PricePercentile33,0,IF(AZ97&lt;PricePercentile66,1,2))+IF(BA97&lt;ConPricePercentile33,0,IF(BA97&lt;ConPricePercentile66,1,2))+IF(BB97="Yes",0,1)+IF(BC97&gt;29,0,IF(BC97&gt;13,1,IF(BC97&gt;6,2,3)))</f>
        <v>3</v>
      </c>
      <c r="J97" s="43">
        <f t="shared" si="8"/>
        <v>3.5</v>
      </c>
      <c r="K97" s="47"/>
      <c r="L97" s="42" t="s">
        <v>101</v>
      </c>
      <c r="M97" s="42" t="str">
        <f t="shared" si="21"/>
        <v>Five</v>
      </c>
      <c r="N97" s="43" t="s">
        <v>97</v>
      </c>
      <c r="O97" s="41" t="s">
        <v>96</v>
      </c>
      <c r="P97" s="43" t="s">
        <v>96</v>
      </c>
      <c r="Q97" s="42" t="s">
        <v>96</v>
      </c>
      <c r="R97" s="48"/>
      <c r="S97" s="41" t="s">
        <v>96</v>
      </c>
      <c r="T97" s="42" t="s">
        <v>107</v>
      </c>
      <c r="U97" s="41" t="s">
        <v>97</v>
      </c>
      <c r="V97" s="41" t="s">
        <v>96</v>
      </c>
      <c r="W97" s="43" t="str">
        <f t="shared" si="9"/>
        <v>No</v>
      </c>
      <c r="X97" s="41" t="s">
        <v>97</v>
      </c>
      <c r="Y97" s="41" t="s">
        <v>97</v>
      </c>
      <c r="Z97" s="43" t="s">
        <v>97</v>
      </c>
      <c r="AA97" s="42"/>
      <c r="AB97" s="41"/>
      <c r="AC97" s="41"/>
      <c r="AD97" s="41" t="s">
        <v>97</v>
      </c>
      <c r="AE97" s="41"/>
      <c r="AF97" s="41"/>
      <c r="AG97" s="43"/>
      <c r="AH97" s="42" t="s">
        <v>102</v>
      </c>
      <c r="AI97" s="41" t="s">
        <v>96</v>
      </c>
      <c r="AJ97" s="42"/>
      <c r="AK97" s="43"/>
      <c r="AL97" s="42"/>
      <c r="AM97" s="41"/>
      <c r="AN97" s="41" t="s">
        <v>108</v>
      </c>
      <c r="AO97" s="41" t="s">
        <v>146</v>
      </c>
      <c r="AP97" s="43" t="s">
        <v>113</v>
      </c>
      <c r="AQ97" s="41">
        <v>5.0</v>
      </c>
      <c r="AR97" s="41">
        <v>24.0</v>
      </c>
      <c r="AS97" s="41">
        <v>3341.0</v>
      </c>
      <c r="AT97" s="41"/>
      <c r="AU97" s="42">
        <v>2.0</v>
      </c>
      <c r="AV97" s="43">
        <v>1.0</v>
      </c>
      <c r="AW97" s="42">
        <v>7.0</v>
      </c>
      <c r="AX97" s="41" t="s">
        <v>103</v>
      </c>
      <c r="AY97" s="43" t="s">
        <v>104</v>
      </c>
      <c r="AZ97" s="50">
        <v>3.33</v>
      </c>
      <c r="BA97" s="50">
        <f t="shared" si="20"/>
        <v>0.666</v>
      </c>
      <c r="BB97" s="41" t="s">
        <v>96</v>
      </c>
      <c r="BC97" s="43">
        <v>7.0</v>
      </c>
      <c r="BD97" s="42"/>
      <c r="BE97" s="41"/>
      <c r="BF97" s="43" t="s">
        <v>97</v>
      </c>
      <c r="BG97" s="42" t="s">
        <v>102</v>
      </c>
      <c r="BH97" s="41" t="s">
        <v>97</v>
      </c>
      <c r="BI97" s="43" t="s">
        <v>97</v>
      </c>
      <c r="BJ97" s="41" t="s">
        <v>96</v>
      </c>
      <c r="BK97" s="43" t="s">
        <v>96</v>
      </c>
    </row>
    <row r="98">
      <c r="A98" s="46" t="s">
        <v>246</v>
      </c>
      <c r="B98" s="42">
        <f t="shared" si="1"/>
        <v>2</v>
      </c>
      <c r="C98" s="41">
        <f t="shared" si="2"/>
        <v>2</v>
      </c>
      <c r="D98" s="43">
        <f t="shared" si="3"/>
        <v>2</v>
      </c>
      <c r="E98" s="41">
        <f t="shared" si="4"/>
        <v>0.5</v>
      </c>
      <c r="F98" s="41">
        <f t="shared" si="5"/>
        <v>2.5</v>
      </c>
      <c r="G98" s="43">
        <f t="shared" si="6"/>
        <v>1</v>
      </c>
      <c r="H98" s="41">
        <f t="shared" si="7"/>
        <v>2</v>
      </c>
      <c r="I98" s="41">
        <f>IF(AZ98&lt;PricePercentile33,0,IF(AZ98&lt;PricePercentile66,1,2))+IF(BA98&lt;ConPricePercentile33,0,IF(BA98&lt;ConPricePercentile66,1,2))+IF(BB98="Yes",0,1)+IF(BC98&gt;29,0,IF(BC98&gt;13,1,IF(BC98&gt;6,2,3)))</f>
        <v>5</v>
      </c>
      <c r="J98" s="43">
        <f t="shared" si="8"/>
        <v>0</v>
      </c>
      <c r="K98" s="47"/>
      <c r="L98" s="42" t="s">
        <v>247</v>
      </c>
      <c r="M98" s="42" t="str">
        <f t="shared" si="21"/>
        <v>See Note</v>
      </c>
      <c r="N98" s="43" t="s">
        <v>171</v>
      </c>
      <c r="O98" s="41" t="s">
        <v>108</v>
      </c>
      <c r="P98" s="43" t="s">
        <v>108</v>
      </c>
      <c r="Q98" s="42" t="s">
        <v>108</v>
      </c>
      <c r="R98" s="41" t="s">
        <v>108</v>
      </c>
      <c r="S98" s="41" t="s">
        <v>108</v>
      </c>
      <c r="T98" s="42" t="s">
        <v>107</v>
      </c>
      <c r="U98" s="41" t="s">
        <v>96</v>
      </c>
      <c r="V98" s="41" t="s">
        <v>96</v>
      </c>
      <c r="W98" s="43" t="str">
        <f t="shared" si="9"/>
        <v>No</v>
      </c>
      <c r="X98" s="41" t="s">
        <v>108</v>
      </c>
      <c r="Y98" s="41" t="s">
        <v>108</v>
      </c>
      <c r="Z98" s="43" t="s">
        <v>97</v>
      </c>
      <c r="AA98" s="42" t="s">
        <v>108</v>
      </c>
      <c r="AB98" s="41" t="s">
        <v>108</v>
      </c>
      <c r="AC98" s="41" t="s">
        <v>108</v>
      </c>
      <c r="AD98" s="41" t="s">
        <v>108</v>
      </c>
      <c r="AE98" s="41" t="s">
        <v>108</v>
      </c>
      <c r="AF98" s="41" t="s">
        <v>108</v>
      </c>
      <c r="AG98" s="43" t="s">
        <v>108</v>
      </c>
      <c r="AH98" s="42" t="s">
        <v>108</v>
      </c>
      <c r="AI98" s="41" t="s">
        <v>108</v>
      </c>
      <c r="AJ98" s="42"/>
      <c r="AK98" s="43"/>
      <c r="AL98" s="42"/>
      <c r="AM98" s="41"/>
      <c r="AN98" s="41"/>
      <c r="AO98" s="41"/>
      <c r="AP98" s="43"/>
      <c r="AQ98" s="41">
        <v>25.0</v>
      </c>
      <c r="AR98" s="41">
        <v>7.0</v>
      </c>
      <c r="AS98" s="41" t="s">
        <v>108</v>
      </c>
      <c r="AT98" s="41"/>
      <c r="AU98" s="42">
        <v>1.0</v>
      </c>
      <c r="AV98" s="43">
        <v>0.0</v>
      </c>
      <c r="AW98" s="42">
        <v>3.0</v>
      </c>
      <c r="AX98" s="41" t="s">
        <v>103</v>
      </c>
      <c r="AY98" s="43" t="s">
        <v>104</v>
      </c>
      <c r="AZ98" s="50">
        <v>5.0</v>
      </c>
      <c r="BA98" s="50">
        <f t="shared" si="20"/>
        <v>0.2</v>
      </c>
      <c r="BB98" s="41" t="s">
        <v>96</v>
      </c>
      <c r="BC98" s="43">
        <v>0.0</v>
      </c>
      <c r="BD98" s="42"/>
      <c r="BE98" s="41"/>
      <c r="BF98" s="43"/>
      <c r="BG98" s="42"/>
      <c r="BH98" s="41"/>
      <c r="BI98" s="43"/>
      <c r="BJ98" s="41"/>
      <c r="BK98" s="43"/>
    </row>
    <row r="99">
      <c r="A99" s="46" t="s">
        <v>248</v>
      </c>
      <c r="B99" s="42">
        <f t="shared" si="1"/>
        <v>4</v>
      </c>
      <c r="C99" s="41">
        <f t="shared" si="2"/>
        <v>2</v>
      </c>
      <c r="D99" s="43">
        <f t="shared" si="3"/>
        <v>4</v>
      </c>
      <c r="E99" s="41">
        <f t="shared" si="4"/>
        <v>2</v>
      </c>
      <c r="F99" s="41">
        <f t="shared" si="5"/>
        <v>2.5</v>
      </c>
      <c r="G99" s="43">
        <f t="shared" si="6"/>
        <v>3</v>
      </c>
      <c r="H99" s="41">
        <f t="shared" si="7"/>
        <v>2</v>
      </c>
      <c r="I99" s="41">
        <f>IF(AZ99&lt;PricePercentile33,0,IF(AZ99&lt;PricePercentile66,1,2))+IF(BA99&lt;ConPricePercentile33,0,IF(BA99&lt;ConPricePercentile66,1,2))+IF(BB99="Yes",0,1)+IF(BC99&gt;29,0,IF(BC99&gt;13,1,IF(BC99&gt;6,2,3)))</f>
        <v>0</v>
      </c>
      <c r="J99" s="43">
        <f t="shared" si="8"/>
        <v>0</v>
      </c>
      <c r="K99" s="47"/>
      <c r="L99" s="42" t="s">
        <v>101</v>
      </c>
      <c r="M99" s="42" t="str">
        <f t="shared" si="21"/>
        <v>Five</v>
      </c>
      <c r="N99" s="43" t="s">
        <v>97</v>
      </c>
      <c r="O99" s="48"/>
      <c r="P99" s="49"/>
      <c r="Q99" s="51"/>
      <c r="R99" s="48"/>
      <c r="S99" s="48"/>
      <c r="T99" s="42" t="s">
        <v>96</v>
      </c>
      <c r="U99" s="41" t="s">
        <v>97</v>
      </c>
      <c r="V99" s="41" t="s">
        <v>96</v>
      </c>
      <c r="W99" s="43" t="str">
        <f t="shared" si="9"/>
        <v>No</v>
      </c>
      <c r="X99" s="41" t="s">
        <v>96</v>
      </c>
      <c r="Y99" s="41" t="s">
        <v>96</v>
      </c>
      <c r="Z99" s="43" t="s">
        <v>97</v>
      </c>
      <c r="AA99" s="42"/>
      <c r="AB99" s="41"/>
      <c r="AC99" s="41"/>
      <c r="AD99" s="41"/>
      <c r="AE99" s="41"/>
      <c r="AF99" s="41"/>
      <c r="AG99" s="43"/>
      <c r="AH99" s="42"/>
      <c r="AI99" s="41"/>
      <c r="AJ99" s="42"/>
      <c r="AK99" s="43"/>
      <c r="AL99" s="42"/>
      <c r="AM99" s="41"/>
      <c r="AN99" s="41" t="s">
        <v>139</v>
      </c>
      <c r="AO99" s="41"/>
      <c r="AP99" s="43"/>
      <c r="AQ99" s="41">
        <v>10.0</v>
      </c>
      <c r="AR99" s="41"/>
      <c r="AS99" s="41"/>
      <c r="AT99" s="41"/>
      <c r="AU99" s="42">
        <v>3.0</v>
      </c>
      <c r="AV99" s="43">
        <v>1.0</v>
      </c>
      <c r="AW99" s="42">
        <v>0.0</v>
      </c>
      <c r="AX99" s="41" t="s">
        <v>103</v>
      </c>
      <c r="AY99" s="43" t="s">
        <v>104</v>
      </c>
      <c r="AZ99" s="50">
        <v>2.5</v>
      </c>
      <c r="BA99" s="50">
        <f t="shared" si="20"/>
        <v>0.25</v>
      </c>
      <c r="BB99" s="41" t="s">
        <v>97</v>
      </c>
      <c r="BC99" s="43">
        <v>90.0</v>
      </c>
      <c r="BD99" s="42"/>
      <c r="BE99" s="41"/>
      <c r="BF99" s="43"/>
      <c r="BG99" s="42"/>
      <c r="BH99" s="41"/>
      <c r="BI99" s="43"/>
      <c r="BJ99" s="41"/>
      <c r="BK99" s="43"/>
    </row>
    <row r="100">
      <c r="A100" s="46" t="s">
        <v>249</v>
      </c>
      <c r="B100" s="42">
        <f t="shared" si="1"/>
        <v>1</v>
      </c>
      <c r="C100" s="41">
        <f t="shared" si="2"/>
        <v>2</v>
      </c>
      <c r="D100" s="43">
        <f t="shared" si="3"/>
        <v>1</v>
      </c>
      <c r="E100" s="41">
        <f t="shared" si="4"/>
        <v>2</v>
      </c>
      <c r="F100" s="41">
        <f t="shared" si="5"/>
        <v>0</v>
      </c>
      <c r="G100" s="43">
        <f t="shared" si="6"/>
        <v>0</v>
      </c>
      <c r="H100" s="41">
        <f t="shared" si="7"/>
        <v>7</v>
      </c>
      <c r="I100" s="41">
        <f>IF(AZ100&lt;PricePercentile33,0,IF(AZ100&lt;PricePercentile66,1,2))+IF(BA100&lt;ConPricePercentile33,0,IF(BA100&lt;ConPricePercentile66,1,2))+IF(BB100="Yes",0,1)+IF(BC100&gt;29,0,IF(BC100&gt;13,1,IF(BC100&gt;6,2,3)))</f>
        <v>7</v>
      </c>
      <c r="J100" s="43">
        <f t="shared" si="8"/>
        <v>3</v>
      </c>
      <c r="K100" s="47"/>
      <c r="L100" s="42" t="s">
        <v>128</v>
      </c>
      <c r="M100" s="42" t="str">
        <f t="shared" si="21"/>
        <v>Fourteen</v>
      </c>
      <c r="N100" s="43" t="s">
        <v>96</v>
      </c>
      <c r="O100" s="48"/>
      <c r="P100" s="49"/>
      <c r="Q100" s="51"/>
      <c r="R100" s="48"/>
      <c r="S100" s="48"/>
      <c r="T100" s="42" t="s">
        <v>107</v>
      </c>
      <c r="U100" s="41" t="s">
        <v>97</v>
      </c>
      <c r="V100" s="41" t="s">
        <v>96</v>
      </c>
      <c r="W100" s="43" t="str">
        <f t="shared" si="9"/>
        <v>No</v>
      </c>
      <c r="X100" s="41" t="s">
        <v>96</v>
      </c>
      <c r="Y100" s="41" t="s">
        <v>96</v>
      </c>
      <c r="Z100" s="43" t="s">
        <v>97</v>
      </c>
      <c r="AA100" s="42"/>
      <c r="AB100" s="41" t="s">
        <v>97</v>
      </c>
      <c r="AC100" s="41"/>
      <c r="AD100" s="41"/>
      <c r="AE100" s="41"/>
      <c r="AF100" s="41"/>
      <c r="AG100" s="43"/>
      <c r="AH100" s="42"/>
      <c r="AI100" s="41" t="s">
        <v>96</v>
      </c>
      <c r="AJ100" s="42"/>
      <c r="AK100" s="43"/>
      <c r="AL100" s="42"/>
      <c r="AM100" s="41"/>
      <c r="AN100" s="41" t="s">
        <v>112</v>
      </c>
      <c r="AO100" s="41" t="s">
        <v>241</v>
      </c>
      <c r="AP100" s="43" t="s">
        <v>241</v>
      </c>
      <c r="AQ100" s="41">
        <v>4.0</v>
      </c>
      <c r="AR100" s="41">
        <v>20.0</v>
      </c>
      <c r="AS100" s="41">
        <v>34.0</v>
      </c>
      <c r="AT100" s="41"/>
      <c r="AU100" s="42">
        <v>8.0</v>
      </c>
      <c r="AV100" s="43">
        <v>4.0</v>
      </c>
      <c r="AW100" s="42">
        <v>21.0</v>
      </c>
      <c r="AX100" s="41" t="s">
        <v>103</v>
      </c>
      <c r="AY100" s="43" t="s">
        <v>134</v>
      </c>
      <c r="AZ100" s="50">
        <v>7.02</v>
      </c>
      <c r="BA100" s="50">
        <f t="shared" si="20"/>
        <v>1.755</v>
      </c>
      <c r="BB100" s="41" t="s">
        <v>96</v>
      </c>
      <c r="BC100" s="43">
        <v>0.0</v>
      </c>
      <c r="BD100" s="42"/>
      <c r="BE100" s="41"/>
      <c r="BF100" s="43"/>
      <c r="BG100" s="42" t="s">
        <v>96</v>
      </c>
      <c r="BH100" s="41" t="s">
        <v>96</v>
      </c>
      <c r="BI100" s="43" t="s">
        <v>96</v>
      </c>
      <c r="BJ100" s="41"/>
      <c r="BK100" s="43"/>
    </row>
    <row r="101">
      <c r="A101" s="46" t="s">
        <v>250</v>
      </c>
      <c r="B101" s="42">
        <f t="shared" si="1"/>
        <v>0</v>
      </c>
      <c r="C101" s="41">
        <f t="shared" si="2"/>
        <v>2</v>
      </c>
      <c r="D101" s="43">
        <f t="shared" si="3"/>
        <v>1</v>
      </c>
      <c r="E101" s="41">
        <f t="shared" si="4"/>
        <v>1</v>
      </c>
      <c r="F101" s="41">
        <f t="shared" si="5"/>
        <v>0</v>
      </c>
      <c r="G101" s="43">
        <f t="shared" si="6"/>
        <v>0</v>
      </c>
      <c r="H101" s="41">
        <f t="shared" si="7"/>
        <v>7</v>
      </c>
      <c r="I101" s="41">
        <f>IF(AZ101&lt;PricePercentile33,0,IF(AZ101&lt;PricePercentile66,1,2))+IF(BA101&lt;ConPricePercentile33,0,IF(BA101&lt;ConPricePercentile66,1,2))+IF(BB101="Yes",0,1)+IF(BC101&gt;29,0,IF(BC101&gt;13,1,IF(BC101&gt;6,2,3)))</f>
        <v>7</v>
      </c>
      <c r="J101" s="43">
        <f t="shared" si="8"/>
        <v>4</v>
      </c>
      <c r="K101" s="47"/>
      <c r="L101" s="42" t="s">
        <v>120</v>
      </c>
      <c r="M101" s="42" t="str">
        <f t="shared" si="21"/>
        <v>No</v>
      </c>
      <c r="N101" s="43" t="s">
        <v>96</v>
      </c>
      <c r="O101" s="41" t="s">
        <v>96</v>
      </c>
      <c r="P101" s="49"/>
      <c r="Q101" s="51"/>
      <c r="R101" s="48"/>
      <c r="S101" s="48"/>
      <c r="T101" s="42" t="s">
        <v>107</v>
      </c>
      <c r="U101" s="41" t="s">
        <v>97</v>
      </c>
      <c r="V101" s="41" t="s">
        <v>96</v>
      </c>
      <c r="W101" s="43" t="str">
        <f t="shared" si="9"/>
        <v>Yes</v>
      </c>
      <c r="X101" s="41" t="s">
        <v>97</v>
      </c>
      <c r="Y101" s="41" t="s">
        <v>96</v>
      </c>
      <c r="Z101" s="43" t="s">
        <v>97</v>
      </c>
      <c r="AA101" s="42" t="s">
        <v>97</v>
      </c>
      <c r="AB101" s="41"/>
      <c r="AC101" s="41" t="s">
        <v>97</v>
      </c>
      <c r="AD101" s="41" t="s">
        <v>97</v>
      </c>
      <c r="AE101" s="41"/>
      <c r="AF101" s="41"/>
      <c r="AG101" s="43"/>
      <c r="AH101" s="42"/>
      <c r="AI101" s="41" t="s">
        <v>96</v>
      </c>
      <c r="AJ101" s="42"/>
      <c r="AK101" s="43"/>
      <c r="AL101" s="42"/>
      <c r="AM101" s="41"/>
      <c r="AN101" s="41" t="s">
        <v>112</v>
      </c>
      <c r="AO101" s="41" t="s">
        <v>113</v>
      </c>
      <c r="AP101" s="43" t="s">
        <v>113</v>
      </c>
      <c r="AQ101" s="41">
        <v>3.0</v>
      </c>
      <c r="AR101" s="41">
        <v>40.0</v>
      </c>
      <c r="AS101" s="41">
        <v>300.0</v>
      </c>
      <c r="AT101" s="41"/>
      <c r="AU101" s="42">
        <v>0.0</v>
      </c>
      <c r="AV101" s="43">
        <v>0.0</v>
      </c>
      <c r="AW101" s="42">
        <v>5.0</v>
      </c>
      <c r="AX101" s="41" t="s">
        <v>116</v>
      </c>
      <c r="AY101" s="43" t="s">
        <v>104</v>
      </c>
      <c r="AZ101" s="50">
        <v>10.0</v>
      </c>
      <c r="BA101" s="50">
        <f t="shared" si="20"/>
        <v>3.333333333</v>
      </c>
      <c r="BB101" s="41" t="s">
        <v>96</v>
      </c>
      <c r="BC101" s="43">
        <v>0.0</v>
      </c>
      <c r="BD101" s="42"/>
      <c r="BE101" s="41"/>
      <c r="BF101" s="43"/>
      <c r="BG101" s="42" t="s">
        <v>96</v>
      </c>
      <c r="BH101" s="41" t="s">
        <v>96</v>
      </c>
      <c r="BI101" s="43" t="s">
        <v>96</v>
      </c>
      <c r="BJ101" s="41"/>
      <c r="BK101" s="43" t="s">
        <v>96</v>
      </c>
    </row>
    <row r="102">
      <c r="A102" s="46" t="s">
        <v>251</v>
      </c>
      <c r="B102" s="42">
        <f t="shared" si="1"/>
        <v>1</v>
      </c>
      <c r="C102" s="41">
        <f t="shared" si="2"/>
        <v>1</v>
      </c>
      <c r="D102" s="43">
        <f t="shared" si="3"/>
        <v>4</v>
      </c>
      <c r="E102" s="41">
        <f t="shared" si="4"/>
        <v>2</v>
      </c>
      <c r="F102" s="41">
        <f t="shared" si="5"/>
        <v>2.5</v>
      </c>
      <c r="G102" s="43">
        <f t="shared" si="6"/>
        <v>2</v>
      </c>
      <c r="H102" s="41">
        <f t="shared" si="7"/>
        <v>5</v>
      </c>
      <c r="I102" s="41">
        <f>IF(AZ102&lt;PricePercentile33,0,IF(AZ102&lt;PricePercentile66,1,2))+IF(BA102&lt;ConPricePercentile33,0,IF(BA102&lt;ConPricePercentile66,1,2))+IF(BB102="Yes",0,1)+IF(BC102&gt;29,0,IF(BC102&gt;13,1,IF(BC102&gt;6,2,3)))</f>
        <v>3</v>
      </c>
      <c r="J102" s="43">
        <f t="shared" si="8"/>
        <v>5</v>
      </c>
      <c r="K102" s="47"/>
      <c r="L102" s="42" t="s">
        <v>252</v>
      </c>
      <c r="M102" s="42" t="str">
        <f t="shared" si="21"/>
        <v>Nine</v>
      </c>
      <c r="N102" s="43" t="s">
        <v>96</v>
      </c>
      <c r="O102" s="41" t="s">
        <v>96</v>
      </c>
      <c r="P102" s="49"/>
      <c r="Q102" s="42" t="s">
        <v>96</v>
      </c>
      <c r="R102" s="48"/>
      <c r="S102" s="41" t="s">
        <v>96</v>
      </c>
      <c r="T102" s="42" t="s">
        <v>96</v>
      </c>
      <c r="U102" s="41" t="s">
        <v>97</v>
      </c>
      <c r="V102" s="41" t="s">
        <v>96</v>
      </c>
      <c r="W102" s="43" t="str">
        <f t="shared" si="9"/>
        <v>No</v>
      </c>
      <c r="X102" s="41" t="s">
        <v>96</v>
      </c>
      <c r="Y102" s="41" t="s">
        <v>96</v>
      </c>
      <c r="Z102" s="43" t="s">
        <v>97</v>
      </c>
      <c r="AA102" s="42"/>
      <c r="AB102" s="41"/>
      <c r="AC102" s="41"/>
      <c r="AD102" s="41"/>
      <c r="AE102" s="41"/>
      <c r="AF102" s="41"/>
      <c r="AG102" s="43"/>
      <c r="AH102" s="42"/>
      <c r="AI102" s="41"/>
      <c r="AJ102" s="42"/>
      <c r="AK102" s="43"/>
      <c r="AL102" s="42"/>
      <c r="AM102" s="41"/>
      <c r="AN102" s="41" t="s">
        <v>108</v>
      </c>
      <c r="AO102" s="41" t="s">
        <v>108</v>
      </c>
      <c r="AP102" s="43" t="s">
        <v>108</v>
      </c>
      <c r="AQ102" s="41">
        <v>1.0</v>
      </c>
      <c r="AR102" s="41">
        <v>16.0</v>
      </c>
      <c r="AS102" s="41">
        <v>21.0</v>
      </c>
      <c r="AT102" s="41" t="s">
        <v>224</v>
      </c>
      <c r="AU102" s="42">
        <v>2.0</v>
      </c>
      <c r="AV102" s="43">
        <v>0.0</v>
      </c>
      <c r="AW102" s="42">
        <v>16.0</v>
      </c>
      <c r="AX102" s="41" t="s">
        <v>98</v>
      </c>
      <c r="AY102" s="43" t="s">
        <v>104</v>
      </c>
      <c r="AZ102" s="50">
        <v>6.25</v>
      </c>
      <c r="BA102" s="50">
        <f t="shared" si="20"/>
        <v>6.25</v>
      </c>
      <c r="BB102" s="41" t="s">
        <v>97</v>
      </c>
      <c r="BC102" s="43">
        <v>30.0</v>
      </c>
      <c r="BD102" s="42"/>
      <c r="BE102" s="41" t="s">
        <v>97</v>
      </c>
      <c r="BF102" s="43"/>
      <c r="BG102" s="42" t="s">
        <v>96</v>
      </c>
      <c r="BH102" s="41" t="s">
        <v>96</v>
      </c>
      <c r="BI102" s="43" t="s">
        <v>96</v>
      </c>
      <c r="BJ102" s="41"/>
      <c r="BK102" s="43" t="s">
        <v>96</v>
      </c>
    </row>
    <row r="103">
      <c r="A103" s="46" t="s">
        <v>253</v>
      </c>
      <c r="B103" s="42">
        <f t="shared" si="1"/>
        <v>1</v>
      </c>
      <c r="C103" s="41">
        <f t="shared" si="2"/>
        <v>2</v>
      </c>
      <c r="D103" s="43">
        <f t="shared" si="3"/>
        <v>2</v>
      </c>
      <c r="E103" s="41">
        <f t="shared" si="4"/>
        <v>1</v>
      </c>
      <c r="F103" s="41">
        <f t="shared" si="5"/>
        <v>2.5</v>
      </c>
      <c r="G103" s="43">
        <f t="shared" si="6"/>
        <v>5</v>
      </c>
      <c r="H103" s="41">
        <f t="shared" si="7"/>
        <v>7</v>
      </c>
      <c r="I103" s="41">
        <f>IF(AZ103&lt;PricePercentile33,0,IF(AZ103&lt;PricePercentile66,1,2))+IF(BA103&lt;ConPricePercentile33,0,IF(BA103&lt;ConPricePercentile66,1,2))+IF(BB103="Yes",0,1)+IF(BC103&gt;29,0,IF(BC103&gt;13,1,IF(BC103&gt;6,2,3)))</f>
        <v>4</v>
      </c>
      <c r="J103" s="43">
        <f t="shared" si="8"/>
        <v>0</v>
      </c>
      <c r="K103" s="47"/>
      <c r="L103" s="42" t="s">
        <v>128</v>
      </c>
      <c r="M103" s="42" t="str">
        <f t="shared" si="21"/>
        <v>Fourteen</v>
      </c>
      <c r="N103" s="43" t="s">
        <v>96</v>
      </c>
      <c r="O103" s="48"/>
      <c r="P103" s="49"/>
      <c r="Q103" s="51"/>
      <c r="R103" s="48"/>
      <c r="S103" s="48"/>
      <c r="T103" s="42" t="s">
        <v>107</v>
      </c>
      <c r="U103" s="41" t="s">
        <v>96</v>
      </c>
      <c r="V103" s="41" t="s">
        <v>96</v>
      </c>
      <c r="W103" s="43" t="str">
        <f t="shared" si="9"/>
        <v>No</v>
      </c>
      <c r="X103" s="41" t="s">
        <v>97</v>
      </c>
      <c r="Y103" s="41" t="s">
        <v>96</v>
      </c>
      <c r="Z103" s="43" t="s">
        <v>97</v>
      </c>
      <c r="AA103" s="42"/>
      <c r="AB103" s="41"/>
      <c r="AC103" s="41"/>
      <c r="AD103" s="41"/>
      <c r="AE103" s="41"/>
      <c r="AF103" s="41"/>
      <c r="AG103" s="43"/>
      <c r="AH103" s="42"/>
      <c r="AI103" s="41"/>
      <c r="AJ103" s="42"/>
      <c r="AK103" s="43"/>
      <c r="AL103" s="42"/>
      <c r="AM103" s="41"/>
      <c r="AN103" s="41"/>
      <c r="AO103" s="41"/>
      <c r="AP103" s="43"/>
      <c r="AQ103" s="41">
        <v>1.0</v>
      </c>
      <c r="AR103" s="48"/>
      <c r="AS103" s="48"/>
      <c r="AT103" s="48"/>
      <c r="AU103" s="42">
        <v>1.0</v>
      </c>
      <c r="AV103" s="43">
        <v>1.0</v>
      </c>
      <c r="AW103" s="42">
        <v>0.0</v>
      </c>
      <c r="AX103" s="41"/>
      <c r="AY103" s="43" t="s">
        <v>104</v>
      </c>
      <c r="AZ103" s="52"/>
      <c r="BA103" s="50"/>
      <c r="BB103" s="41" t="s">
        <v>96</v>
      </c>
      <c r="BC103" s="43">
        <v>0.0</v>
      </c>
      <c r="BD103" s="42"/>
      <c r="BE103" s="41"/>
      <c r="BF103" s="43"/>
      <c r="BG103" s="42"/>
      <c r="BH103" s="41"/>
      <c r="BI103" s="43"/>
      <c r="BJ103" s="41"/>
      <c r="BK103" s="43"/>
    </row>
    <row r="104">
      <c r="A104" s="46" t="s">
        <v>254</v>
      </c>
      <c r="B104" s="42">
        <f t="shared" si="1"/>
        <v>0</v>
      </c>
      <c r="C104" s="41">
        <f t="shared" si="2"/>
        <v>3</v>
      </c>
      <c r="D104" s="43">
        <f t="shared" si="3"/>
        <v>4</v>
      </c>
      <c r="E104" s="41">
        <f t="shared" si="4"/>
        <v>0.5</v>
      </c>
      <c r="F104" s="41">
        <f t="shared" si="5"/>
        <v>1.5</v>
      </c>
      <c r="G104" s="43">
        <f t="shared" si="6"/>
        <v>0</v>
      </c>
      <c r="H104" s="41">
        <f t="shared" si="7"/>
        <v>3</v>
      </c>
      <c r="I104" s="41">
        <f>IF(AZ104&lt;PricePercentile33,0,IF(AZ104&lt;PricePercentile66,1,2))+IF(BA104&lt;ConPricePercentile33,0,IF(BA104&lt;ConPricePercentile66,1,2))+IF(BB104="Yes",0,1)+IF(BC104&gt;29,0,IF(BC104&gt;13,1,IF(BC104&gt;6,2,3)))</f>
        <v>4</v>
      </c>
      <c r="J104" s="43">
        <f t="shared" si="8"/>
        <v>5</v>
      </c>
      <c r="K104" s="47"/>
      <c r="L104" s="42" t="s">
        <v>132</v>
      </c>
      <c r="M104" s="42" t="str">
        <f t="shared" si="21"/>
        <v>No</v>
      </c>
      <c r="N104" s="43" t="s">
        <v>96</v>
      </c>
      <c r="O104" s="41" t="s">
        <v>96</v>
      </c>
      <c r="P104" s="43"/>
      <c r="Q104" s="42" t="s">
        <v>97</v>
      </c>
      <c r="R104" s="41" t="s">
        <v>97</v>
      </c>
      <c r="S104" s="41"/>
      <c r="T104" s="42" t="s">
        <v>96</v>
      </c>
      <c r="U104" s="41" t="s">
        <v>97</v>
      </c>
      <c r="V104" s="41" t="s">
        <v>96</v>
      </c>
      <c r="W104" s="43" t="str">
        <f t="shared" si="9"/>
        <v>No</v>
      </c>
      <c r="X104" s="41" t="s">
        <v>97</v>
      </c>
      <c r="Y104" s="41" t="s">
        <v>97</v>
      </c>
      <c r="Z104" s="43" t="s">
        <v>97</v>
      </c>
      <c r="AA104" s="42"/>
      <c r="AB104" s="41"/>
      <c r="AC104" s="41"/>
      <c r="AD104" s="41"/>
      <c r="AE104" s="41"/>
      <c r="AF104" s="41"/>
      <c r="AG104" s="43"/>
      <c r="AH104" s="42" t="s">
        <v>96</v>
      </c>
      <c r="AI104" s="41" t="s">
        <v>102</v>
      </c>
      <c r="AJ104" s="42"/>
      <c r="AK104" s="43"/>
      <c r="AL104" s="42"/>
      <c r="AM104" s="41"/>
      <c r="AN104" s="41" t="s">
        <v>112</v>
      </c>
      <c r="AO104" s="41"/>
      <c r="AP104" s="43"/>
      <c r="AQ104" s="41">
        <v>5.0</v>
      </c>
      <c r="AR104" s="41">
        <v>141.0</v>
      </c>
      <c r="AS104" s="41">
        <v>500.0</v>
      </c>
      <c r="AT104" s="41"/>
      <c r="AU104" s="42"/>
      <c r="AV104" s="43"/>
      <c r="AW104" s="42">
        <v>27.0</v>
      </c>
      <c r="AX104" s="41" t="s">
        <v>103</v>
      </c>
      <c r="AY104" s="43" t="s">
        <v>104</v>
      </c>
      <c r="AZ104" s="50">
        <v>4.17</v>
      </c>
      <c r="BA104" s="50">
        <f t="shared" ref="BA104:BA105" si="22">AZ104/AQ104</f>
        <v>0.834</v>
      </c>
      <c r="BB104" s="41" t="s">
        <v>96</v>
      </c>
      <c r="BC104" s="43">
        <v>7.0</v>
      </c>
      <c r="BD104" s="42"/>
      <c r="BE104" s="41"/>
      <c r="BF104" s="43"/>
      <c r="BG104" s="42" t="s">
        <v>96</v>
      </c>
      <c r="BH104" s="41" t="s">
        <v>96</v>
      </c>
      <c r="BI104" s="43" t="s">
        <v>96</v>
      </c>
      <c r="BJ104" s="41" t="s">
        <v>96</v>
      </c>
      <c r="BK104" s="43" t="s">
        <v>96</v>
      </c>
    </row>
    <row r="105">
      <c r="A105" s="46" t="s">
        <v>255</v>
      </c>
      <c r="B105" s="42">
        <f t="shared" si="1"/>
        <v>4</v>
      </c>
      <c r="C105" s="41">
        <f t="shared" si="2"/>
        <v>2</v>
      </c>
      <c r="D105" s="43">
        <f t="shared" si="3"/>
        <v>1</v>
      </c>
      <c r="E105" s="41">
        <f t="shared" si="4"/>
        <v>2</v>
      </c>
      <c r="F105" s="41">
        <f t="shared" si="5"/>
        <v>2.5</v>
      </c>
      <c r="G105" s="43">
        <f t="shared" si="6"/>
        <v>2</v>
      </c>
      <c r="H105" s="41">
        <f t="shared" si="7"/>
        <v>7</v>
      </c>
      <c r="I105" s="41">
        <f>IF(AZ105&lt;PricePercentile33,0,IF(AZ105&lt;PricePercentile66,1,2))+IF(BA105&lt;ConPricePercentile33,0,IF(BA105&lt;ConPricePercentile66,1,2))+IF(BB105="Yes",0,1)+IF(BC105&gt;29,0,IF(BC105&gt;13,1,IF(BC105&gt;6,2,3)))</f>
        <v>5</v>
      </c>
      <c r="J105" s="43">
        <f t="shared" si="8"/>
        <v>1</v>
      </c>
      <c r="K105" s="47"/>
      <c r="L105" s="42" t="s">
        <v>101</v>
      </c>
      <c r="M105" s="42" t="str">
        <f t="shared" si="21"/>
        <v>Five</v>
      </c>
      <c r="N105" s="43" t="s">
        <v>97</v>
      </c>
      <c r="O105" s="41" t="s">
        <v>96</v>
      </c>
      <c r="P105" s="49"/>
      <c r="Q105" s="42"/>
      <c r="R105" s="41"/>
      <c r="S105" s="41"/>
      <c r="T105" s="42" t="s">
        <v>107</v>
      </c>
      <c r="U105" s="41" t="s">
        <v>97</v>
      </c>
      <c r="V105" s="41" t="s">
        <v>96</v>
      </c>
      <c r="W105" s="43" t="str">
        <f t="shared" si="9"/>
        <v>No</v>
      </c>
      <c r="X105" s="41" t="s">
        <v>96</v>
      </c>
      <c r="Y105" s="41" t="s">
        <v>96</v>
      </c>
      <c r="Z105" s="43" t="s">
        <v>97</v>
      </c>
      <c r="AA105" s="42"/>
      <c r="AB105" s="41" t="s">
        <v>97</v>
      </c>
      <c r="AC105" s="41"/>
      <c r="AD105" s="41"/>
      <c r="AE105" s="41"/>
      <c r="AF105" s="41"/>
      <c r="AG105" s="43"/>
      <c r="AH105" s="42"/>
      <c r="AI105" s="41"/>
      <c r="AJ105" s="42"/>
      <c r="AK105" s="43"/>
      <c r="AL105" s="42"/>
      <c r="AM105" s="41"/>
      <c r="AN105" s="41"/>
      <c r="AO105" s="41"/>
      <c r="AP105" s="43"/>
      <c r="AQ105" s="41">
        <v>1.0</v>
      </c>
      <c r="AR105" s="41">
        <v>20.0</v>
      </c>
      <c r="AS105" s="41">
        <v>31.0</v>
      </c>
      <c r="AT105" s="41"/>
      <c r="AU105" s="42">
        <v>5.0</v>
      </c>
      <c r="AV105" s="43">
        <v>4.0</v>
      </c>
      <c r="AW105" s="42">
        <v>13.0</v>
      </c>
      <c r="AX105" s="41" t="s">
        <v>103</v>
      </c>
      <c r="AY105" s="43" t="s">
        <v>134</v>
      </c>
      <c r="AZ105" s="50">
        <v>1.88</v>
      </c>
      <c r="BA105" s="50">
        <f t="shared" si="22"/>
        <v>1.88</v>
      </c>
      <c r="BB105" s="41" t="s">
        <v>96</v>
      </c>
      <c r="BC105" s="43">
        <v>0.0</v>
      </c>
      <c r="BD105" s="42"/>
      <c r="BE105" s="41" t="s">
        <v>97</v>
      </c>
      <c r="BF105" s="43"/>
      <c r="BG105" s="42"/>
      <c r="BH105" s="41"/>
      <c r="BI105" s="43"/>
      <c r="BJ105" s="41"/>
      <c r="BK105" s="43"/>
    </row>
    <row r="106">
      <c r="A106" s="46" t="s">
        <v>256</v>
      </c>
      <c r="B106" s="42">
        <f t="shared" si="1"/>
        <v>4</v>
      </c>
      <c r="C106" s="41">
        <f t="shared" si="2"/>
        <v>1.5</v>
      </c>
      <c r="D106" s="43">
        <f t="shared" si="3"/>
        <v>0</v>
      </c>
      <c r="E106" s="41">
        <f t="shared" si="4"/>
        <v>0</v>
      </c>
      <c r="F106" s="41">
        <f t="shared" si="5"/>
        <v>1.5</v>
      </c>
      <c r="G106" s="43">
        <f t="shared" si="6"/>
        <v>3</v>
      </c>
      <c r="H106" s="41">
        <f t="shared" si="7"/>
        <v>0</v>
      </c>
      <c r="I106" s="41">
        <f>IF(AZ106&lt;PricePercentile33,0,IF(AZ106&lt;PricePercentile66,1,2))+IF(BA106&lt;ConPricePercentile33,0,IF(BA106&lt;ConPricePercentile66,1,2))+IF(BB106="Yes",0,1)+IF(BC106&gt;29,0,IF(BC106&gt;13,1,IF(BC106&gt;6,2,3)))</f>
        <v>6</v>
      </c>
      <c r="J106" s="43">
        <f t="shared" si="8"/>
        <v>0</v>
      </c>
      <c r="K106" s="47"/>
      <c r="L106" s="42" t="s">
        <v>101</v>
      </c>
      <c r="M106" s="42" t="str">
        <f t="shared" si="21"/>
        <v>Five</v>
      </c>
      <c r="N106" s="43" t="s">
        <v>97</v>
      </c>
      <c r="O106" s="41"/>
      <c r="P106" s="49"/>
      <c r="Q106" s="42"/>
      <c r="R106" s="41"/>
      <c r="S106" s="41" t="s">
        <v>96</v>
      </c>
      <c r="T106" s="42" t="s">
        <v>97</v>
      </c>
      <c r="U106" s="41" t="s">
        <v>97</v>
      </c>
      <c r="V106" s="41" t="s">
        <v>97</v>
      </c>
      <c r="W106" s="43" t="str">
        <f t="shared" si="9"/>
        <v>No</v>
      </c>
      <c r="X106" s="41" t="s">
        <v>97</v>
      </c>
      <c r="Y106" s="41" t="s">
        <v>97</v>
      </c>
      <c r="Z106" s="43" t="s">
        <v>97</v>
      </c>
      <c r="AA106" s="42"/>
      <c r="AB106" s="41" t="s">
        <v>97</v>
      </c>
      <c r="AC106" s="41" t="s">
        <v>97</v>
      </c>
      <c r="AD106" s="41"/>
      <c r="AE106" s="41"/>
      <c r="AF106" s="41"/>
      <c r="AG106" s="43" t="s">
        <v>97</v>
      </c>
      <c r="AH106" s="42"/>
      <c r="AI106" s="41"/>
      <c r="AJ106" s="42"/>
      <c r="AK106" s="43"/>
      <c r="AL106" s="42"/>
      <c r="AM106" s="41"/>
      <c r="AN106" s="41" t="s">
        <v>122</v>
      </c>
      <c r="AO106" s="41"/>
      <c r="AP106" s="43"/>
      <c r="AQ106" s="41">
        <v>25.0</v>
      </c>
      <c r="AR106" s="41"/>
      <c r="AS106" s="41"/>
      <c r="AT106" s="41"/>
      <c r="AU106" s="42">
        <v>0.0</v>
      </c>
      <c r="AV106" s="43">
        <v>0.0</v>
      </c>
      <c r="AW106" s="42">
        <v>0.0</v>
      </c>
      <c r="AX106" s="41" t="s">
        <v>109</v>
      </c>
      <c r="AY106" s="43" t="s">
        <v>104</v>
      </c>
      <c r="AZ106" s="50" t="s">
        <v>108</v>
      </c>
      <c r="BA106" s="50"/>
      <c r="BB106" s="41" t="s">
        <v>96</v>
      </c>
      <c r="BC106" s="43">
        <v>0.0</v>
      </c>
      <c r="BD106" s="42"/>
      <c r="BE106" s="41"/>
      <c r="BF106" s="43"/>
      <c r="BG106" s="42"/>
      <c r="BH106" s="41"/>
      <c r="BI106" s="43"/>
      <c r="BJ106" s="41"/>
      <c r="BK106" s="43"/>
    </row>
    <row r="107">
      <c r="A107" s="46" t="s">
        <v>257</v>
      </c>
      <c r="B107" s="42">
        <f t="shared" si="1"/>
        <v>2</v>
      </c>
      <c r="C107" s="41">
        <f t="shared" si="2"/>
        <v>2</v>
      </c>
      <c r="D107" s="43">
        <f t="shared" si="3"/>
        <v>1</v>
      </c>
      <c r="E107" s="41">
        <f t="shared" si="4"/>
        <v>2.5</v>
      </c>
      <c r="F107" s="41">
        <f t="shared" si="5"/>
        <v>1.5</v>
      </c>
      <c r="G107" s="43">
        <f t="shared" si="6"/>
        <v>2</v>
      </c>
      <c r="H107" s="41">
        <f t="shared" si="7"/>
        <v>4</v>
      </c>
      <c r="I107" s="41">
        <f>IF(AZ107&lt;PricePercentile33,0,IF(AZ107&lt;PricePercentile66,1,2))+IF(BA107&lt;ConPricePercentile33,0,IF(BA107&lt;ConPricePercentile66,1,2))+IF(BB107="Yes",0,1)+IF(BC107&gt;29,0,IF(BC107&gt;13,1,IF(BC107&gt;6,2,3)))</f>
        <v>4</v>
      </c>
      <c r="J107" s="43">
        <f t="shared" si="8"/>
        <v>4</v>
      </c>
      <c r="K107" s="47"/>
      <c r="L107" s="53" t="s">
        <v>136</v>
      </c>
      <c r="M107" s="54" t="str">
        <f t="shared" si="21"/>
        <v>Five</v>
      </c>
      <c r="N107" s="55" t="s">
        <v>96</v>
      </c>
      <c r="O107" s="56"/>
      <c r="P107" s="57"/>
      <c r="Q107" s="56"/>
      <c r="R107" s="56"/>
      <c r="S107" s="58"/>
      <c r="T107" s="59" t="s">
        <v>107</v>
      </c>
      <c r="U107" s="60" t="s">
        <v>97</v>
      </c>
      <c r="V107" s="54" t="s">
        <v>96</v>
      </c>
      <c r="W107" s="61" t="str">
        <f t="shared" si="9"/>
        <v>No</v>
      </c>
      <c r="X107" s="54" t="s">
        <v>96</v>
      </c>
      <c r="Y107" s="54" t="s">
        <v>96</v>
      </c>
      <c r="Z107" s="55" t="s">
        <v>97</v>
      </c>
      <c r="AA107" s="56"/>
      <c r="AB107" s="56"/>
      <c r="AC107" s="56"/>
      <c r="AD107" s="56"/>
      <c r="AE107" s="56"/>
      <c r="AF107" s="56"/>
      <c r="AG107" s="58"/>
      <c r="AH107" s="56"/>
      <c r="AI107" s="62" t="s">
        <v>102</v>
      </c>
      <c r="AJ107" s="63">
        <v>38.05</v>
      </c>
      <c r="AK107" s="64">
        <v>14.87</v>
      </c>
      <c r="AL107" s="56"/>
      <c r="AM107" s="60" t="s">
        <v>112</v>
      </c>
      <c r="AN107" s="60" t="s">
        <v>112</v>
      </c>
      <c r="AO107" s="56"/>
      <c r="AP107" s="58"/>
      <c r="AQ107" s="65">
        <v>2.0</v>
      </c>
      <c r="AR107" s="60">
        <v>15.0</v>
      </c>
      <c r="AS107" s="60">
        <v>19.0</v>
      </c>
      <c r="AT107" s="62" t="s">
        <v>224</v>
      </c>
      <c r="AU107" s="66">
        <v>1.0</v>
      </c>
      <c r="AV107" s="67">
        <v>2.0</v>
      </c>
      <c r="AW107" s="68">
        <v>5.0</v>
      </c>
      <c r="AX107" s="60" t="s">
        <v>103</v>
      </c>
      <c r="AY107" s="55" t="s">
        <v>104</v>
      </c>
      <c r="AZ107" s="69">
        <v>2.95</v>
      </c>
      <c r="BA107" s="70">
        <f t="shared" ref="BA107:BA111" si="23">AZ107/AQ107</f>
        <v>1.475</v>
      </c>
      <c r="BB107" s="60" t="s">
        <v>97</v>
      </c>
      <c r="BC107" s="61">
        <v>0.0</v>
      </c>
      <c r="BD107" s="56"/>
      <c r="BE107" s="56"/>
      <c r="BF107" s="58"/>
      <c r="BG107" s="54" t="s">
        <v>96</v>
      </c>
      <c r="BH107" s="54" t="s">
        <v>96</v>
      </c>
      <c r="BI107" s="61" t="s">
        <v>96</v>
      </c>
      <c r="BJ107" s="56"/>
      <c r="BK107" s="61" t="s">
        <v>96</v>
      </c>
    </row>
    <row r="108">
      <c r="A108" s="46" t="s">
        <v>258</v>
      </c>
      <c r="B108" s="42">
        <f t="shared" si="1"/>
        <v>4</v>
      </c>
      <c r="C108" s="41">
        <f t="shared" si="2"/>
        <v>3.5</v>
      </c>
      <c r="D108" s="43">
        <f t="shared" si="3"/>
        <v>1</v>
      </c>
      <c r="E108" s="41">
        <f t="shared" si="4"/>
        <v>2</v>
      </c>
      <c r="F108" s="41">
        <f t="shared" si="5"/>
        <v>3</v>
      </c>
      <c r="G108" s="43">
        <f t="shared" si="6"/>
        <v>0</v>
      </c>
      <c r="H108" s="41">
        <f t="shared" si="7"/>
        <v>7</v>
      </c>
      <c r="I108" s="41">
        <f>IF(AZ108&lt;PricePercentile33,0,IF(AZ108&lt;PricePercentile66,1,2))+IF(BA108&lt;ConPricePercentile33,0,IF(BA108&lt;ConPricePercentile66,1,2))+IF(BB108="Yes",0,1)+IF(BC108&gt;29,0,IF(BC108&gt;13,1,IF(BC108&gt;6,2,3)))</f>
        <v>4</v>
      </c>
      <c r="J108" s="43">
        <f t="shared" si="8"/>
        <v>3</v>
      </c>
      <c r="K108" s="47"/>
      <c r="L108" s="42" t="s">
        <v>101</v>
      </c>
      <c r="M108" s="42" t="str">
        <f t="shared" si="21"/>
        <v>Five</v>
      </c>
      <c r="N108" s="43" t="s">
        <v>97</v>
      </c>
      <c r="O108" s="41" t="s">
        <v>96</v>
      </c>
      <c r="P108" s="49"/>
      <c r="Q108" s="42" t="s">
        <v>97</v>
      </c>
      <c r="R108" s="41" t="s">
        <v>97</v>
      </c>
      <c r="S108" s="41" t="s">
        <v>97</v>
      </c>
      <c r="T108" s="42" t="s">
        <v>107</v>
      </c>
      <c r="U108" s="41" t="s">
        <v>97</v>
      </c>
      <c r="V108" s="41" t="s">
        <v>96</v>
      </c>
      <c r="W108" s="43" t="str">
        <f t="shared" si="9"/>
        <v>No</v>
      </c>
      <c r="X108" s="41" t="s">
        <v>96</v>
      </c>
      <c r="Y108" s="41" t="s">
        <v>96</v>
      </c>
      <c r="Z108" s="43" t="s">
        <v>97</v>
      </c>
      <c r="AA108" s="42"/>
      <c r="AB108" s="41"/>
      <c r="AC108" s="41"/>
      <c r="AD108" s="41"/>
      <c r="AE108" s="41"/>
      <c r="AF108" s="41"/>
      <c r="AG108" s="43"/>
      <c r="AH108" s="42"/>
      <c r="AI108" s="41"/>
      <c r="AJ108" s="42">
        <v>93.45</v>
      </c>
      <c r="AK108" s="43">
        <v>10.7</v>
      </c>
      <c r="AL108" s="42"/>
      <c r="AM108" s="41" t="s">
        <v>139</v>
      </c>
      <c r="AN108" s="41" t="s">
        <v>108</v>
      </c>
      <c r="AO108" s="41"/>
      <c r="AP108" s="43"/>
      <c r="AQ108" s="41">
        <v>3.0</v>
      </c>
      <c r="AR108" s="41">
        <v>24.0</v>
      </c>
      <c r="AS108" s="41">
        <v>150.0</v>
      </c>
      <c r="AT108" s="41" t="s">
        <v>224</v>
      </c>
      <c r="AU108" s="42">
        <v>11.0</v>
      </c>
      <c r="AV108" s="43">
        <v>2.0</v>
      </c>
      <c r="AW108" s="42">
        <v>14.0</v>
      </c>
      <c r="AX108" s="41" t="s">
        <v>103</v>
      </c>
      <c r="AY108" s="43" t="s">
        <v>104</v>
      </c>
      <c r="AZ108" s="50">
        <v>8.99</v>
      </c>
      <c r="BA108" s="50">
        <f t="shared" si="23"/>
        <v>2.996666667</v>
      </c>
      <c r="BB108" s="41" t="s">
        <v>97</v>
      </c>
      <c r="BC108" s="43">
        <v>14.0</v>
      </c>
      <c r="BD108" s="42" t="s">
        <v>97</v>
      </c>
      <c r="BE108" s="41"/>
      <c r="BF108" s="43"/>
      <c r="BG108" s="42" t="s">
        <v>97</v>
      </c>
      <c r="BH108" s="41" t="s">
        <v>97</v>
      </c>
      <c r="BI108" s="43" t="s">
        <v>97</v>
      </c>
      <c r="BJ108" s="41" t="s">
        <v>96</v>
      </c>
      <c r="BK108" s="43" t="s">
        <v>96</v>
      </c>
    </row>
    <row r="109">
      <c r="A109" s="46" t="s">
        <v>259</v>
      </c>
      <c r="B109" s="42">
        <f t="shared" si="1"/>
        <v>3</v>
      </c>
      <c r="C109" s="41">
        <f t="shared" si="2"/>
        <v>2.5</v>
      </c>
      <c r="D109" s="43">
        <f t="shared" si="3"/>
        <v>5</v>
      </c>
      <c r="E109" s="41">
        <f t="shared" si="4"/>
        <v>2</v>
      </c>
      <c r="F109" s="41">
        <f t="shared" si="5"/>
        <v>2.5</v>
      </c>
      <c r="G109" s="43">
        <f t="shared" si="6"/>
        <v>2</v>
      </c>
      <c r="H109" s="41">
        <f t="shared" si="7"/>
        <v>9</v>
      </c>
      <c r="I109" s="41">
        <f>IF(AZ109&lt;PricePercentile33,0,IF(AZ109&lt;PricePercentile66,1,2))+IF(BA109&lt;ConPricePercentile33,0,IF(BA109&lt;ConPricePercentile66,1,2))+IF(BB109="Yes",0,1)+IF(BC109&gt;29,0,IF(BC109&gt;13,1,IF(BC109&gt;6,2,3)))</f>
        <v>5</v>
      </c>
      <c r="J109" s="43">
        <f t="shared" si="8"/>
        <v>6</v>
      </c>
      <c r="K109" s="47"/>
      <c r="L109" s="42"/>
      <c r="M109" s="42" t="str">
        <f t="shared" si="21"/>
        <v>Not Disclosed</v>
      </c>
      <c r="N109" s="43" t="s">
        <v>162</v>
      </c>
      <c r="O109" s="41"/>
      <c r="P109" s="43"/>
      <c r="Q109" s="42"/>
      <c r="R109" s="41"/>
      <c r="S109" s="41" t="s">
        <v>97</v>
      </c>
      <c r="T109" s="42" t="s">
        <v>96</v>
      </c>
      <c r="U109" s="41" t="s">
        <v>96</v>
      </c>
      <c r="V109" s="41" t="s">
        <v>96</v>
      </c>
      <c r="W109" s="43" t="str">
        <f t="shared" si="9"/>
        <v>No</v>
      </c>
      <c r="X109" s="41" t="s">
        <v>96</v>
      </c>
      <c r="Y109" s="41" t="s">
        <v>96</v>
      </c>
      <c r="Z109" s="43" t="s">
        <v>97</v>
      </c>
      <c r="AA109" s="42"/>
      <c r="AB109" s="41"/>
      <c r="AC109" s="41"/>
      <c r="AD109" s="41"/>
      <c r="AE109" s="41"/>
      <c r="AF109" s="41"/>
      <c r="AG109" s="43"/>
      <c r="AH109" s="42"/>
      <c r="AI109" s="41"/>
      <c r="AJ109" s="42"/>
      <c r="AK109" s="43"/>
      <c r="AL109" s="42"/>
      <c r="AM109" s="41"/>
      <c r="AN109" s="41"/>
      <c r="AO109" s="41"/>
      <c r="AP109" s="43"/>
      <c r="AQ109" s="41">
        <v>5.0</v>
      </c>
      <c r="AR109" s="41">
        <v>6.0</v>
      </c>
      <c r="AS109" s="41">
        <v>6.0</v>
      </c>
      <c r="AT109" s="41"/>
      <c r="AU109" s="42">
        <v>1.0</v>
      </c>
      <c r="AV109" s="43">
        <v>1.0</v>
      </c>
      <c r="AW109" s="42">
        <v>7.0</v>
      </c>
      <c r="AX109" s="41" t="s">
        <v>116</v>
      </c>
      <c r="AY109" s="43" t="s">
        <v>104</v>
      </c>
      <c r="AZ109" s="50">
        <v>5.84</v>
      </c>
      <c r="BA109" s="50">
        <f t="shared" si="23"/>
        <v>1.168</v>
      </c>
      <c r="BB109" s="41" t="s">
        <v>97</v>
      </c>
      <c r="BC109" s="43">
        <v>0.0</v>
      </c>
      <c r="BD109" s="42"/>
      <c r="BE109" s="41" t="s">
        <v>97</v>
      </c>
      <c r="BF109" s="43" t="s">
        <v>97</v>
      </c>
      <c r="BG109" s="42" t="s">
        <v>96</v>
      </c>
      <c r="BH109" s="41" t="s">
        <v>96</v>
      </c>
      <c r="BI109" s="43" t="s">
        <v>96</v>
      </c>
      <c r="BJ109" s="41"/>
      <c r="BK109" s="43" t="s">
        <v>96</v>
      </c>
    </row>
    <row r="110">
      <c r="A110" s="46" t="s">
        <v>260</v>
      </c>
      <c r="B110" s="42">
        <f t="shared" si="1"/>
        <v>3</v>
      </c>
      <c r="C110" s="41">
        <f t="shared" si="2"/>
        <v>0</v>
      </c>
      <c r="D110" s="43">
        <f t="shared" si="3"/>
        <v>1</v>
      </c>
      <c r="E110" s="41">
        <f t="shared" si="4"/>
        <v>1</v>
      </c>
      <c r="F110" s="41">
        <f t="shared" si="5"/>
        <v>0</v>
      </c>
      <c r="G110" s="43">
        <f t="shared" si="6"/>
        <v>0</v>
      </c>
      <c r="H110" s="41">
        <f t="shared" si="7"/>
        <v>1</v>
      </c>
      <c r="I110" s="41">
        <f>IF(AZ110&lt;PricePercentile33,0,IF(AZ110&lt;PricePercentile66,1,2))+IF(BA110&lt;ConPricePercentile33,0,IF(BA110&lt;ConPricePercentile66,1,2))+IF(BB110="Yes",0,1)+IF(BC110&gt;29,0,IF(BC110&gt;13,1,IF(BC110&gt;6,2,3)))</f>
        <v>6</v>
      </c>
      <c r="J110" s="43">
        <f t="shared" si="8"/>
        <v>0</v>
      </c>
      <c r="K110" s="47"/>
      <c r="L110" s="42"/>
      <c r="M110" s="42" t="str">
        <f t="shared" si="21"/>
        <v>Not Disclosed</v>
      </c>
      <c r="N110" s="43" t="s">
        <v>162</v>
      </c>
      <c r="O110" s="41" t="s">
        <v>96</v>
      </c>
      <c r="P110" s="43" t="s">
        <v>96</v>
      </c>
      <c r="Q110" s="42" t="s">
        <v>96</v>
      </c>
      <c r="R110" s="41" t="s">
        <v>96</v>
      </c>
      <c r="S110" s="41" t="s">
        <v>96</v>
      </c>
      <c r="T110" s="42" t="s">
        <v>97</v>
      </c>
      <c r="U110" s="41" t="s">
        <v>97</v>
      </c>
      <c r="V110" s="41" t="s">
        <v>96</v>
      </c>
      <c r="W110" s="43" t="str">
        <f t="shared" si="9"/>
        <v>Yes</v>
      </c>
      <c r="X110" s="41" t="s">
        <v>96</v>
      </c>
      <c r="Y110" s="41" t="s">
        <v>97</v>
      </c>
      <c r="Z110" s="43" t="s">
        <v>97</v>
      </c>
      <c r="AA110" s="42"/>
      <c r="AB110" s="41"/>
      <c r="AC110" s="41"/>
      <c r="AD110" s="41" t="s">
        <v>97</v>
      </c>
      <c r="AE110" s="41" t="s">
        <v>97</v>
      </c>
      <c r="AF110" s="41"/>
      <c r="AG110" s="43"/>
      <c r="AH110" s="42"/>
      <c r="AI110" s="41" t="s">
        <v>96</v>
      </c>
      <c r="AJ110" s="42">
        <v>58.96</v>
      </c>
      <c r="AK110" s="43">
        <v>13.92</v>
      </c>
      <c r="AL110" s="42" t="s">
        <v>261</v>
      </c>
      <c r="AM110" s="41" t="s">
        <v>112</v>
      </c>
      <c r="AN110" s="41" t="s">
        <v>112</v>
      </c>
      <c r="AO110" s="41" t="s">
        <v>113</v>
      </c>
      <c r="AP110" s="43" t="s">
        <v>113</v>
      </c>
      <c r="AQ110" s="41">
        <v>25.0</v>
      </c>
      <c r="AR110" s="41">
        <v>23.0</v>
      </c>
      <c r="AS110" s="41">
        <v>34.0</v>
      </c>
      <c r="AT110" s="41" t="s">
        <v>97</v>
      </c>
      <c r="AU110" s="42">
        <v>1.0</v>
      </c>
      <c r="AV110" s="43">
        <v>0.0</v>
      </c>
      <c r="AW110" s="42">
        <v>0.0</v>
      </c>
      <c r="AX110" s="41" t="s">
        <v>109</v>
      </c>
      <c r="AY110" s="43" t="s">
        <v>104</v>
      </c>
      <c r="AZ110" s="50">
        <v>6.84</v>
      </c>
      <c r="BA110" s="50">
        <f t="shared" si="23"/>
        <v>0.2736</v>
      </c>
      <c r="BB110" s="41" t="s">
        <v>96</v>
      </c>
      <c r="BC110" s="43">
        <v>0.0</v>
      </c>
      <c r="BD110" s="42"/>
      <c r="BE110" s="41"/>
      <c r="BF110" s="43"/>
      <c r="BG110" s="42"/>
      <c r="BH110" s="41"/>
      <c r="BI110" s="43"/>
      <c r="BJ110" s="41"/>
      <c r="BK110" s="43"/>
    </row>
    <row r="111">
      <c r="A111" s="46" t="s">
        <v>262</v>
      </c>
      <c r="B111" s="42">
        <f t="shared" si="1"/>
        <v>0</v>
      </c>
      <c r="C111" s="41">
        <f t="shared" si="2"/>
        <v>3.5</v>
      </c>
      <c r="D111" s="43">
        <f t="shared" si="3"/>
        <v>1</v>
      </c>
      <c r="E111" s="41">
        <f t="shared" si="4"/>
        <v>1</v>
      </c>
      <c r="F111" s="41">
        <f t="shared" si="5"/>
        <v>4</v>
      </c>
      <c r="G111" s="43">
        <f t="shared" si="6"/>
        <v>2</v>
      </c>
      <c r="H111" s="41">
        <f t="shared" si="7"/>
        <v>8</v>
      </c>
      <c r="I111" s="41">
        <f>IF(AZ111&lt;PricePercentile33,0,IF(AZ111&lt;PricePercentile66,1,2))+IF(BA111&lt;ConPricePercentile33,0,IF(BA111&lt;ConPricePercentile66,1,2))+IF(BB111="Yes",0,1)+IF(BC111&gt;29,0,IF(BC111&gt;13,1,IF(BC111&gt;6,2,3)))</f>
        <v>7</v>
      </c>
      <c r="J111" s="43">
        <f t="shared" si="8"/>
        <v>0</v>
      </c>
      <c r="K111" s="47"/>
      <c r="L111" s="42" t="s">
        <v>263</v>
      </c>
      <c r="M111" s="42" t="str">
        <f t="shared" si="21"/>
        <v>No</v>
      </c>
      <c r="N111" s="43" t="s">
        <v>96</v>
      </c>
      <c r="O111" s="48"/>
      <c r="P111" s="49"/>
      <c r="Q111" s="42" t="s">
        <v>97</v>
      </c>
      <c r="R111" s="41" t="s">
        <v>97</v>
      </c>
      <c r="S111" s="41" t="s">
        <v>97</v>
      </c>
      <c r="T111" s="42" t="s">
        <v>107</v>
      </c>
      <c r="U111" s="41" t="s">
        <v>97</v>
      </c>
      <c r="V111" s="41" t="s">
        <v>96</v>
      </c>
      <c r="W111" s="43" t="str">
        <f t="shared" si="9"/>
        <v>No</v>
      </c>
      <c r="X111" s="41" t="s">
        <v>97</v>
      </c>
      <c r="Y111" s="41" t="s">
        <v>96</v>
      </c>
      <c r="Z111" s="43" t="s">
        <v>97</v>
      </c>
      <c r="AA111" s="42"/>
      <c r="AB111" s="41" t="s">
        <v>97</v>
      </c>
      <c r="AC111" s="41"/>
      <c r="AD111" s="41"/>
      <c r="AE111" s="41"/>
      <c r="AF111" s="41"/>
      <c r="AG111" s="43"/>
      <c r="AH111" s="42"/>
      <c r="AI111" s="41"/>
      <c r="AJ111" s="42"/>
      <c r="AK111" s="43"/>
      <c r="AL111" s="42"/>
      <c r="AM111" s="41"/>
      <c r="AN111" s="41" t="s">
        <v>139</v>
      </c>
      <c r="AO111" s="41" t="s">
        <v>192</v>
      </c>
      <c r="AP111" s="43" t="s">
        <v>192</v>
      </c>
      <c r="AQ111" s="41">
        <v>1.0</v>
      </c>
      <c r="AR111" s="41">
        <v>16.0</v>
      </c>
      <c r="AS111" s="41">
        <v>68.0</v>
      </c>
      <c r="AT111" s="41"/>
      <c r="AU111" s="42">
        <v>3.0</v>
      </c>
      <c r="AV111" s="43">
        <v>1.0</v>
      </c>
      <c r="AW111" s="42">
        <v>2.0</v>
      </c>
      <c r="AX111" s="41" t="s">
        <v>118</v>
      </c>
      <c r="AY111" s="43" t="s">
        <v>104</v>
      </c>
      <c r="AZ111" s="50">
        <v>8.25</v>
      </c>
      <c r="BA111" s="50">
        <f t="shared" si="23"/>
        <v>8.25</v>
      </c>
      <c r="BB111" s="41" t="s">
        <v>97</v>
      </c>
      <c r="BC111" s="43">
        <v>0.0</v>
      </c>
      <c r="BD111" s="42"/>
      <c r="BE111" s="41"/>
      <c r="BF111" s="43"/>
      <c r="BG111" s="42"/>
      <c r="BH111" s="41"/>
      <c r="BI111" s="43"/>
      <c r="BJ111" s="41"/>
      <c r="BK111" s="43"/>
    </row>
    <row r="112">
      <c r="A112" s="46" t="s">
        <v>264</v>
      </c>
      <c r="B112" s="42">
        <f t="shared" si="1"/>
        <v>0</v>
      </c>
      <c r="C112" s="41">
        <f t="shared" si="2"/>
        <v>6</v>
      </c>
      <c r="D112" s="43">
        <f t="shared" si="3"/>
        <v>1</v>
      </c>
      <c r="E112" s="41">
        <f t="shared" si="4"/>
        <v>5.5</v>
      </c>
      <c r="F112" s="41">
        <f t="shared" si="5"/>
        <v>2.5</v>
      </c>
      <c r="G112" s="43">
        <f t="shared" si="6"/>
        <v>5</v>
      </c>
      <c r="H112" s="41">
        <f t="shared" si="7"/>
        <v>6</v>
      </c>
      <c r="I112" s="41">
        <f>IF(AZ112&lt;PricePercentile33,0,IF(AZ112&lt;PricePercentile66,1,2))+IF(BA112&lt;ConPricePercentile33,0,IF(BA112&lt;ConPricePercentile66,1,2))+IF(BB112="Yes",0,1)+IF(BC112&gt;29,0,IF(BC112&gt;13,1,IF(BC112&gt;6,2,3)))</f>
        <v>4</v>
      </c>
      <c r="J112" s="43">
        <f t="shared" si="8"/>
        <v>0</v>
      </c>
      <c r="K112" s="47"/>
      <c r="L112" s="42" t="s">
        <v>265</v>
      </c>
      <c r="M112" s="42" t="str">
        <f t="shared" si="21"/>
        <v>No</v>
      </c>
      <c r="N112" s="43" t="s">
        <v>96</v>
      </c>
      <c r="O112" s="41" t="s">
        <v>97</v>
      </c>
      <c r="P112" s="49"/>
      <c r="Q112" s="42" t="s">
        <v>97</v>
      </c>
      <c r="R112" s="48"/>
      <c r="S112" s="41" t="s">
        <v>97</v>
      </c>
      <c r="T112" s="42" t="s">
        <v>107</v>
      </c>
      <c r="U112" s="41" t="s">
        <v>97</v>
      </c>
      <c r="V112" s="41" t="s">
        <v>96</v>
      </c>
      <c r="W112" s="43" t="str">
        <f t="shared" si="9"/>
        <v>No</v>
      </c>
      <c r="X112" s="41" t="s">
        <v>96</v>
      </c>
      <c r="Y112" s="41" t="s">
        <v>96</v>
      </c>
      <c r="Z112" s="43" t="s">
        <v>96</v>
      </c>
      <c r="AA112" s="42"/>
      <c r="AB112" s="41"/>
      <c r="AC112" s="41"/>
      <c r="AD112" s="41"/>
      <c r="AE112" s="41"/>
      <c r="AF112" s="41"/>
      <c r="AG112" s="43"/>
      <c r="AH112" s="42"/>
      <c r="AI112" s="41" t="s">
        <v>102</v>
      </c>
      <c r="AJ112" s="42"/>
      <c r="AK112" s="43"/>
      <c r="AL112" s="42"/>
      <c r="AM112" s="41"/>
      <c r="AN112" s="41" t="s">
        <v>108</v>
      </c>
      <c r="AO112" s="41"/>
      <c r="AP112" s="43"/>
      <c r="AQ112" s="41">
        <v>1.0</v>
      </c>
      <c r="AR112" s="48"/>
      <c r="AS112" s="48"/>
      <c r="AT112" s="48"/>
      <c r="AU112" s="42">
        <v>3.0</v>
      </c>
      <c r="AV112" s="43">
        <v>2.0</v>
      </c>
      <c r="AW112" s="42">
        <v>11.0</v>
      </c>
      <c r="AX112" s="41" t="s">
        <v>98</v>
      </c>
      <c r="AY112" s="43" t="s">
        <v>104</v>
      </c>
      <c r="AZ112" s="52"/>
      <c r="BA112" s="50"/>
      <c r="BB112" s="41" t="s">
        <v>96</v>
      </c>
      <c r="BC112" s="43">
        <v>0.0</v>
      </c>
      <c r="BD112" s="42"/>
      <c r="BE112" s="41"/>
      <c r="BF112" s="43"/>
      <c r="BG112" s="42"/>
      <c r="BH112" s="41"/>
      <c r="BI112" s="43"/>
      <c r="BJ112" s="41"/>
      <c r="BK112" s="43"/>
    </row>
    <row r="113">
      <c r="A113" s="46" t="s">
        <v>266</v>
      </c>
      <c r="B113" s="42">
        <f t="shared" si="1"/>
        <v>0</v>
      </c>
      <c r="C113" s="41">
        <f t="shared" si="2"/>
        <v>2</v>
      </c>
      <c r="D113" s="43">
        <f t="shared" si="3"/>
        <v>4</v>
      </c>
      <c r="E113" s="41">
        <f t="shared" si="4"/>
        <v>2</v>
      </c>
      <c r="F113" s="41">
        <f t="shared" si="5"/>
        <v>2.5</v>
      </c>
      <c r="G113" s="43">
        <f t="shared" si="6"/>
        <v>5</v>
      </c>
      <c r="H113" s="41">
        <f t="shared" si="7"/>
        <v>5</v>
      </c>
      <c r="I113" s="41">
        <f>IF(AZ113&lt;PricePercentile33,0,IF(AZ113&lt;PricePercentile66,1,2))+IF(BA113&lt;ConPricePercentile33,0,IF(BA113&lt;ConPricePercentile66,1,2))+IF(BB113="Yes",0,1)+IF(BC113&gt;29,0,IF(BC113&gt;13,1,IF(BC113&gt;6,2,3)))</f>
        <v>7</v>
      </c>
      <c r="J113" s="43">
        <f t="shared" si="8"/>
        <v>1</v>
      </c>
      <c r="K113" s="47"/>
      <c r="L113" s="42" t="s">
        <v>174</v>
      </c>
      <c r="M113" s="42" t="str">
        <f t="shared" si="21"/>
        <v>No</v>
      </c>
      <c r="N113" s="43" t="s">
        <v>96</v>
      </c>
      <c r="O113" s="48"/>
      <c r="P113" s="49"/>
      <c r="Q113" s="51"/>
      <c r="R113" s="48"/>
      <c r="S113" s="48"/>
      <c r="T113" s="42" t="s">
        <v>96</v>
      </c>
      <c r="U113" s="41" t="s">
        <v>97</v>
      </c>
      <c r="V113" s="41" t="s">
        <v>96</v>
      </c>
      <c r="W113" s="43" t="str">
        <f t="shared" si="9"/>
        <v>No</v>
      </c>
      <c r="X113" s="41" t="s">
        <v>96</v>
      </c>
      <c r="Y113" s="41" t="s">
        <v>96</v>
      </c>
      <c r="Z113" s="43" t="s">
        <v>97</v>
      </c>
      <c r="AA113" s="42"/>
      <c r="AB113" s="41"/>
      <c r="AC113" s="41"/>
      <c r="AD113" s="41"/>
      <c r="AE113" s="41"/>
      <c r="AF113" s="41"/>
      <c r="AG113" s="43"/>
      <c r="AH113" s="42"/>
      <c r="AI113" s="41" t="s">
        <v>96</v>
      </c>
      <c r="AJ113" s="42"/>
      <c r="AK113" s="43"/>
      <c r="AL113" s="42"/>
      <c r="AM113" s="41"/>
      <c r="AN113" s="41"/>
      <c r="AO113" s="41"/>
      <c r="AP113" s="43"/>
      <c r="AQ113" s="41">
        <v>2.0</v>
      </c>
      <c r="AR113" s="41">
        <v>7.0</v>
      </c>
      <c r="AS113" s="48"/>
      <c r="AT113" s="48"/>
      <c r="AU113" s="42">
        <v>3.0</v>
      </c>
      <c r="AV113" s="43">
        <v>2.0</v>
      </c>
      <c r="AW113" s="42">
        <v>13.0</v>
      </c>
      <c r="AX113" s="41" t="s">
        <v>103</v>
      </c>
      <c r="AY113" s="43" t="s">
        <v>104</v>
      </c>
      <c r="AZ113" s="50">
        <v>14.24</v>
      </c>
      <c r="BA113" s="50">
        <f t="shared" ref="BA113:BA117" si="24">AZ113/AQ113</f>
        <v>7.12</v>
      </c>
      <c r="BB113" s="41" t="s">
        <v>96</v>
      </c>
      <c r="BC113" s="43">
        <v>7.0</v>
      </c>
      <c r="BD113" s="42"/>
      <c r="BE113" s="41" t="s">
        <v>97</v>
      </c>
      <c r="BF113" s="43"/>
      <c r="BG113" s="42"/>
      <c r="BH113" s="41"/>
      <c r="BI113" s="43"/>
      <c r="BJ113" s="41"/>
      <c r="BK113" s="43"/>
    </row>
    <row r="114">
      <c r="A114" s="46" t="s">
        <v>267</v>
      </c>
      <c r="B114" s="42">
        <f t="shared" si="1"/>
        <v>1</v>
      </c>
      <c r="C114" s="41">
        <f t="shared" si="2"/>
        <v>2</v>
      </c>
      <c r="D114" s="43">
        <f t="shared" si="3"/>
        <v>1</v>
      </c>
      <c r="E114" s="41">
        <f t="shared" si="4"/>
        <v>2</v>
      </c>
      <c r="F114" s="41">
        <f t="shared" si="5"/>
        <v>2.5</v>
      </c>
      <c r="G114" s="43">
        <f t="shared" si="6"/>
        <v>3</v>
      </c>
      <c r="H114" s="41">
        <f t="shared" si="7"/>
        <v>8</v>
      </c>
      <c r="I114" s="41">
        <f>IF(AZ114&lt;PricePercentile33,0,IF(AZ114&lt;PricePercentile66,1,2))+IF(BA114&lt;ConPricePercentile33,0,IF(BA114&lt;ConPricePercentile66,1,2))+IF(BB114="Yes",0,1)+IF(BC114&gt;29,0,IF(BC114&gt;13,1,IF(BC114&gt;6,2,3)))</f>
        <v>2</v>
      </c>
      <c r="J114" s="43">
        <f t="shared" si="8"/>
        <v>5</v>
      </c>
      <c r="K114" s="47"/>
      <c r="L114" s="42" t="s">
        <v>252</v>
      </c>
      <c r="M114" s="42" t="str">
        <f t="shared" si="21"/>
        <v>Nine</v>
      </c>
      <c r="N114" s="43" t="s">
        <v>96</v>
      </c>
      <c r="O114" s="48"/>
      <c r="P114" s="49"/>
      <c r="Q114" s="51"/>
      <c r="R114" s="48"/>
      <c r="S114" s="48"/>
      <c r="T114" s="42" t="s">
        <v>107</v>
      </c>
      <c r="U114" s="41" t="s">
        <v>97</v>
      </c>
      <c r="V114" s="41" t="s">
        <v>96</v>
      </c>
      <c r="W114" s="43" t="str">
        <f t="shared" si="9"/>
        <v>No</v>
      </c>
      <c r="X114" s="41" t="s">
        <v>96</v>
      </c>
      <c r="Y114" s="41" t="s">
        <v>96</v>
      </c>
      <c r="Z114" s="43" t="s">
        <v>97</v>
      </c>
      <c r="AA114" s="42"/>
      <c r="AB114" s="41" t="s">
        <v>97</v>
      </c>
      <c r="AC114" s="41"/>
      <c r="AD114" s="41"/>
      <c r="AE114" s="41"/>
      <c r="AF114" s="41"/>
      <c r="AG114" s="43"/>
      <c r="AH114" s="42"/>
      <c r="AI114" s="41" t="s">
        <v>96</v>
      </c>
      <c r="AJ114" s="42"/>
      <c r="AK114" s="43"/>
      <c r="AL114" s="42"/>
      <c r="AM114" s="41"/>
      <c r="AN114" s="41"/>
      <c r="AO114" s="41" t="s">
        <v>108</v>
      </c>
      <c r="AP114" s="43" t="s">
        <v>108</v>
      </c>
      <c r="AQ114" s="41">
        <v>5.0</v>
      </c>
      <c r="AR114" s="48"/>
      <c r="AS114" s="48"/>
      <c r="AT114" s="48"/>
      <c r="AU114" s="42">
        <v>3.0</v>
      </c>
      <c r="AV114" s="43">
        <v>0.0</v>
      </c>
      <c r="AW114" s="42">
        <v>7.0</v>
      </c>
      <c r="AX114" s="41"/>
      <c r="AY114" s="43" t="s">
        <v>104</v>
      </c>
      <c r="AZ114" s="50">
        <v>2.17</v>
      </c>
      <c r="BA114" s="50">
        <f t="shared" si="24"/>
        <v>0.434</v>
      </c>
      <c r="BB114" s="41" t="s">
        <v>97</v>
      </c>
      <c r="BC114" s="43">
        <v>7.0</v>
      </c>
      <c r="BD114" s="42"/>
      <c r="BE114" s="41" t="s">
        <v>97</v>
      </c>
      <c r="BF114" s="43"/>
      <c r="BG114" s="42" t="s">
        <v>96</v>
      </c>
      <c r="BH114" s="41" t="s">
        <v>96</v>
      </c>
      <c r="BI114" s="43" t="s">
        <v>96</v>
      </c>
      <c r="BJ114" s="41"/>
      <c r="BK114" s="43" t="s">
        <v>96</v>
      </c>
    </row>
    <row r="115">
      <c r="A115" s="46" t="s">
        <v>268</v>
      </c>
      <c r="B115" s="42">
        <f t="shared" si="1"/>
        <v>4</v>
      </c>
      <c r="C115" s="41">
        <f t="shared" si="2"/>
        <v>1</v>
      </c>
      <c r="D115" s="43">
        <f t="shared" si="3"/>
        <v>1</v>
      </c>
      <c r="E115" s="41">
        <f t="shared" si="4"/>
        <v>1</v>
      </c>
      <c r="F115" s="41">
        <f t="shared" si="5"/>
        <v>1.5</v>
      </c>
      <c r="G115" s="43">
        <f t="shared" si="6"/>
        <v>0</v>
      </c>
      <c r="H115" s="41">
        <f t="shared" si="7"/>
        <v>4</v>
      </c>
      <c r="I115" s="41">
        <f>IF(AZ115&lt;PricePercentile33,0,IF(AZ115&lt;PricePercentile66,1,2))+IF(BA115&lt;ConPricePercentile33,0,IF(BA115&lt;ConPricePercentile66,1,2))+IF(BB115="Yes",0,1)+IF(BC115&gt;29,0,IF(BC115&gt;13,1,IF(BC115&gt;6,2,3)))</f>
        <v>1</v>
      </c>
      <c r="J115" s="43">
        <f t="shared" si="8"/>
        <v>4</v>
      </c>
      <c r="K115" s="47"/>
      <c r="L115" s="42" t="s">
        <v>101</v>
      </c>
      <c r="M115" s="42" t="str">
        <f t="shared" si="21"/>
        <v>Five</v>
      </c>
      <c r="N115" s="43" t="s">
        <v>97</v>
      </c>
      <c r="O115" s="41" t="s">
        <v>96</v>
      </c>
      <c r="P115" s="49"/>
      <c r="Q115" s="42" t="s">
        <v>96</v>
      </c>
      <c r="R115" s="48"/>
      <c r="S115" s="41" t="s">
        <v>96</v>
      </c>
      <c r="T115" s="42" t="s">
        <v>107</v>
      </c>
      <c r="U115" s="41" t="s">
        <v>97</v>
      </c>
      <c r="V115" s="41" t="s">
        <v>96</v>
      </c>
      <c r="W115" s="43" t="str">
        <f t="shared" si="9"/>
        <v>No</v>
      </c>
      <c r="X115" s="41" t="s">
        <v>97</v>
      </c>
      <c r="Y115" s="41" t="s">
        <v>97</v>
      </c>
      <c r="Z115" s="43" t="s">
        <v>97</v>
      </c>
      <c r="AA115" s="42" t="s">
        <v>97</v>
      </c>
      <c r="AB115" s="41"/>
      <c r="AC115" s="41"/>
      <c r="AD115" s="41"/>
      <c r="AE115" s="41"/>
      <c r="AF115" s="41"/>
      <c r="AG115" s="43" t="s">
        <v>97</v>
      </c>
      <c r="AH115" s="42" t="s">
        <v>97</v>
      </c>
      <c r="AI115" s="41" t="s">
        <v>96</v>
      </c>
      <c r="AJ115" s="42"/>
      <c r="AK115" s="43"/>
      <c r="AL115" s="42"/>
      <c r="AM115" s="41"/>
      <c r="AN115" s="41" t="s">
        <v>112</v>
      </c>
      <c r="AO115" s="41"/>
      <c r="AP115" s="43"/>
      <c r="AQ115" s="41">
        <v>5.0</v>
      </c>
      <c r="AR115" s="41">
        <v>46.0</v>
      </c>
      <c r="AS115" s="41">
        <v>151.0</v>
      </c>
      <c r="AT115" s="41"/>
      <c r="AU115" s="42">
        <v>4.0</v>
      </c>
      <c r="AV115" s="43">
        <v>0.0</v>
      </c>
      <c r="AW115" s="42">
        <v>14.0</v>
      </c>
      <c r="AX115" s="41" t="s">
        <v>103</v>
      </c>
      <c r="AY115" s="43" t="s">
        <v>134</v>
      </c>
      <c r="AZ115" s="50">
        <v>4.0</v>
      </c>
      <c r="BA115" s="50">
        <f t="shared" si="24"/>
        <v>0.8</v>
      </c>
      <c r="BB115" s="41" t="s">
        <v>96</v>
      </c>
      <c r="BC115" s="43">
        <v>30.0</v>
      </c>
      <c r="BD115" s="42"/>
      <c r="BE115" s="41"/>
      <c r="BF115" s="43"/>
      <c r="BG115" s="42" t="s">
        <v>96</v>
      </c>
      <c r="BH115" s="41" t="s">
        <v>96</v>
      </c>
      <c r="BI115" s="43" t="s">
        <v>96</v>
      </c>
      <c r="BJ115" s="41"/>
      <c r="BK115" s="43" t="s">
        <v>96</v>
      </c>
    </row>
    <row r="116">
      <c r="A116" s="46" t="s">
        <v>269</v>
      </c>
      <c r="B116" s="42">
        <f t="shared" si="1"/>
        <v>0</v>
      </c>
      <c r="C116" s="41">
        <f t="shared" si="2"/>
        <v>2</v>
      </c>
      <c r="D116" s="43">
        <f t="shared" si="3"/>
        <v>5</v>
      </c>
      <c r="E116" s="41">
        <f t="shared" si="4"/>
        <v>1.5</v>
      </c>
      <c r="F116" s="41">
        <f t="shared" si="5"/>
        <v>2.5</v>
      </c>
      <c r="G116" s="43">
        <f t="shared" si="6"/>
        <v>2</v>
      </c>
      <c r="H116" s="41">
        <f t="shared" si="7"/>
        <v>9</v>
      </c>
      <c r="I116" s="41">
        <f>IF(AZ116&lt;PricePercentile33,0,IF(AZ116&lt;PricePercentile66,1,2))+IF(BA116&lt;ConPricePercentile33,0,IF(BA116&lt;ConPricePercentile66,1,2))+IF(BB116="Yes",0,1)+IF(BC116&gt;29,0,IF(BC116&gt;13,1,IF(BC116&gt;6,2,3)))</f>
        <v>0</v>
      </c>
      <c r="J116" s="43">
        <f t="shared" si="8"/>
        <v>2</v>
      </c>
      <c r="K116" s="47"/>
      <c r="L116" s="42" t="s">
        <v>120</v>
      </c>
      <c r="M116" s="42" t="str">
        <f t="shared" si="21"/>
        <v>No</v>
      </c>
      <c r="N116" s="43" t="s">
        <v>96</v>
      </c>
      <c r="O116" s="48"/>
      <c r="P116" s="49"/>
      <c r="Q116" s="51"/>
      <c r="R116" s="48"/>
      <c r="S116" s="48"/>
      <c r="T116" s="42" t="s">
        <v>96</v>
      </c>
      <c r="U116" s="41" t="s">
        <v>96</v>
      </c>
      <c r="V116" s="41" t="s">
        <v>96</v>
      </c>
      <c r="W116" s="43" t="str">
        <f t="shared" si="9"/>
        <v>No</v>
      </c>
      <c r="X116" s="41" t="s">
        <v>97</v>
      </c>
      <c r="Y116" s="41" t="s">
        <v>96</v>
      </c>
      <c r="Z116" s="43" t="s">
        <v>97</v>
      </c>
      <c r="AA116" s="42"/>
      <c r="AB116" s="41"/>
      <c r="AC116" s="41"/>
      <c r="AD116" s="41"/>
      <c r="AE116" s="41"/>
      <c r="AF116" s="41"/>
      <c r="AG116" s="43"/>
      <c r="AH116" s="42"/>
      <c r="AI116" s="41" t="s">
        <v>102</v>
      </c>
      <c r="AJ116" s="42"/>
      <c r="AK116" s="43"/>
      <c r="AL116" s="42"/>
      <c r="AM116" s="41"/>
      <c r="AN116" s="41"/>
      <c r="AO116" s="41"/>
      <c r="AP116" s="43"/>
      <c r="AQ116" s="41">
        <v>5.0</v>
      </c>
      <c r="AR116" s="41">
        <v>30.0</v>
      </c>
      <c r="AS116" s="48"/>
      <c r="AT116" s="48"/>
      <c r="AU116" s="42">
        <v>39.0</v>
      </c>
      <c r="AV116" s="43">
        <v>14.0</v>
      </c>
      <c r="AW116" s="42">
        <v>31.0</v>
      </c>
      <c r="AX116" s="41" t="s">
        <v>103</v>
      </c>
      <c r="AY116" s="43" t="s">
        <v>168</v>
      </c>
      <c r="AZ116" s="50">
        <v>2.91</v>
      </c>
      <c r="BA116" s="50">
        <f t="shared" si="24"/>
        <v>0.582</v>
      </c>
      <c r="BB116" s="41" t="s">
        <v>97</v>
      </c>
      <c r="BC116" s="43">
        <v>30.0</v>
      </c>
      <c r="BD116" s="42"/>
      <c r="BE116" s="41"/>
      <c r="BF116" s="43"/>
      <c r="BG116" s="42" t="s">
        <v>102</v>
      </c>
      <c r="BH116" s="41" t="s">
        <v>102</v>
      </c>
      <c r="BI116" s="43" t="s">
        <v>96</v>
      </c>
      <c r="BJ116" s="41"/>
      <c r="BK116" s="43"/>
    </row>
    <row r="117">
      <c r="A117" s="46" t="s">
        <v>270</v>
      </c>
      <c r="B117" s="42">
        <f t="shared" si="1"/>
        <v>0</v>
      </c>
      <c r="C117" s="41">
        <f t="shared" si="2"/>
        <v>3</v>
      </c>
      <c r="D117" s="43">
        <f t="shared" si="3"/>
        <v>4</v>
      </c>
      <c r="E117" s="41">
        <f t="shared" si="4"/>
        <v>2</v>
      </c>
      <c r="F117" s="41">
        <f t="shared" si="5"/>
        <v>2.5</v>
      </c>
      <c r="G117" s="43">
        <f t="shared" si="6"/>
        <v>2</v>
      </c>
      <c r="H117" s="41">
        <f t="shared" si="7"/>
        <v>5</v>
      </c>
      <c r="I117" s="41">
        <f>IF(AZ117&lt;PricePercentile33,0,IF(AZ117&lt;PricePercentile66,1,2))+IF(BA117&lt;ConPricePercentile33,0,IF(BA117&lt;ConPricePercentile66,1,2))+IF(BB117="Yes",0,1)+IF(BC117&gt;29,0,IF(BC117&gt;13,1,IF(BC117&gt;6,2,3)))</f>
        <v>7</v>
      </c>
      <c r="J117" s="43">
        <f t="shared" si="8"/>
        <v>4</v>
      </c>
      <c r="K117" s="47"/>
      <c r="L117" s="42" t="s">
        <v>271</v>
      </c>
      <c r="M117" s="42" t="s">
        <v>96</v>
      </c>
      <c r="N117" s="43" t="s">
        <v>96</v>
      </c>
      <c r="O117" s="41" t="s">
        <v>96</v>
      </c>
      <c r="P117" s="49"/>
      <c r="Q117" s="42" t="s">
        <v>97</v>
      </c>
      <c r="R117" s="41" t="s">
        <v>97</v>
      </c>
      <c r="S117" s="41"/>
      <c r="T117" s="42" t="s">
        <v>96</v>
      </c>
      <c r="U117" s="41" t="s">
        <v>97</v>
      </c>
      <c r="V117" s="41" t="s">
        <v>96</v>
      </c>
      <c r="W117" s="43" t="str">
        <f t="shared" si="9"/>
        <v>No</v>
      </c>
      <c r="X117" s="41" t="s">
        <v>96</v>
      </c>
      <c r="Y117" s="41" t="s">
        <v>96</v>
      </c>
      <c r="Z117" s="43" t="s">
        <v>97</v>
      </c>
      <c r="AA117" s="42"/>
      <c r="AB117" s="41"/>
      <c r="AC117" s="41"/>
      <c r="AD117" s="41"/>
      <c r="AE117" s="41"/>
      <c r="AF117" s="41"/>
      <c r="AG117" s="43"/>
      <c r="AH117" s="42"/>
      <c r="AI117" s="41"/>
      <c r="AJ117" s="42"/>
      <c r="AK117" s="43"/>
      <c r="AL117" s="42"/>
      <c r="AM117" s="41"/>
      <c r="AN117" s="41"/>
      <c r="AO117" s="41"/>
      <c r="AP117" s="43"/>
      <c r="AQ117" s="41">
        <v>1.0</v>
      </c>
      <c r="AR117" s="41">
        <v>18.0</v>
      </c>
      <c r="AS117" s="41">
        <v>20.0</v>
      </c>
      <c r="AT117" s="41"/>
      <c r="AU117" s="42">
        <v>8.0</v>
      </c>
      <c r="AV117" s="43">
        <v>5.0</v>
      </c>
      <c r="AW117" s="42">
        <v>3.0</v>
      </c>
      <c r="AX117" s="41" t="s">
        <v>103</v>
      </c>
      <c r="AY117" s="43" t="s">
        <v>104</v>
      </c>
      <c r="AZ117" s="50">
        <v>6.66</v>
      </c>
      <c r="BA117" s="50">
        <f t="shared" si="24"/>
        <v>6.66</v>
      </c>
      <c r="BB117" s="41" t="s">
        <v>96</v>
      </c>
      <c r="BC117" s="43">
        <v>0.0</v>
      </c>
      <c r="BD117" s="42"/>
      <c r="BE117" s="41"/>
      <c r="BF117" s="43"/>
      <c r="BG117" s="42" t="s">
        <v>96</v>
      </c>
      <c r="BH117" s="41" t="s">
        <v>96</v>
      </c>
      <c r="BI117" s="43" t="s">
        <v>96</v>
      </c>
      <c r="BJ117" s="41"/>
      <c r="BK117" s="43" t="s">
        <v>96</v>
      </c>
    </row>
    <row r="118">
      <c r="A118" s="46" t="s">
        <v>272</v>
      </c>
      <c r="B118" s="42">
        <f t="shared" si="1"/>
        <v>4</v>
      </c>
      <c r="C118" s="41">
        <f t="shared" si="2"/>
        <v>2</v>
      </c>
      <c r="D118" s="43">
        <f t="shared" si="3"/>
        <v>5</v>
      </c>
      <c r="E118" s="41">
        <f t="shared" si="4"/>
        <v>2</v>
      </c>
      <c r="F118" s="41">
        <f t="shared" si="5"/>
        <v>2.5</v>
      </c>
      <c r="G118" s="43">
        <f t="shared" si="6"/>
        <v>5</v>
      </c>
      <c r="H118" s="41">
        <f t="shared" si="7"/>
        <v>3</v>
      </c>
      <c r="I118" s="41">
        <f>IF(AZ118&lt;PricePercentile33,0,IF(AZ118&lt;PricePercentile66,1,2))+IF(BA118&lt;ConPricePercentile33,0,IF(BA118&lt;ConPricePercentile66,1,2))+IF(BB118="Yes",0,1)+IF(BC118&gt;29,0,IF(BC118&gt;13,1,IF(BC118&gt;6,2,3)))</f>
        <v>4</v>
      </c>
      <c r="J118" s="43">
        <f t="shared" si="8"/>
        <v>3</v>
      </c>
      <c r="K118" s="47"/>
      <c r="L118" s="42" t="s">
        <v>101</v>
      </c>
      <c r="M118" s="42" t="str">
        <f t="shared" ref="M118:M137" si="25">IF(OR(L118="USA",L118="UK",L118="Canada",L118="Australia",L118="New Zealand"),"Five",(IF(OR(L118="Denmark",L118="France",L118="Netherlands",L118="Norway"),"Nine",IF(OR(L118="Belgium",L118="Germany",L118="Italy",L118="Spain",L118="Sweden"),"Fourteen",IF(L118="","Not Disclosed",IF(OR(L118="British Virgin Islands",L118="Gibraltar",L118="British Indian Ocean",L118="Barbados"),"See Note","No"))))))</f>
        <v>Five</v>
      </c>
      <c r="N118" s="43" t="s">
        <v>97</v>
      </c>
      <c r="O118" s="48"/>
      <c r="P118" s="49"/>
      <c r="Q118" s="51"/>
      <c r="R118" s="48"/>
      <c r="S118" s="41"/>
      <c r="T118" s="42" t="s">
        <v>96</v>
      </c>
      <c r="U118" s="41" t="s">
        <v>96</v>
      </c>
      <c r="V118" s="41" t="s">
        <v>96</v>
      </c>
      <c r="W118" s="43" t="str">
        <f t="shared" si="9"/>
        <v>No</v>
      </c>
      <c r="X118" s="41" t="s">
        <v>96</v>
      </c>
      <c r="Y118" s="41" t="s">
        <v>96</v>
      </c>
      <c r="Z118" s="43" t="s">
        <v>97</v>
      </c>
      <c r="AA118" s="42"/>
      <c r="AB118" s="41"/>
      <c r="AC118" s="41"/>
      <c r="AD118" s="41"/>
      <c r="AE118" s="41"/>
      <c r="AF118" s="41"/>
      <c r="AG118" s="43"/>
      <c r="AH118" s="42"/>
      <c r="AI118" s="41"/>
      <c r="AJ118" s="42"/>
      <c r="AK118" s="43"/>
      <c r="AL118" s="42"/>
      <c r="AM118" s="41"/>
      <c r="AN118" s="41"/>
      <c r="AO118" s="41"/>
      <c r="AP118" s="43"/>
      <c r="AQ118" s="41">
        <v>1.0</v>
      </c>
      <c r="AR118" s="48"/>
      <c r="AS118" s="48"/>
      <c r="AT118" s="48"/>
      <c r="AU118" s="42">
        <v>0.0</v>
      </c>
      <c r="AV118" s="43">
        <v>0.0</v>
      </c>
      <c r="AW118" s="42">
        <v>22.0</v>
      </c>
      <c r="AX118" s="41" t="s">
        <v>109</v>
      </c>
      <c r="AY118" s="43" t="s">
        <v>104</v>
      </c>
      <c r="AZ118" s="50"/>
      <c r="BA118" s="50"/>
      <c r="BB118" s="41" t="s">
        <v>96</v>
      </c>
      <c r="BC118" s="43">
        <v>0.0</v>
      </c>
      <c r="BD118" s="42"/>
      <c r="BE118" s="41"/>
      <c r="BF118" s="43"/>
      <c r="BG118" s="42" t="s">
        <v>96</v>
      </c>
      <c r="BH118" s="41" t="s">
        <v>96</v>
      </c>
      <c r="BI118" s="43" t="s">
        <v>96</v>
      </c>
      <c r="BJ118" s="41"/>
      <c r="BK118" s="43"/>
    </row>
    <row r="119">
      <c r="A119" s="46" t="s">
        <v>273</v>
      </c>
      <c r="B119" s="42">
        <f t="shared" si="1"/>
        <v>4</v>
      </c>
      <c r="C119" s="41">
        <f t="shared" si="2"/>
        <v>5</v>
      </c>
      <c r="D119" s="43">
        <f t="shared" si="3"/>
        <v>1</v>
      </c>
      <c r="E119" s="41">
        <f t="shared" si="4"/>
        <v>5</v>
      </c>
      <c r="F119" s="41">
        <f t="shared" si="5"/>
        <v>2.5</v>
      </c>
      <c r="G119" s="43">
        <f t="shared" si="6"/>
        <v>3</v>
      </c>
      <c r="H119" s="41">
        <f t="shared" si="7"/>
        <v>11</v>
      </c>
      <c r="I119" s="41">
        <f>IF(AZ119&lt;PricePercentile33,0,IF(AZ119&lt;PricePercentile66,1,2))+IF(BA119&lt;ConPricePercentile33,0,IF(BA119&lt;ConPricePercentile66,1,2))+IF(BB119="Yes",0,1)+IF(BC119&gt;29,0,IF(BC119&gt;13,1,IF(BC119&gt;6,2,3)))</f>
        <v>4</v>
      </c>
      <c r="J119" s="43">
        <f t="shared" si="8"/>
        <v>0</v>
      </c>
      <c r="K119" s="47"/>
      <c r="L119" s="42" t="s">
        <v>101</v>
      </c>
      <c r="M119" s="42" t="str">
        <f t="shared" si="25"/>
        <v>Five</v>
      </c>
      <c r="N119" s="43" t="s">
        <v>97</v>
      </c>
      <c r="O119" s="41" t="s">
        <v>97</v>
      </c>
      <c r="P119" s="49"/>
      <c r="Q119" s="51"/>
      <c r="R119" s="48"/>
      <c r="S119" s="41"/>
      <c r="T119" s="42" t="s">
        <v>107</v>
      </c>
      <c r="U119" s="41" t="s">
        <v>97</v>
      </c>
      <c r="V119" s="41" t="s">
        <v>96</v>
      </c>
      <c r="W119" s="43" t="str">
        <f t="shared" si="9"/>
        <v>No</v>
      </c>
      <c r="X119" s="41" t="s">
        <v>96</v>
      </c>
      <c r="Y119" s="41" t="s">
        <v>96</v>
      </c>
      <c r="Z119" s="43" t="s">
        <v>96</v>
      </c>
      <c r="AA119" s="42"/>
      <c r="AB119" s="41"/>
      <c r="AC119" s="41"/>
      <c r="AD119" s="41"/>
      <c r="AE119" s="41"/>
      <c r="AF119" s="41"/>
      <c r="AG119" s="43"/>
      <c r="AH119" s="42"/>
      <c r="AI119" s="41"/>
      <c r="AJ119" s="42"/>
      <c r="AK119" s="43"/>
      <c r="AL119" s="42"/>
      <c r="AM119" s="41"/>
      <c r="AN119" s="41"/>
      <c r="AO119" s="41"/>
      <c r="AP119" s="43"/>
      <c r="AQ119" s="41">
        <v>5.0</v>
      </c>
      <c r="AR119" s="48"/>
      <c r="AS119" s="48"/>
      <c r="AT119" s="48"/>
      <c r="AU119" s="42">
        <v>5.0</v>
      </c>
      <c r="AV119" s="43">
        <v>4.0</v>
      </c>
      <c r="AW119" s="42">
        <v>5.0</v>
      </c>
      <c r="AX119" s="41" t="s">
        <v>141</v>
      </c>
      <c r="AY119" s="43" t="s">
        <v>104</v>
      </c>
      <c r="AZ119" s="50">
        <v>3.17</v>
      </c>
      <c r="BA119" s="50">
        <f t="shared" ref="BA119:BA128" si="26">AZ119/AQ119</f>
        <v>0.634</v>
      </c>
      <c r="BB119" s="41" t="s">
        <v>96</v>
      </c>
      <c r="BC119" s="43">
        <v>0.0</v>
      </c>
      <c r="BD119" s="42"/>
      <c r="BE119" s="41"/>
      <c r="BF119" s="43"/>
      <c r="BG119" s="42"/>
      <c r="BH119" s="41"/>
      <c r="BI119" s="43"/>
      <c r="BJ119" s="41"/>
      <c r="BK119" s="43"/>
    </row>
    <row r="120">
      <c r="A120" s="46" t="s">
        <v>274</v>
      </c>
      <c r="B120" s="42">
        <f t="shared" si="1"/>
        <v>1</v>
      </c>
      <c r="C120" s="41">
        <f t="shared" si="2"/>
        <v>1.5</v>
      </c>
      <c r="D120" s="43">
        <f t="shared" si="3"/>
        <v>5</v>
      </c>
      <c r="E120" s="41">
        <f t="shared" si="4"/>
        <v>4</v>
      </c>
      <c r="F120" s="41">
        <f t="shared" si="5"/>
        <v>1.5</v>
      </c>
      <c r="G120" s="43">
        <f t="shared" si="6"/>
        <v>5</v>
      </c>
      <c r="H120" s="41">
        <f t="shared" si="7"/>
        <v>3</v>
      </c>
      <c r="I120" s="41">
        <f>IF(AZ120&lt;PricePercentile33,0,IF(AZ120&lt;PricePercentile66,1,2))+IF(BA120&lt;ConPricePercentile33,0,IF(BA120&lt;ConPricePercentile66,1,2))+IF(BB120="Yes",0,1)+IF(BC120&gt;29,0,IF(BC120&gt;13,1,IF(BC120&gt;6,2,3)))</f>
        <v>6</v>
      </c>
      <c r="J120" s="43">
        <f t="shared" si="8"/>
        <v>0</v>
      </c>
      <c r="K120" s="47"/>
      <c r="L120" s="42" t="s">
        <v>150</v>
      </c>
      <c r="M120" s="42" t="str">
        <f t="shared" si="25"/>
        <v>Fourteen</v>
      </c>
      <c r="N120" s="43" t="s">
        <v>96</v>
      </c>
      <c r="O120" s="48"/>
      <c r="P120" s="49"/>
      <c r="Q120" s="51"/>
      <c r="R120" s="48"/>
      <c r="S120" s="41" t="s">
        <v>96</v>
      </c>
      <c r="T120" s="42" t="s">
        <v>96</v>
      </c>
      <c r="U120" s="41" t="s">
        <v>96</v>
      </c>
      <c r="V120" s="41" t="s">
        <v>96</v>
      </c>
      <c r="W120" s="43" t="str">
        <f t="shared" si="9"/>
        <v>No</v>
      </c>
      <c r="X120" s="41" t="s">
        <v>96</v>
      </c>
      <c r="Y120" s="41" t="s">
        <v>97</v>
      </c>
      <c r="Z120" s="43" t="s">
        <v>96</v>
      </c>
      <c r="AA120" s="42"/>
      <c r="AB120" s="41"/>
      <c r="AC120" s="41"/>
      <c r="AD120" s="41"/>
      <c r="AE120" s="41"/>
      <c r="AF120" s="41"/>
      <c r="AG120" s="43"/>
      <c r="AH120" s="42"/>
      <c r="AI120" s="41" t="s">
        <v>96</v>
      </c>
      <c r="AJ120" s="42"/>
      <c r="AK120" s="43"/>
      <c r="AL120" s="42"/>
      <c r="AM120" s="41"/>
      <c r="AN120" s="41" t="s">
        <v>112</v>
      </c>
      <c r="AO120" s="41"/>
      <c r="AP120" s="43"/>
      <c r="AQ120" s="41">
        <v>1.0</v>
      </c>
      <c r="AR120" s="48"/>
      <c r="AS120" s="48"/>
      <c r="AT120" s="48"/>
      <c r="AU120" s="42">
        <v>2.0</v>
      </c>
      <c r="AV120" s="43">
        <v>0.0</v>
      </c>
      <c r="AW120" s="42">
        <v>6.0</v>
      </c>
      <c r="AX120" s="41" t="s">
        <v>103</v>
      </c>
      <c r="AY120" s="43" t="s">
        <v>104</v>
      </c>
      <c r="AZ120" s="50">
        <v>4.17</v>
      </c>
      <c r="BA120" s="50">
        <f t="shared" si="26"/>
        <v>4.17</v>
      </c>
      <c r="BB120" s="41" t="s">
        <v>97</v>
      </c>
      <c r="BC120" s="43">
        <v>0.0</v>
      </c>
      <c r="BD120" s="42"/>
      <c r="BE120" s="41"/>
      <c r="BF120" s="43"/>
      <c r="BG120" s="42"/>
      <c r="BH120" s="41"/>
      <c r="BI120" s="43"/>
      <c r="BJ120" s="41"/>
      <c r="BK120" s="43"/>
    </row>
    <row r="121">
      <c r="A121" s="46" t="s">
        <v>275</v>
      </c>
      <c r="B121" s="42">
        <f t="shared" si="1"/>
        <v>4</v>
      </c>
      <c r="C121" s="41">
        <f t="shared" si="2"/>
        <v>2</v>
      </c>
      <c r="D121" s="43">
        <f t="shared" si="3"/>
        <v>1</v>
      </c>
      <c r="E121" s="41">
        <f t="shared" si="4"/>
        <v>2</v>
      </c>
      <c r="F121" s="41">
        <f t="shared" si="5"/>
        <v>2.5</v>
      </c>
      <c r="G121" s="43">
        <f t="shared" si="6"/>
        <v>2</v>
      </c>
      <c r="H121" s="41">
        <f t="shared" si="7"/>
        <v>3</v>
      </c>
      <c r="I121" s="41">
        <f>IF(AZ121&lt;PricePercentile33,0,IF(AZ121&lt;PricePercentile66,1,2))+IF(BA121&lt;ConPricePercentile33,0,IF(BA121&lt;ConPricePercentile66,1,2))+IF(BB121="Yes",0,1)+IF(BC121&gt;29,0,IF(BC121&gt;13,1,IF(BC121&gt;6,2,3)))</f>
        <v>7</v>
      </c>
      <c r="J121" s="43">
        <f t="shared" si="8"/>
        <v>5.5</v>
      </c>
      <c r="K121" s="47"/>
      <c r="L121" s="42" t="s">
        <v>101</v>
      </c>
      <c r="M121" s="42" t="str">
        <f t="shared" si="25"/>
        <v>Five</v>
      </c>
      <c r="N121" s="43" t="s">
        <v>97</v>
      </c>
      <c r="O121" s="41" t="s">
        <v>96</v>
      </c>
      <c r="P121" s="49"/>
      <c r="Q121" s="42"/>
      <c r="R121" s="41"/>
      <c r="S121" s="41"/>
      <c r="T121" s="42" t="s">
        <v>107</v>
      </c>
      <c r="U121" s="41" t="s">
        <v>97</v>
      </c>
      <c r="V121" s="41" t="s">
        <v>96</v>
      </c>
      <c r="W121" s="43" t="str">
        <f t="shared" si="9"/>
        <v>No</v>
      </c>
      <c r="X121" s="41" t="s">
        <v>96</v>
      </c>
      <c r="Y121" s="41" t="s">
        <v>96</v>
      </c>
      <c r="Z121" s="43" t="s">
        <v>97</v>
      </c>
      <c r="AA121" s="42"/>
      <c r="AB121" s="41"/>
      <c r="AC121" s="41"/>
      <c r="AD121" s="41"/>
      <c r="AE121" s="41"/>
      <c r="AF121" s="41"/>
      <c r="AG121" s="43"/>
      <c r="AH121" s="42"/>
      <c r="AI121" s="41"/>
      <c r="AJ121" s="42"/>
      <c r="AK121" s="43"/>
      <c r="AL121" s="42"/>
      <c r="AM121" s="41"/>
      <c r="AN121" s="41"/>
      <c r="AO121" s="41"/>
      <c r="AP121" s="43"/>
      <c r="AQ121" s="41">
        <v>1.0</v>
      </c>
      <c r="AR121" s="41">
        <v>21.0</v>
      </c>
      <c r="AS121" s="41">
        <v>387.0</v>
      </c>
      <c r="AT121" s="41"/>
      <c r="AU121" s="42"/>
      <c r="AV121" s="43"/>
      <c r="AW121" s="42">
        <v>30.0</v>
      </c>
      <c r="AX121" s="41" t="s">
        <v>103</v>
      </c>
      <c r="AY121" s="43" t="s">
        <v>104</v>
      </c>
      <c r="AZ121" s="50">
        <v>4.99</v>
      </c>
      <c r="BA121" s="50">
        <f t="shared" si="26"/>
        <v>4.99</v>
      </c>
      <c r="BB121" s="41" t="s">
        <v>96</v>
      </c>
      <c r="BC121" s="43">
        <v>5.0</v>
      </c>
      <c r="BD121" s="42"/>
      <c r="BE121" s="41" t="s">
        <v>97</v>
      </c>
      <c r="BF121" s="43"/>
      <c r="BG121" s="42" t="s">
        <v>96</v>
      </c>
      <c r="BH121" s="41" t="s">
        <v>102</v>
      </c>
      <c r="BI121" s="43" t="s">
        <v>96</v>
      </c>
      <c r="BJ121" s="41" t="s">
        <v>96</v>
      </c>
      <c r="BK121" s="43" t="s">
        <v>96</v>
      </c>
    </row>
    <row r="122">
      <c r="A122" s="46" t="s">
        <v>276</v>
      </c>
      <c r="B122" s="42">
        <f t="shared" si="1"/>
        <v>2</v>
      </c>
      <c r="C122" s="41">
        <f t="shared" si="2"/>
        <v>2.5</v>
      </c>
      <c r="D122" s="43">
        <f t="shared" si="3"/>
        <v>1</v>
      </c>
      <c r="E122" s="41">
        <f t="shared" si="4"/>
        <v>2.5</v>
      </c>
      <c r="F122" s="41">
        <f t="shared" si="5"/>
        <v>2.5</v>
      </c>
      <c r="G122" s="43">
        <f t="shared" si="6"/>
        <v>2</v>
      </c>
      <c r="H122" s="41">
        <f t="shared" si="7"/>
        <v>12</v>
      </c>
      <c r="I122" s="41">
        <f>IF(AZ122&lt;PricePercentile33,0,IF(AZ122&lt;PricePercentile66,1,2))+IF(BA122&lt;ConPricePercentile33,0,IF(BA122&lt;ConPricePercentile66,1,2))+IF(BB122="Yes",0,1)+IF(BC122&gt;29,0,IF(BC122&gt;13,1,IF(BC122&gt;6,2,3)))</f>
        <v>2</v>
      </c>
      <c r="J122" s="43">
        <f t="shared" si="8"/>
        <v>4</v>
      </c>
      <c r="K122" s="47"/>
      <c r="L122" s="42" t="s">
        <v>277</v>
      </c>
      <c r="M122" s="42" t="str">
        <f t="shared" si="25"/>
        <v>No</v>
      </c>
      <c r="N122" s="43" t="s">
        <v>97</v>
      </c>
      <c r="O122" s="41" t="s">
        <v>96</v>
      </c>
      <c r="P122" s="49"/>
      <c r="Q122" s="42" t="s">
        <v>97</v>
      </c>
      <c r="R122" s="41" t="s">
        <v>97</v>
      </c>
      <c r="S122" s="41" t="s">
        <v>96</v>
      </c>
      <c r="T122" s="42" t="s">
        <v>97</v>
      </c>
      <c r="U122" s="41" t="s">
        <v>97</v>
      </c>
      <c r="V122" s="41" t="s">
        <v>96</v>
      </c>
      <c r="W122" s="43" t="str">
        <f t="shared" si="9"/>
        <v>Yes</v>
      </c>
      <c r="X122" s="41" t="s">
        <v>96</v>
      </c>
      <c r="Y122" s="41" t="s">
        <v>96</v>
      </c>
      <c r="Z122" s="43" t="s">
        <v>97</v>
      </c>
      <c r="AA122" s="42"/>
      <c r="AB122" s="41"/>
      <c r="AC122" s="41"/>
      <c r="AD122" s="41"/>
      <c r="AE122" s="41"/>
      <c r="AF122" s="41"/>
      <c r="AG122" s="43"/>
      <c r="AH122" s="42"/>
      <c r="AI122" s="41" t="s">
        <v>102</v>
      </c>
      <c r="AJ122" s="42"/>
      <c r="AK122" s="43"/>
      <c r="AL122" s="42"/>
      <c r="AM122" s="41"/>
      <c r="AN122" s="41"/>
      <c r="AO122" s="41"/>
      <c r="AP122" s="43"/>
      <c r="AQ122" s="41">
        <v>5.0</v>
      </c>
      <c r="AR122" s="41">
        <v>31.0</v>
      </c>
      <c r="AS122" s="48"/>
      <c r="AT122" s="48"/>
      <c r="AU122" s="42">
        <v>9.0</v>
      </c>
      <c r="AV122" s="43">
        <v>4.0</v>
      </c>
      <c r="AW122" s="42">
        <v>23.0</v>
      </c>
      <c r="AX122" s="41" t="s">
        <v>116</v>
      </c>
      <c r="AY122" s="43" t="s">
        <v>104</v>
      </c>
      <c r="AZ122" s="50">
        <v>4.95</v>
      </c>
      <c r="BA122" s="50">
        <f t="shared" si="26"/>
        <v>0.99</v>
      </c>
      <c r="BB122" s="41" t="s">
        <v>96</v>
      </c>
      <c r="BC122" s="43">
        <v>30.0</v>
      </c>
      <c r="BD122" s="42"/>
      <c r="BE122" s="41"/>
      <c r="BF122" s="43"/>
      <c r="BG122" s="42" t="s">
        <v>96</v>
      </c>
      <c r="BH122" s="41" t="s">
        <v>96</v>
      </c>
      <c r="BI122" s="43" t="s">
        <v>96</v>
      </c>
      <c r="BJ122" s="41"/>
      <c r="BK122" s="43" t="s">
        <v>96</v>
      </c>
    </row>
    <row r="123">
      <c r="A123" s="46" t="s">
        <v>278</v>
      </c>
      <c r="B123" s="42">
        <f t="shared" si="1"/>
        <v>0</v>
      </c>
      <c r="C123" s="41">
        <f t="shared" si="2"/>
        <v>3</v>
      </c>
      <c r="D123" s="43">
        <f t="shared" si="3"/>
        <v>4</v>
      </c>
      <c r="E123" s="41">
        <f t="shared" si="4"/>
        <v>2</v>
      </c>
      <c r="F123" s="41">
        <f t="shared" si="5"/>
        <v>1.5</v>
      </c>
      <c r="G123" s="43">
        <f t="shared" si="6"/>
        <v>5</v>
      </c>
      <c r="H123" s="41">
        <f t="shared" si="7"/>
        <v>0</v>
      </c>
      <c r="I123" s="41">
        <f>IF(AZ123&lt;PricePercentile33,0,IF(AZ123&lt;PricePercentile66,1,2))+IF(BA123&lt;ConPricePercentile33,0,IF(BA123&lt;ConPricePercentile66,1,2))+IF(BB123="Yes",0,1)+IF(BC123&gt;29,0,IF(BC123&gt;13,1,IF(BC123&gt;6,2,3)))</f>
        <v>7</v>
      </c>
      <c r="J123" s="43">
        <f t="shared" si="8"/>
        <v>3</v>
      </c>
      <c r="K123" s="47"/>
      <c r="L123" s="42" t="s">
        <v>279</v>
      </c>
      <c r="M123" s="42" t="str">
        <f t="shared" si="25"/>
        <v>No</v>
      </c>
      <c r="N123" s="43" t="s">
        <v>96</v>
      </c>
      <c r="O123" s="41" t="s">
        <v>96</v>
      </c>
      <c r="P123" s="49"/>
      <c r="Q123" s="42" t="s">
        <v>97</v>
      </c>
      <c r="R123" s="41" t="s">
        <v>97</v>
      </c>
      <c r="S123" s="41"/>
      <c r="T123" s="42" t="s">
        <v>96</v>
      </c>
      <c r="U123" s="41" t="s">
        <v>97</v>
      </c>
      <c r="V123" s="41" t="s">
        <v>96</v>
      </c>
      <c r="W123" s="43" t="str">
        <f t="shared" si="9"/>
        <v>No</v>
      </c>
      <c r="X123" s="41" t="s">
        <v>96</v>
      </c>
      <c r="Y123" s="41" t="s">
        <v>96</v>
      </c>
      <c r="Z123" s="43" t="s">
        <v>97</v>
      </c>
      <c r="AA123" s="42"/>
      <c r="AB123" s="41"/>
      <c r="AC123" s="41"/>
      <c r="AD123" s="41"/>
      <c r="AE123" s="41"/>
      <c r="AF123" s="41"/>
      <c r="AG123" s="43"/>
      <c r="AH123" s="42"/>
      <c r="AI123" s="41"/>
      <c r="AJ123" s="42"/>
      <c r="AK123" s="43"/>
      <c r="AL123" s="42"/>
      <c r="AM123" s="41"/>
      <c r="AN123" s="41" t="s">
        <v>122</v>
      </c>
      <c r="AO123" s="41"/>
      <c r="AP123" s="43"/>
      <c r="AQ123" s="41">
        <v>1.0</v>
      </c>
      <c r="AR123" s="41">
        <v>7.0</v>
      </c>
      <c r="AS123" s="41"/>
      <c r="AT123" s="41"/>
      <c r="AU123" s="42">
        <v>0.0</v>
      </c>
      <c r="AV123" s="43">
        <v>0.0</v>
      </c>
      <c r="AW123" s="42">
        <v>0.0</v>
      </c>
      <c r="AX123" s="41" t="s">
        <v>103</v>
      </c>
      <c r="AY123" s="43" t="s">
        <v>104</v>
      </c>
      <c r="AZ123" s="50">
        <v>10.0</v>
      </c>
      <c r="BA123" s="50">
        <f t="shared" si="26"/>
        <v>10</v>
      </c>
      <c r="BB123" s="41" t="s">
        <v>97</v>
      </c>
      <c r="BC123" s="43">
        <v>0.0</v>
      </c>
      <c r="BD123" s="42"/>
      <c r="BE123" s="41"/>
      <c r="BF123" s="43"/>
      <c r="BG123" s="42" t="s">
        <v>96</v>
      </c>
      <c r="BH123" s="41" t="s">
        <v>96</v>
      </c>
      <c r="BI123" s="43" t="s">
        <v>96</v>
      </c>
      <c r="BJ123" s="41"/>
      <c r="BK123" s="43"/>
    </row>
    <row r="124">
      <c r="A124" s="46" t="s">
        <v>280</v>
      </c>
      <c r="B124" s="42">
        <f t="shared" si="1"/>
        <v>4</v>
      </c>
      <c r="C124" s="41">
        <f t="shared" si="2"/>
        <v>6</v>
      </c>
      <c r="D124" s="43">
        <f t="shared" si="3"/>
        <v>5</v>
      </c>
      <c r="E124" s="41">
        <f t="shared" si="4"/>
        <v>3</v>
      </c>
      <c r="F124" s="41">
        <f t="shared" si="5"/>
        <v>1.5</v>
      </c>
      <c r="G124" s="43">
        <f t="shared" si="6"/>
        <v>2</v>
      </c>
      <c r="H124" s="41">
        <f t="shared" si="7"/>
        <v>12</v>
      </c>
      <c r="I124" s="41">
        <f>IF(AZ124&lt;PricePercentile33,0,IF(AZ124&lt;PricePercentile66,1,2))+IF(BA124&lt;ConPricePercentile33,0,IF(BA124&lt;ConPricePercentile66,1,2))+IF(BB124="Yes",0,1)+IF(BC124&gt;29,0,IF(BC124&gt;13,1,IF(BC124&gt;6,2,3)))</f>
        <v>5</v>
      </c>
      <c r="J124" s="43">
        <f t="shared" si="8"/>
        <v>3</v>
      </c>
      <c r="K124" s="47"/>
      <c r="L124" s="42" t="s">
        <v>101</v>
      </c>
      <c r="M124" s="42" t="str">
        <f t="shared" si="25"/>
        <v>Five</v>
      </c>
      <c r="N124" s="43" t="s">
        <v>97</v>
      </c>
      <c r="O124" s="41" t="s">
        <v>97</v>
      </c>
      <c r="P124" s="49"/>
      <c r="Q124" s="42" t="s">
        <v>97</v>
      </c>
      <c r="R124" s="41"/>
      <c r="S124" s="41" t="s">
        <v>97</v>
      </c>
      <c r="T124" s="42" t="s">
        <v>96</v>
      </c>
      <c r="U124" s="41" t="s">
        <v>96</v>
      </c>
      <c r="V124" s="41" t="s">
        <v>96</v>
      </c>
      <c r="W124" s="43" t="str">
        <f t="shared" si="9"/>
        <v>No</v>
      </c>
      <c r="X124" s="41" t="s">
        <v>96</v>
      </c>
      <c r="Y124" s="41" t="s">
        <v>96</v>
      </c>
      <c r="Z124" s="43" t="s">
        <v>97</v>
      </c>
      <c r="AA124" s="42"/>
      <c r="AB124" s="41"/>
      <c r="AC124" s="41"/>
      <c r="AD124" s="41"/>
      <c r="AE124" s="41" t="s">
        <v>97</v>
      </c>
      <c r="AF124" s="41"/>
      <c r="AG124" s="43" t="s">
        <v>97</v>
      </c>
      <c r="AH124" s="42"/>
      <c r="AI124" s="41" t="s">
        <v>97</v>
      </c>
      <c r="AJ124" s="42"/>
      <c r="AK124" s="43"/>
      <c r="AL124" s="42"/>
      <c r="AM124" s="41"/>
      <c r="AN124" s="41" t="s">
        <v>112</v>
      </c>
      <c r="AO124" s="41"/>
      <c r="AP124" s="43"/>
      <c r="AQ124" s="41">
        <v>2.0</v>
      </c>
      <c r="AR124" s="41">
        <v>10.0</v>
      </c>
      <c r="AS124" s="41">
        <v>12.0</v>
      </c>
      <c r="AT124" s="41" t="s">
        <v>96</v>
      </c>
      <c r="AU124" s="42">
        <v>3.0</v>
      </c>
      <c r="AV124" s="43">
        <v>1.0</v>
      </c>
      <c r="AW124" s="42">
        <v>8.0</v>
      </c>
      <c r="AX124" s="41" t="s">
        <v>141</v>
      </c>
      <c r="AY124" s="43" t="s">
        <v>99</v>
      </c>
      <c r="AZ124" s="50">
        <v>8.33</v>
      </c>
      <c r="BA124" s="50">
        <f t="shared" si="26"/>
        <v>4.165</v>
      </c>
      <c r="BB124" s="41" t="s">
        <v>96</v>
      </c>
      <c r="BC124" s="43">
        <v>30.0</v>
      </c>
      <c r="BD124" s="42"/>
      <c r="BE124" s="41"/>
      <c r="BF124" s="43"/>
      <c r="BG124" s="42" t="s">
        <v>96</v>
      </c>
      <c r="BH124" s="41" t="s">
        <v>96</v>
      </c>
      <c r="BI124" s="43" t="s">
        <v>96</v>
      </c>
      <c r="BJ124" s="41"/>
      <c r="BK124" s="43"/>
    </row>
    <row r="125">
      <c r="A125" s="46" t="s">
        <v>281</v>
      </c>
      <c r="B125" s="42">
        <f t="shared" si="1"/>
        <v>4</v>
      </c>
      <c r="C125" s="41">
        <f t="shared" si="2"/>
        <v>3</v>
      </c>
      <c r="D125" s="43">
        <f t="shared" si="3"/>
        <v>2</v>
      </c>
      <c r="E125" s="41">
        <f t="shared" si="4"/>
        <v>2.5</v>
      </c>
      <c r="F125" s="41">
        <f t="shared" si="5"/>
        <v>2.5</v>
      </c>
      <c r="G125" s="43">
        <f t="shared" si="6"/>
        <v>0</v>
      </c>
      <c r="H125" s="41">
        <f t="shared" si="7"/>
        <v>6</v>
      </c>
      <c r="I125" s="41">
        <f>IF(AZ125&lt;PricePercentile33,0,IF(AZ125&lt;PricePercentile66,1,2))+IF(BA125&lt;ConPricePercentile33,0,IF(BA125&lt;ConPricePercentile66,1,2))+IF(BB125="Yes",0,1)+IF(BC125&gt;29,0,IF(BC125&gt;13,1,IF(BC125&gt;6,2,3)))</f>
        <v>5</v>
      </c>
      <c r="J125" s="43">
        <f t="shared" si="8"/>
        <v>1</v>
      </c>
      <c r="K125" s="47"/>
      <c r="L125" s="42" t="s">
        <v>101</v>
      </c>
      <c r="M125" s="42" t="str">
        <f t="shared" si="25"/>
        <v>Five</v>
      </c>
      <c r="N125" s="43" t="s">
        <v>97</v>
      </c>
      <c r="O125" s="41" t="s">
        <v>96</v>
      </c>
      <c r="P125" s="43" t="s">
        <v>96</v>
      </c>
      <c r="Q125" s="42" t="s">
        <v>97</v>
      </c>
      <c r="R125" s="41" t="s">
        <v>97</v>
      </c>
      <c r="S125" s="41" t="s">
        <v>97</v>
      </c>
      <c r="T125" s="42" t="s">
        <v>107</v>
      </c>
      <c r="U125" s="41" t="s">
        <v>96</v>
      </c>
      <c r="V125" s="41" t="s">
        <v>96</v>
      </c>
      <c r="W125" s="43" t="str">
        <f t="shared" si="9"/>
        <v>No</v>
      </c>
      <c r="X125" s="41" t="s">
        <v>96</v>
      </c>
      <c r="Y125" s="41" t="s">
        <v>96</v>
      </c>
      <c r="Z125" s="43" t="s">
        <v>97</v>
      </c>
      <c r="AA125" s="42"/>
      <c r="AB125" s="41"/>
      <c r="AC125" s="41"/>
      <c r="AD125" s="41"/>
      <c r="AE125" s="41" t="s">
        <v>97</v>
      </c>
      <c r="AF125" s="41"/>
      <c r="AG125" s="43"/>
      <c r="AH125" s="42"/>
      <c r="AI125" s="41" t="s">
        <v>102</v>
      </c>
      <c r="AJ125" s="42">
        <v>7.34</v>
      </c>
      <c r="AK125" s="43">
        <v>8.71</v>
      </c>
      <c r="AL125" s="42"/>
      <c r="AM125" s="41"/>
      <c r="AN125" s="41"/>
      <c r="AO125" s="41" t="s">
        <v>108</v>
      </c>
      <c r="AP125" s="43" t="s">
        <v>108</v>
      </c>
      <c r="AQ125" s="41">
        <v>5.0</v>
      </c>
      <c r="AR125" s="41">
        <v>45.0</v>
      </c>
      <c r="AS125" s="41">
        <v>475.0</v>
      </c>
      <c r="AT125" s="41" t="s">
        <v>97</v>
      </c>
      <c r="AU125" s="42">
        <v>0.0</v>
      </c>
      <c r="AV125" s="43">
        <v>0.0</v>
      </c>
      <c r="AW125" s="42">
        <v>3.0</v>
      </c>
      <c r="AX125" s="41" t="s">
        <v>141</v>
      </c>
      <c r="AY125" s="43" t="s">
        <v>104</v>
      </c>
      <c r="AZ125" s="50">
        <v>20.0</v>
      </c>
      <c r="BA125" s="50">
        <f t="shared" si="26"/>
        <v>4</v>
      </c>
      <c r="BB125" s="41" t="s">
        <v>97</v>
      </c>
      <c r="BC125" s="43">
        <v>15.0</v>
      </c>
      <c r="BD125" s="42"/>
      <c r="BE125" s="41" t="s">
        <v>97</v>
      </c>
      <c r="BF125" s="43"/>
      <c r="BG125" s="42"/>
      <c r="BH125" s="41"/>
      <c r="BI125" s="43"/>
      <c r="BJ125" s="41"/>
      <c r="BK125" s="43"/>
    </row>
    <row r="126">
      <c r="A126" s="46" t="s">
        <v>282</v>
      </c>
      <c r="B126" s="42">
        <f t="shared" si="1"/>
        <v>2</v>
      </c>
      <c r="C126" s="41">
        <f t="shared" si="2"/>
        <v>3</v>
      </c>
      <c r="D126" s="43">
        <f t="shared" si="3"/>
        <v>2</v>
      </c>
      <c r="E126" s="41">
        <f t="shared" si="4"/>
        <v>2</v>
      </c>
      <c r="F126" s="41">
        <f t="shared" si="5"/>
        <v>2.5</v>
      </c>
      <c r="G126" s="43">
        <f t="shared" si="6"/>
        <v>2</v>
      </c>
      <c r="H126" s="41">
        <f t="shared" si="7"/>
        <v>7</v>
      </c>
      <c r="I126" s="41">
        <f>IF(AZ126&lt;PricePercentile33,0,IF(AZ126&lt;PricePercentile66,1,2))+IF(BA126&lt;ConPricePercentile33,0,IF(BA126&lt;ConPricePercentile66,1,2))+IF(BB126="Yes",0,1)+IF(BC126&gt;29,0,IF(BC126&gt;13,1,IF(BC126&gt;6,2,3)))</f>
        <v>5</v>
      </c>
      <c r="J126" s="43">
        <f t="shared" si="8"/>
        <v>2.5</v>
      </c>
      <c r="K126" s="47"/>
      <c r="L126" s="42" t="s">
        <v>136</v>
      </c>
      <c r="M126" s="42" t="str">
        <f t="shared" si="25"/>
        <v>Five</v>
      </c>
      <c r="N126" s="43" t="s">
        <v>96</v>
      </c>
      <c r="O126" s="41" t="s">
        <v>96</v>
      </c>
      <c r="P126" s="49"/>
      <c r="Q126" s="51"/>
      <c r="R126" s="41" t="s">
        <v>97</v>
      </c>
      <c r="S126" s="41" t="s">
        <v>97</v>
      </c>
      <c r="T126" s="42" t="s">
        <v>107</v>
      </c>
      <c r="U126" s="41" t="s">
        <v>96</v>
      </c>
      <c r="V126" s="41" t="s">
        <v>96</v>
      </c>
      <c r="W126" s="43" t="str">
        <f t="shared" si="9"/>
        <v>No</v>
      </c>
      <c r="X126" s="41" t="s">
        <v>96</v>
      </c>
      <c r="Y126" s="41" t="s">
        <v>96</v>
      </c>
      <c r="Z126" s="43" t="s">
        <v>97</v>
      </c>
      <c r="AA126" s="42"/>
      <c r="AB126" s="41"/>
      <c r="AC126" s="41"/>
      <c r="AD126" s="41"/>
      <c r="AE126" s="41"/>
      <c r="AF126" s="41"/>
      <c r="AG126" s="43"/>
      <c r="AH126" s="42"/>
      <c r="AI126" s="41" t="s">
        <v>96</v>
      </c>
      <c r="AJ126" s="42"/>
      <c r="AK126" s="43"/>
      <c r="AL126" s="42"/>
      <c r="AM126" s="41"/>
      <c r="AN126" s="41"/>
      <c r="AO126" s="41"/>
      <c r="AP126" s="43"/>
      <c r="AQ126" s="41">
        <v>5.0</v>
      </c>
      <c r="AR126" s="41">
        <v>13.0</v>
      </c>
      <c r="AS126" s="41"/>
      <c r="AT126" s="41"/>
      <c r="AU126" s="42">
        <v>8.0</v>
      </c>
      <c r="AV126" s="43">
        <v>3.0</v>
      </c>
      <c r="AW126" s="42">
        <v>12.0</v>
      </c>
      <c r="AX126" s="41" t="s">
        <v>103</v>
      </c>
      <c r="AY126" s="43" t="s">
        <v>134</v>
      </c>
      <c r="AZ126" s="50">
        <v>6.49</v>
      </c>
      <c r="BA126" s="50">
        <f t="shared" si="26"/>
        <v>1.298</v>
      </c>
      <c r="BB126" s="41" t="s">
        <v>97</v>
      </c>
      <c r="BC126" s="43">
        <v>0.0</v>
      </c>
      <c r="BD126" s="42" t="s">
        <v>97</v>
      </c>
      <c r="BE126" s="41"/>
      <c r="BF126" s="43"/>
      <c r="BG126" s="42" t="s">
        <v>97</v>
      </c>
      <c r="BH126" s="41" t="s">
        <v>102</v>
      </c>
      <c r="BI126" s="43" t="s">
        <v>96</v>
      </c>
      <c r="BJ126" s="41"/>
      <c r="BK126" s="43"/>
    </row>
    <row r="127">
      <c r="A127" s="46" t="s">
        <v>283</v>
      </c>
      <c r="B127" s="42">
        <f t="shared" si="1"/>
        <v>0</v>
      </c>
      <c r="C127" s="41">
        <f t="shared" si="2"/>
        <v>3.5</v>
      </c>
      <c r="D127" s="43">
        <f t="shared" si="3"/>
        <v>4</v>
      </c>
      <c r="E127" s="41">
        <f t="shared" si="4"/>
        <v>1.5</v>
      </c>
      <c r="F127" s="41">
        <f t="shared" si="5"/>
        <v>1.5</v>
      </c>
      <c r="G127" s="43">
        <f t="shared" si="6"/>
        <v>2</v>
      </c>
      <c r="H127" s="41">
        <f t="shared" si="7"/>
        <v>8</v>
      </c>
      <c r="I127" s="41">
        <f>IF(AZ127&lt;PricePercentile33,0,IF(AZ127&lt;PricePercentile66,1,2))+IF(BA127&lt;ConPricePercentile33,0,IF(BA127&lt;ConPricePercentile66,1,2))+IF(BB127="Yes",0,1)+IF(BC127&gt;29,0,IF(BC127&gt;13,1,IF(BC127&gt;6,2,3)))</f>
        <v>8</v>
      </c>
      <c r="J127" s="43">
        <f t="shared" si="8"/>
        <v>2</v>
      </c>
      <c r="K127" s="47"/>
      <c r="L127" s="42" t="s">
        <v>284</v>
      </c>
      <c r="M127" s="42" t="str">
        <f t="shared" si="25"/>
        <v>No</v>
      </c>
      <c r="N127" s="43" t="s">
        <v>96</v>
      </c>
      <c r="O127" s="41" t="s">
        <v>96</v>
      </c>
      <c r="P127" s="49"/>
      <c r="Q127" s="42" t="s">
        <v>97</v>
      </c>
      <c r="R127" s="41" t="s">
        <v>97</v>
      </c>
      <c r="S127" s="41" t="s">
        <v>97</v>
      </c>
      <c r="T127" s="42" t="s">
        <v>96</v>
      </c>
      <c r="U127" s="41" t="s">
        <v>97</v>
      </c>
      <c r="V127" s="41" t="s">
        <v>96</v>
      </c>
      <c r="W127" s="43" t="str">
        <f t="shared" si="9"/>
        <v>No</v>
      </c>
      <c r="X127" s="41" t="s">
        <v>97</v>
      </c>
      <c r="Y127" s="41" t="s">
        <v>96</v>
      </c>
      <c r="Z127" s="43" t="s">
        <v>97</v>
      </c>
      <c r="AA127" s="42"/>
      <c r="AB127" s="41"/>
      <c r="AC127" s="41"/>
      <c r="AD127" s="41"/>
      <c r="AE127" s="41" t="s">
        <v>97</v>
      </c>
      <c r="AF127" s="41"/>
      <c r="AG127" s="43"/>
      <c r="AH127" s="42"/>
      <c r="AI127" s="41" t="s">
        <v>102</v>
      </c>
      <c r="AJ127" s="42"/>
      <c r="AK127" s="43"/>
      <c r="AL127" s="42"/>
      <c r="AM127" s="41"/>
      <c r="AN127" s="41" t="s">
        <v>112</v>
      </c>
      <c r="AO127" s="41"/>
      <c r="AP127" s="43"/>
      <c r="AQ127" s="41">
        <v>1.0</v>
      </c>
      <c r="AR127" s="41">
        <v>42.0</v>
      </c>
      <c r="AS127" s="41">
        <v>62.0</v>
      </c>
      <c r="AT127" s="41"/>
      <c r="AU127" s="42">
        <v>14.0</v>
      </c>
      <c r="AV127" s="43">
        <v>7.0</v>
      </c>
      <c r="AW127" s="42">
        <v>29.0</v>
      </c>
      <c r="AX127" s="41" t="s">
        <v>103</v>
      </c>
      <c r="AY127" s="43" t="s">
        <v>104</v>
      </c>
      <c r="AZ127" s="50">
        <v>7.5</v>
      </c>
      <c r="BA127" s="50">
        <f t="shared" si="26"/>
        <v>7.5</v>
      </c>
      <c r="BB127" s="41" t="s">
        <v>96</v>
      </c>
      <c r="BC127" s="43">
        <v>3.0</v>
      </c>
      <c r="BD127" s="42" t="s">
        <v>97</v>
      </c>
      <c r="BE127" s="41" t="s">
        <v>97</v>
      </c>
      <c r="BF127" s="43"/>
      <c r="BG127" s="42"/>
      <c r="BH127" s="41"/>
      <c r="BI127" s="43"/>
      <c r="BJ127" s="41"/>
      <c r="BK127" s="43"/>
    </row>
    <row r="128">
      <c r="A128" s="46" t="s">
        <v>285</v>
      </c>
      <c r="B128" s="42">
        <f t="shared" si="1"/>
        <v>4</v>
      </c>
      <c r="C128" s="41">
        <f t="shared" si="2"/>
        <v>2</v>
      </c>
      <c r="D128" s="43">
        <f t="shared" si="3"/>
        <v>1</v>
      </c>
      <c r="E128" s="41">
        <f t="shared" si="4"/>
        <v>0</v>
      </c>
      <c r="F128" s="41">
        <f t="shared" si="5"/>
        <v>3</v>
      </c>
      <c r="G128" s="43">
        <f t="shared" si="6"/>
        <v>0</v>
      </c>
      <c r="H128" s="41">
        <f t="shared" si="7"/>
        <v>7</v>
      </c>
      <c r="I128" s="41">
        <f>IF(AZ128&lt;PricePercentile33,0,IF(AZ128&lt;PricePercentile66,1,2))+IF(BA128&lt;ConPricePercentile33,0,IF(BA128&lt;ConPricePercentile66,1,2))+IF(BB128="Yes",0,1)+IF(BC128&gt;29,0,IF(BC128&gt;13,1,IF(BC128&gt;6,2,3)))</f>
        <v>4</v>
      </c>
      <c r="J128" s="43">
        <f t="shared" si="8"/>
        <v>6</v>
      </c>
      <c r="K128" s="47"/>
      <c r="L128" s="42" t="s">
        <v>101</v>
      </c>
      <c r="M128" s="42" t="str">
        <f t="shared" si="25"/>
        <v>Five</v>
      </c>
      <c r="N128" s="43" t="s">
        <v>97</v>
      </c>
      <c r="O128" s="48"/>
      <c r="P128" s="49"/>
      <c r="Q128" s="51"/>
      <c r="R128" s="48"/>
      <c r="S128" s="48"/>
      <c r="T128" s="42" t="s">
        <v>107</v>
      </c>
      <c r="U128" s="41" t="s">
        <v>97</v>
      </c>
      <c r="V128" s="41" t="s">
        <v>96</v>
      </c>
      <c r="W128" s="43" t="str">
        <f t="shared" si="9"/>
        <v>No</v>
      </c>
      <c r="X128" s="41" t="s">
        <v>97</v>
      </c>
      <c r="Y128" s="41" t="s">
        <v>97</v>
      </c>
      <c r="Z128" s="43" t="s">
        <v>97</v>
      </c>
      <c r="AA128" s="42"/>
      <c r="AB128" s="41"/>
      <c r="AC128" s="41" t="s">
        <v>97</v>
      </c>
      <c r="AD128" s="41" t="s">
        <v>97</v>
      </c>
      <c r="AE128" s="41" t="s">
        <v>97</v>
      </c>
      <c r="AF128" s="41" t="s">
        <v>97</v>
      </c>
      <c r="AG128" s="43"/>
      <c r="AH128" s="42"/>
      <c r="AI128" s="41" t="s">
        <v>96</v>
      </c>
      <c r="AJ128" s="42">
        <v>98.15</v>
      </c>
      <c r="AK128" s="43">
        <v>13.9</v>
      </c>
      <c r="AL128" s="42"/>
      <c r="AM128" s="41" t="s">
        <v>139</v>
      </c>
      <c r="AN128" s="41"/>
      <c r="AO128" s="41"/>
      <c r="AP128" s="43"/>
      <c r="AQ128" s="41">
        <v>5.0</v>
      </c>
      <c r="AR128" s="41">
        <v>43.0</v>
      </c>
      <c r="AS128" s="41">
        <v>1600.0</v>
      </c>
      <c r="AT128" s="41" t="s">
        <v>97</v>
      </c>
      <c r="AU128" s="42">
        <v>7.0</v>
      </c>
      <c r="AV128" s="43">
        <v>3.0</v>
      </c>
      <c r="AW128" s="42">
        <v>14.0</v>
      </c>
      <c r="AX128" s="41" t="s">
        <v>103</v>
      </c>
      <c r="AY128" s="43" t="s">
        <v>104</v>
      </c>
      <c r="AZ128" s="50">
        <v>5.0</v>
      </c>
      <c r="BA128" s="50">
        <f t="shared" si="26"/>
        <v>1</v>
      </c>
      <c r="BB128" s="41" t="s">
        <v>96</v>
      </c>
      <c r="BC128" s="43">
        <v>7.0</v>
      </c>
      <c r="BD128" s="42"/>
      <c r="BE128" s="41" t="s">
        <v>97</v>
      </c>
      <c r="BF128" s="43"/>
      <c r="BG128" s="42" t="s">
        <v>96</v>
      </c>
      <c r="BH128" s="41" t="s">
        <v>96</v>
      </c>
      <c r="BI128" s="43" t="s">
        <v>96</v>
      </c>
      <c r="BJ128" s="41" t="s">
        <v>96</v>
      </c>
      <c r="BK128" s="43" t="s">
        <v>96</v>
      </c>
    </row>
    <row r="129">
      <c r="A129" s="46" t="s">
        <v>286</v>
      </c>
      <c r="B129" s="42">
        <f t="shared" si="1"/>
        <v>0</v>
      </c>
      <c r="C129" s="41">
        <f t="shared" si="2"/>
        <v>1.5</v>
      </c>
      <c r="D129" s="43">
        <f t="shared" si="3"/>
        <v>2</v>
      </c>
      <c r="E129" s="41">
        <f t="shared" si="4"/>
        <v>1</v>
      </c>
      <c r="F129" s="41">
        <f t="shared" si="5"/>
        <v>2.5</v>
      </c>
      <c r="G129" s="43">
        <f t="shared" si="6"/>
        <v>3</v>
      </c>
      <c r="H129" s="41">
        <f t="shared" si="7"/>
        <v>12</v>
      </c>
      <c r="I129" s="41">
        <f>IF(AZ129&lt;PricePercentile33,0,IF(AZ129&lt;PricePercentile66,1,2))+IF(BA129&lt;ConPricePercentile33,0,IF(BA129&lt;ConPricePercentile66,1,2))+IF(BB129="Yes",0,1)+IF(BC129&gt;29,0,IF(BC129&gt;13,1,IF(BC129&gt;6,2,3)))</f>
        <v>4</v>
      </c>
      <c r="J129" s="43">
        <f t="shared" si="8"/>
        <v>4</v>
      </c>
      <c r="K129" s="47"/>
      <c r="L129" s="42" t="s">
        <v>120</v>
      </c>
      <c r="M129" s="42" t="str">
        <f t="shared" si="25"/>
        <v>No</v>
      </c>
      <c r="N129" s="43" t="s">
        <v>96</v>
      </c>
      <c r="O129" s="48"/>
      <c r="P129" s="49"/>
      <c r="Q129" s="51"/>
      <c r="R129" s="48"/>
      <c r="S129" s="41" t="s">
        <v>96</v>
      </c>
      <c r="T129" s="42" t="s">
        <v>107</v>
      </c>
      <c r="U129" s="41" t="s">
        <v>96</v>
      </c>
      <c r="V129" s="41" t="s">
        <v>96</v>
      </c>
      <c r="W129" s="43" t="str">
        <f t="shared" si="9"/>
        <v>No</v>
      </c>
      <c r="X129" s="41" t="s">
        <v>97</v>
      </c>
      <c r="Y129" s="41" t="s">
        <v>96</v>
      </c>
      <c r="Z129" s="43" t="s">
        <v>97</v>
      </c>
      <c r="AA129" s="42"/>
      <c r="AB129" s="41"/>
      <c r="AC129" s="41"/>
      <c r="AD129" s="41"/>
      <c r="AE129" s="41"/>
      <c r="AF129" s="41"/>
      <c r="AG129" s="43"/>
      <c r="AH129" s="42"/>
      <c r="AI129" s="41" t="s">
        <v>96</v>
      </c>
      <c r="AJ129" s="42"/>
      <c r="AK129" s="43"/>
      <c r="AL129" s="42"/>
      <c r="AM129" s="41"/>
      <c r="AN129" s="41"/>
      <c r="AO129" s="41"/>
      <c r="AP129" s="43"/>
      <c r="AQ129" s="41">
        <v>1.0</v>
      </c>
      <c r="AR129" s="41">
        <v>3.0</v>
      </c>
      <c r="AS129" s="41">
        <v>10.0</v>
      </c>
      <c r="AT129" s="41"/>
      <c r="AU129" s="42">
        <v>7.0</v>
      </c>
      <c r="AV129" s="43">
        <v>3.0</v>
      </c>
      <c r="AW129" s="42">
        <v>10.0</v>
      </c>
      <c r="AX129" s="41" t="s">
        <v>116</v>
      </c>
      <c r="AY129" s="43" t="s">
        <v>104</v>
      </c>
      <c r="AZ129" s="52"/>
      <c r="BA129" s="50"/>
      <c r="BB129" s="41" t="s">
        <v>96</v>
      </c>
      <c r="BC129" s="43">
        <v>0.0</v>
      </c>
      <c r="BD129" s="42"/>
      <c r="BE129" s="41" t="s">
        <v>97</v>
      </c>
      <c r="BF129" s="43"/>
      <c r="BG129" s="42" t="s">
        <v>96</v>
      </c>
      <c r="BH129" s="41" t="s">
        <v>96</v>
      </c>
      <c r="BI129" s="43" t="s">
        <v>96</v>
      </c>
      <c r="BJ129" s="41"/>
      <c r="BK129" s="43"/>
    </row>
    <row r="130">
      <c r="A130" s="46" t="s">
        <v>287</v>
      </c>
      <c r="B130" s="42">
        <f t="shared" si="1"/>
        <v>4</v>
      </c>
      <c r="C130" s="41">
        <f t="shared" si="2"/>
        <v>3.5</v>
      </c>
      <c r="D130" s="43">
        <f t="shared" si="3"/>
        <v>1</v>
      </c>
      <c r="E130" s="41">
        <f t="shared" si="4"/>
        <v>3</v>
      </c>
      <c r="F130" s="41">
        <f t="shared" si="5"/>
        <v>0</v>
      </c>
      <c r="G130" s="43">
        <f t="shared" si="6"/>
        <v>2</v>
      </c>
      <c r="H130" s="41">
        <f t="shared" si="7"/>
        <v>5</v>
      </c>
      <c r="I130" s="41">
        <f>IF(AZ130&lt;PricePercentile33,0,IF(AZ130&lt;PricePercentile66,1,2))+IF(BA130&lt;ConPricePercentile33,0,IF(BA130&lt;ConPricePercentile66,1,2))+IF(BB130="Yes",0,1)+IF(BC130&gt;29,0,IF(BC130&gt;13,1,IF(BC130&gt;6,2,3)))</f>
        <v>3</v>
      </c>
      <c r="J130" s="43">
        <f t="shared" si="8"/>
        <v>4</v>
      </c>
      <c r="K130" s="47"/>
      <c r="L130" s="42" t="s">
        <v>115</v>
      </c>
      <c r="M130" s="42" t="str">
        <f t="shared" si="25"/>
        <v>Five</v>
      </c>
      <c r="N130" s="43" t="s">
        <v>97</v>
      </c>
      <c r="O130" s="41" t="s">
        <v>96</v>
      </c>
      <c r="P130" s="43"/>
      <c r="Q130" s="42" t="s">
        <v>97</v>
      </c>
      <c r="R130" s="41" t="s">
        <v>97</v>
      </c>
      <c r="S130" s="41" t="s">
        <v>97</v>
      </c>
      <c r="T130" s="42" t="s">
        <v>107</v>
      </c>
      <c r="U130" s="41" t="s">
        <v>97</v>
      </c>
      <c r="V130" s="41" t="s">
        <v>96</v>
      </c>
      <c r="W130" s="43" t="str">
        <f t="shared" si="9"/>
        <v>No</v>
      </c>
      <c r="X130" s="41" t="s">
        <v>96</v>
      </c>
      <c r="Y130" s="41" t="s">
        <v>96</v>
      </c>
      <c r="Z130" s="43" t="s">
        <v>97</v>
      </c>
      <c r="AA130" s="42"/>
      <c r="AB130" s="41"/>
      <c r="AC130" s="41"/>
      <c r="AD130" s="41" t="s">
        <v>97</v>
      </c>
      <c r="AE130" s="41"/>
      <c r="AF130" s="41" t="s">
        <v>97</v>
      </c>
      <c r="AG130" s="43"/>
      <c r="AH130" s="42" t="s">
        <v>97</v>
      </c>
      <c r="AI130" s="41" t="s">
        <v>96</v>
      </c>
      <c r="AJ130" s="42"/>
      <c r="AK130" s="43"/>
      <c r="AL130" s="42"/>
      <c r="AM130" s="41"/>
      <c r="AN130" s="41" t="s">
        <v>112</v>
      </c>
      <c r="AO130" s="41" t="s">
        <v>113</v>
      </c>
      <c r="AP130" s="43" t="s">
        <v>113</v>
      </c>
      <c r="AQ130" s="41">
        <v>4.0</v>
      </c>
      <c r="AR130" s="41">
        <v>7.0</v>
      </c>
      <c r="AS130" s="41">
        <v>7.0</v>
      </c>
      <c r="AT130" s="41"/>
      <c r="AU130" s="42">
        <v>0.0</v>
      </c>
      <c r="AV130" s="43">
        <v>0.0</v>
      </c>
      <c r="AW130" s="42">
        <v>0.0</v>
      </c>
      <c r="AX130" s="41" t="s">
        <v>116</v>
      </c>
      <c r="AY130" s="43" t="s">
        <v>104</v>
      </c>
      <c r="AZ130" s="50">
        <v>2.37</v>
      </c>
      <c r="BA130" s="50">
        <f t="shared" ref="BA130:BA174" si="27">AZ130/AQ130</f>
        <v>0.5925</v>
      </c>
      <c r="BB130" s="41" t="s">
        <v>97</v>
      </c>
      <c r="BC130" s="43">
        <v>0.0</v>
      </c>
      <c r="BD130" s="42" t="s">
        <v>97</v>
      </c>
      <c r="BE130" s="41"/>
      <c r="BF130" s="43"/>
      <c r="BG130" s="42" t="s">
        <v>97</v>
      </c>
      <c r="BH130" s="41" t="s">
        <v>96</v>
      </c>
      <c r="BI130" s="43" t="s">
        <v>96</v>
      </c>
      <c r="BJ130" s="41"/>
      <c r="BK130" s="43" t="s">
        <v>96</v>
      </c>
    </row>
    <row r="131">
      <c r="A131" s="46" t="s">
        <v>288</v>
      </c>
      <c r="B131" s="42">
        <f t="shared" si="1"/>
        <v>4</v>
      </c>
      <c r="C131" s="41">
        <f t="shared" si="2"/>
        <v>2.5</v>
      </c>
      <c r="D131" s="43">
        <f t="shared" si="3"/>
        <v>5</v>
      </c>
      <c r="E131" s="41">
        <f t="shared" si="4"/>
        <v>2</v>
      </c>
      <c r="F131" s="41">
        <f t="shared" si="5"/>
        <v>2.5</v>
      </c>
      <c r="G131" s="43">
        <f t="shared" si="6"/>
        <v>0</v>
      </c>
      <c r="H131" s="41">
        <f t="shared" si="7"/>
        <v>5</v>
      </c>
      <c r="I131" s="41">
        <f>IF(AZ131&lt;PricePercentile33,0,IF(AZ131&lt;PricePercentile66,1,2))+IF(BA131&lt;ConPricePercentile33,0,IF(BA131&lt;ConPricePercentile66,1,2))+IF(BB131="Yes",0,1)+IF(BC131&gt;29,0,IF(BC131&gt;13,1,IF(BC131&gt;6,2,3)))</f>
        <v>2</v>
      </c>
      <c r="J131" s="43">
        <f t="shared" si="8"/>
        <v>7</v>
      </c>
      <c r="K131" s="47"/>
      <c r="L131" s="42" t="s">
        <v>115</v>
      </c>
      <c r="M131" s="42" t="str">
        <f t="shared" si="25"/>
        <v>Five</v>
      </c>
      <c r="N131" s="43" t="s">
        <v>97</v>
      </c>
      <c r="O131" s="41" t="s">
        <v>96</v>
      </c>
      <c r="P131" s="43"/>
      <c r="Q131" s="42"/>
      <c r="R131" s="41"/>
      <c r="S131" s="41" t="s">
        <v>97</v>
      </c>
      <c r="T131" s="42" t="s">
        <v>96</v>
      </c>
      <c r="U131" s="41" t="s">
        <v>96</v>
      </c>
      <c r="V131" s="41" t="s">
        <v>96</v>
      </c>
      <c r="W131" s="43" t="str">
        <f t="shared" si="9"/>
        <v>No</v>
      </c>
      <c r="X131" s="41" t="s">
        <v>96</v>
      </c>
      <c r="Y131" s="41" t="s">
        <v>96</v>
      </c>
      <c r="Z131" s="43" t="s">
        <v>97</v>
      </c>
      <c r="AA131" s="42"/>
      <c r="AB131" s="41"/>
      <c r="AC131" s="41"/>
      <c r="AD131" s="41"/>
      <c r="AE131" s="41"/>
      <c r="AF131" s="41"/>
      <c r="AG131" s="43"/>
      <c r="AH131" s="42"/>
      <c r="AI131" s="41"/>
      <c r="AJ131" s="42"/>
      <c r="AK131" s="43"/>
      <c r="AL131" s="42"/>
      <c r="AM131" s="41"/>
      <c r="AN131" s="41" t="s">
        <v>108</v>
      </c>
      <c r="AO131" s="41"/>
      <c r="AP131" s="43"/>
      <c r="AQ131" s="41">
        <v>3.0</v>
      </c>
      <c r="AR131" s="41">
        <v>18.0</v>
      </c>
      <c r="AS131" s="41">
        <v>38.0</v>
      </c>
      <c r="AT131" s="41"/>
      <c r="AU131" s="42">
        <v>5.0</v>
      </c>
      <c r="AV131" s="43">
        <v>1.0</v>
      </c>
      <c r="AW131" s="42">
        <v>5.0</v>
      </c>
      <c r="AX131" s="41" t="s">
        <v>103</v>
      </c>
      <c r="AY131" s="43" t="s">
        <v>104</v>
      </c>
      <c r="AZ131" s="50">
        <v>5.99</v>
      </c>
      <c r="BA131" s="50">
        <f t="shared" si="27"/>
        <v>1.996666667</v>
      </c>
      <c r="BB131" s="41" t="s">
        <v>97</v>
      </c>
      <c r="BC131" s="43">
        <v>30.0</v>
      </c>
      <c r="BD131" s="42" t="s">
        <v>97</v>
      </c>
      <c r="BE131" s="41" t="s">
        <v>97</v>
      </c>
      <c r="BF131" s="43" t="s">
        <v>97</v>
      </c>
      <c r="BG131" s="42" t="s">
        <v>96</v>
      </c>
      <c r="BH131" s="41" t="s">
        <v>96</v>
      </c>
      <c r="BI131" s="43" t="s">
        <v>96</v>
      </c>
      <c r="BJ131" s="41"/>
      <c r="BK131" s="43" t="s">
        <v>96</v>
      </c>
    </row>
    <row r="132">
      <c r="A132" s="46" t="s">
        <v>289</v>
      </c>
      <c r="B132" s="42">
        <f t="shared" si="1"/>
        <v>1</v>
      </c>
      <c r="C132" s="41">
        <f t="shared" si="2"/>
        <v>2.5</v>
      </c>
      <c r="D132" s="43">
        <f t="shared" si="3"/>
        <v>0</v>
      </c>
      <c r="E132" s="41">
        <f t="shared" si="4"/>
        <v>2</v>
      </c>
      <c r="F132" s="41">
        <f t="shared" si="5"/>
        <v>2.5</v>
      </c>
      <c r="G132" s="43">
        <f t="shared" si="6"/>
        <v>0</v>
      </c>
      <c r="H132" s="41">
        <f t="shared" si="7"/>
        <v>3</v>
      </c>
      <c r="I132" s="41">
        <f>IF(AZ132&lt;PricePercentile33,0,IF(AZ132&lt;PricePercentile66,1,2))+IF(BA132&lt;ConPricePercentile33,0,IF(BA132&lt;ConPricePercentile66,1,2))+IF(BB132="Yes",0,1)+IF(BC132&gt;29,0,IF(BC132&gt;13,1,IF(BC132&gt;6,2,3)))</f>
        <v>1</v>
      </c>
      <c r="J132" s="43">
        <f t="shared" si="8"/>
        <v>0</v>
      </c>
      <c r="K132" s="47"/>
      <c r="L132" s="42" t="s">
        <v>150</v>
      </c>
      <c r="M132" s="42" t="str">
        <f t="shared" si="25"/>
        <v>Fourteen</v>
      </c>
      <c r="N132" s="43" t="s">
        <v>96</v>
      </c>
      <c r="O132" s="41" t="s">
        <v>96</v>
      </c>
      <c r="P132" s="43"/>
      <c r="Q132" s="42"/>
      <c r="R132" s="41"/>
      <c r="S132" s="41" t="s">
        <v>97</v>
      </c>
      <c r="T132" s="42" t="s">
        <v>107</v>
      </c>
      <c r="U132" s="41" t="s">
        <v>97</v>
      </c>
      <c r="V132" s="41" t="s">
        <v>97</v>
      </c>
      <c r="W132" s="43" t="str">
        <f t="shared" si="9"/>
        <v>Yes</v>
      </c>
      <c r="X132" s="41" t="s">
        <v>96</v>
      </c>
      <c r="Y132" s="41" t="s">
        <v>96</v>
      </c>
      <c r="Z132" s="43" t="s">
        <v>97</v>
      </c>
      <c r="AA132" s="42"/>
      <c r="AB132" s="41"/>
      <c r="AC132" s="41"/>
      <c r="AD132" s="41" t="s">
        <v>97</v>
      </c>
      <c r="AE132" s="41"/>
      <c r="AF132" s="41" t="s">
        <v>97</v>
      </c>
      <c r="AG132" s="43"/>
      <c r="AH132" s="42"/>
      <c r="AI132" s="41"/>
      <c r="AJ132" s="42"/>
      <c r="AK132" s="43"/>
      <c r="AL132" s="42"/>
      <c r="AM132" s="41"/>
      <c r="AN132" s="41"/>
      <c r="AO132" s="41"/>
      <c r="AP132" s="43"/>
      <c r="AQ132" s="41">
        <v>6.0</v>
      </c>
      <c r="AR132" s="41">
        <v>11.0</v>
      </c>
      <c r="AS132" s="41">
        <v>11.0</v>
      </c>
      <c r="AT132" s="41"/>
      <c r="AU132" s="42">
        <v>3.0</v>
      </c>
      <c r="AV132" s="43">
        <v>2.0</v>
      </c>
      <c r="AW132" s="42">
        <v>4.0</v>
      </c>
      <c r="AX132" s="41" t="s">
        <v>109</v>
      </c>
      <c r="AY132" s="43" t="s">
        <v>104</v>
      </c>
      <c r="AZ132" s="50">
        <v>6.48</v>
      </c>
      <c r="BA132" s="50">
        <f t="shared" si="27"/>
        <v>1.08</v>
      </c>
      <c r="BB132" s="41" t="s">
        <v>97</v>
      </c>
      <c r="BC132" s="43">
        <v>30.0</v>
      </c>
      <c r="BD132" s="42"/>
      <c r="BE132" s="41"/>
      <c r="BF132" s="43"/>
      <c r="BG132" s="42"/>
      <c r="BH132" s="41"/>
      <c r="BI132" s="43"/>
      <c r="BJ132" s="41"/>
      <c r="BK132" s="43"/>
    </row>
    <row r="133">
      <c r="A133" s="46" t="s">
        <v>290</v>
      </c>
      <c r="B133" s="42">
        <f t="shared" si="1"/>
        <v>0</v>
      </c>
      <c r="C133" s="41">
        <f t="shared" si="2"/>
        <v>1</v>
      </c>
      <c r="D133" s="43">
        <f t="shared" si="3"/>
        <v>0</v>
      </c>
      <c r="E133" s="41">
        <f t="shared" si="4"/>
        <v>1.5</v>
      </c>
      <c r="F133" s="41">
        <f t="shared" si="5"/>
        <v>0</v>
      </c>
      <c r="G133" s="43">
        <f t="shared" si="6"/>
        <v>0</v>
      </c>
      <c r="H133" s="41">
        <f t="shared" si="7"/>
        <v>2</v>
      </c>
      <c r="I133" s="41">
        <f>IF(AZ133&lt;PricePercentile33,0,IF(AZ133&lt;PricePercentile66,1,2))+IF(BA133&lt;ConPricePercentile33,0,IF(BA133&lt;ConPricePercentile66,1,2))+IF(BB133="Yes",0,1)+IF(BC133&gt;29,0,IF(BC133&gt;13,1,IF(BC133&gt;6,2,3)))</f>
        <v>2</v>
      </c>
      <c r="J133" s="43">
        <f t="shared" si="8"/>
        <v>2</v>
      </c>
      <c r="K133" s="47"/>
      <c r="L133" s="42" t="s">
        <v>120</v>
      </c>
      <c r="M133" s="42" t="str">
        <f t="shared" si="25"/>
        <v>No</v>
      </c>
      <c r="N133" s="43" t="s">
        <v>96</v>
      </c>
      <c r="O133" s="41" t="s">
        <v>96</v>
      </c>
      <c r="P133" s="43" t="s">
        <v>96</v>
      </c>
      <c r="Q133" s="42" t="s">
        <v>96</v>
      </c>
      <c r="R133" s="41" t="s">
        <v>97</v>
      </c>
      <c r="S133" s="41" t="s">
        <v>96</v>
      </c>
      <c r="T133" s="42" t="s">
        <v>107</v>
      </c>
      <c r="U133" s="41" t="s">
        <v>97</v>
      </c>
      <c r="V133" s="41" t="s">
        <v>97</v>
      </c>
      <c r="W133" s="43" t="str">
        <f t="shared" si="9"/>
        <v>Yes</v>
      </c>
      <c r="X133" s="41" t="s">
        <v>97</v>
      </c>
      <c r="Y133" s="41" t="s">
        <v>96</v>
      </c>
      <c r="Z133" s="43" t="s">
        <v>97</v>
      </c>
      <c r="AA133" s="42"/>
      <c r="AB133" s="41" t="s">
        <v>97</v>
      </c>
      <c r="AC133" s="41"/>
      <c r="AD133" s="41"/>
      <c r="AE133" s="41"/>
      <c r="AF133" s="41"/>
      <c r="AG133" s="43"/>
      <c r="AH133" s="42" t="s">
        <v>102</v>
      </c>
      <c r="AI133" s="41" t="s">
        <v>96</v>
      </c>
      <c r="AJ133" s="42"/>
      <c r="AK133" s="43"/>
      <c r="AL133" s="42"/>
      <c r="AM133" s="41"/>
      <c r="AN133" s="41" t="s">
        <v>112</v>
      </c>
      <c r="AO133" s="41" t="s">
        <v>113</v>
      </c>
      <c r="AP133" s="43" t="s">
        <v>113</v>
      </c>
      <c r="AQ133" s="41">
        <v>3.0</v>
      </c>
      <c r="AR133" s="41">
        <v>21.0</v>
      </c>
      <c r="AS133" s="41">
        <v>48.0</v>
      </c>
      <c r="AT133" s="41"/>
      <c r="AU133" s="42">
        <v>3.0</v>
      </c>
      <c r="AV133" s="43">
        <v>1.0</v>
      </c>
      <c r="AW133" s="42">
        <v>0.0</v>
      </c>
      <c r="AX133" s="41" t="s">
        <v>103</v>
      </c>
      <c r="AY133" s="43" t="s">
        <v>104</v>
      </c>
      <c r="AZ133" s="50">
        <v>2.99</v>
      </c>
      <c r="BA133" s="50">
        <f t="shared" si="27"/>
        <v>0.9966666667</v>
      </c>
      <c r="BB133" s="41" t="s">
        <v>97</v>
      </c>
      <c r="BC133" s="43">
        <v>10.0</v>
      </c>
      <c r="BD133" s="42"/>
      <c r="BE133" s="41"/>
      <c r="BF133" s="43" t="s">
        <v>97</v>
      </c>
      <c r="BG133" s="42" t="s">
        <v>97</v>
      </c>
      <c r="BH133" s="41" t="s">
        <v>97</v>
      </c>
      <c r="BI133" s="43" t="s">
        <v>97</v>
      </c>
      <c r="BJ133" s="41"/>
      <c r="BK133" s="43" t="s">
        <v>96</v>
      </c>
    </row>
    <row r="134">
      <c r="A134" s="46" t="s">
        <v>291</v>
      </c>
      <c r="B134" s="42">
        <f t="shared" si="1"/>
        <v>2</v>
      </c>
      <c r="C134" s="41">
        <f t="shared" si="2"/>
        <v>1.5</v>
      </c>
      <c r="D134" s="43">
        <f t="shared" si="3"/>
        <v>4</v>
      </c>
      <c r="E134" s="41">
        <f t="shared" si="4"/>
        <v>4</v>
      </c>
      <c r="F134" s="41">
        <f t="shared" si="5"/>
        <v>0</v>
      </c>
      <c r="G134" s="43">
        <f t="shared" si="6"/>
        <v>0</v>
      </c>
      <c r="H134" s="41">
        <f t="shared" si="7"/>
        <v>4</v>
      </c>
      <c r="I134" s="41">
        <f>IF(AZ134&lt;PricePercentile33,0,IF(AZ134&lt;PricePercentile66,1,2))+IF(BA134&lt;ConPricePercentile33,0,IF(BA134&lt;ConPricePercentile66,1,2))+IF(BB134="Yes",0,1)+IF(BC134&gt;29,0,IF(BC134&gt;13,1,IF(BC134&gt;6,2,3)))</f>
        <v>3</v>
      </c>
      <c r="J134" s="43">
        <f t="shared" si="8"/>
        <v>6</v>
      </c>
      <c r="K134" s="47"/>
      <c r="L134" s="42" t="s">
        <v>136</v>
      </c>
      <c r="M134" s="42" t="str">
        <f t="shared" si="25"/>
        <v>Five</v>
      </c>
      <c r="N134" s="43" t="s">
        <v>96</v>
      </c>
      <c r="O134" s="48"/>
      <c r="P134" s="49"/>
      <c r="Q134" s="42" t="s">
        <v>96</v>
      </c>
      <c r="R134" s="41" t="s">
        <v>97</v>
      </c>
      <c r="S134" s="41" t="s">
        <v>96</v>
      </c>
      <c r="T134" s="42" t="s">
        <v>96</v>
      </c>
      <c r="U134" s="41" t="s">
        <v>97</v>
      </c>
      <c r="V134" s="41" t="s">
        <v>96</v>
      </c>
      <c r="W134" s="43" t="str">
        <f t="shared" si="9"/>
        <v>No</v>
      </c>
      <c r="X134" s="41" t="s">
        <v>96</v>
      </c>
      <c r="Y134" s="41" t="s">
        <v>96</v>
      </c>
      <c r="Z134" s="43" t="s">
        <v>97</v>
      </c>
      <c r="AA134" s="42"/>
      <c r="AB134" s="41"/>
      <c r="AC134" s="41"/>
      <c r="AD134" s="41"/>
      <c r="AE134" s="41"/>
      <c r="AF134" s="41"/>
      <c r="AG134" s="43"/>
      <c r="AH134" s="42" t="s">
        <v>97</v>
      </c>
      <c r="AI134" s="41" t="s">
        <v>97</v>
      </c>
      <c r="AJ134" s="42"/>
      <c r="AK134" s="43"/>
      <c r="AL134" s="42"/>
      <c r="AM134" s="41"/>
      <c r="AN134" s="41" t="s">
        <v>112</v>
      </c>
      <c r="AO134" s="41" t="s">
        <v>113</v>
      </c>
      <c r="AP134" s="43" t="s">
        <v>113</v>
      </c>
      <c r="AQ134" s="41">
        <v>5.0</v>
      </c>
      <c r="AR134" s="41">
        <v>18.0</v>
      </c>
      <c r="AS134" s="41">
        <v>20.0</v>
      </c>
      <c r="AT134" s="41"/>
      <c r="AU134" s="42">
        <v>7.0</v>
      </c>
      <c r="AV134" s="43">
        <v>1.0</v>
      </c>
      <c r="AW134" s="42">
        <v>3.0</v>
      </c>
      <c r="AX134" s="41" t="s">
        <v>103</v>
      </c>
      <c r="AY134" s="43" t="s">
        <v>104</v>
      </c>
      <c r="AZ134" s="50">
        <v>4.16</v>
      </c>
      <c r="BA134" s="50">
        <f t="shared" si="27"/>
        <v>0.832</v>
      </c>
      <c r="BB134" s="41" t="s">
        <v>97</v>
      </c>
      <c r="BC134" s="43">
        <v>0.0</v>
      </c>
      <c r="BD134" s="42"/>
      <c r="BE134" s="41"/>
      <c r="BF134" s="43" t="s">
        <v>97</v>
      </c>
      <c r="BG134" s="42" t="s">
        <v>96</v>
      </c>
      <c r="BH134" s="41" t="s">
        <v>96</v>
      </c>
      <c r="BI134" s="43" t="s">
        <v>96</v>
      </c>
      <c r="BJ134" s="41" t="s">
        <v>96</v>
      </c>
      <c r="BK134" s="43" t="s">
        <v>96</v>
      </c>
    </row>
    <row r="135">
      <c r="A135" s="46" t="s">
        <v>292</v>
      </c>
      <c r="B135" s="42">
        <f t="shared" si="1"/>
        <v>4</v>
      </c>
      <c r="C135" s="41">
        <f t="shared" si="2"/>
        <v>2</v>
      </c>
      <c r="D135" s="43">
        <f t="shared" si="3"/>
        <v>1</v>
      </c>
      <c r="E135" s="41">
        <f t="shared" si="4"/>
        <v>2</v>
      </c>
      <c r="F135" s="41">
        <f t="shared" si="5"/>
        <v>2</v>
      </c>
      <c r="G135" s="43">
        <f t="shared" si="6"/>
        <v>1</v>
      </c>
      <c r="H135" s="41">
        <f t="shared" si="7"/>
        <v>2</v>
      </c>
      <c r="I135" s="41">
        <f>IF(AZ135&lt;PricePercentile33,0,IF(AZ135&lt;PricePercentile66,1,2))+IF(BA135&lt;ConPricePercentile33,0,IF(BA135&lt;ConPricePercentile66,1,2))+IF(BB135="Yes",0,1)+IF(BC135&gt;29,0,IF(BC135&gt;13,1,IF(BC135&gt;6,2,3)))</f>
        <v>4</v>
      </c>
      <c r="J135" s="43">
        <f t="shared" si="8"/>
        <v>0</v>
      </c>
      <c r="K135" s="47"/>
      <c r="L135" s="42" t="s">
        <v>101</v>
      </c>
      <c r="M135" s="42" t="str">
        <f t="shared" si="25"/>
        <v>Five</v>
      </c>
      <c r="N135" s="43" t="s">
        <v>97</v>
      </c>
      <c r="O135" s="41" t="s">
        <v>96</v>
      </c>
      <c r="P135" s="49"/>
      <c r="Q135" s="51"/>
      <c r="R135" s="48"/>
      <c r="S135" s="48"/>
      <c r="T135" s="42" t="s">
        <v>107</v>
      </c>
      <c r="U135" s="41" t="s">
        <v>97</v>
      </c>
      <c r="V135" s="41" t="s">
        <v>96</v>
      </c>
      <c r="W135" s="43" t="str">
        <f t="shared" si="9"/>
        <v>No</v>
      </c>
      <c r="X135" s="41" t="s">
        <v>96</v>
      </c>
      <c r="Y135" s="41" t="s">
        <v>96</v>
      </c>
      <c r="Z135" s="43" t="s">
        <v>97</v>
      </c>
      <c r="AA135" s="42"/>
      <c r="AB135" s="41"/>
      <c r="AC135" s="41"/>
      <c r="AD135" s="41" t="s">
        <v>97</v>
      </c>
      <c r="AE135" s="41"/>
      <c r="AF135" s="41"/>
      <c r="AG135" s="43"/>
      <c r="AH135" s="42" t="s">
        <v>96</v>
      </c>
      <c r="AI135" s="41"/>
      <c r="AJ135" s="42">
        <v>86.24</v>
      </c>
      <c r="AK135" s="43">
        <v>20.63</v>
      </c>
      <c r="AL135" s="42"/>
      <c r="AM135" s="41" t="s">
        <v>139</v>
      </c>
      <c r="AN135" s="41" t="s">
        <v>112</v>
      </c>
      <c r="AO135" s="41" t="s">
        <v>108</v>
      </c>
      <c r="AP135" s="43" t="s">
        <v>108</v>
      </c>
      <c r="AQ135" s="41">
        <v>5.0</v>
      </c>
      <c r="AR135" s="41">
        <v>9.0</v>
      </c>
      <c r="AS135" s="41">
        <v>15.0</v>
      </c>
      <c r="AT135" s="41" t="s">
        <v>97</v>
      </c>
      <c r="AU135" s="42">
        <v>1.0</v>
      </c>
      <c r="AV135" s="43">
        <v>0.0</v>
      </c>
      <c r="AW135" s="42">
        <v>4.0</v>
      </c>
      <c r="AX135" s="41" t="s">
        <v>103</v>
      </c>
      <c r="AY135" s="43" t="s">
        <v>104</v>
      </c>
      <c r="AZ135" s="50">
        <v>5.0</v>
      </c>
      <c r="BA135" s="50">
        <f t="shared" si="27"/>
        <v>1</v>
      </c>
      <c r="BB135" s="41" t="s">
        <v>97</v>
      </c>
      <c r="BC135" s="43">
        <v>3.0</v>
      </c>
      <c r="BD135" s="42"/>
      <c r="BE135" s="41"/>
      <c r="BF135" s="43"/>
      <c r="BG135" s="42"/>
      <c r="BH135" s="41"/>
      <c r="BI135" s="43"/>
      <c r="BJ135" s="41"/>
      <c r="BK135" s="43"/>
    </row>
    <row r="136">
      <c r="A136" s="46" t="s">
        <v>293</v>
      </c>
      <c r="B136" s="42">
        <f t="shared" si="1"/>
        <v>4</v>
      </c>
      <c r="C136" s="41">
        <f t="shared" si="2"/>
        <v>2</v>
      </c>
      <c r="D136" s="43">
        <f t="shared" si="3"/>
        <v>2</v>
      </c>
      <c r="E136" s="41">
        <f t="shared" si="4"/>
        <v>5</v>
      </c>
      <c r="F136" s="41">
        <f t="shared" si="5"/>
        <v>2.5</v>
      </c>
      <c r="G136" s="43">
        <f t="shared" si="6"/>
        <v>5</v>
      </c>
      <c r="H136" s="41">
        <f t="shared" si="7"/>
        <v>2</v>
      </c>
      <c r="I136" s="41">
        <f>IF(AZ136&lt;PricePercentile33,0,IF(AZ136&lt;PricePercentile66,1,2))+IF(BA136&lt;ConPricePercentile33,0,IF(BA136&lt;ConPricePercentile66,1,2))+IF(BB136="Yes",0,1)+IF(BC136&gt;29,0,IF(BC136&gt;13,1,IF(BC136&gt;6,2,3)))</f>
        <v>7</v>
      </c>
      <c r="J136" s="43">
        <f t="shared" si="8"/>
        <v>0</v>
      </c>
      <c r="K136" s="47"/>
      <c r="L136" s="42" t="s">
        <v>115</v>
      </c>
      <c r="M136" s="42" t="str">
        <f t="shared" si="25"/>
        <v>Five</v>
      </c>
      <c r="N136" s="43" t="s">
        <v>97</v>
      </c>
      <c r="O136" s="48"/>
      <c r="P136" s="49"/>
      <c r="Q136" s="51"/>
      <c r="R136" s="48"/>
      <c r="S136" s="48"/>
      <c r="T136" s="42" t="s">
        <v>107</v>
      </c>
      <c r="U136" s="41" t="s">
        <v>96</v>
      </c>
      <c r="V136" s="41" t="s">
        <v>96</v>
      </c>
      <c r="W136" s="43" t="str">
        <f t="shared" si="9"/>
        <v>No</v>
      </c>
      <c r="X136" s="41" t="s">
        <v>96</v>
      </c>
      <c r="Y136" s="41" t="s">
        <v>96</v>
      </c>
      <c r="Z136" s="43" t="s">
        <v>96</v>
      </c>
      <c r="AA136" s="42"/>
      <c r="AB136" s="41"/>
      <c r="AC136" s="41"/>
      <c r="AD136" s="41"/>
      <c r="AE136" s="41"/>
      <c r="AF136" s="41"/>
      <c r="AG136" s="43"/>
      <c r="AH136" s="42"/>
      <c r="AI136" s="41"/>
      <c r="AJ136" s="42"/>
      <c r="AK136" s="43"/>
      <c r="AL136" s="42"/>
      <c r="AM136" s="41"/>
      <c r="AN136" s="41"/>
      <c r="AO136" s="41"/>
      <c r="AP136" s="43"/>
      <c r="AQ136" s="41">
        <v>1.0</v>
      </c>
      <c r="AR136" s="41"/>
      <c r="AS136" s="48"/>
      <c r="AT136" s="48"/>
      <c r="AU136" s="42">
        <v>1.0</v>
      </c>
      <c r="AV136" s="43">
        <v>0.0</v>
      </c>
      <c r="AW136" s="42">
        <v>2.0</v>
      </c>
      <c r="AX136" s="41" t="s">
        <v>109</v>
      </c>
      <c r="AY136" s="43" t="s">
        <v>104</v>
      </c>
      <c r="AZ136" s="50">
        <v>4.98</v>
      </c>
      <c r="BA136" s="50">
        <f t="shared" si="27"/>
        <v>4.98</v>
      </c>
      <c r="BB136" s="41" t="s">
        <v>96</v>
      </c>
      <c r="BC136" s="43">
        <v>0.0</v>
      </c>
      <c r="BD136" s="42"/>
      <c r="BE136" s="41"/>
      <c r="BF136" s="43"/>
      <c r="BG136" s="42"/>
      <c r="BH136" s="41"/>
      <c r="BI136" s="43"/>
      <c r="BJ136" s="41"/>
      <c r="BK136" s="43"/>
    </row>
    <row r="137">
      <c r="A137" s="46" t="s">
        <v>294</v>
      </c>
      <c r="B137" s="42">
        <f t="shared" si="1"/>
        <v>2</v>
      </c>
      <c r="C137" s="41">
        <f t="shared" si="2"/>
        <v>2</v>
      </c>
      <c r="D137" s="43">
        <f t="shared" si="3"/>
        <v>5</v>
      </c>
      <c r="E137" s="41">
        <f t="shared" si="4"/>
        <v>4</v>
      </c>
      <c r="F137" s="41">
        <f t="shared" si="5"/>
        <v>2.5</v>
      </c>
      <c r="G137" s="43">
        <f t="shared" si="6"/>
        <v>5</v>
      </c>
      <c r="H137" s="41">
        <f t="shared" si="7"/>
        <v>10</v>
      </c>
      <c r="I137" s="41">
        <f>IF(AZ137&lt;PricePercentile33,0,IF(AZ137&lt;PricePercentile66,1,2))+IF(BA137&lt;ConPricePercentile33,0,IF(BA137&lt;ConPricePercentile66,1,2))+IF(BB137="Yes",0,1)+IF(BC137&gt;29,0,IF(BC137&gt;13,1,IF(BC137&gt;6,2,3)))</f>
        <v>6</v>
      </c>
      <c r="J137" s="43">
        <f t="shared" si="8"/>
        <v>3.5</v>
      </c>
      <c r="K137" s="47"/>
      <c r="L137" s="42" t="s">
        <v>295</v>
      </c>
      <c r="M137" s="42" t="str">
        <f t="shared" si="25"/>
        <v>See Note</v>
      </c>
      <c r="N137" s="43" t="s">
        <v>171</v>
      </c>
      <c r="O137" s="48"/>
      <c r="P137" s="49"/>
      <c r="Q137" s="51"/>
      <c r="R137" s="48"/>
      <c r="S137" s="41"/>
      <c r="T137" s="42" t="s">
        <v>96</v>
      </c>
      <c r="U137" s="41" t="s">
        <v>96</v>
      </c>
      <c r="V137" s="41" t="s">
        <v>96</v>
      </c>
      <c r="W137" s="43" t="str">
        <f t="shared" si="9"/>
        <v>No</v>
      </c>
      <c r="X137" s="41" t="s">
        <v>97</v>
      </c>
      <c r="Y137" s="41" t="s">
        <v>96</v>
      </c>
      <c r="Z137" s="43" t="s">
        <v>96</v>
      </c>
      <c r="AA137" s="42"/>
      <c r="AB137" s="41"/>
      <c r="AC137" s="41"/>
      <c r="AD137" s="41"/>
      <c r="AE137" s="41"/>
      <c r="AF137" s="41"/>
      <c r="AG137" s="43"/>
      <c r="AH137" s="42"/>
      <c r="AI137" s="41"/>
      <c r="AJ137" s="42"/>
      <c r="AK137" s="43"/>
      <c r="AL137" s="42"/>
      <c r="AM137" s="41"/>
      <c r="AN137" s="41"/>
      <c r="AO137" s="41"/>
      <c r="AP137" s="43"/>
      <c r="AQ137" s="41">
        <v>1.0</v>
      </c>
      <c r="AR137" s="41"/>
      <c r="AS137" s="48"/>
      <c r="AT137" s="48"/>
      <c r="AU137" s="42">
        <v>34.0</v>
      </c>
      <c r="AV137" s="43">
        <v>13.0</v>
      </c>
      <c r="AW137" s="42">
        <v>35.0</v>
      </c>
      <c r="AX137" s="41" t="s">
        <v>98</v>
      </c>
      <c r="AY137" s="43" t="s">
        <v>104</v>
      </c>
      <c r="AZ137" s="50">
        <v>4.16</v>
      </c>
      <c r="BA137" s="50">
        <f t="shared" si="27"/>
        <v>4.16</v>
      </c>
      <c r="BB137" s="41" t="s">
        <v>96</v>
      </c>
      <c r="BC137" s="43">
        <v>0.0</v>
      </c>
      <c r="BD137" s="42"/>
      <c r="BE137" s="41" t="s">
        <v>97</v>
      </c>
      <c r="BF137" s="43"/>
      <c r="BG137" s="42" t="s">
        <v>96</v>
      </c>
      <c r="BH137" s="41" t="s">
        <v>102</v>
      </c>
      <c r="BI137" s="43" t="s">
        <v>96</v>
      </c>
      <c r="BJ137" s="41"/>
      <c r="BK137" s="43"/>
    </row>
    <row r="138">
      <c r="A138" s="46" t="s">
        <v>296</v>
      </c>
      <c r="B138" s="42">
        <f t="shared" si="1"/>
        <v>1</v>
      </c>
      <c r="C138" s="41">
        <f t="shared" si="2"/>
        <v>3.5</v>
      </c>
      <c r="D138" s="43">
        <f t="shared" si="3"/>
        <v>5</v>
      </c>
      <c r="E138" s="41">
        <f t="shared" si="4"/>
        <v>2.5</v>
      </c>
      <c r="F138" s="41">
        <f t="shared" si="5"/>
        <v>2.5</v>
      </c>
      <c r="G138" s="43">
        <f t="shared" si="6"/>
        <v>3</v>
      </c>
      <c r="H138" s="41">
        <f t="shared" si="7"/>
        <v>10</v>
      </c>
      <c r="I138" s="41">
        <f>IF(AZ138&lt;PricePercentile33,0,IF(AZ138&lt;PricePercentile66,1,2))+IF(BA138&lt;ConPricePercentile33,0,IF(BA138&lt;ConPricePercentile66,1,2))+IF(BB138="Yes",0,1)+IF(BC138&gt;29,0,IF(BC138&gt;13,1,IF(BC138&gt;6,2,3)))</f>
        <v>5</v>
      </c>
      <c r="J138" s="43">
        <f t="shared" si="8"/>
        <v>0</v>
      </c>
      <c r="K138" s="47"/>
      <c r="L138" s="42" t="s">
        <v>125</v>
      </c>
      <c r="M138" s="42" t="s">
        <v>95</v>
      </c>
      <c r="N138" s="43" t="s">
        <v>96</v>
      </c>
      <c r="O138" s="41" t="s">
        <v>96</v>
      </c>
      <c r="P138" s="49"/>
      <c r="Q138" s="42" t="s">
        <v>97</v>
      </c>
      <c r="R138" s="41" t="s">
        <v>97</v>
      </c>
      <c r="S138" s="41" t="s">
        <v>97</v>
      </c>
      <c r="T138" s="42" t="s">
        <v>96</v>
      </c>
      <c r="U138" s="41" t="s">
        <v>96</v>
      </c>
      <c r="V138" s="41" t="s">
        <v>96</v>
      </c>
      <c r="W138" s="43" t="str">
        <f t="shared" si="9"/>
        <v>No</v>
      </c>
      <c r="X138" s="41" t="s">
        <v>96</v>
      </c>
      <c r="Y138" s="41" t="s">
        <v>96</v>
      </c>
      <c r="Z138" s="43" t="s">
        <v>97</v>
      </c>
      <c r="AA138" s="42"/>
      <c r="AB138" s="41"/>
      <c r="AC138" s="41"/>
      <c r="AD138" s="41"/>
      <c r="AE138" s="41"/>
      <c r="AF138" s="41"/>
      <c r="AG138" s="43"/>
      <c r="AH138" s="42"/>
      <c r="AI138" s="41" t="s">
        <v>102</v>
      </c>
      <c r="AJ138" s="42"/>
      <c r="AK138" s="43"/>
      <c r="AL138" s="42"/>
      <c r="AM138" s="41"/>
      <c r="AN138" s="41"/>
      <c r="AO138" s="41"/>
      <c r="AP138" s="43"/>
      <c r="AQ138" s="41">
        <v>1.0</v>
      </c>
      <c r="AR138" s="41">
        <v>7.0</v>
      </c>
      <c r="AS138" s="41">
        <v>21.0</v>
      </c>
      <c r="AT138" s="41" t="s">
        <v>97</v>
      </c>
      <c r="AU138" s="42">
        <v>0.0</v>
      </c>
      <c r="AV138" s="43">
        <v>0.0</v>
      </c>
      <c r="AW138" s="42">
        <v>6.0</v>
      </c>
      <c r="AX138" s="41" t="s">
        <v>116</v>
      </c>
      <c r="AY138" s="43" t="s">
        <v>99</v>
      </c>
      <c r="AZ138" s="50">
        <v>4.09</v>
      </c>
      <c r="BA138" s="50">
        <f t="shared" si="27"/>
        <v>4.09</v>
      </c>
      <c r="BB138" s="41" t="s">
        <v>97</v>
      </c>
      <c r="BC138" s="43">
        <v>3.0</v>
      </c>
      <c r="BD138" s="42"/>
      <c r="BE138" s="41"/>
      <c r="BF138" s="43"/>
      <c r="BG138" s="42"/>
      <c r="BH138" s="41"/>
      <c r="BI138" s="43"/>
      <c r="BJ138" s="41"/>
      <c r="BK138" s="43"/>
    </row>
    <row r="139">
      <c r="A139" s="46" t="s">
        <v>297</v>
      </c>
      <c r="B139" s="42">
        <f t="shared" si="1"/>
        <v>1</v>
      </c>
      <c r="C139" s="41">
        <f t="shared" si="2"/>
        <v>5.5</v>
      </c>
      <c r="D139" s="43">
        <f t="shared" si="3"/>
        <v>5</v>
      </c>
      <c r="E139" s="41">
        <f t="shared" si="4"/>
        <v>1</v>
      </c>
      <c r="F139" s="41">
        <f t="shared" si="5"/>
        <v>2.5</v>
      </c>
      <c r="G139" s="43">
        <f t="shared" si="6"/>
        <v>3</v>
      </c>
      <c r="H139" s="41">
        <f t="shared" si="7"/>
        <v>6</v>
      </c>
      <c r="I139" s="41">
        <f>IF(AZ139&lt;PricePercentile33,0,IF(AZ139&lt;PricePercentile66,1,2))+IF(BA139&lt;ConPricePercentile33,0,IF(BA139&lt;ConPricePercentile66,1,2))+IF(BB139="Yes",0,1)+IF(BC139&gt;29,0,IF(BC139&gt;13,1,IF(BC139&gt;6,2,3)))</f>
        <v>2</v>
      </c>
      <c r="J139" s="43">
        <f t="shared" si="8"/>
        <v>3</v>
      </c>
      <c r="K139" s="47"/>
      <c r="L139" s="42" t="s">
        <v>130</v>
      </c>
      <c r="M139" s="42" t="str">
        <f t="shared" ref="M139:M145" si="28">IF(OR(L139="USA",L139="UK",L139="Canada",L139="Australia",L139="New Zealand"),"Five",(IF(OR(L139="Denmark",L139="France",L139="Netherlands",L139="Norway"),"Nine",IF(OR(L139="Belgium",L139="Germany",L139="Italy",L139="Spain",L139="Sweden"),"Fourteen",IF(L139="","Not Disclosed",IF(OR(L139="British Virgin Islands",L139="Gibraltar",L139="British Indian Ocean",L139="Barbados"),"See Note","No"))))))</f>
        <v>Nine</v>
      </c>
      <c r="N139" s="43" t="s">
        <v>96</v>
      </c>
      <c r="O139" s="41" t="s">
        <v>97</v>
      </c>
      <c r="P139" s="49"/>
      <c r="Q139" s="42"/>
      <c r="R139" s="41"/>
      <c r="S139" s="41" t="s">
        <v>97</v>
      </c>
      <c r="T139" s="42" t="s">
        <v>96</v>
      </c>
      <c r="U139" s="41" t="s">
        <v>96</v>
      </c>
      <c r="V139" s="41" t="s">
        <v>96</v>
      </c>
      <c r="W139" s="43" t="str">
        <f t="shared" si="9"/>
        <v>No</v>
      </c>
      <c r="X139" s="41" t="s">
        <v>97</v>
      </c>
      <c r="Y139" s="41" t="s">
        <v>96</v>
      </c>
      <c r="Z139" s="43"/>
      <c r="AA139" s="42"/>
      <c r="AB139" s="41"/>
      <c r="AC139" s="41"/>
      <c r="AD139" s="41"/>
      <c r="AE139" s="41"/>
      <c r="AF139" s="41"/>
      <c r="AG139" s="43"/>
      <c r="AH139" s="42"/>
      <c r="AI139" s="41"/>
      <c r="AJ139" s="42"/>
      <c r="AK139" s="43"/>
      <c r="AL139" s="42"/>
      <c r="AM139" s="41"/>
      <c r="AN139" s="41"/>
      <c r="AO139" s="41"/>
      <c r="AP139" s="43"/>
      <c r="AQ139" s="41">
        <v>25.0</v>
      </c>
      <c r="AR139" s="41">
        <v>6.0</v>
      </c>
      <c r="AS139" s="48"/>
      <c r="AT139" s="48"/>
      <c r="AU139" s="42">
        <v>7.0</v>
      </c>
      <c r="AV139" s="43">
        <v>2.0</v>
      </c>
      <c r="AW139" s="42">
        <v>14.0</v>
      </c>
      <c r="AX139" s="41" t="s">
        <v>103</v>
      </c>
      <c r="AY139" s="43" t="s">
        <v>134</v>
      </c>
      <c r="AZ139" s="50">
        <v>4.17</v>
      </c>
      <c r="BA139" s="50">
        <f t="shared" si="27"/>
        <v>0.1668</v>
      </c>
      <c r="BB139" s="41" t="s">
        <v>97</v>
      </c>
      <c r="BC139" s="43">
        <v>14.0</v>
      </c>
      <c r="BD139" s="42" t="s">
        <v>97</v>
      </c>
      <c r="BE139" s="41"/>
      <c r="BF139" s="43"/>
      <c r="BG139" s="42" t="s">
        <v>102</v>
      </c>
      <c r="BH139" s="41" t="s">
        <v>102</v>
      </c>
      <c r="BI139" s="43" t="s">
        <v>96</v>
      </c>
      <c r="BJ139" s="41"/>
      <c r="BK139" s="43"/>
    </row>
    <row r="140">
      <c r="A140" s="46" t="s">
        <v>298</v>
      </c>
      <c r="B140" s="42">
        <f t="shared" si="1"/>
        <v>2</v>
      </c>
      <c r="C140" s="41">
        <f t="shared" si="2"/>
        <v>3</v>
      </c>
      <c r="D140" s="43">
        <f t="shared" si="3"/>
        <v>5</v>
      </c>
      <c r="E140" s="41">
        <f t="shared" si="4"/>
        <v>2</v>
      </c>
      <c r="F140" s="41">
        <f t="shared" si="5"/>
        <v>2.5</v>
      </c>
      <c r="G140" s="43">
        <f t="shared" si="6"/>
        <v>4</v>
      </c>
      <c r="H140" s="41">
        <f t="shared" si="7"/>
        <v>5</v>
      </c>
      <c r="I140" s="41">
        <f>IF(AZ140&lt;PricePercentile33,0,IF(AZ140&lt;PricePercentile66,1,2))+IF(BA140&lt;ConPricePercentile33,0,IF(BA140&lt;ConPricePercentile66,1,2))+IF(BB140="Yes",0,1)+IF(BC140&gt;29,0,IF(BC140&gt;13,1,IF(BC140&gt;6,2,3)))</f>
        <v>5</v>
      </c>
      <c r="J140" s="43">
        <f t="shared" si="8"/>
        <v>0</v>
      </c>
      <c r="K140" s="47"/>
      <c r="L140" s="42" t="s">
        <v>136</v>
      </c>
      <c r="M140" s="42" t="str">
        <f t="shared" si="28"/>
        <v>Five</v>
      </c>
      <c r="N140" s="43" t="s">
        <v>96</v>
      </c>
      <c r="O140" s="48"/>
      <c r="P140" s="49"/>
      <c r="Q140" s="42" t="s">
        <v>97</v>
      </c>
      <c r="R140" s="41" t="s">
        <v>97</v>
      </c>
      <c r="S140" s="48"/>
      <c r="T140" s="42" t="s">
        <v>96</v>
      </c>
      <c r="U140" s="41" t="s">
        <v>96</v>
      </c>
      <c r="V140" s="41" t="s">
        <v>96</v>
      </c>
      <c r="W140" s="43" t="str">
        <f t="shared" si="9"/>
        <v>No</v>
      </c>
      <c r="X140" s="41" t="s">
        <v>97</v>
      </c>
      <c r="Y140" s="41" t="s">
        <v>96</v>
      </c>
      <c r="Z140" s="43" t="s">
        <v>97</v>
      </c>
      <c r="AA140" s="42"/>
      <c r="AB140" s="41"/>
      <c r="AC140" s="41"/>
      <c r="AD140" s="41"/>
      <c r="AE140" s="41"/>
      <c r="AF140" s="41"/>
      <c r="AG140" s="43"/>
      <c r="AH140" s="42"/>
      <c r="AI140" s="41" t="s">
        <v>97</v>
      </c>
      <c r="AJ140" s="42"/>
      <c r="AK140" s="43"/>
      <c r="AL140" s="42"/>
      <c r="AM140" s="41"/>
      <c r="AN140" s="41"/>
      <c r="AO140" s="41"/>
      <c r="AP140" s="43"/>
      <c r="AQ140" s="41">
        <v>1.0</v>
      </c>
      <c r="AR140" s="41">
        <v>30.0</v>
      </c>
      <c r="AS140" s="48"/>
      <c r="AT140" s="48"/>
      <c r="AU140" s="42">
        <v>4.0</v>
      </c>
      <c r="AV140" s="43">
        <v>3.0</v>
      </c>
      <c r="AW140" s="42">
        <v>4.0</v>
      </c>
      <c r="AX140" s="41" t="s">
        <v>98</v>
      </c>
      <c r="AY140" s="43" t="s">
        <v>104</v>
      </c>
      <c r="AZ140" s="50">
        <v>4.93</v>
      </c>
      <c r="BA140" s="50">
        <f t="shared" si="27"/>
        <v>4.93</v>
      </c>
      <c r="BB140" s="41" t="s">
        <v>97</v>
      </c>
      <c r="BC140" s="43">
        <v>7.0</v>
      </c>
      <c r="BD140" s="42"/>
      <c r="BE140" s="41"/>
      <c r="BF140" s="43"/>
      <c r="BG140" s="42"/>
      <c r="BH140" s="41"/>
      <c r="BI140" s="43"/>
      <c r="BJ140" s="41"/>
      <c r="BK140" s="43"/>
    </row>
    <row r="141">
      <c r="A141" s="46" t="s">
        <v>299</v>
      </c>
      <c r="B141" s="42">
        <f t="shared" si="1"/>
        <v>4</v>
      </c>
      <c r="C141" s="41">
        <f t="shared" si="2"/>
        <v>2.5</v>
      </c>
      <c r="D141" s="43">
        <f t="shared" si="3"/>
        <v>5</v>
      </c>
      <c r="E141" s="41">
        <f t="shared" si="4"/>
        <v>2</v>
      </c>
      <c r="F141" s="41">
        <f t="shared" si="5"/>
        <v>2.5</v>
      </c>
      <c r="G141" s="43">
        <f t="shared" si="6"/>
        <v>3</v>
      </c>
      <c r="H141" s="41">
        <f t="shared" si="7"/>
        <v>4</v>
      </c>
      <c r="I141" s="41">
        <f>IF(AZ141&lt;PricePercentile33,0,IF(AZ141&lt;PricePercentile66,1,2))+IF(BA141&lt;ConPricePercentile33,0,IF(BA141&lt;ConPricePercentile66,1,2))+IF(BB141="Yes",0,1)+IF(BC141&gt;29,0,IF(BC141&gt;13,1,IF(BC141&gt;6,2,3)))</f>
        <v>3</v>
      </c>
      <c r="J141" s="43">
        <f t="shared" si="8"/>
        <v>1</v>
      </c>
      <c r="K141" s="47"/>
      <c r="L141" s="42" t="s">
        <v>101</v>
      </c>
      <c r="M141" s="42" t="str">
        <f t="shared" si="28"/>
        <v>Five</v>
      </c>
      <c r="N141" s="43" t="s">
        <v>97</v>
      </c>
      <c r="O141" s="41" t="s">
        <v>96</v>
      </c>
      <c r="P141" s="49"/>
      <c r="Q141" s="51"/>
      <c r="R141" s="48"/>
      <c r="S141" s="41" t="s">
        <v>97</v>
      </c>
      <c r="T141" s="42" t="s">
        <v>96</v>
      </c>
      <c r="U141" s="41" t="s">
        <v>96</v>
      </c>
      <c r="V141" s="41" t="s">
        <v>96</v>
      </c>
      <c r="W141" s="43" t="str">
        <f t="shared" si="9"/>
        <v>No</v>
      </c>
      <c r="X141" s="41" t="s">
        <v>96</v>
      </c>
      <c r="Y141" s="41" t="s">
        <v>96</v>
      </c>
      <c r="Z141" s="43" t="s">
        <v>97</v>
      </c>
      <c r="AA141" s="42"/>
      <c r="AB141" s="41"/>
      <c r="AC141" s="41"/>
      <c r="AD141" s="41"/>
      <c r="AE141" s="41" t="s">
        <v>97</v>
      </c>
      <c r="AF141" s="41"/>
      <c r="AG141" s="43"/>
      <c r="AH141" s="42"/>
      <c r="AI141" s="41"/>
      <c r="AJ141" s="42"/>
      <c r="AK141" s="43"/>
      <c r="AL141" s="42"/>
      <c r="AM141" s="41"/>
      <c r="AN141" s="41"/>
      <c r="AO141" s="41"/>
      <c r="AP141" s="43"/>
      <c r="AQ141" s="41">
        <v>1.0</v>
      </c>
      <c r="AR141" s="41">
        <v>9.0</v>
      </c>
      <c r="AS141" s="41">
        <v>15.0</v>
      </c>
      <c r="AT141" s="48"/>
      <c r="AU141" s="42">
        <v>1.0</v>
      </c>
      <c r="AV141" s="43">
        <v>1.0</v>
      </c>
      <c r="AW141" s="42">
        <v>6.0</v>
      </c>
      <c r="AX141" s="41" t="s">
        <v>103</v>
      </c>
      <c r="AY141" s="43" t="s">
        <v>99</v>
      </c>
      <c r="AZ141" s="50">
        <v>0.0</v>
      </c>
      <c r="BA141" s="50">
        <f t="shared" si="27"/>
        <v>0</v>
      </c>
      <c r="BB141" s="41" t="s">
        <v>97</v>
      </c>
      <c r="BC141" s="43">
        <v>0.0</v>
      </c>
      <c r="BD141" s="42" t="s">
        <v>97</v>
      </c>
      <c r="BE141" s="41"/>
      <c r="BF141" s="43"/>
      <c r="BG141" s="42"/>
      <c r="BH141" s="41"/>
      <c r="BI141" s="43"/>
      <c r="BJ141" s="41"/>
      <c r="BK141" s="43"/>
    </row>
    <row r="142">
      <c r="A142" s="46" t="s">
        <v>300</v>
      </c>
      <c r="B142" s="42">
        <f t="shared" si="1"/>
        <v>4</v>
      </c>
      <c r="C142" s="41">
        <f t="shared" si="2"/>
        <v>2</v>
      </c>
      <c r="D142" s="43">
        <f t="shared" si="3"/>
        <v>0</v>
      </c>
      <c r="E142" s="41">
        <f t="shared" si="4"/>
        <v>3</v>
      </c>
      <c r="F142" s="41">
        <f t="shared" si="5"/>
        <v>0.5</v>
      </c>
      <c r="G142" s="43">
        <f t="shared" si="6"/>
        <v>4</v>
      </c>
      <c r="H142" s="41">
        <f t="shared" si="7"/>
        <v>8</v>
      </c>
      <c r="I142" s="41">
        <f>IF(AZ142&lt;PricePercentile33,0,IF(AZ142&lt;PricePercentile66,1,2))+IF(BA142&lt;ConPricePercentile33,0,IF(BA142&lt;ConPricePercentile66,1,2))+IF(BB142="Yes",0,1)+IF(BC142&gt;29,0,IF(BC142&gt;13,1,IF(BC142&gt;6,2,3)))</f>
        <v>8</v>
      </c>
      <c r="J142" s="43">
        <f t="shared" si="8"/>
        <v>3</v>
      </c>
      <c r="K142" s="47"/>
      <c r="L142" s="42" t="s">
        <v>101</v>
      </c>
      <c r="M142" s="42" t="str">
        <f t="shared" si="28"/>
        <v>Five</v>
      </c>
      <c r="N142" s="43" t="s">
        <v>97</v>
      </c>
      <c r="O142" s="48"/>
      <c r="P142" s="49"/>
      <c r="Q142" s="51"/>
      <c r="R142" s="48"/>
      <c r="S142" s="48"/>
      <c r="T142" s="42" t="s">
        <v>107</v>
      </c>
      <c r="U142" s="41" t="s">
        <v>97</v>
      </c>
      <c r="V142" s="41" t="s">
        <v>97</v>
      </c>
      <c r="W142" s="43" t="str">
        <f t="shared" si="9"/>
        <v>No</v>
      </c>
      <c r="X142" s="41" t="s">
        <v>96</v>
      </c>
      <c r="Y142" s="41" t="s">
        <v>96</v>
      </c>
      <c r="Z142" s="43" t="s">
        <v>97</v>
      </c>
      <c r="AA142" s="42"/>
      <c r="AB142" s="41"/>
      <c r="AC142" s="41"/>
      <c r="AD142" s="41"/>
      <c r="AE142" s="41" t="s">
        <v>97</v>
      </c>
      <c r="AF142" s="41"/>
      <c r="AG142" s="43" t="s">
        <v>97</v>
      </c>
      <c r="AH142" s="42" t="s">
        <v>102</v>
      </c>
      <c r="AI142" s="41" t="s">
        <v>102</v>
      </c>
      <c r="AJ142" s="42"/>
      <c r="AK142" s="43"/>
      <c r="AL142" s="42"/>
      <c r="AM142" s="41"/>
      <c r="AN142" s="41" t="s">
        <v>112</v>
      </c>
      <c r="AO142" s="41"/>
      <c r="AP142" s="43" t="s">
        <v>113</v>
      </c>
      <c r="AQ142" s="41">
        <v>1.0</v>
      </c>
      <c r="AR142" s="41">
        <v>11.0</v>
      </c>
      <c r="AS142" s="48"/>
      <c r="AT142" s="48"/>
      <c r="AU142" s="42">
        <v>0.0</v>
      </c>
      <c r="AV142" s="43">
        <v>0.0</v>
      </c>
      <c r="AW142" s="42">
        <v>0.0</v>
      </c>
      <c r="AX142" s="41" t="s">
        <v>116</v>
      </c>
      <c r="AY142" s="43" t="s">
        <v>99</v>
      </c>
      <c r="AZ142" s="50">
        <v>6.67</v>
      </c>
      <c r="BA142" s="50">
        <f t="shared" si="27"/>
        <v>6.67</v>
      </c>
      <c r="BB142" s="41" t="s">
        <v>96</v>
      </c>
      <c r="BC142" s="43">
        <v>0.0</v>
      </c>
      <c r="BD142" s="42"/>
      <c r="BE142" s="41"/>
      <c r="BF142" s="43"/>
      <c r="BG142" s="42" t="s">
        <v>96</v>
      </c>
      <c r="BH142" s="41" t="s">
        <v>96</v>
      </c>
      <c r="BI142" s="43" t="s">
        <v>96</v>
      </c>
      <c r="BJ142" s="41"/>
      <c r="BK142" s="43"/>
    </row>
    <row r="143">
      <c r="A143" s="46" t="s">
        <v>301</v>
      </c>
      <c r="B143" s="42">
        <f t="shared" si="1"/>
        <v>4</v>
      </c>
      <c r="C143" s="41">
        <f t="shared" si="2"/>
        <v>0.5</v>
      </c>
      <c r="D143" s="43">
        <f t="shared" si="3"/>
        <v>0</v>
      </c>
      <c r="E143" s="41">
        <f t="shared" si="4"/>
        <v>2</v>
      </c>
      <c r="F143" s="41">
        <f t="shared" si="5"/>
        <v>0</v>
      </c>
      <c r="G143" s="43">
        <f t="shared" si="6"/>
        <v>1</v>
      </c>
      <c r="H143" s="41">
        <f t="shared" si="7"/>
        <v>1</v>
      </c>
      <c r="I143" s="41">
        <f>IF(AZ143&lt;PricePercentile33,0,IF(AZ143&lt;PricePercentile66,1,2))+IF(BA143&lt;ConPricePercentile33,0,IF(BA143&lt;ConPricePercentile66,1,2))+IF(BB143="Yes",0,1)+IF(BC143&gt;29,0,IF(BC143&gt;13,1,IF(BC143&gt;6,2,3)))</f>
        <v>5</v>
      </c>
      <c r="J143" s="43">
        <f t="shared" si="8"/>
        <v>0</v>
      </c>
      <c r="K143" s="47"/>
      <c r="L143" s="42" t="s">
        <v>101</v>
      </c>
      <c r="M143" s="42" t="str">
        <f t="shared" si="28"/>
        <v>Five</v>
      </c>
      <c r="N143" s="43" t="s">
        <v>97</v>
      </c>
      <c r="O143" s="41" t="s">
        <v>96</v>
      </c>
      <c r="P143" s="49"/>
      <c r="Q143" s="42" t="s">
        <v>96</v>
      </c>
      <c r="R143" s="41" t="s">
        <v>96</v>
      </c>
      <c r="S143" s="41" t="s">
        <v>96</v>
      </c>
      <c r="T143" s="42" t="s">
        <v>107</v>
      </c>
      <c r="U143" s="41" t="s">
        <v>97</v>
      </c>
      <c r="V143" s="41" t="s">
        <v>97</v>
      </c>
      <c r="W143" s="43" t="str">
        <f t="shared" si="9"/>
        <v>No</v>
      </c>
      <c r="X143" s="41" t="s">
        <v>96</v>
      </c>
      <c r="Y143" s="41" t="s">
        <v>96</v>
      </c>
      <c r="Z143" s="43" t="s">
        <v>97</v>
      </c>
      <c r="AA143" s="42"/>
      <c r="AB143" s="41"/>
      <c r="AC143" s="41"/>
      <c r="AD143" s="41"/>
      <c r="AE143" s="41"/>
      <c r="AF143" s="41"/>
      <c r="AG143" s="43"/>
      <c r="AH143" s="42" t="s">
        <v>96</v>
      </c>
      <c r="AI143" s="41" t="s">
        <v>96</v>
      </c>
      <c r="AJ143" s="42">
        <v>77.09</v>
      </c>
      <c r="AK143" s="43">
        <v>31.4</v>
      </c>
      <c r="AL143" s="42" t="s">
        <v>133</v>
      </c>
      <c r="AM143" s="41" t="s">
        <v>112</v>
      </c>
      <c r="AN143" s="41" t="s">
        <v>112</v>
      </c>
      <c r="AO143" s="41" t="s">
        <v>113</v>
      </c>
      <c r="AP143" s="43" t="s">
        <v>113</v>
      </c>
      <c r="AQ143" s="41">
        <v>8.0</v>
      </c>
      <c r="AR143" s="41">
        <v>3.0</v>
      </c>
      <c r="AS143" s="41">
        <v>56.0</v>
      </c>
      <c r="AT143" s="41" t="s">
        <v>97</v>
      </c>
      <c r="AU143" s="42">
        <v>1.0</v>
      </c>
      <c r="AV143" s="43">
        <v>0.0</v>
      </c>
      <c r="AW143" s="42">
        <v>0.0</v>
      </c>
      <c r="AX143" s="41" t="s">
        <v>103</v>
      </c>
      <c r="AY143" s="43" t="s">
        <v>104</v>
      </c>
      <c r="AZ143" s="50">
        <v>9.99</v>
      </c>
      <c r="BA143" s="50">
        <f t="shared" si="27"/>
        <v>1.24875</v>
      </c>
      <c r="BB143" s="41" t="s">
        <v>96</v>
      </c>
      <c r="BC143" s="43">
        <v>14.0</v>
      </c>
      <c r="BD143" s="42"/>
      <c r="BE143" s="41"/>
      <c r="BF143" s="43"/>
      <c r="BG143" s="42"/>
      <c r="BH143" s="41"/>
      <c r="BI143" s="43"/>
      <c r="BJ143" s="41"/>
      <c r="BK143" s="43"/>
    </row>
    <row r="144">
      <c r="A144" s="46" t="s">
        <v>302</v>
      </c>
      <c r="B144" s="42">
        <f t="shared" si="1"/>
        <v>3</v>
      </c>
      <c r="C144" s="41">
        <f t="shared" si="2"/>
        <v>2</v>
      </c>
      <c r="D144" s="43">
        <f t="shared" si="3"/>
        <v>1</v>
      </c>
      <c r="E144" s="41">
        <f t="shared" si="4"/>
        <v>2</v>
      </c>
      <c r="F144" s="41">
        <f t="shared" si="5"/>
        <v>2.5</v>
      </c>
      <c r="G144" s="43">
        <f t="shared" si="6"/>
        <v>2</v>
      </c>
      <c r="H144" s="41">
        <f t="shared" si="7"/>
        <v>5</v>
      </c>
      <c r="I144" s="41">
        <f>IF(AZ144&lt;PricePercentile33,0,IF(AZ144&lt;PricePercentile66,1,2))+IF(BA144&lt;ConPricePercentile33,0,IF(BA144&lt;ConPricePercentile66,1,2))+IF(BB144="Yes",0,1)+IF(BC144&gt;29,0,IF(BC144&gt;13,1,IF(BC144&gt;6,2,3)))</f>
        <v>8</v>
      </c>
      <c r="J144" s="43">
        <f t="shared" si="8"/>
        <v>4</v>
      </c>
      <c r="K144" s="47"/>
      <c r="L144" s="42"/>
      <c r="M144" s="42" t="str">
        <f t="shared" si="28"/>
        <v>Not Disclosed</v>
      </c>
      <c r="N144" s="43" t="s">
        <v>162</v>
      </c>
      <c r="O144" s="48"/>
      <c r="P144" s="49"/>
      <c r="Q144" s="51"/>
      <c r="R144" s="41"/>
      <c r="S144" s="48"/>
      <c r="T144" s="42" t="s">
        <v>97</v>
      </c>
      <c r="U144" s="41" t="s">
        <v>97</v>
      </c>
      <c r="V144" s="41" t="s">
        <v>96</v>
      </c>
      <c r="W144" s="43" t="str">
        <f t="shared" si="9"/>
        <v>No</v>
      </c>
      <c r="X144" s="41" t="s">
        <v>96</v>
      </c>
      <c r="Y144" s="41" t="s">
        <v>96</v>
      </c>
      <c r="Z144" s="43" t="s">
        <v>97</v>
      </c>
      <c r="AA144" s="42" t="s">
        <v>97</v>
      </c>
      <c r="AB144" s="41"/>
      <c r="AC144" s="41"/>
      <c r="AD144" s="41" t="s">
        <v>97</v>
      </c>
      <c r="AE144" s="41"/>
      <c r="AF144" s="41"/>
      <c r="AG144" s="43"/>
      <c r="AH144" s="42"/>
      <c r="AI144" s="41"/>
      <c r="AJ144" s="42"/>
      <c r="AK144" s="43"/>
      <c r="AL144" s="42"/>
      <c r="AM144" s="41"/>
      <c r="AN144" s="41"/>
      <c r="AO144" s="41" t="s">
        <v>108</v>
      </c>
      <c r="AP144" s="43" t="s">
        <v>108</v>
      </c>
      <c r="AQ144" s="41">
        <v>1.0</v>
      </c>
      <c r="AR144" s="41">
        <v>13.0</v>
      </c>
      <c r="AS144" s="41">
        <v>17.0</v>
      </c>
      <c r="AT144" s="41"/>
      <c r="AU144" s="42">
        <v>0.0</v>
      </c>
      <c r="AV144" s="43">
        <v>0.0</v>
      </c>
      <c r="AW144" s="42">
        <v>0.0</v>
      </c>
      <c r="AX144" s="41" t="s">
        <v>116</v>
      </c>
      <c r="AY144" s="43" t="s">
        <v>104</v>
      </c>
      <c r="AZ144" s="50">
        <v>22.09</v>
      </c>
      <c r="BA144" s="50">
        <f t="shared" si="27"/>
        <v>22.09</v>
      </c>
      <c r="BB144" s="41" t="s">
        <v>96</v>
      </c>
      <c r="BC144" s="43">
        <v>0.0</v>
      </c>
      <c r="BD144" s="42"/>
      <c r="BE144" s="41"/>
      <c r="BF144" s="43"/>
      <c r="BG144" s="42" t="s">
        <v>96</v>
      </c>
      <c r="BH144" s="41" t="s">
        <v>96</v>
      </c>
      <c r="BI144" s="43" t="s">
        <v>96</v>
      </c>
      <c r="BJ144" s="41"/>
      <c r="BK144" s="43" t="s">
        <v>96</v>
      </c>
    </row>
    <row r="145">
      <c r="A145" s="46" t="s">
        <v>303</v>
      </c>
      <c r="B145" s="42">
        <f t="shared" si="1"/>
        <v>1</v>
      </c>
      <c r="C145" s="41">
        <f t="shared" si="2"/>
        <v>2</v>
      </c>
      <c r="D145" s="43">
        <f t="shared" si="3"/>
        <v>4</v>
      </c>
      <c r="E145" s="41">
        <f t="shared" si="4"/>
        <v>1.5</v>
      </c>
      <c r="F145" s="41">
        <f t="shared" si="5"/>
        <v>0.5</v>
      </c>
      <c r="G145" s="43">
        <f t="shared" si="6"/>
        <v>2</v>
      </c>
      <c r="H145" s="41">
        <f t="shared" si="7"/>
        <v>14</v>
      </c>
      <c r="I145" s="41">
        <f>IF(AZ145&lt;PricePercentile33,0,IF(AZ145&lt;PricePercentile66,1,2))+IF(BA145&lt;ConPricePercentile33,0,IF(BA145&lt;ConPricePercentile66,1,2))+IF(BB145="Yes",0,1)+IF(BC145&gt;29,0,IF(BC145&gt;13,1,IF(BC145&gt;6,2,3)))</f>
        <v>5</v>
      </c>
      <c r="J145" s="43">
        <f t="shared" si="8"/>
        <v>3</v>
      </c>
      <c r="K145" s="47"/>
      <c r="L145" s="42" t="s">
        <v>252</v>
      </c>
      <c r="M145" s="42" t="str">
        <f t="shared" si="28"/>
        <v>Nine</v>
      </c>
      <c r="N145" s="43" t="s">
        <v>96</v>
      </c>
      <c r="O145" s="48"/>
      <c r="P145" s="49"/>
      <c r="Q145" s="51"/>
      <c r="R145" s="41"/>
      <c r="S145" s="48"/>
      <c r="T145" s="42" t="s">
        <v>96</v>
      </c>
      <c r="U145" s="41" t="s">
        <v>97</v>
      </c>
      <c r="V145" s="41" t="s">
        <v>96</v>
      </c>
      <c r="W145" s="43" t="str">
        <f t="shared" si="9"/>
        <v>No</v>
      </c>
      <c r="X145" s="41" t="s">
        <v>96</v>
      </c>
      <c r="Y145" s="41" t="s">
        <v>97</v>
      </c>
      <c r="Z145" s="43" t="s">
        <v>97</v>
      </c>
      <c r="AA145" s="42" t="s">
        <v>97</v>
      </c>
      <c r="AB145" s="41"/>
      <c r="AC145" s="41"/>
      <c r="AD145" s="41"/>
      <c r="AE145" s="41"/>
      <c r="AF145" s="41"/>
      <c r="AG145" s="43" t="s">
        <v>97</v>
      </c>
      <c r="AH145" s="42"/>
      <c r="AI145" s="41" t="s">
        <v>102</v>
      </c>
      <c r="AJ145" s="42"/>
      <c r="AK145" s="43"/>
      <c r="AL145" s="42"/>
      <c r="AM145" s="41"/>
      <c r="AN145" s="41" t="s">
        <v>112</v>
      </c>
      <c r="AO145" s="41"/>
      <c r="AP145" s="43" t="s">
        <v>146</v>
      </c>
      <c r="AQ145" s="41">
        <v>1.0</v>
      </c>
      <c r="AR145" s="41">
        <v>50.0</v>
      </c>
      <c r="AS145" s="41">
        <v>500.0</v>
      </c>
      <c r="AT145" s="41"/>
      <c r="AU145" s="42">
        <v>43.0</v>
      </c>
      <c r="AV145" s="43">
        <v>17.0</v>
      </c>
      <c r="AW145" s="42">
        <v>32.0</v>
      </c>
      <c r="AX145" s="41" t="s">
        <v>116</v>
      </c>
      <c r="AY145" s="43" t="s">
        <v>104</v>
      </c>
      <c r="AZ145" s="50">
        <v>11.83</v>
      </c>
      <c r="BA145" s="50">
        <f t="shared" si="27"/>
        <v>11.83</v>
      </c>
      <c r="BB145" s="41" t="s">
        <v>96</v>
      </c>
      <c r="BC145" s="43">
        <v>30.0</v>
      </c>
      <c r="BD145" s="42"/>
      <c r="BE145" s="41"/>
      <c r="BF145" s="43"/>
      <c r="BG145" s="42" t="s">
        <v>96</v>
      </c>
      <c r="BH145" s="41" t="s">
        <v>96</v>
      </c>
      <c r="BI145" s="43" t="s">
        <v>96</v>
      </c>
      <c r="BJ145" s="41"/>
      <c r="BK145" s="43"/>
    </row>
    <row r="146">
      <c r="A146" s="46" t="s">
        <v>304</v>
      </c>
      <c r="B146" s="42">
        <f t="shared" si="1"/>
        <v>1</v>
      </c>
      <c r="C146" s="41">
        <f t="shared" si="2"/>
        <v>7</v>
      </c>
      <c r="D146" s="43">
        <f t="shared" si="3"/>
        <v>2</v>
      </c>
      <c r="E146" s="41">
        <f t="shared" si="4"/>
        <v>2.5</v>
      </c>
      <c r="F146" s="41">
        <f t="shared" si="5"/>
        <v>1.5</v>
      </c>
      <c r="G146" s="43">
        <f t="shared" si="6"/>
        <v>0</v>
      </c>
      <c r="H146" s="41">
        <f t="shared" si="7"/>
        <v>11</v>
      </c>
      <c r="I146" s="41">
        <f>IF(AZ146&lt;PricePercentile33,0,IF(AZ146&lt;PricePercentile66,1,2))+IF(BA146&lt;ConPricePercentile33,0,IF(BA146&lt;ConPricePercentile66,1,2))+IF(BB146="Yes",0,1)+IF(BC146&gt;29,0,IF(BC146&gt;13,1,IF(BC146&gt;6,2,3)))</f>
        <v>3</v>
      </c>
      <c r="J146" s="43">
        <f t="shared" si="8"/>
        <v>0</v>
      </c>
      <c r="K146" s="47"/>
      <c r="L146" s="42" t="s">
        <v>305</v>
      </c>
      <c r="M146" s="42" t="s">
        <v>95</v>
      </c>
      <c r="N146" s="43" t="s">
        <v>96</v>
      </c>
      <c r="O146" s="41" t="s">
        <v>97</v>
      </c>
      <c r="P146" s="43" t="s">
        <v>97</v>
      </c>
      <c r="Q146" s="42" t="s">
        <v>97</v>
      </c>
      <c r="R146" s="41" t="s">
        <v>97</v>
      </c>
      <c r="S146" s="41" t="s">
        <v>97</v>
      </c>
      <c r="T146" s="42" t="s">
        <v>97</v>
      </c>
      <c r="U146" s="41" t="s">
        <v>96</v>
      </c>
      <c r="V146" s="41" t="s">
        <v>96</v>
      </c>
      <c r="W146" s="43" t="str">
        <f t="shared" si="9"/>
        <v>No</v>
      </c>
      <c r="X146" s="41" t="s">
        <v>96</v>
      </c>
      <c r="Y146" s="41" t="s">
        <v>96</v>
      </c>
      <c r="Z146" s="43" t="s">
        <v>97</v>
      </c>
      <c r="AA146" s="42"/>
      <c r="AB146" s="41" t="s">
        <v>97</v>
      </c>
      <c r="AC146" s="41"/>
      <c r="AD146" s="41"/>
      <c r="AE146" s="41" t="s">
        <v>97</v>
      </c>
      <c r="AF146" s="41"/>
      <c r="AG146" s="43"/>
      <c r="AH146" s="42"/>
      <c r="AI146" s="41" t="s">
        <v>102</v>
      </c>
      <c r="AJ146" s="42"/>
      <c r="AK146" s="43"/>
      <c r="AL146" s="42"/>
      <c r="AM146" s="41"/>
      <c r="AN146" s="41" t="s">
        <v>112</v>
      </c>
      <c r="AO146" s="41"/>
      <c r="AP146" s="43"/>
      <c r="AQ146" s="41">
        <v>25.0</v>
      </c>
      <c r="AR146" s="41">
        <v>24.0</v>
      </c>
      <c r="AS146" s="41">
        <v>7670.0</v>
      </c>
      <c r="AT146" s="41"/>
      <c r="AU146" s="42">
        <v>3.0</v>
      </c>
      <c r="AV146" s="43">
        <v>2.0</v>
      </c>
      <c r="AW146" s="42">
        <v>1.0</v>
      </c>
      <c r="AX146" s="41"/>
      <c r="AY146" s="43" t="s">
        <v>99</v>
      </c>
      <c r="AZ146" s="50">
        <v>0.0</v>
      </c>
      <c r="BA146" s="50">
        <f t="shared" si="27"/>
        <v>0</v>
      </c>
      <c r="BB146" s="41" t="s">
        <v>97</v>
      </c>
      <c r="BC146" s="43">
        <v>0.0</v>
      </c>
      <c r="BD146" s="42"/>
      <c r="BE146" s="41"/>
      <c r="BF146" s="43"/>
      <c r="BG146" s="42"/>
      <c r="BH146" s="41"/>
      <c r="BI146" s="43"/>
      <c r="BJ146" s="41"/>
      <c r="BK146" s="43"/>
    </row>
    <row r="147">
      <c r="A147" s="46" t="s">
        <v>306</v>
      </c>
      <c r="B147" s="42">
        <f t="shared" si="1"/>
        <v>2</v>
      </c>
      <c r="C147" s="41">
        <f t="shared" si="2"/>
        <v>2</v>
      </c>
      <c r="D147" s="43">
        <f t="shared" si="3"/>
        <v>5</v>
      </c>
      <c r="E147" s="41">
        <f t="shared" si="4"/>
        <v>2.5</v>
      </c>
      <c r="F147" s="41">
        <f t="shared" si="5"/>
        <v>2.5</v>
      </c>
      <c r="G147" s="43">
        <f t="shared" si="6"/>
        <v>0</v>
      </c>
      <c r="H147" s="41">
        <f t="shared" si="7"/>
        <v>7</v>
      </c>
      <c r="I147" s="41">
        <f>IF(AZ147&lt;PricePercentile33,0,IF(AZ147&lt;PricePercentile66,1,2))+IF(BA147&lt;ConPricePercentile33,0,IF(BA147&lt;ConPricePercentile66,1,2))+IF(BB147="Yes",0,1)+IF(BC147&gt;29,0,IF(BC147&gt;13,1,IF(BC147&gt;6,2,3)))</f>
        <v>6</v>
      </c>
      <c r="J147" s="43">
        <f t="shared" si="8"/>
        <v>4</v>
      </c>
      <c r="K147" s="47"/>
      <c r="L147" s="42" t="s">
        <v>136</v>
      </c>
      <c r="M147" s="42" t="str">
        <f t="shared" ref="M147:M148" si="29">IF(OR(L147="USA",L147="UK",L147="Canada",L147="Australia",L147="New Zealand"),"Five",(IF(OR(L147="Denmark",L147="France",L147="Netherlands",L147="Norway"),"Nine",IF(OR(L147="Belgium",L147="Germany",L147="Italy",L147="Spain",L147="Sweden"),"Fourteen",IF(L147="","Not Disclosed",IF(OR(L147="British Virgin Islands",L147="Gibraltar",L147="British Indian Ocean",L147="Barbados"),"See Note","No"))))))</f>
        <v>Five</v>
      </c>
      <c r="N147" s="43" t="s">
        <v>96</v>
      </c>
      <c r="O147" s="41" t="s">
        <v>96</v>
      </c>
      <c r="P147" s="49"/>
      <c r="Q147" s="51"/>
      <c r="R147" s="41"/>
      <c r="S147" s="48"/>
      <c r="T147" s="42" t="s">
        <v>96</v>
      </c>
      <c r="U147" s="41" t="s">
        <v>96</v>
      </c>
      <c r="V147" s="41" t="s">
        <v>96</v>
      </c>
      <c r="W147" s="43" t="str">
        <f t="shared" si="9"/>
        <v>No</v>
      </c>
      <c r="X147" s="41" t="s">
        <v>96</v>
      </c>
      <c r="Y147" s="41" t="s">
        <v>96</v>
      </c>
      <c r="Z147" s="43" t="s">
        <v>97</v>
      </c>
      <c r="AA147" s="42"/>
      <c r="AB147" s="41"/>
      <c r="AC147" s="41"/>
      <c r="AD147" s="41"/>
      <c r="AE147" s="41"/>
      <c r="AF147" s="41"/>
      <c r="AG147" s="43"/>
      <c r="AH147" s="42"/>
      <c r="AI147" s="41" t="s">
        <v>102</v>
      </c>
      <c r="AJ147" s="42"/>
      <c r="AK147" s="43"/>
      <c r="AL147" s="42"/>
      <c r="AM147" s="41"/>
      <c r="AN147" s="41"/>
      <c r="AO147" s="41"/>
      <c r="AP147" s="43"/>
      <c r="AQ147" s="41">
        <v>5.0</v>
      </c>
      <c r="AR147" s="41">
        <v>11.0</v>
      </c>
      <c r="AS147" s="41">
        <v>400.0</v>
      </c>
      <c r="AT147" s="41"/>
      <c r="AU147" s="42">
        <v>5.0</v>
      </c>
      <c r="AV147" s="43">
        <v>3.0</v>
      </c>
      <c r="AW147" s="42">
        <v>17.0</v>
      </c>
      <c r="AX147" s="41" t="s">
        <v>103</v>
      </c>
      <c r="AY147" s="43" t="s">
        <v>104</v>
      </c>
      <c r="AZ147" s="50">
        <v>8.34</v>
      </c>
      <c r="BA147" s="50">
        <f t="shared" si="27"/>
        <v>1.668</v>
      </c>
      <c r="BB147" s="41" t="s">
        <v>96</v>
      </c>
      <c r="BC147" s="43">
        <v>7.0</v>
      </c>
      <c r="BD147" s="42"/>
      <c r="BE147" s="41"/>
      <c r="BF147" s="43"/>
      <c r="BG147" s="42" t="s">
        <v>96</v>
      </c>
      <c r="BH147" s="41" t="s">
        <v>96</v>
      </c>
      <c r="BI147" s="43" t="s">
        <v>96</v>
      </c>
      <c r="BJ147" s="41"/>
      <c r="BK147" s="43" t="s">
        <v>96</v>
      </c>
    </row>
    <row r="148">
      <c r="A148" s="46" t="s">
        <v>307</v>
      </c>
      <c r="B148" s="42">
        <f t="shared" si="1"/>
        <v>2</v>
      </c>
      <c r="C148" s="41">
        <f t="shared" si="2"/>
        <v>2</v>
      </c>
      <c r="D148" s="43">
        <f t="shared" si="3"/>
        <v>4</v>
      </c>
      <c r="E148" s="41">
        <f t="shared" si="4"/>
        <v>5</v>
      </c>
      <c r="F148" s="41">
        <f t="shared" si="5"/>
        <v>2.5</v>
      </c>
      <c r="G148" s="43">
        <f t="shared" si="6"/>
        <v>2</v>
      </c>
      <c r="H148" s="41">
        <f t="shared" si="7"/>
        <v>5</v>
      </c>
      <c r="I148" s="41">
        <f>IF(AZ148&lt;PricePercentile33,0,IF(AZ148&lt;PricePercentile66,1,2))+IF(BA148&lt;ConPricePercentile33,0,IF(BA148&lt;ConPricePercentile66,1,2))+IF(BB148="Yes",0,1)+IF(BC148&gt;29,0,IF(BC148&gt;13,1,IF(BC148&gt;6,2,3)))</f>
        <v>6</v>
      </c>
      <c r="J148" s="43">
        <f t="shared" si="8"/>
        <v>5</v>
      </c>
      <c r="K148" s="47"/>
      <c r="L148" s="42" t="s">
        <v>101</v>
      </c>
      <c r="M148" s="42" t="str">
        <f t="shared" si="29"/>
        <v>Five</v>
      </c>
      <c r="N148" s="43" t="s">
        <v>96</v>
      </c>
      <c r="O148" s="41"/>
      <c r="P148" s="49"/>
      <c r="Q148" s="42"/>
      <c r="R148" s="41"/>
      <c r="S148" s="48"/>
      <c r="T148" s="42" t="s">
        <v>96</v>
      </c>
      <c r="U148" s="41" t="s">
        <v>97</v>
      </c>
      <c r="V148" s="41" t="s">
        <v>96</v>
      </c>
      <c r="W148" s="43" t="str">
        <f t="shared" si="9"/>
        <v>No</v>
      </c>
      <c r="X148" s="41" t="s">
        <v>96</v>
      </c>
      <c r="Y148" s="41" t="s">
        <v>96</v>
      </c>
      <c r="Z148" s="43" t="s">
        <v>96</v>
      </c>
      <c r="AA148" s="42"/>
      <c r="AB148" s="41"/>
      <c r="AC148" s="41"/>
      <c r="AD148" s="41"/>
      <c r="AE148" s="41"/>
      <c r="AF148" s="41"/>
      <c r="AG148" s="43"/>
      <c r="AH148" s="42"/>
      <c r="AI148" s="41"/>
      <c r="AJ148" s="42"/>
      <c r="AK148" s="43"/>
      <c r="AL148" s="42"/>
      <c r="AM148" s="41"/>
      <c r="AN148" s="41" t="s">
        <v>108</v>
      </c>
      <c r="AO148" s="41"/>
      <c r="AP148" s="43"/>
      <c r="AQ148" s="41">
        <v>1.0</v>
      </c>
      <c r="AR148" s="41">
        <v>14.0</v>
      </c>
      <c r="AS148" s="41">
        <v>14.0</v>
      </c>
      <c r="AT148" s="41"/>
      <c r="AU148" s="42">
        <v>5.0</v>
      </c>
      <c r="AV148" s="43">
        <v>3.0</v>
      </c>
      <c r="AW148" s="42">
        <v>2.0</v>
      </c>
      <c r="AX148" s="41" t="s">
        <v>103</v>
      </c>
      <c r="AY148" s="43" t="s">
        <v>134</v>
      </c>
      <c r="AZ148" s="50">
        <v>3.95</v>
      </c>
      <c r="BA148" s="50">
        <f t="shared" si="27"/>
        <v>3.95</v>
      </c>
      <c r="BB148" s="41" t="s">
        <v>96</v>
      </c>
      <c r="BC148" s="43">
        <v>1.0</v>
      </c>
      <c r="BD148" s="42"/>
      <c r="BE148" s="41" t="s">
        <v>97</v>
      </c>
      <c r="BF148" s="43"/>
      <c r="BG148" s="42" t="s">
        <v>96</v>
      </c>
      <c r="BH148" s="41" t="s">
        <v>96</v>
      </c>
      <c r="BI148" s="43" t="s">
        <v>96</v>
      </c>
      <c r="BJ148" s="41"/>
      <c r="BK148" s="43" t="s">
        <v>96</v>
      </c>
    </row>
    <row r="149">
      <c r="A149" s="46" t="s">
        <v>308</v>
      </c>
      <c r="B149" s="42">
        <f t="shared" si="1"/>
        <v>1</v>
      </c>
      <c r="C149" s="41">
        <f t="shared" si="2"/>
        <v>3</v>
      </c>
      <c r="D149" s="43">
        <f t="shared" si="3"/>
        <v>2</v>
      </c>
      <c r="E149" s="41">
        <f t="shared" si="4"/>
        <v>2</v>
      </c>
      <c r="F149" s="41">
        <f t="shared" si="5"/>
        <v>2.5</v>
      </c>
      <c r="G149" s="43">
        <f t="shared" si="6"/>
        <v>2</v>
      </c>
      <c r="H149" s="41">
        <f t="shared" si="7"/>
        <v>5</v>
      </c>
      <c r="I149" s="41">
        <f>IF(AZ149&lt;PricePercentile33,0,IF(AZ149&lt;PricePercentile66,1,2))+IF(BA149&lt;ConPricePercentile33,0,IF(BA149&lt;ConPricePercentile66,1,2))+IF(BB149="Yes",0,1)+IF(BC149&gt;29,0,IF(BC149&gt;13,1,IF(BC149&gt;6,2,3)))</f>
        <v>3</v>
      </c>
      <c r="J149" s="43">
        <f t="shared" si="8"/>
        <v>1</v>
      </c>
      <c r="K149" s="47"/>
      <c r="L149" s="42" t="s">
        <v>309</v>
      </c>
      <c r="M149" s="42" t="s">
        <v>95</v>
      </c>
      <c r="N149" s="43" t="s">
        <v>96</v>
      </c>
      <c r="O149" s="41" t="s">
        <v>96</v>
      </c>
      <c r="P149" s="49"/>
      <c r="Q149" s="42" t="s">
        <v>97</v>
      </c>
      <c r="R149" s="41" t="s">
        <v>97</v>
      </c>
      <c r="S149" s="48"/>
      <c r="T149" s="42" t="s">
        <v>107</v>
      </c>
      <c r="U149" s="41" t="s">
        <v>96</v>
      </c>
      <c r="V149" s="41" t="s">
        <v>96</v>
      </c>
      <c r="W149" s="43" t="str">
        <f t="shared" si="9"/>
        <v>No</v>
      </c>
      <c r="X149" s="41" t="s">
        <v>96</v>
      </c>
      <c r="Y149" s="41" t="s">
        <v>96</v>
      </c>
      <c r="Z149" s="43" t="s">
        <v>97</v>
      </c>
      <c r="AA149" s="42"/>
      <c r="AB149" s="41"/>
      <c r="AC149" s="41"/>
      <c r="AD149" s="41"/>
      <c r="AE149" s="41"/>
      <c r="AF149" s="41"/>
      <c r="AG149" s="43"/>
      <c r="AH149" s="42"/>
      <c r="AI149" s="41"/>
      <c r="AJ149" s="42"/>
      <c r="AK149" s="43"/>
      <c r="AL149" s="42"/>
      <c r="AM149" s="41"/>
      <c r="AN149" s="41"/>
      <c r="AO149" s="41"/>
      <c r="AP149" s="43"/>
      <c r="AQ149" s="41">
        <v>5.0</v>
      </c>
      <c r="AR149" s="41">
        <v>9.0</v>
      </c>
      <c r="AS149" s="41">
        <v>9.0</v>
      </c>
      <c r="AT149" s="41"/>
      <c r="AU149" s="42">
        <v>4.0</v>
      </c>
      <c r="AV149" s="43">
        <v>1.0</v>
      </c>
      <c r="AW149" s="42">
        <v>7.0</v>
      </c>
      <c r="AX149" s="41" t="s">
        <v>98</v>
      </c>
      <c r="AY149" s="43" t="s">
        <v>104</v>
      </c>
      <c r="AZ149" s="50">
        <v>2.09</v>
      </c>
      <c r="BA149" s="50">
        <f t="shared" si="27"/>
        <v>0.418</v>
      </c>
      <c r="BB149" s="41" t="s">
        <v>97</v>
      </c>
      <c r="BC149" s="43">
        <v>0.0</v>
      </c>
      <c r="BD149" s="42"/>
      <c r="BE149" s="41"/>
      <c r="BF149" s="43" t="s">
        <v>97</v>
      </c>
      <c r="BG149" s="42"/>
      <c r="BH149" s="41"/>
      <c r="BI149" s="43"/>
      <c r="BJ149" s="41"/>
      <c r="BK149" s="43"/>
    </row>
    <row r="150">
      <c r="A150" s="46" t="s">
        <v>310</v>
      </c>
      <c r="B150" s="42">
        <f t="shared" si="1"/>
        <v>4</v>
      </c>
      <c r="C150" s="41">
        <f t="shared" si="2"/>
        <v>3.5</v>
      </c>
      <c r="D150" s="43">
        <f t="shared" si="3"/>
        <v>1</v>
      </c>
      <c r="E150" s="41">
        <f t="shared" si="4"/>
        <v>1.5</v>
      </c>
      <c r="F150" s="41">
        <f t="shared" si="5"/>
        <v>2.5</v>
      </c>
      <c r="G150" s="43">
        <f t="shared" si="6"/>
        <v>0</v>
      </c>
      <c r="H150" s="41">
        <f t="shared" si="7"/>
        <v>6</v>
      </c>
      <c r="I150" s="41">
        <f>IF(AZ150&lt;PricePercentile33,0,IF(AZ150&lt;PricePercentile66,1,2))+IF(BA150&lt;ConPricePercentile33,0,IF(BA150&lt;ConPricePercentile66,1,2))+IF(BB150="Yes",0,1)+IF(BC150&gt;29,0,IF(BC150&gt;13,1,IF(BC150&gt;6,2,3)))</f>
        <v>3</v>
      </c>
      <c r="J150" s="43">
        <f t="shared" si="8"/>
        <v>0</v>
      </c>
      <c r="K150" s="47"/>
      <c r="L150" s="42" t="s">
        <v>101</v>
      </c>
      <c r="M150" s="42" t="str">
        <f t="shared" ref="M150:M164" si="30">IF(OR(L150="USA",L150="UK",L150="Canada",L150="Australia",L150="New Zealand"),"Five",(IF(OR(L150="Denmark",L150="France",L150="Netherlands",L150="Norway"),"Nine",IF(OR(L150="Belgium",L150="Germany",L150="Italy",L150="Spain",L150="Sweden"),"Fourteen",IF(L150="","Not Disclosed",IF(OR(L150="British Virgin Islands",L150="Gibraltar",L150="British Indian Ocean",L150="Barbados"),"See Note","No"))))))</f>
        <v>Five</v>
      </c>
      <c r="N150" s="43" t="s">
        <v>97</v>
      </c>
      <c r="O150" s="48"/>
      <c r="P150" s="49"/>
      <c r="Q150" s="42" t="s">
        <v>97</v>
      </c>
      <c r="R150" s="41" t="s">
        <v>97</v>
      </c>
      <c r="S150" s="41" t="s">
        <v>97</v>
      </c>
      <c r="T150" s="42" t="s">
        <v>107</v>
      </c>
      <c r="U150" s="41" t="s">
        <v>97</v>
      </c>
      <c r="V150" s="41" t="s">
        <v>96</v>
      </c>
      <c r="W150" s="43" t="str">
        <f t="shared" si="9"/>
        <v>No</v>
      </c>
      <c r="X150" s="41" t="s">
        <v>97</v>
      </c>
      <c r="Y150" s="41" t="s">
        <v>96</v>
      </c>
      <c r="Z150" s="43" t="s">
        <v>97</v>
      </c>
      <c r="AA150" s="42"/>
      <c r="AB150" s="41"/>
      <c r="AC150" s="41"/>
      <c r="AD150" s="41"/>
      <c r="AE150" s="41"/>
      <c r="AF150" s="41"/>
      <c r="AG150" s="43"/>
      <c r="AH150" s="42"/>
      <c r="AI150" s="41" t="s">
        <v>102</v>
      </c>
      <c r="AJ150" s="42"/>
      <c r="AK150" s="43"/>
      <c r="AL150" s="42"/>
      <c r="AM150" s="41"/>
      <c r="AN150" s="41"/>
      <c r="AO150" s="41"/>
      <c r="AP150" s="43"/>
      <c r="AQ150" s="41">
        <v>5.0</v>
      </c>
      <c r="AR150" s="41">
        <v>39.0</v>
      </c>
      <c r="AS150" s="41">
        <v>53.0</v>
      </c>
      <c r="AT150" s="41"/>
      <c r="AU150" s="42">
        <v>5.0</v>
      </c>
      <c r="AV150" s="43">
        <v>3.0</v>
      </c>
      <c r="AW150" s="42">
        <v>8.0</v>
      </c>
      <c r="AX150" s="41" t="s">
        <v>109</v>
      </c>
      <c r="AY150" s="43" t="s">
        <v>104</v>
      </c>
      <c r="AZ150" s="50">
        <v>2.0</v>
      </c>
      <c r="BA150" s="50">
        <f t="shared" si="27"/>
        <v>0.4</v>
      </c>
      <c r="BB150" s="41" t="s">
        <v>96</v>
      </c>
      <c r="BC150" s="43">
        <v>7.0</v>
      </c>
      <c r="BD150" s="42"/>
      <c r="BE150" s="41"/>
      <c r="BF150" s="43"/>
      <c r="BG150" s="42"/>
      <c r="BH150" s="41"/>
      <c r="BI150" s="43"/>
      <c r="BJ150" s="41"/>
      <c r="BK150" s="43"/>
    </row>
    <row r="151">
      <c r="A151" s="46" t="s">
        <v>311</v>
      </c>
      <c r="B151" s="42">
        <f t="shared" si="1"/>
        <v>0</v>
      </c>
      <c r="C151" s="41">
        <f t="shared" si="2"/>
        <v>3.5</v>
      </c>
      <c r="D151" s="43">
        <f t="shared" si="3"/>
        <v>3</v>
      </c>
      <c r="E151" s="41">
        <f t="shared" si="4"/>
        <v>1</v>
      </c>
      <c r="F151" s="41">
        <f t="shared" si="5"/>
        <v>0</v>
      </c>
      <c r="G151" s="43">
        <f t="shared" si="6"/>
        <v>0</v>
      </c>
      <c r="H151" s="41">
        <f t="shared" si="7"/>
        <v>0</v>
      </c>
      <c r="I151" s="41">
        <f>IF(AZ151&lt;PricePercentile33,0,IF(AZ151&lt;PricePercentile66,1,2))+IF(BA151&lt;ConPricePercentile33,0,IF(BA151&lt;ConPricePercentile66,1,2))+IF(BB151="Yes",0,1)+IF(BC151&gt;29,0,IF(BC151&gt;13,1,IF(BC151&gt;6,2,3)))</f>
        <v>4</v>
      </c>
      <c r="J151" s="43">
        <f t="shared" si="8"/>
        <v>4</v>
      </c>
      <c r="K151" s="47"/>
      <c r="L151" s="42" t="s">
        <v>158</v>
      </c>
      <c r="M151" s="42" t="str">
        <f t="shared" si="30"/>
        <v>No</v>
      </c>
      <c r="N151" s="43" t="s">
        <v>96</v>
      </c>
      <c r="O151" s="48"/>
      <c r="P151" s="49"/>
      <c r="Q151" s="42" t="s">
        <v>97</v>
      </c>
      <c r="R151" s="41" t="s">
        <v>97</v>
      </c>
      <c r="S151" s="41" t="s">
        <v>97</v>
      </c>
      <c r="T151" s="42" t="s">
        <v>96</v>
      </c>
      <c r="U151" s="41" t="s">
        <v>97</v>
      </c>
      <c r="V151" s="41" t="s">
        <v>97</v>
      </c>
      <c r="W151" s="43" t="str">
        <f t="shared" si="9"/>
        <v>No</v>
      </c>
      <c r="X151" s="41" t="s">
        <v>97</v>
      </c>
      <c r="Y151" s="41" t="s">
        <v>96</v>
      </c>
      <c r="Z151" s="43" t="s">
        <v>97</v>
      </c>
      <c r="AA151" s="42"/>
      <c r="AB151" s="41"/>
      <c r="AC151" s="41"/>
      <c r="AD151" s="41"/>
      <c r="AE151" s="41"/>
      <c r="AF151" s="41"/>
      <c r="AG151" s="43" t="s">
        <v>97</v>
      </c>
      <c r="AH151" s="42" t="s">
        <v>96</v>
      </c>
      <c r="AI151" s="41" t="s">
        <v>96</v>
      </c>
      <c r="AJ151" s="42"/>
      <c r="AK151" s="43"/>
      <c r="AL151" s="42"/>
      <c r="AM151" s="41"/>
      <c r="AN151" s="41" t="s">
        <v>112</v>
      </c>
      <c r="AO151" s="41" t="s">
        <v>113</v>
      </c>
      <c r="AP151" s="43" t="s">
        <v>113</v>
      </c>
      <c r="AQ151" s="41">
        <v>6.0</v>
      </c>
      <c r="AR151" s="41">
        <v>17.0</v>
      </c>
      <c r="AS151" s="41">
        <v>61.0</v>
      </c>
      <c r="AT151" s="41"/>
      <c r="AU151" s="42">
        <v>0.0</v>
      </c>
      <c r="AV151" s="43">
        <v>0.0</v>
      </c>
      <c r="AW151" s="42">
        <v>0.0</v>
      </c>
      <c r="AX151" s="41" t="s">
        <v>109</v>
      </c>
      <c r="AY151" s="43" t="s">
        <v>104</v>
      </c>
      <c r="AZ151" s="50">
        <v>4.8</v>
      </c>
      <c r="BA151" s="50">
        <f t="shared" si="27"/>
        <v>0.8</v>
      </c>
      <c r="BB151" s="41" t="s">
        <v>96</v>
      </c>
      <c r="BC151" s="43">
        <v>7.0</v>
      </c>
      <c r="BD151" s="42"/>
      <c r="BE151" s="41"/>
      <c r="BF151" s="43"/>
      <c r="BG151" s="42" t="s">
        <v>102</v>
      </c>
      <c r="BH151" s="41" t="s">
        <v>102</v>
      </c>
      <c r="BI151" s="43" t="s">
        <v>96</v>
      </c>
      <c r="BJ151" s="41" t="s">
        <v>96</v>
      </c>
      <c r="BK151" s="43" t="s">
        <v>96</v>
      </c>
    </row>
    <row r="152">
      <c r="A152" s="46" t="s">
        <v>312</v>
      </c>
      <c r="B152" s="42">
        <f t="shared" si="1"/>
        <v>0</v>
      </c>
      <c r="C152" s="41">
        <f t="shared" si="2"/>
        <v>2</v>
      </c>
      <c r="D152" s="43">
        <f t="shared" si="3"/>
        <v>1</v>
      </c>
      <c r="E152" s="41">
        <f t="shared" si="4"/>
        <v>2</v>
      </c>
      <c r="F152" s="41">
        <f t="shared" si="5"/>
        <v>2.5</v>
      </c>
      <c r="G152" s="43">
        <f t="shared" si="6"/>
        <v>2</v>
      </c>
      <c r="H152" s="41">
        <f t="shared" si="7"/>
        <v>11</v>
      </c>
      <c r="I152" s="41">
        <f>IF(AZ152&lt;PricePercentile33,0,IF(AZ152&lt;PricePercentile66,1,2))+IF(BA152&lt;ConPricePercentile33,0,IF(BA152&lt;ConPricePercentile66,1,2))+IF(BB152="Yes",0,1)+IF(BC152&gt;29,0,IF(BC152&gt;13,1,IF(BC152&gt;6,2,3)))</f>
        <v>4</v>
      </c>
      <c r="J152" s="43">
        <f t="shared" si="8"/>
        <v>3</v>
      </c>
      <c r="K152" s="47"/>
      <c r="L152" s="42" t="s">
        <v>203</v>
      </c>
      <c r="M152" s="42" t="str">
        <f t="shared" si="30"/>
        <v>No</v>
      </c>
      <c r="N152" s="43" t="s">
        <v>96</v>
      </c>
      <c r="O152" s="41" t="s">
        <v>96</v>
      </c>
      <c r="P152" s="49"/>
      <c r="Q152" s="42"/>
      <c r="R152" s="48"/>
      <c r="S152" s="48"/>
      <c r="T152" s="42" t="s">
        <v>107</v>
      </c>
      <c r="U152" s="41" t="s">
        <v>97</v>
      </c>
      <c r="V152" s="41" t="s">
        <v>96</v>
      </c>
      <c r="W152" s="43" t="str">
        <f t="shared" si="9"/>
        <v>Yes</v>
      </c>
      <c r="X152" s="41" t="s">
        <v>96</v>
      </c>
      <c r="Y152" s="41" t="s">
        <v>96</v>
      </c>
      <c r="Z152" s="43" t="s">
        <v>97</v>
      </c>
      <c r="AA152" s="42"/>
      <c r="AB152" s="41"/>
      <c r="AC152" s="41"/>
      <c r="AD152" s="41"/>
      <c r="AE152" s="41"/>
      <c r="AF152" s="41"/>
      <c r="AG152" s="43"/>
      <c r="AH152" s="42" t="s">
        <v>96</v>
      </c>
      <c r="AI152" s="41"/>
      <c r="AJ152" s="42"/>
      <c r="AK152" s="43"/>
      <c r="AL152" s="42"/>
      <c r="AM152" s="41"/>
      <c r="AN152" s="41"/>
      <c r="AO152" s="41"/>
      <c r="AP152" s="43"/>
      <c r="AQ152" s="41">
        <v>2.0</v>
      </c>
      <c r="AR152" s="41">
        <v>18.0</v>
      </c>
      <c r="AS152" s="41">
        <v>294.0</v>
      </c>
      <c r="AT152" s="41"/>
      <c r="AU152" s="42">
        <v>5.0</v>
      </c>
      <c r="AV152" s="43">
        <v>3.0</v>
      </c>
      <c r="AW152" s="42">
        <v>7.0</v>
      </c>
      <c r="AX152" s="41" t="s">
        <v>116</v>
      </c>
      <c r="AY152" s="43" t="s">
        <v>104</v>
      </c>
      <c r="AZ152" s="50">
        <v>5.75</v>
      </c>
      <c r="BA152" s="50">
        <f t="shared" si="27"/>
        <v>2.875</v>
      </c>
      <c r="BB152" s="41" t="s">
        <v>97</v>
      </c>
      <c r="BC152" s="43">
        <v>7.0</v>
      </c>
      <c r="BD152" s="42"/>
      <c r="BE152" s="41"/>
      <c r="BF152" s="43"/>
      <c r="BG152" s="42" t="s">
        <v>96</v>
      </c>
      <c r="BH152" s="41" t="s">
        <v>96</v>
      </c>
      <c r="BI152" s="43" t="s">
        <v>96</v>
      </c>
      <c r="BJ152" s="41"/>
      <c r="BK152" s="43"/>
    </row>
    <row r="153">
      <c r="A153" s="46" t="s">
        <v>313</v>
      </c>
      <c r="B153" s="42">
        <f t="shared" si="1"/>
        <v>0</v>
      </c>
      <c r="C153" s="41">
        <f t="shared" si="2"/>
        <v>2</v>
      </c>
      <c r="D153" s="43">
        <f t="shared" si="3"/>
        <v>2</v>
      </c>
      <c r="E153" s="41">
        <f t="shared" si="4"/>
        <v>2</v>
      </c>
      <c r="F153" s="41">
        <f t="shared" si="5"/>
        <v>2.5</v>
      </c>
      <c r="G153" s="43">
        <f t="shared" si="6"/>
        <v>2</v>
      </c>
      <c r="H153" s="41">
        <f t="shared" si="7"/>
        <v>7</v>
      </c>
      <c r="I153" s="41">
        <f>IF(AZ153&lt;PricePercentile33,0,IF(AZ153&lt;PricePercentile66,1,2))+IF(BA153&lt;ConPricePercentile33,0,IF(BA153&lt;ConPricePercentile66,1,2))+IF(BB153="Yes",0,1)+IF(BC153&gt;29,0,IF(BC153&gt;13,1,IF(BC153&gt;6,2,3)))</f>
        <v>6</v>
      </c>
      <c r="J153" s="43">
        <f t="shared" si="8"/>
        <v>0</v>
      </c>
      <c r="K153" s="47"/>
      <c r="L153" s="42" t="s">
        <v>314</v>
      </c>
      <c r="M153" s="42" t="str">
        <f t="shared" si="30"/>
        <v>No</v>
      </c>
      <c r="N153" s="43" t="s">
        <v>96</v>
      </c>
      <c r="O153" s="41"/>
      <c r="P153" s="49"/>
      <c r="Q153" s="42"/>
      <c r="R153" s="41"/>
      <c r="S153" s="48"/>
      <c r="T153" s="42" t="s">
        <v>107</v>
      </c>
      <c r="U153" s="41" t="s">
        <v>96</v>
      </c>
      <c r="V153" s="41" t="s">
        <v>96</v>
      </c>
      <c r="W153" s="43" t="str">
        <f t="shared" si="9"/>
        <v>No</v>
      </c>
      <c r="X153" s="41" t="s">
        <v>96</v>
      </c>
      <c r="Y153" s="41" t="s">
        <v>96</v>
      </c>
      <c r="Z153" s="43" t="s">
        <v>97</v>
      </c>
      <c r="AA153" s="42"/>
      <c r="AB153" s="41"/>
      <c r="AC153" s="41"/>
      <c r="AD153" s="41"/>
      <c r="AE153" s="41"/>
      <c r="AF153" s="41"/>
      <c r="AG153" s="43"/>
      <c r="AH153" s="42"/>
      <c r="AI153" s="41"/>
      <c r="AJ153" s="42"/>
      <c r="AK153" s="43"/>
      <c r="AL153" s="42"/>
      <c r="AM153" s="41"/>
      <c r="AN153" s="41"/>
      <c r="AO153" s="41"/>
      <c r="AP153" s="43"/>
      <c r="AQ153" s="41">
        <v>2.0</v>
      </c>
      <c r="AR153" s="41">
        <v>59.0</v>
      </c>
      <c r="AS153" s="41">
        <v>903.0</v>
      </c>
      <c r="AT153" s="41" t="s">
        <v>96</v>
      </c>
      <c r="AU153" s="42">
        <v>0.0</v>
      </c>
      <c r="AV153" s="43">
        <v>0.0</v>
      </c>
      <c r="AW153" s="42">
        <v>11.0</v>
      </c>
      <c r="AX153" s="41" t="s">
        <v>98</v>
      </c>
      <c r="AY153" s="43" t="s">
        <v>99</v>
      </c>
      <c r="AZ153" s="50">
        <v>6.99</v>
      </c>
      <c r="BA153" s="50">
        <f t="shared" si="27"/>
        <v>3.495</v>
      </c>
      <c r="BB153" s="41" t="s">
        <v>96</v>
      </c>
      <c r="BC153" s="43">
        <v>14.0</v>
      </c>
      <c r="BD153" s="42"/>
      <c r="BE153" s="41"/>
      <c r="BF153" s="43"/>
      <c r="BG153" s="42"/>
      <c r="BH153" s="41"/>
      <c r="BI153" s="43"/>
      <c r="BJ153" s="41"/>
      <c r="BK153" s="43"/>
    </row>
    <row r="154">
      <c r="A154" s="46" t="s">
        <v>315</v>
      </c>
      <c r="B154" s="42">
        <f t="shared" si="1"/>
        <v>0</v>
      </c>
      <c r="C154" s="41">
        <f t="shared" si="2"/>
        <v>1.5</v>
      </c>
      <c r="D154" s="43">
        <f t="shared" si="3"/>
        <v>0</v>
      </c>
      <c r="E154" s="41">
        <f t="shared" si="4"/>
        <v>2</v>
      </c>
      <c r="F154" s="41">
        <f t="shared" si="5"/>
        <v>1.5</v>
      </c>
      <c r="G154" s="43">
        <f t="shared" si="6"/>
        <v>0</v>
      </c>
      <c r="H154" s="41">
        <f t="shared" si="7"/>
        <v>4</v>
      </c>
      <c r="I154" s="41">
        <f>IF(AZ154&lt;PricePercentile33,0,IF(AZ154&lt;PricePercentile66,1,2))+IF(BA154&lt;ConPricePercentile33,0,IF(BA154&lt;ConPricePercentile66,1,2))+IF(BB154="Yes",0,1)+IF(BC154&gt;29,0,IF(BC154&gt;13,1,IF(BC154&gt;6,2,3)))</f>
        <v>1</v>
      </c>
      <c r="J154" s="43">
        <f t="shared" si="8"/>
        <v>5</v>
      </c>
      <c r="K154" s="47"/>
      <c r="L154" s="42" t="s">
        <v>132</v>
      </c>
      <c r="M154" s="42" t="str">
        <f t="shared" si="30"/>
        <v>No</v>
      </c>
      <c r="N154" s="43" t="s">
        <v>96</v>
      </c>
      <c r="O154" s="41" t="s">
        <v>96</v>
      </c>
      <c r="P154" s="49"/>
      <c r="Q154" s="42"/>
      <c r="R154" s="41" t="s">
        <v>96</v>
      </c>
      <c r="S154" s="48"/>
      <c r="T154" s="42" t="s">
        <v>107</v>
      </c>
      <c r="U154" s="41" t="s">
        <v>97</v>
      </c>
      <c r="V154" s="41" t="s">
        <v>97</v>
      </c>
      <c r="W154" s="43" t="str">
        <f t="shared" si="9"/>
        <v>Yes</v>
      </c>
      <c r="X154" s="41" t="s">
        <v>96</v>
      </c>
      <c r="Y154" s="41" t="s">
        <v>96</v>
      </c>
      <c r="Z154" s="43" t="s">
        <v>97</v>
      </c>
      <c r="AA154" s="42"/>
      <c r="AB154" s="41"/>
      <c r="AC154" s="41"/>
      <c r="AD154" s="41"/>
      <c r="AE154" s="41"/>
      <c r="AF154" s="41"/>
      <c r="AG154" s="43"/>
      <c r="AH154" s="42"/>
      <c r="AI154" s="41" t="s">
        <v>96</v>
      </c>
      <c r="AJ154" s="42">
        <v>34.78</v>
      </c>
      <c r="AK154" s="43">
        <v>13.7</v>
      </c>
      <c r="AL154" s="42"/>
      <c r="AM154" s="41" t="s">
        <v>122</v>
      </c>
      <c r="AN154" s="41" t="s">
        <v>112</v>
      </c>
      <c r="AO154" s="41"/>
      <c r="AP154" s="43"/>
      <c r="AQ154" s="41">
        <v>3.0</v>
      </c>
      <c r="AR154" s="41">
        <v>18.0</v>
      </c>
      <c r="AS154" s="41">
        <v>122.0</v>
      </c>
      <c r="AT154" s="41" t="s">
        <v>97</v>
      </c>
      <c r="AU154" s="42">
        <v>1.0</v>
      </c>
      <c r="AV154" s="43">
        <v>0.0</v>
      </c>
      <c r="AW154" s="42">
        <v>16.0</v>
      </c>
      <c r="AX154" s="41" t="s">
        <v>109</v>
      </c>
      <c r="AY154" s="43" t="s">
        <v>104</v>
      </c>
      <c r="AZ154" s="50">
        <v>3.33</v>
      </c>
      <c r="BA154" s="50">
        <f t="shared" si="27"/>
        <v>1.11</v>
      </c>
      <c r="BB154" s="41" t="s">
        <v>96</v>
      </c>
      <c r="BC154" s="43">
        <v>30.0</v>
      </c>
      <c r="BD154" s="42"/>
      <c r="BE154" s="41" t="s">
        <v>97</v>
      </c>
      <c r="BF154" s="43"/>
      <c r="BG154" s="42" t="s">
        <v>96</v>
      </c>
      <c r="BH154" s="41" t="s">
        <v>96</v>
      </c>
      <c r="BI154" s="43" t="s">
        <v>96</v>
      </c>
      <c r="BJ154" s="41"/>
      <c r="BK154" s="43" t="s">
        <v>96</v>
      </c>
    </row>
    <row r="155">
      <c r="A155" s="46" t="s">
        <v>316</v>
      </c>
      <c r="B155" s="42">
        <f t="shared" si="1"/>
        <v>4</v>
      </c>
      <c r="C155" s="41">
        <f t="shared" si="2"/>
        <v>3</v>
      </c>
      <c r="D155" s="43">
        <f t="shared" si="3"/>
        <v>5</v>
      </c>
      <c r="E155" s="41">
        <f t="shared" si="4"/>
        <v>3</v>
      </c>
      <c r="F155" s="41">
        <f t="shared" si="5"/>
        <v>2.5</v>
      </c>
      <c r="G155" s="43">
        <f t="shared" si="6"/>
        <v>2</v>
      </c>
      <c r="H155" s="41">
        <f t="shared" si="7"/>
        <v>13</v>
      </c>
      <c r="I155" s="41">
        <f>IF(AZ155&lt;PricePercentile33,0,IF(AZ155&lt;PricePercentile66,1,2))+IF(BA155&lt;ConPricePercentile33,0,IF(BA155&lt;ConPricePercentile66,1,2))+IF(BB155="Yes",0,1)+IF(BC155&gt;29,0,IF(BC155&gt;13,1,IF(BC155&gt;6,2,3)))</f>
        <v>7</v>
      </c>
      <c r="J155" s="43">
        <f t="shared" si="8"/>
        <v>0</v>
      </c>
      <c r="K155" s="47"/>
      <c r="L155" s="42" t="s">
        <v>115</v>
      </c>
      <c r="M155" s="42" t="str">
        <f t="shared" si="30"/>
        <v>Five</v>
      </c>
      <c r="N155" s="43" t="s">
        <v>97</v>
      </c>
      <c r="O155" s="41"/>
      <c r="P155" s="49"/>
      <c r="Q155" s="42"/>
      <c r="R155" s="41" t="s">
        <v>97</v>
      </c>
      <c r="S155" s="41" t="s">
        <v>97</v>
      </c>
      <c r="T155" s="42" t="s">
        <v>96</v>
      </c>
      <c r="U155" s="41" t="s">
        <v>96</v>
      </c>
      <c r="V155" s="41" t="s">
        <v>96</v>
      </c>
      <c r="W155" s="43" t="str">
        <f t="shared" si="9"/>
        <v>No</v>
      </c>
      <c r="X155" s="41" t="s">
        <v>96</v>
      </c>
      <c r="Y155" s="41" t="s">
        <v>96</v>
      </c>
      <c r="Z155" s="43" t="s">
        <v>97</v>
      </c>
      <c r="AA155" s="42"/>
      <c r="AB155" s="41"/>
      <c r="AC155" s="41"/>
      <c r="AD155" s="41"/>
      <c r="AE155" s="41"/>
      <c r="AF155" s="41"/>
      <c r="AG155" s="43"/>
      <c r="AH155" s="42"/>
      <c r="AI155" s="41" t="s">
        <v>97</v>
      </c>
      <c r="AJ155" s="42"/>
      <c r="AK155" s="43"/>
      <c r="AL155" s="42"/>
      <c r="AM155" s="41"/>
      <c r="AN155" s="41"/>
      <c r="AO155" s="41"/>
      <c r="AP155" s="43"/>
      <c r="AQ155" s="41">
        <v>1.0</v>
      </c>
      <c r="AR155" s="41">
        <v>15.0</v>
      </c>
      <c r="AS155" s="41">
        <v>42.0</v>
      </c>
      <c r="AT155" s="41"/>
      <c r="AU155" s="42">
        <v>7.0</v>
      </c>
      <c r="AV155" s="43">
        <v>1.0</v>
      </c>
      <c r="AW155" s="42">
        <v>6.0</v>
      </c>
      <c r="AX155" s="41" t="s">
        <v>116</v>
      </c>
      <c r="AY155" s="43" t="s">
        <v>99</v>
      </c>
      <c r="AZ155" s="50">
        <v>4.28</v>
      </c>
      <c r="BA155" s="50">
        <f t="shared" si="27"/>
        <v>4.28</v>
      </c>
      <c r="BB155" s="41" t="s">
        <v>96</v>
      </c>
      <c r="BC155" s="43">
        <v>0.0</v>
      </c>
      <c r="BD155" s="42"/>
      <c r="BE155" s="41"/>
      <c r="BF155" s="43"/>
      <c r="BG155" s="42"/>
      <c r="BH155" s="41"/>
      <c r="BI155" s="43"/>
      <c r="BJ155" s="41"/>
      <c r="BK155" s="43"/>
    </row>
    <row r="156">
      <c r="A156" s="46" t="s">
        <v>317</v>
      </c>
      <c r="B156" s="42">
        <f t="shared" si="1"/>
        <v>0</v>
      </c>
      <c r="C156" s="41">
        <f t="shared" si="2"/>
        <v>2</v>
      </c>
      <c r="D156" s="43">
        <f t="shared" si="3"/>
        <v>4</v>
      </c>
      <c r="E156" s="41">
        <f t="shared" si="4"/>
        <v>1.5</v>
      </c>
      <c r="F156" s="41">
        <f t="shared" si="5"/>
        <v>1.5</v>
      </c>
      <c r="G156" s="43">
        <f t="shared" si="6"/>
        <v>0</v>
      </c>
      <c r="H156" s="41">
        <f t="shared" si="7"/>
        <v>6</v>
      </c>
      <c r="I156" s="41">
        <f>IF(AZ156&lt;PricePercentile33,0,IF(AZ156&lt;PricePercentile66,1,2))+IF(BA156&lt;ConPricePercentile33,0,IF(BA156&lt;ConPricePercentile66,1,2))+IF(BB156="Yes",0,1)+IF(BC156&gt;29,0,IF(BC156&gt;13,1,IF(BC156&gt;6,2,3)))</f>
        <v>4</v>
      </c>
      <c r="J156" s="43">
        <f t="shared" si="8"/>
        <v>3</v>
      </c>
      <c r="K156" s="47"/>
      <c r="L156" s="42" t="s">
        <v>318</v>
      </c>
      <c r="M156" s="42" t="str">
        <f t="shared" si="30"/>
        <v>No</v>
      </c>
      <c r="N156" s="43" t="s">
        <v>96</v>
      </c>
      <c r="O156" s="41" t="s">
        <v>96</v>
      </c>
      <c r="P156" s="49"/>
      <c r="Q156" s="42"/>
      <c r="R156" s="48"/>
      <c r="S156" s="48"/>
      <c r="T156" s="42" t="s">
        <v>96</v>
      </c>
      <c r="U156" s="41" t="s">
        <v>97</v>
      </c>
      <c r="V156" s="41" t="s">
        <v>96</v>
      </c>
      <c r="W156" s="43" t="str">
        <f t="shared" si="9"/>
        <v>No</v>
      </c>
      <c r="X156" s="41" t="s">
        <v>96</v>
      </c>
      <c r="Y156" s="41" t="s">
        <v>97</v>
      </c>
      <c r="Z156" s="43" t="s">
        <v>97</v>
      </c>
      <c r="AA156" s="42"/>
      <c r="AB156" s="41"/>
      <c r="AC156" s="41"/>
      <c r="AD156" s="41"/>
      <c r="AE156" s="41"/>
      <c r="AF156" s="41"/>
      <c r="AG156" s="43"/>
      <c r="AH156" s="42"/>
      <c r="AI156" s="41" t="s">
        <v>102</v>
      </c>
      <c r="AJ156" s="42"/>
      <c r="AK156" s="43"/>
      <c r="AL156" s="42"/>
      <c r="AM156" s="41"/>
      <c r="AN156" s="41" t="s">
        <v>112</v>
      </c>
      <c r="AO156" s="41"/>
      <c r="AP156" s="43"/>
      <c r="AQ156" s="41">
        <v>5.0</v>
      </c>
      <c r="AR156" s="41">
        <v>56.0</v>
      </c>
      <c r="AS156" s="41">
        <v>186.0</v>
      </c>
      <c r="AT156" s="41"/>
      <c r="AU156" s="42">
        <v>5.0</v>
      </c>
      <c r="AV156" s="43">
        <v>1.0</v>
      </c>
      <c r="AW156" s="42">
        <v>5.0</v>
      </c>
      <c r="AX156" s="41" t="s">
        <v>98</v>
      </c>
      <c r="AY156" s="43" t="s">
        <v>104</v>
      </c>
      <c r="AZ156" s="50">
        <v>4.92</v>
      </c>
      <c r="BA156" s="50">
        <f t="shared" si="27"/>
        <v>0.984</v>
      </c>
      <c r="BB156" s="41" t="s">
        <v>96</v>
      </c>
      <c r="BC156" s="43">
        <v>7.0</v>
      </c>
      <c r="BD156" s="42"/>
      <c r="BE156" s="41" t="s">
        <v>97</v>
      </c>
      <c r="BF156" s="43"/>
      <c r="BG156" s="42" t="s">
        <v>97</v>
      </c>
      <c r="BH156" s="41" t="s">
        <v>97</v>
      </c>
      <c r="BI156" s="43" t="s">
        <v>96</v>
      </c>
      <c r="BJ156" s="41"/>
      <c r="BK156" s="43" t="s">
        <v>96</v>
      </c>
    </row>
    <row r="157">
      <c r="A157" s="46" t="s">
        <v>319</v>
      </c>
      <c r="B157" s="42">
        <f t="shared" si="1"/>
        <v>2</v>
      </c>
      <c r="C157" s="41">
        <f t="shared" si="2"/>
        <v>2</v>
      </c>
      <c r="D157" s="43">
        <f t="shared" si="3"/>
        <v>2</v>
      </c>
      <c r="E157" s="41">
        <f t="shared" si="4"/>
        <v>2</v>
      </c>
      <c r="F157" s="41">
        <f t="shared" si="5"/>
        <v>2.5</v>
      </c>
      <c r="G157" s="43">
        <f t="shared" si="6"/>
        <v>4</v>
      </c>
      <c r="H157" s="41">
        <f t="shared" si="7"/>
        <v>2</v>
      </c>
      <c r="I157" s="41">
        <f>IF(AZ157&lt;PricePercentile33,0,IF(AZ157&lt;PricePercentile66,1,2))+IF(BA157&lt;ConPricePercentile33,0,IF(BA157&lt;ConPricePercentile66,1,2))+IF(BB157="Yes",0,1)+IF(BC157&gt;29,0,IF(BC157&gt;13,1,IF(BC157&gt;6,2,3)))</f>
        <v>4</v>
      </c>
      <c r="J157" s="43">
        <f t="shared" si="8"/>
        <v>0</v>
      </c>
      <c r="K157" s="47"/>
      <c r="L157" s="42" t="s">
        <v>148</v>
      </c>
      <c r="M157" s="42" t="str">
        <f t="shared" si="30"/>
        <v>Five</v>
      </c>
      <c r="N157" s="43" t="s">
        <v>96</v>
      </c>
      <c r="O157" s="41" t="s">
        <v>96</v>
      </c>
      <c r="P157" s="49"/>
      <c r="Q157" s="42"/>
      <c r="R157" s="41"/>
      <c r="S157" s="48"/>
      <c r="T157" s="42" t="s">
        <v>107</v>
      </c>
      <c r="U157" s="41" t="s">
        <v>96</v>
      </c>
      <c r="V157" s="41" t="s">
        <v>96</v>
      </c>
      <c r="W157" s="43" t="str">
        <f t="shared" si="9"/>
        <v>No</v>
      </c>
      <c r="X157" s="41" t="s">
        <v>96</v>
      </c>
      <c r="Y157" s="41" t="s">
        <v>96</v>
      </c>
      <c r="Z157" s="43" t="s">
        <v>97</v>
      </c>
      <c r="AA157" s="42"/>
      <c r="AB157" s="41"/>
      <c r="AC157" s="41"/>
      <c r="AD157" s="41"/>
      <c r="AE157" s="41"/>
      <c r="AF157" s="41"/>
      <c r="AG157" s="43"/>
      <c r="AH157" s="42"/>
      <c r="AI157" s="41"/>
      <c r="AJ157" s="42"/>
      <c r="AK157" s="43"/>
      <c r="AL157" s="42"/>
      <c r="AM157" s="41"/>
      <c r="AN157" s="41" t="s">
        <v>108</v>
      </c>
      <c r="AO157" s="41"/>
      <c r="AP157" s="43"/>
      <c r="AQ157" s="41">
        <v>1.0</v>
      </c>
      <c r="AR157" s="41">
        <v>4.0</v>
      </c>
      <c r="AS157" s="41">
        <v>4.0</v>
      </c>
      <c r="AT157" s="41"/>
      <c r="AU157" s="42">
        <v>1.0</v>
      </c>
      <c r="AV157" s="43">
        <v>0.0</v>
      </c>
      <c r="AW157" s="42">
        <v>3.0</v>
      </c>
      <c r="AX157" s="41" t="s">
        <v>103</v>
      </c>
      <c r="AY157" s="43" t="s">
        <v>104</v>
      </c>
      <c r="AZ157" s="50">
        <v>5.99</v>
      </c>
      <c r="BA157" s="50">
        <f t="shared" si="27"/>
        <v>5.99</v>
      </c>
      <c r="BB157" s="41" t="s">
        <v>96</v>
      </c>
      <c r="BC157" s="43">
        <v>30.0</v>
      </c>
      <c r="BD157" s="42"/>
      <c r="BE157" s="41"/>
      <c r="BF157" s="43"/>
      <c r="BG157" s="42"/>
      <c r="BH157" s="41"/>
      <c r="BI157" s="43"/>
      <c r="BJ157" s="41"/>
      <c r="BK157" s="43"/>
    </row>
    <row r="158">
      <c r="A158" s="46" t="s">
        <v>320</v>
      </c>
      <c r="B158" s="42">
        <f t="shared" si="1"/>
        <v>0</v>
      </c>
      <c r="C158" s="41">
        <f t="shared" si="2"/>
        <v>3</v>
      </c>
      <c r="D158" s="43">
        <f t="shared" si="3"/>
        <v>4</v>
      </c>
      <c r="E158" s="41">
        <f t="shared" si="4"/>
        <v>2</v>
      </c>
      <c r="F158" s="41">
        <f t="shared" si="5"/>
        <v>2.5</v>
      </c>
      <c r="G158" s="43">
        <f t="shared" si="6"/>
        <v>3</v>
      </c>
      <c r="H158" s="41">
        <f t="shared" si="7"/>
        <v>2</v>
      </c>
      <c r="I158" s="41">
        <f>IF(AZ158&lt;PricePercentile33,0,IF(AZ158&lt;PricePercentile66,1,2))+IF(BA158&lt;ConPricePercentile33,0,IF(BA158&lt;ConPricePercentile66,1,2))+IF(BB158="Yes",0,1)+IF(BC158&gt;29,0,IF(BC158&gt;13,1,IF(BC158&gt;6,2,3)))</f>
        <v>6</v>
      </c>
      <c r="J158" s="43">
        <f t="shared" si="8"/>
        <v>4</v>
      </c>
      <c r="K158" s="47"/>
      <c r="L158" s="42" t="s">
        <v>158</v>
      </c>
      <c r="M158" s="42" t="str">
        <f t="shared" si="30"/>
        <v>No</v>
      </c>
      <c r="N158" s="43" t="s">
        <v>96</v>
      </c>
      <c r="O158" s="41" t="s">
        <v>96</v>
      </c>
      <c r="P158" s="49"/>
      <c r="Q158" s="42" t="s">
        <v>97</v>
      </c>
      <c r="R158" s="41" t="s">
        <v>97</v>
      </c>
      <c r="S158" s="48"/>
      <c r="T158" s="42" t="s">
        <v>96</v>
      </c>
      <c r="U158" s="41" t="s">
        <v>97</v>
      </c>
      <c r="V158" s="41" t="s">
        <v>96</v>
      </c>
      <c r="W158" s="43" t="str">
        <f t="shared" si="9"/>
        <v>No</v>
      </c>
      <c r="X158" s="41" t="s">
        <v>96</v>
      </c>
      <c r="Y158" s="41" t="s">
        <v>96</v>
      </c>
      <c r="Z158" s="43" t="s">
        <v>97</v>
      </c>
      <c r="AA158" s="42"/>
      <c r="AB158" s="41"/>
      <c r="AC158" s="41"/>
      <c r="AD158" s="41"/>
      <c r="AE158" s="41"/>
      <c r="AF158" s="41"/>
      <c r="AG158" s="43"/>
      <c r="AH158" s="42"/>
      <c r="AI158" s="41" t="s">
        <v>96</v>
      </c>
      <c r="AJ158" s="42"/>
      <c r="AK158" s="43"/>
      <c r="AL158" s="42"/>
      <c r="AM158" s="41"/>
      <c r="AN158" s="41"/>
      <c r="AO158" s="41"/>
      <c r="AP158" s="43"/>
      <c r="AQ158" s="41">
        <v>3.0</v>
      </c>
      <c r="AR158" s="41">
        <v>6.0</v>
      </c>
      <c r="AS158" s="41"/>
      <c r="AT158" s="41"/>
      <c r="AU158" s="42">
        <v>2.0</v>
      </c>
      <c r="AV158" s="43">
        <v>0.0</v>
      </c>
      <c r="AW158" s="42">
        <v>4.0</v>
      </c>
      <c r="AX158" s="41" t="s">
        <v>103</v>
      </c>
      <c r="AY158" s="43" t="s">
        <v>134</v>
      </c>
      <c r="AZ158" s="50">
        <v>4.99</v>
      </c>
      <c r="BA158" s="50">
        <f t="shared" si="27"/>
        <v>1.663333333</v>
      </c>
      <c r="BB158" s="41" t="s">
        <v>96</v>
      </c>
      <c r="BC158" s="43">
        <v>3.0</v>
      </c>
      <c r="BD158" s="42" t="s">
        <v>97</v>
      </c>
      <c r="BE158" s="41"/>
      <c r="BF158" s="43"/>
      <c r="BG158" s="42" t="s">
        <v>96</v>
      </c>
      <c r="BH158" s="41" t="s">
        <v>96</v>
      </c>
      <c r="BI158" s="43" t="s">
        <v>96</v>
      </c>
      <c r="BJ158" s="41"/>
      <c r="BK158" s="43"/>
    </row>
    <row r="159">
      <c r="A159" s="46" t="s">
        <v>321</v>
      </c>
      <c r="B159" s="42">
        <f t="shared" si="1"/>
        <v>4</v>
      </c>
      <c r="C159" s="41">
        <f t="shared" si="2"/>
        <v>2</v>
      </c>
      <c r="D159" s="43">
        <f t="shared" si="3"/>
        <v>5</v>
      </c>
      <c r="E159" s="41">
        <f t="shared" si="4"/>
        <v>6</v>
      </c>
      <c r="F159" s="41">
        <f t="shared" si="5"/>
        <v>2</v>
      </c>
      <c r="G159" s="43">
        <f t="shared" si="6"/>
        <v>5</v>
      </c>
      <c r="H159" s="41">
        <f t="shared" si="7"/>
        <v>13</v>
      </c>
      <c r="I159" s="41">
        <f>IF(AZ159&lt;PricePercentile33,0,IF(AZ159&lt;PricePercentile66,1,2))+IF(BA159&lt;ConPricePercentile33,0,IF(BA159&lt;ConPricePercentile66,1,2))+IF(BB159="Yes",0,1)+IF(BC159&gt;29,0,IF(BC159&gt;13,1,IF(BC159&gt;6,2,3)))</f>
        <v>4</v>
      </c>
      <c r="J159" s="43">
        <f t="shared" si="8"/>
        <v>3</v>
      </c>
      <c r="K159" s="47"/>
      <c r="L159" s="42" t="s">
        <v>101</v>
      </c>
      <c r="M159" s="42" t="str">
        <f t="shared" si="30"/>
        <v>Five</v>
      </c>
      <c r="N159" s="43" t="s">
        <v>97</v>
      </c>
      <c r="O159" s="41" t="s">
        <v>96</v>
      </c>
      <c r="P159" s="43"/>
      <c r="Q159" s="42"/>
      <c r="R159" s="41"/>
      <c r="S159" s="41"/>
      <c r="T159" s="42" t="s">
        <v>96</v>
      </c>
      <c r="U159" s="41" t="s">
        <v>96</v>
      </c>
      <c r="V159" s="41" t="s">
        <v>96</v>
      </c>
      <c r="W159" s="43" t="str">
        <f t="shared" si="9"/>
        <v>No</v>
      </c>
      <c r="X159" s="41" t="s">
        <v>96</v>
      </c>
      <c r="Y159" s="41" t="s">
        <v>96</v>
      </c>
      <c r="Z159" s="43" t="s">
        <v>96</v>
      </c>
      <c r="AA159" s="42"/>
      <c r="AB159" s="41"/>
      <c r="AC159" s="41"/>
      <c r="AD159" s="41"/>
      <c r="AE159" s="41"/>
      <c r="AF159" s="41"/>
      <c r="AG159" s="43"/>
      <c r="AH159" s="42"/>
      <c r="AI159" s="41" t="s">
        <v>97</v>
      </c>
      <c r="AJ159" s="42"/>
      <c r="AK159" s="43"/>
      <c r="AL159" s="42"/>
      <c r="AM159" s="41"/>
      <c r="AN159" s="41" t="s">
        <v>322</v>
      </c>
      <c r="AO159" s="41" t="s">
        <v>323</v>
      </c>
      <c r="AP159" s="43" t="s">
        <v>323</v>
      </c>
      <c r="AQ159" s="41">
        <v>1.0</v>
      </c>
      <c r="AR159" s="41">
        <v>1.0</v>
      </c>
      <c r="AS159" s="41"/>
      <c r="AT159" s="41"/>
      <c r="AU159" s="42">
        <v>2.0</v>
      </c>
      <c r="AV159" s="43">
        <v>1.0</v>
      </c>
      <c r="AW159" s="42">
        <v>11.0</v>
      </c>
      <c r="AX159" s="41"/>
      <c r="AY159" s="43" t="s">
        <v>99</v>
      </c>
      <c r="AZ159" s="50">
        <v>2.5</v>
      </c>
      <c r="BA159" s="50">
        <f t="shared" si="27"/>
        <v>2.5</v>
      </c>
      <c r="BB159" s="41" t="s">
        <v>97</v>
      </c>
      <c r="BC159" s="43">
        <v>0.0</v>
      </c>
      <c r="BD159" s="42"/>
      <c r="BE159" s="41"/>
      <c r="BF159" s="43"/>
      <c r="BG159" s="42" t="s">
        <v>96</v>
      </c>
      <c r="BH159" s="41" t="s">
        <v>96</v>
      </c>
      <c r="BI159" s="43" t="s">
        <v>96</v>
      </c>
      <c r="BJ159" s="41"/>
      <c r="BK159" s="43"/>
    </row>
    <row r="160">
      <c r="A160" s="46" t="s">
        <v>324</v>
      </c>
      <c r="B160" s="42">
        <f t="shared" si="1"/>
        <v>4</v>
      </c>
      <c r="C160" s="41">
        <f t="shared" si="2"/>
        <v>2</v>
      </c>
      <c r="D160" s="43">
        <f t="shared" si="3"/>
        <v>1</v>
      </c>
      <c r="E160" s="41">
        <f t="shared" si="4"/>
        <v>1</v>
      </c>
      <c r="F160" s="41">
        <f t="shared" si="5"/>
        <v>1.5</v>
      </c>
      <c r="G160" s="43">
        <f t="shared" si="6"/>
        <v>3</v>
      </c>
      <c r="H160" s="41">
        <f t="shared" si="7"/>
        <v>10</v>
      </c>
      <c r="I160" s="41">
        <f>IF(AZ160&lt;PricePercentile33,0,IF(AZ160&lt;PricePercentile66,1,2))+IF(BA160&lt;ConPricePercentile33,0,IF(BA160&lt;ConPricePercentile66,1,2))+IF(BB160="Yes",0,1)+IF(BC160&gt;29,0,IF(BC160&gt;13,1,IF(BC160&gt;6,2,3)))</f>
        <v>4</v>
      </c>
      <c r="J160" s="43">
        <f t="shared" si="8"/>
        <v>0</v>
      </c>
      <c r="K160" s="47"/>
      <c r="L160" s="42" t="s">
        <v>101</v>
      </c>
      <c r="M160" s="42" t="str">
        <f t="shared" si="30"/>
        <v>Five</v>
      </c>
      <c r="N160" s="43" t="s">
        <v>97</v>
      </c>
      <c r="O160" s="41" t="s">
        <v>96</v>
      </c>
      <c r="P160" s="43"/>
      <c r="Q160" s="42"/>
      <c r="R160" s="41"/>
      <c r="S160" s="41"/>
      <c r="T160" s="42" t="s">
        <v>107</v>
      </c>
      <c r="U160" s="41" t="s">
        <v>97</v>
      </c>
      <c r="V160" s="41" t="s">
        <v>96</v>
      </c>
      <c r="W160" s="43" t="str">
        <f t="shared" si="9"/>
        <v>No</v>
      </c>
      <c r="X160" s="41" t="s">
        <v>96</v>
      </c>
      <c r="Y160" s="41" t="s">
        <v>97</v>
      </c>
      <c r="Z160" s="43" t="s">
        <v>97</v>
      </c>
      <c r="AA160" s="42"/>
      <c r="AB160" s="41"/>
      <c r="AC160" s="41"/>
      <c r="AD160" s="41"/>
      <c r="AE160" s="41"/>
      <c r="AF160" s="41"/>
      <c r="AG160" s="43"/>
      <c r="AH160" s="42"/>
      <c r="AI160" s="41"/>
      <c r="AJ160" s="42"/>
      <c r="AK160" s="43"/>
      <c r="AL160" s="42"/>
      <c r="AM160" s="41"/>
      <c r="AN160" s="41" t="s">
        <v>112</v>
      </c>
      <c r="AO160" s="41"/>
      <c r="AP160" s="43"/>
      <c r="AQ160" s="41">
        <v>5.0</v>
      </c>
      <c r="AR160" s="41"/>
      <c r="AS160" s="41"/>
      <c r="AT160" s="41"/>
      <c r="AU160" s="42">
        <v>1.0</v>
      </c>
      <c r="AV160" s="43">
        <v>1.0</v>
      </c>
      <c r="AW160" s="42">
        <v>10.0</v>
      </c>
      <c r="AX160" s="41" t="s">
        <v>116</v>
      </c>
      <c r="AY160" s="43" t="s">
        <v>104</v>
      </c>
      <c r="AZ160" s="50">
        <v>3.34</v>
      </c>
      <c r="BA160" s="50">
        <f t="shared" si="27"/>
        <v>0.668</v>
      </c>
      <c r="BB160" s="41" t="s">
        <v>96</v>
      </c>
      <c r="BC160" s="43">
        <v>0.0</v>
      </c>
      <c r="BD160" s="42"/>
      <c r="BE160" s="41"/>
      <c r="BF160" s="43"/>
      <c r="BG160" s="42"/>
      <c r="BH160" s="41"/>
      <c r="BI160" s="43"/>
      <c r="BJ160" s="41"/>
      <c r="BK160" s="43"/>
    </row>
    <row r="161">
      <c r="A161" s="46" t="s">
        <v>325</v>
      </c>
      <c r="B161" s="42">
        <f t="shared" si="1"/>
        <v>2</v>
      </c>
      <c r="C161" s="41">
        <f t="shared" si="2"/>
        <v>0</v>
      </c>
      <c r="D161" s="43">
        <f t="shared" si="3"/>
        <v>0</v>
      </c>
      <c r="E161" s="41">
        <f t="shared" si="4"/>
        <v>0</v>
      </c>
      <c r="F161" s="41">
        <f t="shared" si="5"/>
        <v>0</v>
      </c>
      <c r="G161" s="43">
        <f t="shared" si="6"/>
        <v>0</v>
      </c>
      <c r="H161" s="41">
        <f t="shared" si="7"/>
        <v>4</v>
      </c>
      <c r="I161" s="41">
        <f>IF(AZ161&lt;PricePercentile33,0,IF(AZ161&lt;PricePercentile66,1,2))+IF(BA161&lt;ConPricePercentile33,0,IF(BA161&lt;ConPricePercentile66,1,2))+IF(BB161="Yes",0,1)+IF(BC161&gt;29,0,IF(BC161&gt;13,1,IF(BC161&gt;6,2,3)))</f>
        <v>2</v>
      </c>
      <c r="J161" s="43">
        <f t="shared" si="8"/>
        <v>2</v>
      </c>
      <c r="K161" s="47"/>
      <c r="L161" s="42" t="s">
        <v>148</v>
      </c>
      <c r="M161" s="42" t="str">
        <f t="shared" si="30"/>
        <v>Five</v>
      </c>
      <c r="N161" s="43" t="s">
        <v>96</v>
      </c>
      <c r="O161" s="41" t="s">
        <v>96</v>
      </c>
      <c r="P161" s="43" t="s">
        <v>96</v>
      </c>
      <c r="Q161" s="42" t="s">
        <v>96</v>
      </c>
      <c r="R161" s="41" t="s">
        <v>96</v>
      </c>
      <c r="S161" s="41" t="s">
        <v>96</v>
      </c>
      <c r="T161" s="42" t="s">
        <v>107</v>
      </c>
      <c r="U161" s="41" t="s">
        <v>97</v>
      </c>
      <c r="V161" s="41" t="s">
        <v>97</v>
      </c>
      <c r="W161" s="43" t="str">
        <f t="shared" si="9"/>
        <v>No</v>
      </c>
      <c r="X161" s="41" t="s">
        <v>97</v>
      </c>
      <c r="Y161" s="41" t="s">
        <v>97</v>
      </c>
      <c r="Z161" s="43" t="s">
        <v>97</v>
      </c>
      <c r="AA161" s="42"/>
      <c r="AB161" s="41" t="s">
        <v>97</v>
      </c>
      <c r="AC161" s="41" t="s">
        <v>97</v>
      </c>
      <c r="AD161" s="41" t="s">
        <v>97</v>
      </c>
      <c r="AE161" s="41" t="s">
        <v>97</v>
      </c>
      <c r="AF161" s="41" t="s">
        <v>97</v>
      </c>
      <c r="AG161" s="43"/>
      <c r="AH161" s="42" t="s">
        <v>96</v>
      </c>
      <c r="AI161" s="41" t="s">
        <v>96</v>
      </c>
      <c r="AJ161" s="42"/>
      <c r="AK161" s="43"/>
      <c r="AL161" s="42"/>
      <c r="AM161" s="41"/>
      <c r="AN161" s="41" t="s">
        <v>112</v>
      </c>
      <c r="AO161" s="41" t="s">
        <v>323</v>
      </c>
      <c r="AP161" s="43" t="s">
        <v>146</v>
      </c>
      <c r="AQ161" s="41">
        <v>10.0</v>
      </c>
      <c r="AR161" s="41">
        <v>46.0</v>
      </c>
      <c r="AS161" s="41">
        <v>29.0</v>
      </c>
      <c r="AT161" s="41"/>
      <c r="AU161" s="42">
        <v>3.0</v>
      </c>
      <c r="AV161" s="43">
        <v>1.0</v>
      </c>
      <c r="AW161" s="42">
        <v>5.0</v>
      </c>
      <c r="AX161" s="41" t="s">
        <v>109</v>
      </c>
      <c r="AY161" s="43" t="s">
        <v>104</v>
      </c>
      <c r="AZ161" s="50">
        <v>7.5</v>
      </c>
      <c r="BA161" s="50">
        <f t="shared" si="27"/>
        <v>0.75</v>
      </c>
      <c r="BB161" s="41" t="s">
        <v>97</v>
      </c>
      <c r="BC161" s="43">
        <v>90.0</v>
      </c>
      <c r="BD161" s="42"/>
      <c r="BE161" s="41"/>
      <c r="BF161" s="43"/>
      <c r="BG161" s="42" t="s">
        <v>97</v>
      </c>
      <c r="BH161" s="41" t="s">
        <v>102</v>
      </c>
      <c r="BI161" s="43" t="s">
        <v>102</v>
      </c>
      <c r="BJ161" s="41"/>
      <c r="BK161" s="43" t="s">
        <v>96</v>
      </c>
    </row>
    <row r="162">
      <c r="A162" s="46" t="s">
        <v>326</v>
      </c>
      <c r="B162" s="42">
        <f t="shared" si="1"/>
        <v>0</v>
      </c>
      <c r="C162" s="41">
        <f t="shared" si="2"/>
        <v>3.5</v>
      </c>
      <c r="D162" s="43">
        <f t="shared" si="3"/>
        <v>5</v>
      </c>
      <c r="E162" s="41">
        <f t="shared" si="4"/>
        <v>2.5</v>
      </c>
      <c r="F162" s="41">
        <f t="shared" si="5"/>
        <v>2.5</v>
      </c>
      <c r="G162" s="43">
        <f t="shared" si="6"/>
        <v>0</v>
      </c>
      <c r="H162" s="41">
        <f t="shared" si="7"/>
        <v>3</v>
      </c>
      <c r="I162" s="41">
        <f>IF(AZ162&lt;PricePercentile33,0,IF(AZ162&lt;PricePercentile66,1,2))+IF(BA162&lt;ConPricePercentile33,0,IF(BA162&lt;ConPricePercentile66,1,2))+IF(BB162="Yes",0,1)+IF(BC162&gt;29,0,IF(BC162&gt;13,1,IF(BC162&gt;6,2,3)))</f>
        <v>6</v>
      </c>
      <c r="J162" s="43">
        <f t="shared" si="8"/>
        <v>4</v>
      </c>
      <c r="K162" s="47"/>
      <c r="L162" s="42" t="s">
        <v>327</v>
      </c>
      <c r="M162" s="42" t="str">
        <f t="shared" si="30"/>
        <v>No</v>
      </c>
      <c r="N162" s="43" t="s">
        <v>96</v>
      </c>
      <c r="O162" s="41" t="s">
        <v>96</v>
      </c>
      <c r="P162" s="43"/>
      <c r="Q162" s="42" t="s">
        <v>97</v>
      </c>
      <c r="R162" s="41" t="s">
        <v>97</v>
      </c>
      <c r="S162" s="41" t="s">
        <v>97</v>
      </c>
      <c r="T162" s="42" t="s">
        <v>96</v>
      </c>
      <c r="U162" s="41" t="s">
        <v>96</v>
      </c>
      <c r="V162" s="41" t="s">
        <v>96</v>
      </c>
      <c r="W162" s="43" t="str">
        <f t="shared" si="9"/>
        <v>No</v>
      </c>
      <c r="X162" s="41" t="s">
        <v>96</v>
      </c>
      <c r="Y162" s="41" t="s">
        <v>96</v>
      </c>
      <c r="Z162" s="43" t="s">
        <v>97</v>
      </c>
      <c r="AA162" s="42"/>
      <c r="AB162" s="41"/>
      <c r="AC162" s="41"/>
      <c r="AD162" s="41"/>
      <c r="AE162" s="41"/>
      <c r="AF162" s="41"/>
      <c r="AG162" s="43"/>
      <c r="AH162" s="42"/>
      <c r="AI162" s="41" t="s">
        <v>102</v>
      </c>
      <c r="AJ162" s="42"/>
      <c r="AK162" s="43"/>
      <c r="AL162" s="42"/>
      <c r="AM162" s="41"/>
      <c r="AN162" s="41"/>
      <c r="AO162" s="41" t="s">
        <v>108</v>
      </c>
      <c r="AP162" s="43" t="s">
        <v>108</v>
      </c>
      <c r="AQ162" s="41">
        <v>5.0</v>
      </c>
      <c r="AR162" s="41">
        <v>60.0</v>
      </c>
      <c r="AS162" s="41">
        <v>330.0</v>
      </c>
      <c r="AT162" s="41"/>
      <c r="AU162" s="42">
        <v>0.0</v>
      </c>
      <c r="AV162" s="43">
        <v>0.0</v>
      </c>
      <c r="AW162" s="42">
        <v>7.0</v>
      </c>
      <c r="AX162" s="41" t="s">
        <v>98</v>
      </c>
      <c r="AY162" s="43" t="s">
        <v>104</v>
      </c>
      <c r="AZ162" s="50">
        <v>6.66</v>
      </c>
      <c r="BA162" s="50">
        <f t="shared" si="27"/>
        <v>1.332</v>
      </c>
      <c r="BB162" s="41" t="s">
        <v>96</v>
      </c>
      <c r="BC162" s="43">
        <v>0.0</v>
      </c>
      <c r="BD162" s="42"/>
      <c r="BE162" s="41"/>
      <c r="BF162" s="43"/>
      <c r="BG162" s="42" t="s">
        <v>96</v>
      </c>
      <c r="BH162" s="41" t="s">
        <v>96</v>
      </c>
      <c r="BI162" s="43" t="s">
        <v>96</v>
      </c>
      <c r="BJ162" s="41"/>
      <c r="BK162" s="43" t="s">
        <v>96</v>
      </c>
    </row>
    <row r="163">
      <c r="A163" s="46" t="s">
        <v>328</v>
      </c>
      <c r="B163" s="42">
        <f t="shared" si="1"/>
        <v>3</v>
      </c>
      <c r="C163" s="41">
        <f t="shared" si="2"/>
        <v>2</v>
      </c>
      <c r="D163" s="43">
        <f t="shared" si="3"/>
        <v>2</v>
      </c>
      <c r="E163" s="41">
        <f t="shared" si="4"/>
        <v>2</v>
      </c>
      <c r="F163" s="41">
        <f t="shared" si="5"/>
        <v>2.5</v>
      </c>
      <c r="G163" s="43">
        <f t="shared" si="6"/>
        <v>4</v>
      </c>
      <c r="H163" s="41">
        <f t="shared" si="7"/>
        <v>9</v>
      </c>
      <c r="I163" s="41">
        <f>IF(AZ163&lt;PricePercentile33,0,IF(AZ163&lt;PricePercentile66,1,2))+IF(BA163&lt;ConPricePercentile33,0,IF(BA163&lt;ConPricePercentile66,1,2))+IF(BB163="Yes",0,1)+IF(BC163&gt;29,0,IF(BC163&gt;13,1,IF(BC163&gt;6,2,3)))</f>
        <v>2</v>
      </c>
      <c r="J163" s="43">
        <f t="shared" si="8"/>
        <v>5</v>
      </c>
      <c r="K163" s="47"/>
      <c r="L163" s="42"/>
      <c r="M163" s="42" t="str">
        <f t="shared" si="30"/>
        <v>Not Disclosed</v>
      </c>
      <c r="N163" s="43" t="s">
        <v>162</v>
      </c>
      <c r="O163" s="41"/>
      <c r="P163" s="43"/>
      <c r="Q163" s="42"/>
      <c r="R163" s="41"/>
      <c r="S163" s="41"/>
      <c r="T163" s="42" t="s">
        <v>107</v>
      </c>
      <c r="U163" s="41" t="s">
        <v>96</v>
      </c>
      <c r="V163" s="41" t="s">
        <v>96</v>
      </c>
      <c r="W163" s="43" t="str">
        <f t="shared" si="9"/>
        <v>No</v>
      </c>
      <c r="X163" s="41" t="s">
        <v>96</v>
      </c>
      <c r="Y163" s="41" t="s">
        <v>96</v>
      </c>
      <c r="Z163" s="43" t="s">
        <v>97</v>
      </c>
      <c r="AA163" s="42"/>
      <c r="AB163" s="41"/>
      <c r="AC163" s="41"/>
      <c r="AD163" s="41"/>
      <c r="AE163" s="41"/>
      <c r="AF163" s="41"/>
      <c r="AG163" s="43"/>
      <c r="AH163" s="42"/>
      <c r="AI163" s="41" t="s">
        <v>96</v>
      </c>
      <c r="AJ163" s="42"/>
      <c r="AK163" s="43"/>
      <c r="AL163" s="42"/>
      <c r="AM163" s="41"/>
      <c r="AN163" s="41"/>
      <c r="AO163" s="41"/>
      <c r="AP163" s="43"/>
      <c r="AQ163" s="41">
        <v>1.0</v>
      </c>
      <c r="AR163" s="41">
        <v>73.0</v>
      </c>
      <c r="AS163" s="41"/>
      <c r="AT163" s="41"/>
      <c r="AU163" s="42">
        <v>0.0</v>
      </c>
      <c r="AV163" s="43">
        <v>0.0</v>
      </c>
      <c r="AW163" s="42">
        <v>3.0</v>
      </c>
      <c r="AX163" s="41"/>
      <c r="AY163" s="43" t="s">
        <v>99</v>
      </c>
      <c r="AZ163" s="50">
        <v>2.92</v>
      </c>
      <c r="BA163" s="50">
        <f t="shared" si="27"/>
        <v>2.92</v>
      </c>
      <c r="BB163" s="41" t="s">
        <v>96</v>
      </c>
      <c r="BC163" s="43">
        <v>30.0</v>
      </c>
      <c r="BD163" s="42"/>
      <c r="BE163" s="41" t="s">
        <v>97</v>
      </c>
      <c r="BF163" s="43"/>
      <c r="BG163" s="42" t="s">
        <v>96</v>
      </c>
      <c r="BH163" s="41" t="s">
        <v>96</v>
      </c>
      <c r="BI163" s="43" t="s">
        <v>96</v>
      </c>
      <c r="BJ163" s="41"/>
      <c r="BK163" s="43" t="s">
        <v>96</v>
      </c>
    </row>
    <row r="164">
      <c r="A164" s="46" t="s">
        <v>329</v>
      </c>
      <c r="B164" s="42">
        <f t="shared" si="1"/>
        <v>0</v>
      </c>
      <c r="C164" s="41">
        <f t="shared" si="2"/>
        <v>1</v>
      </c>
      <c r="D164" s="43">
        <f t="shared" si="3"/>
        <v>1</v>
      </c>
      <c r="E164" s="41">
        <f t="shared" si="4"/>
        <v>2.5</v>
      </c>
      <c r="F164" s="41">
        <f t="shared" si="5"/>
        <v>2.5</v>
      </c>
      <c r="G164" s="43">
        <f t="shared" si="6"/>
        <v>0</v>
      </c>
      <c r="H164" s="41">
        <f t="shared" si="7"/>
        <v>11</v>
      </c>
      <c r="I164" s="41">
        <f>IF(AZ164&lt;PricePercentile33,0,IF(AZ164&lt;PricePercentile66,1,2))+IF(BA164&lt;ConPricePercentile33,0,IF(BA164&lt;ConPricePercentile66,1,2))+IF(BB164="Yes",0,1)+IF(BC164&gt;29,0,IF(BC164&gt;13,1,IF(BC164&gt;6,2,3)))</f>
        <v>3</v>
      </c>
      <c r="J164" s="43">
        <f t="shared" si="8"/>
        <v>4</v>
      </c>
      <c r="K164" s="47"/>
      <c r="L164" s="42" t="s">
        <v>120</v>
      </c>
      <c r="M164" s="42" t="str">
        <f t="shared" si="30"/>
        <v>No</v>
      </c>
      <c r="N164" s="43" t="s">
        <v>96</v>
      </c>
      <c r="O164" s="41" t="s">
        <v>96</v>
      </c>
      <c r="P164" s="43"/>
      <c r="Q164" s="42" t="s">
        <v>96</v>
      </c>
      <c r="R164" s="41"/>
      <c r="S164" s="41" t="s">
        <v>96</v>
      </c>
      <c r="T164" s="42" t="s">
        <v>107</v>
      </c>
      <c r="U164" s="41" t="s">
        <v>97</v>
      </c>
      <c r="V164" s="41" t="s">
        <v>96</v>
      </c>
      <c r="W164" s="43" t="str">
        <f t="shared" si="9"/>
        <v>Yes</v>
      </c>
      <c r="X164" s="41" t="s">
        <v>96</v>
      </c>
      <c r="Y164" s="41" t="s">
        <v>96</v>
      </c>
      <c r="Z164" s="43" t="s">
        <v>97</v>
      </c>
      <c r="AA164" s="42"/>
      <c r="AB164" s="41"/>
      <c r="AC164" s="41"/>
      <c r="AD164" s="41"/>
      <c r="AE164" s="41"/>
      <c r="AF164" s="41"/>
      <c r="AG164" s="43"/>
      <c r="AH164" s="42"/>
      <c r="AI164" s="41" t="s">
        <v>102</v>
      </c>
      <c r="AJ164" s="42">
        <v>91.32</v>
      </c>
      <c r="AK164" s="43">
        <v>25.51</v>
      </c>
      <c r="AL164" s="42"/>
      <c r="AM164" s="41" t="s">
        <v>330</v>
      </c>
      <c r="AN164" s="41" t="s">
        <v>330</v>
      </c>
      <c r="AO164" s="41"/>
      <c r="AP164" s="43"/>
      <c r="AQ164" s="41">
        <v>5.0</v>
      </c>
      <c r="AR164" s="41">
        <v>18.0</v>
      </c>
      <c r="AS164" s="41">
        <v>80.0</v>
      </c>
      <c r="AT164" s="41" t="s">
        <v>97</v>
      </c>
      <c r="AU164" s="42">
        <v>40.0</v>
      </c>
      <c r="AV164" s="43">
        <v>17.0</v>
      </c>
      <c r="AW164" s="42">
        <v>0.0</v>
      </c>
      <c r="AX164" s="41" t="s">
        <v>116</v>
      </c>
      <c r="AY164" s="43" t="s">
        <v>104</v>
      </c>
      <c r="AZ164" s="50">
        <v>2.99</v>
      </c>
      <c r="BA164" s="50">
        <f t="shared" si="27"/>
        <v>0.598</v>
      </c>
      <c r="BB164" s="41" t="s">
        <v>96</v>
      </c>
      <c r="BC164" s="43">
        <v>7.0</v>
      </c>
      <c r="BD164" s="42"/>
      <c r="BE164" s="41"/>
      <c r="BF164" s="43"/>
      <c r="BG164" s="42" t="s">
        <v>96</v>
      </c>
      <c r="BH164" s="41" t="s">
        <v>96</v>
      </c>
      <c r="BI164" s="43" t="s">
        <v>96</v>
      </c>
      <c r="BJ164" s="41"/>
      <c r="BK164" s="43" t="s">
        <v>96</v>
      </c>
    </row>
    <row r="165">
      <c r="A165" s="46" t="s">
        <v>331</v>
      </c>
      <c r="B165" s="42">
        <f t="shared" si="1"/>
        <v>1</v>
      </c>
      <c r="C165" s="41">
        <f t="shared" si="2"/>
        <v>3</v>
      </c>
      <c r="D165" s="43">
        <f t="shared" si="3"/>
        <v>5</v>
      </c>
      <c r="E165" s="41">
        <f t="shared" si="4"/>
        <v>0</v>
      </c>
      <c r="F165" s="41">
        <f t="shared" si="5"/>
        <v>0</v>
      </c>
      <c r="G165" s="43">
        <f t="shared" si="6"/>
        <v>2</v>
      </c>
      <c r="H165" s="41">
        <f t="shared" si="7"/>
        <v>8</v>
      </c>
      <c r="I165" s="41">
        <f>IF(AZ165&lt;PricePercentile33,0,IF(AZ165&lt;PricePercentile66,1,2))+IF(BA165&lt;ConPricePercentile33,0,IF(BA165&lt;ConPricePercentile66,1,2))+IF(BB165="Yes",0,1)+IF(BC165&gt;29,0,IF(BC165&gt;13,1,IF(BC165&gt;6,2,3)))</f>
        <v>7</v>
      </c>
      <c r="J165" s="43">
        <f t="shared" si="8"/>
        <v>5</v>
      </c>
      <c r="K165" s="47"/>
      <c r="L165" s="42" t="s">
        <v>94</v>
      </c>
      <c r="M165" s="42" t="s">
        <v>95</v>
      </c>
      <c r="N165" s="43" t="s">
        <v>96</v>
      </c>
      <c r="O165" s="41" t="s">
        <v>96</v>
      </c>
      <c r="P165" s="43" t="s">
        <v>96</v>
      </c>
      <c r="Q165" s="42" t="s">
        <v>97</v>
      </c>
      <c r="R165" s="41" t="s">
        <v>97</v>
      </c>
      <c r="S165" s="41" t="s">
        <v>97</v>
      </c>
      <c r="T165" s="42" t="s">
        <v>96</v>
      </c>
      <c r="U165" s="41" t="s">
        <v>96</v>
      </c>
      <c r="V165" s="41" t="s">
        <v>96</v>
      </c>
      <c r="W165" s="43" t="str">
        <f t="shared" si="9"/>
        <v>No</v>
      </c>
      <c r="X165" s="41" t="s">
        <v>97</v>
      </c>
      <c r="Y165" s="41" t="s">
        <v>97</v>
      </c>
      <c r="Z165" s="43" t="s">
        <v>97</v>
      </c>
      <c r="AA165" s="42"/>
      <c r="AB165" s="41"/>
      <c r="AC165" s="41"/>
      <c r="AD165" s="41"/>
      <c r="AE165" s="41"/>
      <c r="AF165" s="41"/>
      <c r="AG165" s="43" t="s">
        <v>97</v>
      </c>
      <c r="AH165" s="42"/>
      <c r="AI165" s="41" t="s">
        <v>96</v>
      </c>
      <c r="AJ165" s="42"/>
      <c r="AK165" s="43"/>
      <c r="AL165" s="42"/>
      <c r="AM165" s="41"/>
      <c r="AN165" s="41" t="s">
        <v>112</v>
      </c>
      <c r="AO165" s="41" t="s">
        <v>146</v>
      </c>
      <c r="AP165" s="43" t="s">
        <v>146</v>
      </c>
      <c r="AQ165" s="41">
        <v>2.0</v>
      </c>
      <c r="AR165" s="41">
        <v>52.0</v>
      </c>
      <c r="AS165" s="41">
        <v>712.0</v>
      </c>
      <c r="AT165" s="41"/>
      <c r="AU165" s="42">
        <v>11.0</v>
      </c>
      <c r="AV165" s="43">
        <v>6.0</v>
      </c>
      <c r="AW165" s="42">
        <v>33.0</v>
      </c>
      <c r="AX165" s="41" t="s">
        <v>103</v>
      </c>
      <c r="AY165" s="43" t="s">
        <v>104</v>
      </c>
      <c r="AZ165" s="50">
        <v>8.33</v>
      </c>
      <c r="BA165" s="50">
        <f t="shared" si="27"/>
        <v>4.165</v>
      </c>
      <c r="BB165" s="41" t="s">
        <v>97</v>
      </c>
      <c r="BC165" s="43">
        <v>0.0</v>
      </c>
      <c r="BD165" s="42"/>
      <c r="BE165" s="41"/>
      <c r="BF165" s="43"/>
      <c r="BG165" s="42" t="s">
        <v>96</v>
      </c>
      <c r="BH165" s="41" t="s">
        <v>96</v>
      </c>
      <c r="BI165" s="43" t="s">
        <v>96</v>
      </c>
      <c r="BJ165" s="41" t="s">
        <v>96</v>
      </c>
      <c r="BK165" s="43" t="s">
        <v>96</v>
      </c>
    </row>
    <row r="166">
      <c r="A166" s="46" t="s">
        <v>332</v>
      </c>
      <c r="B166" s="42">
        <f t="shared" si="1"/>
        <v>1</v>
      </c>
      <c r="C166" s="41">
        <f t="shared" si="2"/>
        <v>2</v>
      </c>
      <c r="D166" s="43">
        <f t="shared" si="3"/>
        <v>5</v>
      </c>
      <c r="E166" s="41">
        <f t="shared" si="4"/>
        <v>2</v>
      </c>
      <c r="F166" s="41">
        <f t="shared" si="5"/>
        <v>2.5</v>
      </c>
      <c r="G166" s="43">
        <f t="shared" si="6"/>
        <v>5</v>
      </c>
      <c r="H166" s="41">
        <f t="shared" si="7"/>
        <v>11</v>
      </c>
      <c r="I166" s="41">
        <f>IF(AZ166&lt;PricePercentile33,0,IF(AZ166&lt;PricePercentile66,1,2))+IF(BA166&lt;ConPricePercentile33,0,IF(BA166&lt;ConPricePercentile66,1,2))+IF(BB166="Yes",0,1)+IF(BC166&gt;29,0,IF(BC166&gt;13,1,IF(BC166&gt;6,2,3)))</f>
        <v>6</v>
      </c>
      <c r="J166" s="43">
        <f t="shared" si="8"/>
        <v>4</v>
      </c>
      <c r="K166" s="47"/>
      <c r="L166" s="42" t="s">
        <v>252</v>
      </c>
      <c r="M166" s="42" t="str">
        <f t="shared" ref="M166:M174" si="31">IF(OR(L166="USA",L166="UK",L166="Canada",L166="Australia",L166="New Zealand"),"Five",(IF(OR(L166="Denmark",L166="France",L166="Netherlands",L166="Norway"),"Nine",IF(OR(L166="Belgium",L166="Germany",L166="Italy",L166="Spain",L166="Sweden"),"Fourteen",IF(L166="","Not Disclosed",IF(OR(L166="British Virgin Islands",L166="Gibraltar",L166="British Indian Ocean",L166="Barbados"),"See Note","No"))))))</f>
        <v>Nine</v>
      </c>
      <c r="N166" s="43" t="s">
        <v>96</v>
      </c>
      <c r="O166" s="41"/>
      <c r="P166" s="43"/>
      <c r="Q166" s="42"/>
      <c r="R166" s="41"/>
      <c r="S166" s="41"/>
      <c r="T166" s="42" t="s">
        <v>96</v>
      </c>
      <c r="U166" s="41" t="s">
        <v>96</v>
      </c>
      <c r="V166" s="41" t="s">
        <v>96</v>
      </c>
      <c r="W166" s="43" t="str">
        <f t="shared" si="9"/>
        <v>No</v>
      </c>
      <c r="X166" s="41" t="s">
        <v>96</v>
      </c>
      <c r="Y166" s="41" t="s">
        <v>96</v>
      </c>
      <c r="Z166" s="43" t="s">
        <v>97</v>
      </c>
      <c r="AA166" s="42"/>
      <c r="AB166" s="41"/>
      <c r="AC166" s="41"/>
      <c r="AD166" s="41"/>
      <c r="AE166" s="41"/>
      <c r="AF166" s="41" t="s">
        <v>97</v>
      </c>
      <c r="AG166" s="43"/>
      <c r="AH166" s="42"/>
      <c r="AI166" s="41" t="s">
        <v>96</v>
      </c>
      <c r="AJ166" s="42"/>
      <c r="AK166" s="43"/>
      <c r="AL166" s="42"/>
      <c r="AM166" s="41"/>
      <c r="AN166" s="41"/>
      <c r="AO166" s="41"/>
      <c r="AP166" s="43"/>
      <c r="AQ166" s="41">
        <v>1.0</v>
      </c>
      <c r="AR166" s="41"/>
      <c r="AS166" s="41"/>
      <c r="AT166" s="41"/>
      <c r="AU166" s="42">
        <v>7.0</v>
      </c>
      <c r="AV166" s="43">
        <v>3.0</v>
      </c>
      <c r="AW166" s="42">
        <v>9.0</v>
      </c>
      <c r="AX166" s="41" t="s">
        <v>141</v>
      </c>
      <c r="AY166" s="43" t="s">
        <v>104</v>
      </c>
      <c r="AZ166" s="50">
        <v>7.5</v>
      </c>
      <c r="BA166" s="50">
        <f t="shared" si="27"/>
        <v>7.5</v>
      </c>
      <c r="BB166" s="41" t="s">
        <v>97</v>
      </c>
      <c r="BC166" s="43">
        <v>7.0</v>
      </c>
      <c r="BD166" s="42"/>
      <c r="BE166" s="41"/>
      <c r="BF166" s="43"/>
      <c r="BG166" s="42" t="s">
        <v>96</v>
      </c>
      <c r="BH166" s="41" t="s">
        <v>96</v>
      </c>
      <c r="BI166" s="43" t="s">
        <v>96</v>
      </c>
      <c r="BJ166" s="41"/>
      <c r="BK166" s="43" t="s">
        <v>96</v>
      </c>
    </row>
    <row r="167">
      <c r="A167" s="46" t="s">
        <v>333</v>
      </c>
      <c r="B167" s="42">
        <f t="shared" si="1"/>
        <v>1</v>
      </c>
      <c r="C167" s="41">
        <f t="shared" si="2"/>
        <v>3</v>
      </c>
      <c r="D167" s="43">
        <f t="shared" si="3"/>
        <v>5</v>
      </c>
      <c r="E167" s="41">
        <f t="shared" si="4"/>
        <v>2</v>
      </c>
      <c r="F167" s="41">
        <f t="shared" si="5"/>
        <v>0</v>
      </c>
      <c r="G167" s="43">
        <f t="shared" si="6"/>
        <v>5</v>
      </c>
      <c r="H167" s="41">
        <f t="shared" si="7"/>
        <v>2</v>
      </c>
      <c r="I167" s="41">
        <f>IF(AZ167&lt;PricePercentile33,0,IF(AZ167&lt;PricePercentile66,1,2))+IF(BA167&lt;ConPricePercentile33,0,IF(BA167&lt;ConPricePercentile66,1,2))+IF(BB167="Yes",0,1)+IF(BC167&gt;29,0,IF(BC167&gt;13,1,IF(BC167&gt;6,2,3)))</f>
        <v>5</v>
      </c>
      <c r="J167" s="43">
        <f t="shared" si="8"/>
        <v>0</v>
      </c>
      <c r="K167" s="47"/>
      <c r="L167" s="42" t="s">
        <v>252</v>
      </c>
      <c r="M167" s="42" t="str">
        <f t="shared" si="31"/>
        <v>Nine</v>
      </c>
      <c r="N167" s="43" t="s">
        <v>96</v>
      </c>
      <c r="O167" s="41" t="s">
        <v>96</v>
      </c>
      <c r="P167" s="43" t="s">
        <v>96</v>
      </c>
      <c r="Q167" s="42" t="s">
        <v>97</v>
      </c>
      <c r="R167" s="41" t="s">
        <v>97</v>
      </c>
      <c r="S167" s="41" t="s">
        <v>97</v>
      </c>
      <c r="T167" s="42" t="s">
        <v>96</v>
      </c>
      <c r="U167" s="41" t="s">
        <v>96</v>
      </c>
      <c r="V167" s="41" t="s">
        <v>96</v>
      </c>
      <c r="W167" s="43" t="str">
        <f t="shared" si="9"/>
        <v>No</v>
      </c>
      <c r="X167" s="41" t="s">
        <v>96</v>
      </c>
      <c r="Y167" s="41" t="s">
        <v>96</v>
      </c>
      <c r="Z167" s="43" t="s">
        <v>97</v>
      </c>
      <c r="AA167" s="42"/>
      <c r="AB167" s="41" t="s">
        <v>97</v>
      </c>
      <c r="AC167" s="41"/>
      <c r="AD167" s="41"/>
      <c r="AE167" s="41"/>
      <c r="AF167" s="41" t="s">
        <v>97</v>
      </c>
      <c r="AG167" s="43"/>
      <c r="AH167" s="42" t="s">
        <v>96</v>
      </c>
      <c r="AI167" s="41" t="s">
        <v>96</v>
      </c>
      <c r="AJ167" s="42"/>
      <c r="AK167" s="43"/>
      <c r="AL167" s="42"/>
      <c r="AM167" s="41"/>
      <c r="AN167" s="41" t="s">
        <v>112</v>
      </c>
      <c r="AO167" s="41" t="s">
        <v>113</v>
      </c>
      <c r="AP167" s="43" t="s">
        <v>113</v>
      </c>
      <c r="AQ167" s="41">
        <v>1.0</v>
      </c>
      <c r="AR167" s="41"/>
      <c r="AS167" s="41"/>
      <c r="AT167" s="41"/>
      <c r="AU167" s="42">
        <v>1.0</v>
      </c>
      <c r="AV167" s="43">
        <v>0.0</v>
      </c>
      <c r="AW167" s="42">
        <v>4.0</v>
      </c>
      <c r="AX167" s="41" t="s">
        <v>109</v>
      </c>
      <c r="AY167" s="43" t="s">
        <v>104</v>
      </c>
      <c r="AZ167" s="50">
        <v>4.52</v>
      </c>
      <c r="BA167" s="50">
        <f t="shared" si="27"/>
        <v>4.52</v>
      </c>
      <c r="BB167" s="41" t="s">
        <v>97</v>
      </c>
      <c r="BC167" s="43">
        <v>7.0</v>
      </c>
      <c r="BD167" s="42"/>
      <c r="BE167" s="41"/>
      <c r="BF167" s="43"/>
      <c r="BG167" s="42"/>
      <c r="BH167" s="41"/>
      <c r="BI167" s="43"/>
      <c r="BJ167" s="41"/>
      <c r="BK167" s="43"/>
    </row>
    <row r="168">
      <c r="A168" s="46" t="s">
        <v>334</v>
      </c>
      <c r="B168" s="42">
        <f t="shared" si="1"/>
        <v>2</v>
      </c>
      <c r="C168" s="41">
        <f t="shared" si="2"/>
        <v>1</v>
      </c>
      <c r="D168" s="43">
        <f t="shared" si="3"/>
        <v>0</v>
      </c>
      <c r="E168" s="41">
        <f t="shared" si="4"/>
        <v>0</v>
      </c>
      <c r="F168" s="41">
        <f t="shared" si="5"/>
        <v>0</v>
      </c>
      <c r="G168" s="43">
        <f t="shared" si="6"/>
        <v>0</v>
      </c>
      <c r="H168" s="41">
        <f t="shared" si="7"/>
        <v>1</v>
      </c>
      <c r="I168" s="41">
        <f>IF(AZ168&lt;PricePercentile33,0,IF(AZ168&lt;PricePercentile66,1,2))+IF(BA168&lt;ConPricePercentile33,0,IF(BA168&lt;ConPricePercentile66,1,2))+IF(BB168="Yes",0,1)+IF(BC168&gt;29,0,IF(BC168&gt;13,1,IF(BC168&gt;6,2,3)))</f>
        <v>5</v>
      </c>
      <c r="J168" s="43">
        <f t="shared" si="8"/>
        <v>4</v>
      </c>
      <c r="K168" s="47"/>
      <c r="L168" s="42" t="s">
        <v>136</v>
      </c>
      <c r="M168" s="42" t="str">
        <f t="shared" si="31"/>
        <v>Five</v>
      </c>
      <c r="N168" s="43" t="s">
        <v>96</v>
      </c>
      <c r="O168" s="41" t="s">
        <v>96</v>
      </c>
      <c r="P168" s="43" t="s">
        <v>96</v>
      </c>
      <c r="Q168" s="42" t="s">
        <v>96</v>
      </c>
      <c r="R168" s="41" t="s">
        <v>97</v>
      </c>
      <c r="S168" s="41" t="s">
        <v>96</v>
      </c>
      <c r="T168" s="42" t="s">
        <v>97</v>
      </c>
      <c r="U168" s="41" t="s">
        <v>97</v>
      </c>
      <c r="V168" s="41" t="s">
        <v>97</v>
      </c>
      <c r="W168" s="43" t="str">
        <f t="shared" si="9"/>
        <v>No</v>
      </c>
      <c r="X168" s="41" t="s">
        <v>97</v>
      </c>
      <c r="Y168" s="41" t="s">
        <v>97</v>
      </c>
      <c r="Z168" s="43" t="s">
        <v>97</v>
      </c>
      <c r="AA168" s="42" t="s">
        <v>97</v>
      </c>
      <c r="AB168" s="41"/>
      <c r="AC168" s="41"/>
      <c r="AD168" s="41"/>
      <c r="AE168" s="41" t="s">
        <v>97</v>
      </c>
      <c r="AF168" s="41"/>
      <c r="AG168" s="43"/>
      <c r="AH168" s="42"/>
      <c r="AI168" s="41"/>
      <c r="AJ168" s="42"/>
      <c r="AK168" s="43"/>
      <c r="AL168" s="42"/>
      <c r="AM168" s="41"/>
      <c r="AN168" s="41" t="s">
        <v>112</v>
      </c>
      <c r="AO168" s="41" t="s">
        <v>113</v>
      </c>
      <c r="AP168" s="43" t="s">
        <v>113</v>
      </c>
      <c r="AQ168" s="41">
        <v>25.0</v>
      </c>
      <c r="AR168" s="41">
        <v>19.0</v>
      </c>
      <c r="AS168" s="41">
        <v>20.0</v>
      </c>
      <c r="AT168" s="41"/>
      <c r="AU168" s="42">
        <v>0.0</v>
      </c>
      <c r="AV168" s="43">
        <v>0.0</v>
      </c>
      <c r="AW168" s="42">
        <v>1.0</v>
      </c>
      <c r="AX168" s="41" t="s">
        <v>109</v>
      </c>
      <c r="AY168" s="43" t="s">
        <v>104</v>
      </c>
      <c r="AZ168" s="50">
        <v>7.5</v>
      </c>
      <c r="BA168" s="50">
        <f t="shared" si="27"/>
        <v>0.3</v>
      </c>
      <c r="BB168" s="41" t="s">
        <v>97</v>
      </c>
      <c r="BC168" s="43">
        <v>3.0</v>
      </c>
      <c r="BD168" s="42"/>
      <c r="BE168" s="41"/>
      <c r="BF168" s="43" t="s">
        <v>97</v>
      </c>
      <c r="BG168" s="42" t="s">
        <v>96</v>
      </c>
      <c r="BH168" s="41" t="s">
        <v>96</v>
      </c>
      <c r="BI168" s="43" t="s">
        <v>96</v>
      </c>
      <c r="BJ168" s="41"/>
      <c r="BK168" s="43"/>
    </row>
    <row r="169">
      <c r="A169" s="46" t="s">
        <v>335</v>
      </c>
      <c r="B169" s="42">
        <f t="shared" si="1"/>
        <v>4</v>
      </c>
      <c r="C169" s="41">
        <f t="shared" si="2"/>
        <v>6</v>
      </c>
      <c r="D169" s="43">
        <f t="shared" si="3"/>
        <v>5</v>
      </c>
      <c r="E169" s="41">
        <f t="shared" si="4"/>
        <v>2</v>
      </c>
      <c r="F169" s="41">
        <f t="shared" si="5"/>
        <v>1.5</v>
      </c>
      <c r="G169" s="43">
        <f t="shared" si="6"/>
        <v>5</v>
      </c>
      <c r="H169" s="41">
        <f t="shared" si="7"/>
        <v>6</v>
      </c>
      <c r="I169" s="41">
        <f>IF(AZ169&lt;PricePercentile33,0,IF(AZ169&lt;PricePercentile66,1,2))+IF(BA169&lt;ConPricePercentile33,0,IF(BA169&lt;ConPricePercentile66,1,2))+IF(BB169="Yes",0,1)+IF(BC169&gt;29,0,IF(BC169&gt;13,1,IF(BC169&gt;6,2,3)))</f>
        <v>4</v>
      </c>
      <c r="J169" s="43">
        <f t="shared" si="8"/>
        <v>3</v>
      </c>
      <c r="K169" s="47"/>
      <c r="L169" s="42" t="s">
        <v>101</v>
      </c>
      <c r="M169" s="42" t="str">
        <f t="shared" si="31"/>
        <v>Five</v>
      </c>
      <c r="N169" s="43" t="s">
        <v>97</v>
      </c>
      <c r="O169" s="41" t="s">
        <v>97</v>
      </c>
      <c r="P169" s="43"/>
      <c r="Q169" s="42" t="s">
        <v>97</v>
      </c>
      <c r="R169" s="41" t="s">
        <v>97</v>
      </c>
      <c r="S169" s="41"/>
      <c r="T169" s="42" t="s">
        <v>96</v>
      </c>
      <c r="U169" s="41" t="s">
        <v>96</v>
      </c>
      <c r="V169" s="41" t="s">
        <v>96</v>
      </c>
      <c r="W169" s="43" t="str">
        <f t="shared" si="9"/>
        <v>No</v>
      </c>
      <c r="X169" s="41" t="s">
        <v>96</v>
      </c>
      <c r="Y169" s="41" t="s">
        <v>96</v>
      </c>
      <c r="Z169" s="43" t="s">
        <v>97</v>
      </c>
      <c r="AA169" s="42"/>
      <c r="AB169" s="41"/>
      <c r="AC169" s="41"/>
      <c r="AD169" s="41"/>
      <c r="AE169" s="41"/>
      <c r="AF169" s="41"/>
      <c r="AG169" s="43" t="s">
        <v>97</v>
      </c>
      <c r="AH169" s="42" t="s">
        <v>96</v>
      </c>
      <c r="AI169" s="41"/>
      <c r="AJ169" s="42"/>
      <c r="AK169" s="43"/>
      <c r="AL169" s="42"/>
      <c r="AM169" s="41"/>
      <c r="AN169" s="41" t="s">
        <v>112</v>
      </c>
      <c r="AO169" s="41"/>
      <c r="AP169" s="43"/>
      <c r="AQ169" s="41">
        <v>1.0</v>
      </c>
      <c r="AR169" s="41"/>
      <c r="AS169" s="41"/>
      <c r="AT169" s="41"/>
      <c r="AU169" s="42"/>
      <c r="AV169" s="43"/>
      <c r="AW169" s="42">
        <v>4.0</v>
      </c>
      <c r="AX169" s="41"/>
      <c r="AY169" s="43" t="s">
        <v>104</v>
      </c>
      <c r="AZ169" s="50">
        <v>5.84</v>
      </c>
      <c r="BA169" s="50">
        <f t="shared" si="27"/>
        <v>5.84</v>
      </c>
      <c r="BB169" s="41" t="s">
        <v>96</v>
      </c>
      <c r="BC169" s="43">
        <v>30.0</v>
      </c>
      <c r="BD169" s="42"/>
      <c r="BE169" s="41"/>
      <c r="BF169" s="43"/>
      <c r="BG169" s="42" t="s">
        <v>96</v>
      </c>
      <c r="BH169" s="41" t="s">
        <v>96</v>
      </c>
      <c r="BI169" s="43" t="s">
        <v>96</v>
      </c>
      <c r="BJ169" s="41"/>
      <c r="BK169" s="43"/>
    </row>
    <row r="170">
      <c r="A170" s="46" t="s">
        <v>336</v>
      </c>
      <c r="B170" s="42">
        <f t="shared" si="1"/>
        <v>4</v>
      </c>
      <c r="C170" s="41">
        <f t="shared" si="2"/>
        <v>3</v>
      </c>
      <c r="D170" s="43">
        <f t="shared" si="3"/>
        <v>4</v>
      </c>
      <c r="E170" s="41">
        <f t="shared" si="4"/>
        <v>2.5</v>
      </c>
      <c r="F170" s="41">
        <f t="shared" si="5"/>
        <v>2.5</v>
      </c>
      <c r="G170" s="43">
        <f t="shared" si="6"/>
        <v>0</v>
      </c>
      <c r="H170" s="41">
        <f t="shared" si="7"/>
        <v>6</v>
      </c>
      <c r="I170" s="41">
        <f>IF(AZ170&lt;PricePercentile33,0,IF(AZ170&lt;PricePercentile66,1,2))+IF(BA170&lt;ConPricePercentile33,0,IF(BA170&lt;ConPricePercentile66,1,2))+IF(BB170="Yes",0,1)+IF(BC170&gt;29,0,IF(BC170&gt;13,1,IF(BC170&gt;6,2,3)))</f>
        <v>4</v>
      </c>
      <c r="J170" s="43">
        <f t="shared" si="8"/>
        <v>4</v>
      </c>
      <c r="K170" s="47"/>
      <c r="L170" s="42" t="s">
        <v>115</v>
      </c>
      <c r="M170" s="42" t="str">
        <f t="shared" si="31"/>
        <v>Five</v>
      </c>
      <c r="N170" s="43" t="s">
        <v>97</v>
      </c>
      <c r="O170" s="41"/>
      <c r="P170" s="43"/>
      <c r="Q170" s="42" t="s">
        <v>97</v>
      </c>
      <c r="R170" s="41" t="s">
        <v>97</v>
      </c>
      <c r="S170" s="41"/>
      <c r="T170" s="42" t="s">
        <v>96</v>
      </c>
      <c r="U170" s="41" t="s">
        <v>97</v>
      </c>
      <c r="V170" s="41" t="s">
        <v>96</v>
      </c>
      <c r="W170" s="43" t="str">
        <f t="shared" si="9"/>
        <v>No</v>
      </c>
      <c r="X170" s="41" t="s">
        <v>96</v>
      </c>
      <c r="Y170" s="41" t="s">
        <v>96</v>
      </c>
      <c r="Z170" s="43" t="s">
        <v>97</v>
      </c>
      <c r="AA170" s="42"/>
      <c r="AB170" s="41" t="s">
        <v>97</v>
      </c>
      <c r="AC170" s="41"/>
      <c r="AD170" s="41"/>
      <c r="AE170" s="41"/>
      <c r="AF170" s="41"/>
      <c r="AG170" s="43"/>
      <c r="AH170" s="42" t="s">
        <v>96</v>
      </c>
      <c r="AI170" s="41" t="s">
        <v>102</v>
      </c>
      <c r="AJ170" s="42"/>
      <c r="AK170" s="43"/>
      <c r="AL170" s="42"/>
      <c r="AM170" s="41"/>
      <c r="AN170" s="41" t="s">
        <v>108</v>
      </c>
      <c r="AO170" s="41"/>
      <c r="AP170" s="43"/>
      <c r="AQ170" s="41">
        <v>5.0</v>
      </c>
      <c r="AR170" s="41">
        <v>45.0</v>
      </c>
      <c r="AS170" s="41">
        <v>100.0</v>
      </c>
      <c r="AT170" s="41"/>
      <c r="AU170" s="42">
        <v>5.0</v>
      </c>
      <c r="AV170" s="43">
        <v>2.0</v>
      </c>
      <c r="AW170" s="42">
        <v>10.0</v>
      </c>
      <c r="AX170" s="41" t="s">
        <v>103</v>
      </c>
      <c r="AY170" s="43" t="s">
        <v>134</v>
      </c>
      <c r="AZ170" s="50">
        <v>4.95</v>
      </c>
      <c r="BA170" s="50">
        <f t="shared" si="27"/>
        <v>0.99</v>
      </c>
      <c r="BB170" s="41" t="s">
        <v>97</v>
      </c>
      <c r="BC170" s="43">
        <v>3.0</v>
      </c>
      <c r="BD170" s="42"/>
      <c r="BE170" s="41"/>
      <c r="BF170" s="43"/>
      <c r="BG170" s="42" t="s">
        <v>96</v>
      </c>
      <c r="BH170" s="41" t="s">
        <v>96</v>
      </c>
      <c r="BI170" s="43" t="s">
        <v>96</v>
      </c>
      <c r="BJ170" s="41"/>
      <c r="BK170" s="43" t="s">
        <v>96</v>
      </c>
    </row>
    <row r="171">
      <c r="A171" s="46" t="s">
        <v>337</v>
      </c>
      <c r="B171" s="42">
        <f t="shared" si="1"/>
        <v>1</v>
      </c>
      <c r="C171" s="41">
        <f t="shared" si="2"/>
        <v>2</v>
      </c>
      <c r="D171" s="43">
        <f t="shared" si="3"/>
        <v>1</v>
      </c>
      <c r="E171" s="41">
        <f t="shared" si="4"/>
        <v>5</v>
      </c>
      <c r="F171" s="41">
        <f t="shared" si="5"/>
        <v>2.5</v>
      </c>
      <c r="G171" s="43">
        <f t="shared" si="6"/>
        <v>5</v>
      </c>
      <c r="H171" s="41">
        <f t="shared" si="7"/>
        <v>5</v>
      </c>
      <c r="I171" s="41">
        <f>IF(AZ171&lt;PricePercentile33,0,IF(AZ171&lt;PricePercentile66,1,2))+IF(BA171&lt;ConPricePercentile33,0,IF(BA171&lt;ConPricePercentile66,1,2))+IF(BB171="Yes",0,1)+IF(BC171&gt;29,0,IF(BC171&gt;13,1,IF(BC171&gt;6,2,3)))</f>
        <v>4</v>
      </c>
      <c r="J171" s="43">
        <f t="shared" si="8"/>
        <v>4.5</v>
      </c>
      <c r="K171" s="47"/>
      <c r="L171" s="42" t="s">
        <v>150</v>
      </c>
      <c r="M171" s="42" t="str">
        <f t="shared" si="31"/>
        <v>Fourteen</v>
      </c>
      <c r="N171" s="43" t="s">
        <v>96</v>
      </c>
      <c r="O171" s="41" t="s">
        <v>96</v>
      </c>
      <c r="P171" s="43"/>
      <c r="Q171" s="42"/>
      <c r="R171" s="41" t="s">
        <v>97</v>
      </c>
      <c r="S171" s="41" t="s">
        <v>96</v>
      </c>
      <c r="T171" s="42" t="s">
        <v>107</v>
      </c>
      <c r="U171" s="41" t="s">
        <v>96</v>
      </c>
      <c r="V171" s="41" t="s">
        <v>97</v>
      </c>
      <c r="W171" s="43" t="str">
        <f t="shared" si="9"/>
        <v>No</v>
      </c>
      <c r="X171" s="41" t="s">
        <v>96</v>
      </c>
      <c r="Y171" s="41" t="s">
        <v>96</v>
      </c>
      <c r="Z171" s="43" t="s">
        <v>96</v>
      </c>
      <c r="AA171" s="42"/>
      <c r="AB171" s="41"/>
      <c r="AC171" s="41"/>
      <c r="AD171" s="41"/>
      <c r="AE171" s="41"/>
      <c r="AF171" s="41"/>
      <c r="AG171" s="43"/>
      <c r="AH171" s="42"/>
      <c r="AI171" s="41"/>
      <c r="AJ171" s="42"/>
      <c r="AK171" s="43"/>
      <c r="AL171" s="42"/>
      <c r="AM171" s="41"/>
      <c r="AN171" s="41"/>
      <c r="AO171" s="41"/>
      <c r="AP171" s="43"/>
      <c r="AQ171" s="41">
        <v>1.0</v>
      </c>
      <c r="AR171" s="41"/>
      <c r="AS171" s="41"/>
      <c r="AT171" s="41"/>
      <c r="AU171" s="42">
        <v>7.0</v>
      </c>
      <c r="AV171" s="43">
        <v>1.0</v>
      </c>
      <c r="AW171" s="42">
        <v>7.0</v>
      </c>
      <c r="AX171" s="41" t="s">
        <v>103</v>
      </c>
      <c r="AY171" s="43" t="s">
        <v>134</v>
      </c>
      <c r="AZ171" s="50">
        <v>6.49</v>
      </c>
      <c r="BA171" s="50">
        <f t="shared" si="27"/>
        <v>6.49</v>
      </c>
      <c r="BB171" s="41" t="s">
        <v>97</v>
      </c>
      <c r="BC171" s="43">
        <v>14.0</v>
      </c>
      <c r="BD171" s="42"/>
      <c r="BE171" s="41" t="s">
        <v>97</v>
      </c>
      <c r="BF171" s="43" t="s">
        <v>97</v>
      </c>
      <c r="BG171" s="42" t="s">
        <v>102</v>
      </c>
      <c r="BH171" s="41" t="s">
        <v>96</v>
      </c>
      <c r="BI171" s="43" t="s">
        <v>96</v>
      </c>
      <c r="BJ171" s="41"/>
      <c r="BK171" s="43"/>
    </row>
    <row r="172">
      <c r="A172" s="46" t="s">
        <v>338</v>
      </c>
      <c r="B172" s="42">
        <f t="shared" si="1"/>
        <v>4</v>
      </c>
      <c r="C172" s="41">
        <f t="shared" si="2"/>
        <v>2</v>
      </c>
      <c r="D172" s="43">
        <f t="shared" si="3"/>
        <v>2</v>
      </c>
      <c r="E172" s="41">
        <f t="shared" si="4"/>
        <v>2.5</v>
      </c>
      <c r="F172" s="41">
        <f t="shared" si="5"/>
        <v>2.5</v>
      </c>
      <c r="G172" s="43">
        <f t="shared" si="6"/>
        <v>1</v>
      </c>
      <c r="H172" s="41">
        <f t="shared" si="7"/>
        <v>3</v>
      </c>
      <c r="I172" s="41">
        <f>IF(AZ172&lt;PricePercentile33,0,IF(AZ172&lt;PricePercentile66,1,2))+IF(BA172&lt;ConPricePercentile33,0,IF(BA172&lt;ConPricePercentile66,1,2))+IF(BB172="Yes",0,1)+IF(BC172&gt;29,0,IF(BC172&gt;13,1,IF(BC172&gt;6,2,3)))</f>
        <v>3</v>
      </c>
      <c r="J172" s="43">
        <f t="shared" si="8"/>
        <v>5</v>
      </c>
      <c r="K172" s="47"/>
      <c r="L172" s="42" t="s">
        <v>115</v>
      </c>
      <c r="M172" s="42" t="str">
        <f t="shared" si="31"/>
        <v>Five</v>
      </c>
      <c r="N172" s="43" t="s">
        <v>97</v>
      </c>
      <c r="O172" s="41" t="s">
        <v>96</v>
      </c>
      <c r="P172" s="43"/>
      <c r="Q172" s="42"/>
      <c r="R172" s="41"/>
      <c r="S172" s="41"/>
      <c r="T172" s="42" t="s">
        <v>107</v>
      </c>
      <c r="U172" s="41" t="s">
        <v>96</v>
      </c>
      <c r="V172" s="41" t="s">
        <v>96</v>
      </c>
      <c r="W172" s="43" t="str">
        <f t="shared" si="9"/>
        <v>No</v>
      </c>
      <c r="X172" s="41" t="s">
        <v>96</v>
      </c>
      <c r="Y172" s="41" t="s">
        <v>96</v>
      </c>
      <c r="Z172" s="43" t="s">
        <v>97</v>
      </c>
      <c r="AA172" s="42"/>
      <c r="AB172" s="41"/>
      <c r="AC172" s="41"/>
      <c r="AD172" s="41"/>
      <c r="AE172" s="41"/>
      <c r="AF172" s="41"/>
      <c r="AG172" s="43"/>
      <c r="AH172" s="42"/>
      <c r="AI172" s="41" t="s">
        <v>102</v>
      </c>
      <c r="AJ172" s="42"/>
      <c r="AK172" s="43"/>
      <c r="AL172" s="42"/>
      <c r="AM172" s="41" t="s">
        <v>122</v>
      </c>
      <c r="AN172" s="41" t="s">
        <v>108</v>
      </c>
      <c r="AO172" s="41"/>
      <c r="AP172" s="43"/>
      <c r="AQ172" s="41">
        <v>5.0</v>
      </c>
      <c r="AR172" s="41">
        <v>9.0</v>
      </c>
      <c r="AS172" s="41">
        <v>13.0</v>
      </c>
      <c r="AT172" s="41" t="s">
        <v>97</v>
      </c>
      <c r="AU172" s="42">
        <v>3.0</v>
      </c>
      <c r="AV172" s="43">
        <v>2.0</v>
      </c>
      <c r="AW172" s="42">
        <v>0.0</v>
      </c>
      <c r="AX172" s="41" t="s">
        <v>98</v>
      </c>
      <c r="AY172" s="43" t="s">
        <v>104</v>
      </c>
      <c r="AZ172" s="50">
        <v>4.68</v>
      </c>
      <c r="BA172" s="50">
        <f t="shared" si="27"/>
        <v>0.936</v>
      </c>
      <c r="BB172" s="41" t="s">
        <v>97</v>
      </c>
      <c r="BC172" s="43">
        <v>7.0</v>
      </c>
      <c r="BD172" s="42" t="s">
        <v>97</v>
      </c>
      <c r="BE172" s="41"/>
      <c r="BF172" s="43"/>
      <c r="BG172" s="42" t="s">
        <v>96</v>
      </c>
      <c r="BH172" s="41" t="s">
        <v>96</v>
      </c>
      <c r="BI172" s="43" t="s">
        <v>96</v>
      </c>
      <c r="BJ172" s="41"/>
      <c r="BK172" s="43" t="s">
        <v>96</v>
      </c>
    </row>
    <row r="173">
      <c r="A173" s="46" t="s">
        <v>339</v>
      </c>
      <c r="B173" s="42">
        <f t="shared" si="1"/>
        <v>0</v>
      </c>
      <c r="C173" s="41">
        <f t="shared" si="2"/>
        <v>2</v>
      </c>
      <c r="D173" s="43">
        <f t="shared" si="3"/>
        <v>0</v>
      </c>
      <c r="E173" s="41">
        <f t="shared" si="4"/>
        <v>1</v>
      </c>
      <c r="F173" s="41">
        <f t="shared" si="5"/>
        <v>0</v>
      </c>
      <c r="G173" s="43">
        <f t="shared" si="6"/>
        <v>2</v>
      </c>
      <c r="H173" s="41">
        <f t="shared" si="7"/>
        <v>0</v>
      </c>
      <c r="I173" s="41">
        <f>IF(AZ173&lt;PricePercentile33,0,IF(AZ173&lt;PricePercentile66,1,2))+IF(BA173&lt;ConPricePercentile33,0,IF(BA173&lt;ConPricePercentile66,1,2))+IF(BB173="Yes",0,1)+IF(BC173&gt;29,0,IF(BC173&gt;13,1,IF(BC173&gt;6,2,3)))</f>
        <v>6</v>
      </c>
      <c r="J173" s="43">
        <f t="shared" si="8"/>
        <v>5</v>
      </c>
      <c r="K173" s="47"/>
      <c r="L173" s="42" t="s">
        <v>120</v>
      </c>
      <c r="M173" s="42" t="str">
        <f t="shared" si="31"/>
        <v>No</v>
      </c>
      <c r="N173" s="43" t="s">
        <v>96</v>
      </c>
      <c r="O173" s="41"/>
      <c r="P173" s="43"/>
      <c r="Q173" s="42"/>
      <c r="R173" s="41"/>
      <c r="S173" s="41"/>
      <c r="T173" s="42" t="s">
        <v>107</v>
      </c>
      <c r="U173" s="41" t="s">
        <v>97</v>
      </c>
      <c r="V173" s="41" t="s">
        <v>97</v>
      </c>
      <c r="W173" s="43" t="str">
        <f t="shared" si="9"/>
        <v>No</v>
      </c>
      <c r="X173" s="41" t="s">
        <v>97</v>
      </c>
      <c r="Y173" s="41" t="s">
        <v>96</v>
      </c>
      <c r="Z173" s="43" t="s">
        <v>97</v>
      </c>
      <c r="AA173" s="42" t="s">
        <v>97</v>
      </c>
      <c r="AB173" s="41" t="s">
        <v>97</v>
      </c>
      <c r="AC173" s="41"/>
      <c r="AD173" s="41"/>
      <c r="AE173" s="41"/>
      <c r="AF173" s="41"/>
      <c r="AG173" s="43"/>
      <c r="AH173" s="42"/>
      <c r="AI173" s="41" t="s">
        <v>96</v>
      </c>
      <c r="AJ173" s="42">
        <v>55.89</v>
      </c>
      <c r="AK173" s="43">
        <v>10.5</v>
      </c>
      <c r="AL173" s="42"/>
      <c r="AM173" s="41" t="s">
        <v>112</v>
      </c>
      <c r="AN173" s="41" t="s">
        <v>112</v>
      </c>
      <c r="AO173" s="41" t="s">
        <v>113</v>
      </c>
      <c r="AP173" s="43" t="s">
        <v>113</v>
      </c>
      <c r="AQ173" s="41">
        <v>3.0</v>
      </c>
      <c r="AR173" s="41">
        <v>49.0</v>
      </c>
      <c r="AS173" s="41"/>
      <c r="AT173" s="41" t="s">
        <v>97</v>
      </c>
      <c r="AU173" s="42">
        <v>0.0</v>
      </c>
      <c r="AV173" s="43">
        <v>0.0</v>
      </c>
      <c r="AW173" s="42">
        <v>0.0</v>
      </c>
      <c r="AX173" s="41" t="s">
        <v>103</v>
      </c>
      <c r="AY173" s="43" t="s">
        <v>134</v>
      </c>
      <c r="AZ173" s="50">
        <v>10.0</v>
      </c>
      <c r="BA173" s="50">
        <f t="shared" si="27"/>
        <v>3.333333333</v>
      </c>
      <c r="BB173" s="41" t="s">
        <v>96</v>
      </c>
      <c r="BC173" s="43">
        <v>7.0</v>
      </c>
      <c r="BD173" s="42"/>
      <c r="BE173" s="41" t="s">
        <v>97</v>
      </c>
      <c r="BF173" s="43"/>
      <c r="BG173" s="42" t="s">
        <v>96</v>
      </c>
      <c r="BH173" s="41" t="s">
        <v>96</v>
      </c>
      <c r="BI173" s="43" t="s">
        <v>96</v>
      </c>
      <c r="BJ173" s="41"/>
      <c r="BK173" s="43" t="s">
        <v>96</v>
      </c>
    </row>
    <row r="174">
      <c r="A174" s="71" t="s">
        <v>340</v>
      </c>
      <c r="B174" s="72">
        <f t="shared" si="1"/>
        <v>2</v>
      </c>
      <c r="C174" s="73">
        <f t="shared" si="2"/>
        <v>2</v>
      </c>
      <c r="D174" s="74">
        <f t="shared" si="3"/>
        <v>2</v>
      </c>
      <c r="E174" s="73">
        <f t="shared" si="4"/>
        <v>2</v>
      </c>
      <c r="F174" s="73">
        <f t="shared" si="5"/>
        <v>1.5</v>
      </c>
      <c r="G174" s="74">
        <f t="shared" si="6"/>
        <v>2</v>
      </c>
      <c r="H174" s="73">
        <f t="shared" si="7"/>
        <v>10</v>
      </c>
      <c r="I174" s="73">
        <f>IF(AZ174&lt;PricePercentile33,0,IF(AZ174&lt;PricePercentile66,1,2))+IF(BA174&lt;ConPricePercentile33,0,IF(BA174&lt;ConPricePercentile66,1,2))+IF(BB174="Yes",0,1)+IF(BC174&gt;29,0,IF(BC174&gt;13,1,IF(BC174&gt;6,2,3)))</f>
        <v>4</v>
      </c>
      <c r="J174" s="74">
        <f t="shared" si="8"/>
        <v>2</v>
      </c>
      <c r="K174" s="47"/>
      <c r="L174" s="72" t="s">
        <v>341</v>
      </c>
      <c r="M174" s="72" t="str">
        <f t="shared" si="31"/>
        <v>No</v>
      </c>
      <c r="N174" s="74" t="s">
        <v>97</v>
      </c>
      <c r="O174" s="73" t="s">
        <v>96</v>
      </c>
      <c r="P174" s="74"/>
      <c r="Q174" s="72"/>
      <c r="R174" s="73"/>
      <c r="S174" s="73"/>
      <c r="T174" s="72" t="s">
        <v>107</v>
      </c>
      <c r="U174" s="73" t="s">
        <v>96</v>
      </c>
      <c r="V174" s="73" t="s">
        <v>96</v>
      </c>
      <c r="W174" s="74" t="str">
        <f t="shared" si="9"/>
        <v>No</v>
      </c>
      <c r="X174" s="73" t="s">
        <v>96</v>
      </c>
      <c r="Y174" s="73" t="s">
        <v>97</v>
      </c>
      <c r="Z174" s="74" t="s">
        <v>97</v>
      </c>
      <c r="AA174" s="72"/>
      <c r="AB174" s="73" t="s">
        <v>97</v>
      </c>
      <c r="AC174" s="73"/>
      <c r="AD174" s="73"/>
      <c r="AE174" s="73" t="s">
        <v>97</v>
      </c>
      <c r="AF174" s="73"/>
      <c r="AG174" s="74" t="s">
        <v>97</v>
      </c>
      <c r="AH174" s="72"/>
      <c r="AI174" s="73" t="s">
        <v>97</v>
      </c>
      <c r="AJ174" s="72"/>
      <c r="AK174" s="74"/>
      <c r="AL174" s="72"/>
      <c r="AM174" s="73"/>
      <c r="AN174" s="73" t="s">
        <v>112</v>
      </c>
      <c r="AO174" s="73"/>
      <c r="AP174" s="74"/>
      <c r="AQ174" s="73">
        <v>5.0</v>
      </c>
      <c r="AR174" s="73">
        <v>20.0</v>
      </c>
      <c r="AS174" s="73"/>
      <c r="AT174" s="73"/>
      <c r="AU174" s="72">
        <v>4.0</v>
      </c>
      <c r="AV174" s="74">
        <v>2.0</v>
      </c>
      <c r="AW174" s="72">
        <v>26.0</v>
      </c>
      <c r="AX174" s="73" t="s">
        <v>118</v>
      </c>
      <c r="AY174" s="74" t="s">
        <v>104</v>
      </c>
      <c r="AZ174" s="75">
        <v>5.99</v>
      </c>
      <c r="BA174" s="75">
        <f t="shared" si="27"/>
        <v>1.198</v>
      </c>
      <c r="BB174" s="73" t="s">
        <v>97</v>
      </c>
      <c r="BC174" s="74">
        <v>7.0</v>
      </c>
      <c r="BD174" s="72"/>
      <c r="BE174" s="73" t="s">
        <v>97</v>
      </c>
      <c r="BF174" s="74"/>
      <c r="BG174" s="72"/>
      <c r="BH174" s="73"/>
      <c r="BI174" s="74"/>
      <c r="BJ174" s="73"/>
      <c r="BK174" s="74" t="s">
        <v>96</v>
      </c>
    </row>
    <row r="175">
      <c r="A175" s="76" t="str">
        <f>HYPERLINK("http://creativecommons.org/licenses/by-nc-sa/4.0/","That One Privacy Guy's VPN Comparison Chart is licensed under a Creative Commons Attribution-NonCommercial-ShareAlike 4.0 International License.")</f>
        <v>That One Privacy Guy's VPN Comparison Chart is licensed under a Creative Commons Attribution-NonCommercial-ShareAlike 4.0 International License.</v>
      </c>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c r="AE175" s="77"/>
      <c r="AF175" s="77"/>
      <c r="AG175" s="77"/>
      <c r="AH175" s="77"/>
      <c r="AI175" s="77"/>
      <c r="AJ175" s="77"/>
      <c r="AK175" s="77"/>
      <c r="AL175" s="77"/>
      <c r="AM175" s="77"/>
      <c r="AN175" s="77"/>
      <c r="AO175" s="77"/>
      <c r="AP175" s="77"/>
      <c r="AQ175" s="77"/>
      <c r="AR175" s="77"/>
      <c r="AS175" s="77"/>
      <c r="AT175" s="77"/>
      <c r="AU175" s="77"/>
      <c r="AV175" s="77"/>
      <c r="AW175" s="77"/>
      <c r="AX175" s="77"/>
      <c r="AY175" s="77"/>
      <c r="AZ175" s="78">
        <f t="shared" ref="AZ175:BA175" si="32">PERCENTILE(AZ6:AZ174,0.66)</f>
        <v>6.6626</v>
      </c>
      <c r="BA175" s="78">
        <f t="shared" si="32"/>
        <v>3.333766667</v>
      </c>
      <c r="BB175" s="77"/>
      <c r="BC175" s="77"/>
      <c r="BD175" s="77"/>
      <c r="BE175" s="77"/>
      <c r="BF175" s="77"/>
      <c r="BG175" s="77"/>
      <c r="BH175" s="77"/>
      <c r="BI175" s="77"/>
      <c r="BJ175" s="77"/>
      <c r="BK175" s="77"/>
    </row>
    <row r="176">
      <c r="A176" s="79"/>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c r="AP176" s="77"/>
      <c r="AQ176" s="77"/>
      <c r="AR176" s="77"/>
      <c r="AS176" s="77"/>
      <c r="AT176" s="77"/>
      <c r="AU176" s="77"/>
      <c r="AV176" s="77"/>
      <c r="AW176" s="77"/>
      <c r="AX176" s="77"/>
      <c r="AY176" s="77"/>
      <c r="AZ176" s="78">
        <f t="shared" ref="AZ176:BA176" si="33">PERCENTILE(AZ6:AZ174,0.33)</f>
        <v>4.17</v>
      </c>
      <c r="BA176" s="78">
        <f t="shared" si="33"/>
        <v>1.111883333</v>
      </c>
      <c r="BB176" s="77"/>
      <c r="BC176" s="77"/>
      <c r="BD176" s="77"/>
      <c r="BE176" s="77"/>
      <c r="BF176" s="77"/>
      <c r="BG176" s="77"/>
      <c r="BH176" s="77"/>
      <c r="BI176" s="77"/>
      <c r="BJ176" s="77"/>
      <c r="BK176" s="77"/>
    </row>
    <row r="177">
      <c r="A177" s="79"/>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c r="AF177" s="77"/>
      <c r="AG177" s="77"/>
      <c r="AH177" s="77"/>
      <c r="AI177" s="77"/>
      <c r="AJ177" s="77"/>
      <c r="AK177" s="77"/>
      <c r="AL177" s="77"/>
      <c r="AM177" s="77"/>
      <c r="AN177" s="77"/>
      <c r="AO177" s="77"/>
      <c r="AP177" s="77"/>
      <c r="AQ177" s="77"/>
      <c r="AR177" s="77"/>
      <c r="AS177" s="77"/>
      <c r="AT177" s="77"/>
      <c r="AU177" s="77"/>
      <c r="AV177" s="77"/>
      <c r="AW177" s="77"/>
      <c r="AX177" s="77"/>
      <c r="AY177" s="77"/>
      <c r="AZ177" s="77"/>
      <c r="BA177" s="77"/>
      <c r="BB177" s="77"/>
      <c r="BC177" s="77"/>
      <c r="BD177" s="77"/>
      <c r="BE177" s="77"/>
      <c r="BF177" s="77"/>
      <c r="BG177" s="77"/>
      <c r="BH177" s="77"/>
      <c r="BI177" s="77"/>
      <c r="BJ177" s="77"/>
      <c r="BK177" s="77"/>
    </row>
  </sheetData>
  <mergeCells count="31">
    <mergeCell ref="BG4:BI4"/>
    <mergeCell ref="BD3:BI3"/>
    <mergeCell ref="BD4:BF4"/>
    <mergeCell ref="L2:W2"/>
    <mergeCell ref="B2:J2"/>
    <mergeCell ref="B3:J3"/>
    <mergeCell ref="B4:D4"/>
    <mergeCell ref="E4:G4"/>
    <mergeCell ref="A1:A3"/>
    <mergeCell ref="H4:J4"/>
    <mergeCell ref="O3:S3"/>
    <mergeCell ref="T3:W4"/>
    <mergeCell ref="Q4:S4"/>
    <mergeCell ref="AU2:AY2"/>
    <mergeCell ref="X2:AT2"/>
    <mergeCell ref="L3:N4"/>
    <mergeCell ref="BJ3:BK4"/>
    <mergeCell ref="AU3:AV4"/>
    <mergeCell ref="AZ2:BC4"/>
    <mergeCell ref="AW3:AY4"/>
    <mergeCell ref="O4:P4"/>
    <mergeCell ref="BD2:BK2"/>
    <mergeCell ref="AO4:AP4"/>
    <mergeCell ref="AM4:AN4"/>
    <mergeCell ref="AQ3:AT4"/>
    <mergeCell ref="X3:AK3"/>
    <mergeCell ref="AL3:AP3"/>
    <mergeCell ref="AA4:AG4"/>
    <mergeCell ref="X4:Y4"/>
    <mergeCell ref="AJ4:AK4"/>
    <mergeCell ref="AH4:AI4"/>
  </mergeCells>
  <conditionalFormatting sqref="X6:Y174">
    <cfRule type="containsText" dxfId="0" priority="1" operator="containsText" text="See Note">
      <formula>NOT(ISERROR(SEARCH(("See Note"),(X6))))</formula>
    </cfRule>
  </conditionalFormatting>
  <conditionalFormatting sqref="W6:Y174">
    <cfRule type="containsText" dxfId="1" priority="2" operator="containsText" text="Yes">
      <formula>NOT(ISERROR(SEARCH(("Yes"),(W6))))</formula>
    </cfRule>
  </conditionalFormatting>
  <conditionalFormatting sqref="W6:Y174">
    <cfRule type="containsText" dxfId="2" priority="3" operator="containsText" text="No">
      <formula>NOT(ISERROR(SEARCH(("No"),(W6))))</formula>
    </cfRule>
  </conditionalFormatting>
  <conditionalFormatting sqref="O6:S174">
    <cfRule type="containsText" dxfId="0" priority="4" operator="containsText" text="See Note">
      <formula>NOT(ISERROR(SEARCH(("See Note"),(O6))))</formula>
    </cfRule>
  </conditionalFormatting>
  <conditionalFormatting sqref="O6:S174">
    <cfRule type="containsText" dxfId="2" priority="5" operator="containsText" text="Yes">
      <formula>NOT(ISERROR(SEARCH(("Yes"),(O6))))</formula>
    </cfRule>
  </conditionalFormatting>
  <conditionalFormatting sqref="O6:S174">
    <cfRule type="containsText" dxfId="1" priority="6" operator="containsText" text="No">
      <formula>NOT(ISERROR(SEARCH(("No"),(O6))))</formula>
    </cfRule>
  </conditionalFormatting>
  <conditionalFormatting sqref="BA6:BA174">
    <cfRule type="colorScale" priority="7">
      <colorScale>
        <cfvo type="min"/>
        <cfvo type="percentile" val="50"/>
        <cfvo type="max"/>
        <color rgb="FF57BB8A"/>
        <color rgb="FFFFD666"/>
        <color rgb="FFE67C73"/>
      </colorScale>
    </cfRule>
  </conditionalFormatting>
  <conditionalFormatting sqref="AZ6:AZ174">
    <cfRule type="containsText" dxfId="0" priority="8" operator="containsText" text="See Note">
      <formula>NOT(ISERROR(SEARCH(("See Note"),(AZ6))))</formula>
    </cfRule>
  </conditionalFormatting>
  <conditionalFormatting sqref="AZ6:AZ174">
    <cfRule type="colorScale" priority="9">
      <colorScale>
        <cfvo type="min"/>
        <cfvo type="percentile" val="50"/>
        <cfvo type="max"/>
        <color rgb="FF57BB8A"/>
        <color rgb="FFFFD666"/>
        <color rgb="FFE67C73"/>
      </colorScale>
    </cfRule>
  </conditionalFormatting>
  <conditionalFormatting sqref="AS6:AS174">
    <cfRule type="containsText" dxfId="0" priority="10" operator="containsText" text="See Note">
      <formula>NOT(ISERROR(SEARCH(("See Note"),(AS6))))</formula>
    </cfRule>
  </conditionalFormatting>
  <conditionalFormatting sqref="AM6:AQ174">
    <cfRule type="colorScale" priority="11">
      <colorScale>
        <cfvo type="min"/>
        <cfvo type="percentile" val="50"/>
        <cfvo type="max"/>
        <color rgb="FFE67C73"/>
        <color rgb="FFFFD666"/>
        <color rgb="FF57BB8A"/>
      </colorScale>
    </cfRule>
  </conditionalFormatting>
  <conditionalFormatting sqref="Z6:Z174">
    <cfRule type="containsText" dxfId="1" priority="12" operator="containsText" text="Yes">
      <formula>NOT(ISERROR(SEARCH(("Yes"),(Z6))))</formula>
    </cfRule>
  </conditionalFormatting>
  <conditionalFormatting sqref="Z6:Z174">
    <cfRule type="containsText" dxfId="2" priority="13" operator="containsText" text="No">
      <formula>NOT(ISERROR(SEARCH(("No"),(Z6))))</formula>
    </cfRule>
  </conditionalFormatting>
  <conditionalFormatting sqref="AH6:AI174">
    <cfRule type="containsText" dxfId="0" priority="14" operator="containsText" text="See Note">
      <formula>NOT(ISERROR(SEARCH(("See Note"),(AH6))))</formula>
    </cfRule>
  </conditionalFormatting>
  <conditionalFormatting sqref="AH6:AI174">
    <cfRule type="containsText" dxfId="2" priority="15" operator="containsText" text="Yes">
      <formula>NOT(ISERROR(SEARCH(("Yes"),(AH6))))</formula>
    </cfRule>
  </conditionalFormatting>
  <conditionalFormatting sqref="AH6:AI174">
    <cfRule type="containsText" dxfId="1" priority="16" operator="containsText" text="No">
      <formula>NOT(ISERROR(SEARCH(("No"),(AH6))))</formula>
    </cfRule>
  </conditionalFormatting>
  <conditionalFormatting sqref="AH6:AI174">
    <cfRule type="containsText" dxfId="0" priority="17" operator="containsText" text="Some">
      <formula>NOT(ISERROR(SEARCH(("Some"),(AH6))))</formula>
    </cfRule>
  </conditionalFormatting>
  <conditionalFormatting sqref="AW6:AX174">
    <cfRule type="containsText" dxfId="1" priority="18" operator="containsText" text="A">
      <formula>NOT(ISERROR(SEARCH(("A"),(AW6))))</formula>
    </cfRule>
  </conditionalFormatting>
  <conditionalFormatting sqref="AW6:AX174">
    <cfRule type="containsText" dxfId="3" priority="19" operator="containsText" text="B">
      <formula>NOT(ISERROR(SEARCH(("B"),(AW6))))</formula>
    </cfRule>
  </conditionalFormatting>
  <conditionalFormatting sqref="AW6:AX174">
    <cfRule type="containsText" dxfId="0" priority="20" operator="containsText" text="C">
      <formula>NOT(ISERROR(SEARCH(("C"),(AW6))))</formula>
    </cfRule>
  </conditionalFormatting>
  <conditionalFormatting sqref="AW6:AX174">
    <cfRule type="containsText" dxfId="4" priority="21" operator="containsText" text="D">
      <formula>NOT(ISERROR(SEARCH(("D"),(AW6))))</formula>
    </cfRule>
  </conditionalFormatting>
  <conditionalFormatting sqref="AW6:AX174">
    <cfRule type="containsText" dxfId="2" priority="22" operator="containsText" text="F">
      <formula>NOT(ISERROR(SEARCH(("F"),(AW6))))</formula>
    </cfRule>
  </conditionalFormatting>
  <conditionalFormatting sqref="BC6:BI174">
    <cfRule type="containsText" dxfId="0" priority="23" operator="containsText" text="See Note">
      <formula>NOT(ISERROR(SEARCH(("See Note"),(BC6))))</formula>
    </cfRule>
  </conditionalFormatting>
  <conditionalFormatting sqref="BC6:BI174">
    <cfRule type="colorScale" priority="24">
      <colorScale>
        <cfvo type="min"/>
        <cfvo type="percentile" val="50"/>
        <cfvo type="max"/>
        <color rgb="FFE67C73"/>
        <color rgb="FFFFD666"/>
        <color rgb="FF57BB8A"/>
      </colorScale>
    </cfRule>
  </conditionalFormatting>
  <conditionalFormatting sqref="BB6:BB174">
    <cfRule type="containsText" dxfId="1" priority="25" operator="containsText" text="Yes">
      <formula>NOT(ISERROR(SEARCH(("Yes"),(BB6))))</formula>
    </cfRule>
  </conditionalFormatting>
  <conditionalFormatting sqref="BB6:BB174">
    <cfRule type="containsText" dxfId="2" priority="26" operator="containsText" text="No">
      <formula>NOT(ISERROR(SEARCH(("No"),(BB6))))</formula>
    </cfRule>
  </conditionalFormatting>
  <conditionalFormatting sqref="T6:T174">
    <cfRule type="containsText" dxfId="2" priority="27" operator="containsText" text="No">
      <formula>NOT(ISERROR(SEARCH(("No"),(T6))))</formula>
    </cfRule>
  </conditionalFormatting>
  <conditionalFormatting sqref="T6:T174">
    <cfRule type="containsText" dxfId="1" priority="28" operator="containsText" text="Yes">
      <formula>NOT(ISERROR(SEARCH(("Yes"),(T6))))</formula>
    </cfRule>
  </conditionalFormatting>
  <conditionalFormatting sqref="T6:T174">
    <cfRule type="containsText" dxfId="0" priority="29" operator="containsText" text="Email">
      <formula>NOT(ISERROR(SEARCH(("Email"),(T6))))</formula>
    </cfRule>
  </conditionalFormatting>
  <conditionalFormatting sqref="AW6:AW174">
    <cfRule type="colorScale" priority="30">
      <colorScale>
        <cfvo type="min"/>
        <cfvo type="percentile" val="50"/>
        <cfvo type="max"/>
        <color rgb="FF57BB8A"/>
        <color rgb="FFFFD666"/>
        <color rgb="FFE67C73"/>
      </colorScale>
    </cfRule>
  </conditionalFormatting>
  <conditionalFormatting sqref="AY6:AY174">
    <cfRule type="containsText" dxfId="1" priority="31" operator="containsText" text="Self">
      <formula>NOT(ISERROR(SEARCH(("Self"),(AY6))))</formula>
    </cfRule>
  </conditionalFormatting>
  <conditionalFormatting sqref="AY6:AY174">
    <cfRule type="notContainsText" dxfId="2" priority="32" operator="notContains" text="Self">
      <formula>ISERROR(SEARCH(("Self"),(AY6)))</formula>
    </cfRule>
  </conditionalFormatting>
  <conditionalFormatting sqref="AU6:AU174">
    <cfRule type="colorScale" priority="33">
      <colorScale>
        <cfvo type="min"/>
        <cfvo type="percentile" val="50"/>
        <cfvo type="max"/>
        <color rgb="FF57BB8A"/>
        <color rgb="FFFFD666"/>
        <color rgb="FFE67C73"/>
      </colorScale>
    </cfRule>
  </conditionalFormatting>
  <conditionalFormatting sqref="AV6:AV174">
    <cfRule type="colorScale" priority="34">
      <colorScale>
        <cfvo type="min"/>
        <cfvo type="percentile" val="50"/>
        <cfvo type="max"/>
        <color rgb="FF57BB8A"/>
        <color rgb="FFFFD666"/>
        <color rgb="FFE67C73"/>
      </colorScale>
    </cfRule>
  </conditionalFormatting>
  <conditionalFormatting sqref="AM6:AN174">
    <cfRule type="containsText" dxfId="2" priority="35" operator="containsText" text="64">
      <formula>NOT(ISERROR(SEARCH(("64"),(AM6))))</formula>
    </cfRule>
  </conditionalFormatting>
  <conditionalFormatting sqref="AM6:AN174">
    <cfRule type="containsText" dxfId="2" priority="36" operator="containsText" text="MPPE">
      <formula>NOT(ISERROR(SEARCH(("MPPE"),(AM6))))</formula>
    </cfRule>
  </conditionalFormatting>
  <conditionalFormatting sqref="AM6:AN174">
    <cfRule type="containsText" dxfId="0" priority="37" operator="containsText" text="Blowfish">
      <formula>NOT(ISERROR(SEARCH(("Blowfish"),(AM6))))</formula>
    </cfRule>
  </conditionalFormatting>
  <conditionalFormatting sqref="AM6:AN174">
    <cfRule type="containsText" dxfId="1" priority="38" operator="containsText" text="256">
      <formula>NOT(ISERROR(SEARCH(("256"),(AM6))))</formula>
    </cfRule>
  </conditionalFormatting>
  <conditionalFormatting sqref="AM6:AN174">
    <cfRule type="containsText" dxfId="1" priority="39" operator="containsText" text="128">
      <formula>NOT(ISERROR(SEARCH(("128"),(AM6))))</formula>
    </cfRule>
  </conditionalFormatting>
  <conditionalFormatting sqref="AM6:AN174">
    <cfRule type="containsText" dxfId="1" priority="40" operator="containsText" text="160">
      <formula>NOT(ISERROR(SEARCH(("160"),(AM6))))</formula>
    </cfRule>
  </conditionalFormatting>
  <conditionalFormatting sqref="AM6:AN174">
    <cfRule type="containsText" dxfId="2" priority="41" operator="containsText" text="Not Specified">
      <formula>NOT(ISERROR(SEARCH(("Not Specified"),(AM6))))</formula>
    </cfRule>
  </conditionalFormatting>
  <conditionalFormatting sqref="AO6:AP174">
    <cfRule type="containsText" dxfId="2" priority="42" operator="containsText" text="Not Specified">
      <formula>NOT(ISERROR(SEARCH(("Not Specified"),(AO6))))</formula>
    </cfRule>
  </conditionalFormatting>
  <conditionalFormatting sqref="AO6:AP174">
    <cfRule type="containsText" dxfId="2" priority="43" operator="containsText" text="1024">
      <formula>NOT(ISERROR(SEARCH(("1024"),(AO6))))</formula>
    </cfRule>
  </conditionalFormatting>
  <conditionalFormatting sqref="AO6:AP174">
    <cfRule type="containsText" dxfId="2" priority="44" operator="containsText" text="v2">
      <formula>NOT(ISERROR(SEARCH(("v2"),(AO6))))</formula>
    </cfRule>
  </conditionalFormatting>
  <conditionalFormatting sqref="AO6:AP174">
    <cfRule type="containsText" dxfId="2" priority="45" operator="containsText" text="RC4">
      <formula>NOT(ISERROR(SEARCH(("RC4"),(AO6))))</formula>
    </cfRule>
  </conditionalFormatting>
  <conditionalFormatting sqref="AO6:AP174">
    <cfRule type="containsText" dxfId="1" priority="46" operator="containsText" text="2048">
      <formula>NOT(ISERROR(SEARCH(("2048"),(AO6))))</formula>
    </cfRule>
  </conditionalFormatting>
  <conditionalFormatting sqref="AO6:AP174">
    <cfRule type="containsText" dxfId="1" priority="47" operator="containsText" text="4096">
      <formula>NOT(ISERROR(SEARCH(("4096"),(AO6))))</formula>
    </cfRule>
  </conditionalFormatting>
  <conditionalFormatting sqref="BD6:BF174">
    <cfRule type="containsText" dxfId="2" priority="48" operator="containsText" text="Yes">
      <formula>NOT(ISERROR(SEARCH(("Yes"),(BD6))))</formula>
    </cfRule>
  </conditionalFormatting>
  <conditionalFormatting sqref="AM6:AP174">
    <cfRule type="containsText" dxfId="0" priority="49" operator="containsText" text="See Note">
      <formula>NOT(ISERROR(SEARCH(("See Note"),(AM6))))</formula>
    </cfRule>
  </conditionalFormatting>
  <conditionalFormatting sqref="AX6:AX174">
    <cfRule type="containsText" dxfId="2" priority="50" operator="containsText" text="T">
      <formula>NOT(ISERROR(SEARCH(("T"),(AX6))))</formula>
    </cfRule>
  </conditionalFormatting>
  <conditionalFormatting sqref="BJ6:BJ174">
    <cfRule type="containsText" dxfId="2" priority="51" operator="containsText" text="No">
      <formula>NOT(ISERROR(SEARCH(("No"),(BJ6))))</formula>
    </cfRule>
  </conditionalFormatting>
  <conditionalFormatting sqref="BG6:BI174">
    <cfRule type="containsText" dxfId="1" priority="52" operator="containsText" text="Yes">
      <formula>NOT(ISERROR(SEARCH(("Yes"),(BG6))))</formula>
    </cfRule>
  </conditionalFormatting>
  <conditionalFormatting sqref="BG6:BI174">
    <cfRule type="containsText" dxfId="2" priority="53" operator="containsText" text="No">
      <formula>NOT(ISERROR(SEARCH(("No"),(BG6))))</formula>
    </cfRule>
  </conditionalFormatting>
  <conditionalFormatting sqref="BI6:BK174">
    <cfRule type="containsText" dxfId="1" priority="54" operator="containsText" text="Yes">
      <formula>NOT(ISERROR(SEARCH(("Yes"),(BI6))))</formula>
    </cfRule>
  </conditionalFormatting>
  <conditionalFormatting sqref="BI6:BK174">
    <cfRule type="containsText" dxfId="2" priority="55" operator="containsText" text="No">
      <formula>NOT(ISERROR(SEARCH(("No"),(BI6))))</formula>
    </cfRule>
  </conditionalFormatting>
  <conditionalFormatting sqref="BG6:BI174">
    <cfRule type="containsText" dxfId="0" priority="56" operator="containsText" text="Some">
      <formula>NOT(ISERROR(SEARCH(("Some"),(BG6))))</formula>
    </cfRule>
  </conditionalFormatting>
  <conditionalFormatting sqref="B6:B174">
    <cfRule type="cellIs" dxfId="5" priority="57" operator="equal">
      <formula>0</formula>
    </cfRule>
  </conditionalFormatting>
  <conditionalFormatting sqref="B6:B174">
    <cfRule type="cellIs" dxfId="6" priority="58" operator="lessThan">
      <formula>3</formula>
    </cfRule>
  </conditionalFormatting>
  <conditionalFormatting sqref="B6:B174">
    <cfRule type="cellIs" dxfId="7" priority="59" operator="greaterThanOrEqual">
      <formula>3</formula>
    </cfRule>
  </conditionalFormatting>
  <conditionalFormatting sqref="C6:C174">
    <cfRule type="cellIs" dxfId="5" priority="60" operator="lessThanOrEqual">
      <formula>1</formula>
    </cfRule>
  </conditionalFormatting>
  <conditionalFormatting sqref="C6:C174">
    <cfRule type="cellIs" dxfId="6" priority="61" operator="lessThan">
      <formula>3</formula>
    </cfRule>
  </conditionalFormatting>
  <conditionalFormatting sqref="C6:C174">
    <cfRule type="cellIs" dxfId="7" priority="62" operator="greaterThanOrEqual">
      <formula>3</formula>
    </cfRule>
  </conditionalFormatting>
  <conditionalFormatting sqref="D6:D174">
    <cfRule type="cellIs" dxfId="5" priority="63" operator="lessThanOrEqual">
      <formula>1</formula>
    </cfRule>
  </conditionalFormatting>
  <conditionalFormatting sqref="D6:D174">
    <cfRule type="cellIs" dxfId="6" priority="64" operator="lessThan">
      <formula>3</formula>
    </cfRule>
  </conditionalFormatting>
  <conditionalFormatting sqref="D6:D174">
    <cfRule type="cellIs" dxfId="7" priority="65" operator="greaterThanOrEqual">
      <formula>3</formula>
    </cfRule>
  </conditionalFormatting>
  <conditionalFormatting sqref="E6:E174">
    <cfRule type="cellIs" dxfId="5" priority="66" operator="lessThanOrEqual">
      <formula>1</formula>
    </cfRule>
  </conditionalFormatting>
  <conditionalFormatting sqref="E6:E174">
    <cfRule type="cellIs" dxfId="6" priority="67" operator="lessThan">
      <formula>2.5</formula>
    </cfRule>
  </conditionalFormatting>
  <conditionalFormatting sqref="E6:E174">
    <cfRule type="cellIs" dxfId="7" priority="68" operator="greaterThanOrEqual">
      <formula>2.5</formula>
    </cfRule>
  </conditionalFormatting>
  <conditionalFormatting sqref="F6:F174">
    <cfRule type="cellIs" dxfId="5" priority="69" operator="lessThanOrEqual">
      <formula>1</formula>
    </cfRule>
  </conditionalFormatting>
  <conditionalFormatting sqref="F6:F174">
    <cfRule type="cellIs" dxfId="6" priority="70" operator="lessThanOrEqual">
      <formula>2</formula>
    </cfRule>
  </conditionalFormatting>
  <conditionalFormatting sqref="F6:F174">
    <cfRule type="cellIs" dxfId="7" priority="71" operator="greaterThan">
      <formula>2</formula>
    </cfRule>
  </conditionalFormatting>
  <conditionalFormatting sqref="G6:G174">
    <cfRule type="cellIs" dxfId="5" priority="72" operator="lessThanOrEqual">
      <formula>1</formula>
    </cfRule>
  </conditionalFormatting>
  <conditionalFormatting sqref="G6:G174">
    <cfRule type="cellIs" dxfId="6" priority="73" operator="lessThanOrEqual">
      <formula>3</formula>
    </cfRule>
  </conditionalFormatting>
  <conditionalFormatting sqref="G6:G174">
    <cfRule type="cellIs" dxfId="7" priority="74" operator="greaterThan">
      <formula>3</formula>
    </cfRule>
  </conditionalFormatting>
  <conditionalFormatting sqref="H6:H174">
    <cfRule type="cellIs" dxfId="5" priority="75" operator="lessThanOrEqual">
      <formula>3</formula>
    </cfRule>
  </conditionalFormatting>
  <conditionalFormatting sqref="H6:H174">
    <cfRule type="cellIs" dxfId="6" priority="76" operator="lessThanOrEqual">
      <formula>6</formula>
    </cfRule>
  </conditionalFormatting>
  <conditionalFormatting sqref="H6:H174">
    <cfRule type="cellIs" dxfId="7" priority="77" operator="greaterThan">
      <formula>6</formula>
    </cfRule>
  </conditionalFormatting>
  <conditionalFormatting sqref="I6:I174">
    <cfRule type="cellIs" dxfId="5" priority="78" operator="lessThanOrEqual">
      <formula>3</formula>
    </cfRule>
  </conditionalFormatting>
  <conditionalFormatting sqref="I6:I174">
    <cfRule type="cellIs" dxfId="6" priority="79" operator="lessThanOrEqual">
      <formula>6</formula>
    </cfRule>
  </conditionalFormatting>
  <conditionalFormatting sqref="I6:I174">
    <cfRule type="cellIs" dxfId="7" priority="80" operator="greaterThan">
      <formula>6</formula>
    </cfRule>
  </conditionalFormatting>
  <conditionalFormatting sqref="J6:J174">
    <cfRule type="cellIs" dxfId="5" priority="81" operator="equal">
      <formula>0</formula>
    </cfRule>
  </conditionalFormatting>
  <conditionalFormatting sqref="J6:J174">
    <cfRule type="cellIs" dxfId="6" priority="82" operator="lessThan">
      <formula>3</formula>
    </cfRule>
  </conditionalFormatting>
  <conditionalFormatting sqref="J6:J174">
    <cfRule type="cellIs" dxfId="7" priority="83" operator="greaterThanOrEqual">
      <formula>3</formula>
    </cfRule>
  </conditionalFormatting>
  <conditionalFormatting sqref="M6:M174">
    <cfRule type="containsText" dxfId="2" priority="84" operator="containsText" text="Five">
      <formula>NOT(ISERROR(SEARCH(("Five"),(M6))))</formula>
    </cfRule>
  </conditionalFormatting>
  <conditionalFormatting sqref="M6:M174">
    <cfRule type="containsText" dxfId="0" priority="85" operator="containsText" text="Nine">
      <formula>NOT(ISERROR(SEARCH(("Nine"),(M6))))</formula>
    </cfRule>
  </conditionalFormatting>
  <conditionalFormatting sqref="M6:M174">
    <cfRule type="containsText" dxfId="0" priority="86" operator="containsText" text="Fourteen">
      <formula>NOT(ISERROR(SEARCH(("Fourteen"),(M6))))</formula>
    </cfRule>
  </conditionalFormatting>
  <conditionalFormatting sqref="M6:M174">
    <cfRule type="containsText" dxfId="0" priority="87" operator="containsText" text="See Note">
      <formula>NOT(ISERROR(SEARCH(("See Note"),(M6))))</formula>
    </cfRule>
  </conditionalFormatting>
  <conditionalFormatting sqref="M6:M174">
    <cfRule type="containsText" dxfId="2" priority="88" operator="containsText" text="Not Disclosed">
      <formula>NOT(ISERROR(SEARCH(("Not Disclosed"),(M6))))</formula>
    </cfRule>
  </conditionalFormatting>
  <conditionalFormatting sqref="M6:M174">
    <cfRule type="containsText" dxfId="1" priority="89" operator="containsText" text="No">
      <formula>NOT(ISERROR(SEARCH(("No"),(M6))))</formula>
    </cfRule>
  </conditionalFormatting>
  <conditionalFormatting sqref="AM6:AN174">
    <cfRule type="containsText" dxfId="1" priority="90" operator="containsText" text="192">
      <formula>NOT(ISERROR(SEARCH(("192"),(AM6))))</formula>
    </cfRule>
  </conditionalFormatting>
  <conditionalFormatting sqref="AA6:AF174">
    <cfRule type="containsText" dxfId="1" priority="91" operator="containsText" text="Yes">
      <formula>NOT(ISERROR(SEARCH(("Yes"),(AA6))))</formula>
    </cfRule>
  </conditionalFormatting>
  <conditionalFormatting sqref="AG6:AG174">
    <cfRule type="containsText" dxfId="0" priority="92" operator="containsText" text="Yes">
      <formula>NOT(ISERROR(SEARCH(("Yes"),(AG6))))</formula>
    </cfRule>
  </conditionalFormatting>
  <conditionalFormatting sqref="AA6:AF174">
    <cfRule type="containsText" dxfId="0" priority="93" operator="containsText" text="See Note">
      <formula>NOT(ISERROR(SEARCH(("See Note"),(AA6))))</formula>
    </cfRule>
  </conditionalFormatting>
  <conditionalFormatting sqref="AG6:AG174">
    <cfRule type="containsText" dxfId="0" priority="94" operator="containsText" text="See Note">
      <formula>NOT(ISERROR(SEARCH(("See Note"),(AG6))))</formula>
    </cfRule>
  </conditionalFormatting>
  <conditionalFormatting sqref="AR6:AR174">
    <cfRule type="cellIs" dxfId="2" priority="95" operator="lessThan">
      <formula>3</formula>
    </cfRule>
  </conditionalFormatting>
  <conditionalFormatting sqref="AR6:AR174">
    <cfRule type="cellIs" dxfId="0" priority="96" operator="lessThan">
      <formula>10</formula>
    </cfRule>
  </conditionalFormatting>
  <conditionalFormatting sqref="AR6:AR174">
    <cfRule type="cellIs" dxfId="1" priority="97" operator="greaterThanOrEqual">
      <formula>10</formula>
    </cfRule>
  </conditionalFormatting>
  <conditionalFormatting sqref="AS6:AS174">
    <cfRule type="cellIs" dxfId="2" priority="98" operator="lessThan">
      <formula>3</formula>
    </cfRule>
  </conditionalFormatting>
  <conditionalFormatting sqref="AS6:AS174">
    <cfRule type="cellIs" dxfId="0" priority="99" operator="lessThan">
      <formula>10</formula>
    </cfRule>
  </conditionalFormatting>
  <conditionalFormatting sqref="AS6:AS174">
    <cfRule type="cellIs" dxfId="1" priority="100" operator="greaterThanOrEqual">
      <formula>10</formula>
    </cfRule>
  </conditionalFormatting>
  <conditionalFormatting sqref="N6:N174">
    <cfRule type="cellIs" dxfId="1" priority="101" operator="equal">
      <formula>"No"</formula>
    </cfRule>
  </conditionalFormatting>
  <conditionalFormatting sqref="N6:N174">
    <cfRule type="cellIs" dxfId="2" priority="102" operator="equal">
      <formula>"Yes"</formula>
    </cfRule>
  </conditionalFormatting>
  <conditionalFormatting sqref="U6:V174">
    <cfRule type="containsText" dxfId="2" priority="103" operator="containsText" text="No">
      <formula>NOT(ISERROR(SEARCH(("No"),(U6))))</formula>
    </cfRule>
  </conditionalFormatting>
  <conditionalFormatting sqref="U6:V174">
    <cfRule type="containsText" dxfId="1" priority="104" operator="containsText" text="Yes">
      <formula>NOT(ISERROR(SEARCH(("Yes"),(U6))))</formula>
    </cfRule>
  </conditionalFormatting>
  <conditionalFormatting sqref="AL6:AL174">
    <cfRule type="containsText" dxfId="1" priority="105" operator="containsText" text="Dedicated">
      <formula>NOT(ISERROR(SEARCH(("Dedicated"),(AL6))))</formula>
    </cfRule>
  </conditionalFormatting>
  <conditionalFormatting sqref="AL6:AL174">
    <cfRule type="containsText" dxfId="0" priority="106" operator="containsText" text="Mix">
      <formula>NOT(ISERROR(SEARCH(("Mix"),(AL6))))</formula>
    </cfRule>
  </conditionalFormatting>
  <conditionalFormatting sqref="AL6:AL174">
    <cfRule type="containsText" dxfId="2" priority="107" operator="containsText" text="Virtual">
      <formula>NOT(ISERROR(SEARCH(("Virtual"),(AL6))))</formula>
    </cfRule>
  </conditionalFormatting>
  <conditionalFormatting sqref="AT6:AT174">
    <cfRule type="containsText" dxfId="0" priority="108" operator="containsText" text="Partial">
      <formula>NOT(ISERROR(SEARCH(("Partial"),(AT6))))</formula>
    </cfRule>
  </conditionalFormatting>
  <conditionalFormatting sqref="AT6:AT174">
    <cfRule type="containsText" dxfId="1" priority="109" operator="containsText" text="Yes">
      <formula>NOT(ISERROR(SEARCH(("Yes"),(AT6))))</formula>
    </cfRule>
  </conditionalFormatting>
  <conditionalFormatting sqref="AT6:AT174">
    <cfRule type="containsText" dxfId="2" priority="110" operator="containsText" text="No">
      <formula>NOT(ISERROR(SEARCH(("No"),(AT6))))</formula>
    </cfRule>
  </conditionalFormatting>
  <conditionalFormatting sqref="AJ6:AJ174">
    <cfRule type="colorScale" priority="111">
      <colorScale>
        <cfvo type="min"/>
        <cfvo type="percentile" val="50"/>
        <cfvo type="max"/>
        <color rgb="FFE67C73"/>
        <color rgb="FFFFD666"/>
        <color rgb="FF57BB8A"/>
      </colorScale>
    </cfRule>
  </conditionalFormatting>
  <conditionalFormatting sqref="AK6:AK174">
    <cfRule type="colorScale" priority="112">
      <colorScale>
        <cfvo type="min"/>
        <cfvo type="percentile" val="50"/>
        <cfvo type="max"/>
        <color rgb="FFE67C73"/>
        <color rgb="FFFFD666"/>
        <color rgb="FF57BB8A"/>
      </colorScale>
    </cfRule>
  </conditionalFormatting>
  <conditionalFormatting sqref="N6:N174">
    <cfRule type="containsText" dxfId="2" priority="113" operator="containsText" text="Not Disclosed">
      <formula>NOT(ISERROR(SEARCH(("Not Disclosed"),(N6))))</formula>
    </cfRule>
  </conditionalFormatting>
  <conditionalFormatting sqref="N6:N174">
    <cfRule type="containsText" dxfId="0" priority="114" operator="containsText" text="Owned">
      <formula>NOT(ISERROR(SEARCH(("Owned"),(N6))))</formula>
    </cfRule>
  </conditionalFormatting>
  <conditionalFormatting sqref="M6:M174">
    <cfRule type="containsText" dxfId="0" priority="115" operator="containsText" text="Cooperative">
      <formula>NOT(ISERROR(SEARCH(("Cooperative"),(M6))))</formula>
    </cfRule>
  </conditionalFormatting>
  <hyperlinks>
    <hyperlink r:id="rId2" ref="A175"/>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s>
  <sheetData>
    <row r="1">
      <c r="A1" s="1" t="s">
        <v>0</v>
      </c>
      <c r="B1" s="1" t="s">
        <v>1</v>
      </c>
    </row>
  </sheetData>
  <drawing r:id="rId1"/>
</worksheet>
</file>