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Get_Results" sheetId="4" r:id="rId1"/>
  </sheets>
  <calcPr calcId="125725"/>
</workbook>
</file>

<file path=xl/calcChain.xml><?xml version="1.0" encoding="utf-8"?>
<calcChain xmlns="http://schemas.openxmlformats.org/spreadsheetml/2006/main">
  <c r="G5" i="4"/>
  <c r="G19"/>
  <c r="H14"/>
  <c r="I14" s="1"/>
  <c r="H13"/>
  <c r="I13" s="1"/>
  <c r="G14"/>
  <c r="G13"/>
  <c r="G20"/>
  <c r="G21"/>
  <c r="G22"/>
  <c r="G23"/>
  <c r="C21"/>
  <c r="C22"/>
  <c r="C23"/>
  <c r="E9"/>
  <c r="E8"/>
  <c r="C2"/>
  <c r="B17" s="1"/>
  <c r="C8"/>
  <c r="C9" s="1"/>
  <c r="C14" s="1"/>
  <c r="C20"/>
  <c r="C19"/>
  <c r="C18"/>
  <c r="C17"/>
  <c r="C13"/>
  <c r="D21" l="1"/>
  <c r="D22"/>
  <c r="H12"/>
  <c r="H11" s="1"/>
  <c r="D23"/>
  <c r="D19"/>
  <c r="D20"/>
  <c r="D18"/>
  <c r="D17"/>
  <c r="E17" s="1"/>
  <c r="F17" s="1"/>
  <c r="B18" l="1"/>
  <c r="E18" s="1"/>
  <c r="F18" s="1"/>
  <c r="G17"/>
  <c r="G12" l="1"/>
  <c r="B19"/>
  <c r="E19" s="1"/>
  <c r="F19" s="1"/>
  <c r="B20" s="1"/>
  <c r="E20" s="1"/>
  <c r="F20" s="1"/>
  <c r="B21" s="1"/>
  <c r="G18"/>
  <c r="G11" l="1"/>
  <c r="I12"/>
  <c r="E21"/>
  <c r="F21" s="1"/>
  <c r="B22" s="1"/>
  <c r="E22" s="1"/>
  <c r="F22" s="1"/>
  <c r="B23" s="1"/>
  <c r="E23" s="1"/>
  <c r="F23" s="1"/>
  <c r="I11" l="1"/>
</calcChain>
</file>

<file path=xl/sharedStrings.xml><?xml version="1.0" encoding="utf-8"?>
<sst xmlns="http://schemas.openxmlformats.org/spreadsheetml/2006/main" count="34" uniqueCount="33">
  <si>
    <t>Manager Fee</t>
  </si>
  <si>
    <t>Owner Fee</t>
  </si>
  <si>
    <t>Balance</t>
  </si>
  <si>
    <t>Winners</t>
  </si>
  <si>
    <t>Total</t>
  </si>
  <si>
    <t>N</t>
  </si>
  <si>
    <t>Players</t>
  </si>
  <si>
    <t>Owner + Manager</t>
  </si>
  <si>
    <t>Pending</t>
  </si>
  <si>
    <t>Payments</t>
  </si>
  <si>
    <t>Total Winners Fee</t>
  </si>
  <si>
    <t>Winner Amount</t>
  </si>
  <si>
    <t>Fee x Winner</t>
  </si>
  <si>
    <t># Payment</t>
  </si>
  <si>
    <t>Partial Balance Fee</t>
  </si>
  <si>
    <t>Pending Payment</t>
  </si>
  <si>
    <t>Partial Balance</t>
  </si>
  <si>
    <t>Owner Paid</t>
  </si>
  <si>
    <t>Manager Paid</t>
  </si>
  <si>
    <t>Amount per Player (weis)</t>
  </si>
  <si>
    <t>Amount per Player (ether)</t>
  </si>
  <si>
    <t>1 Ether in Weis</t>
  </si>
  <si>
    <t>Valid Conditions</t>
  </si>
  <si>
    <t>Players &gt;= Winners</t>
  </si>
  <si>
    <t>Payments &lt;= Winners</t>
  </si>
  <si>
    <t>Total Winners Amount</t>
  </si>
  <si>
    <t>Accumulated Winner Amount</t>
  </si>
  <si>
    <t>Manager Amount</t>
  </si>
  <si>
    <t>Owner Amount</t>
  </si>
  <si>
    <t>By Accumulated Amount</t>
  </si>
  <si>
    <t>By Total Amount</t>
  </si>
  <si>
    <t>Validation</t>
  </si>
  <si>
    <t>Change ONLY value in green background color</t>
  </si>
</sst>
</file>

<file path=xl/styles.xml><?xml version="1.0" encoding="utf-8"?>
<styleSheet xmlns="http://schemas.openxmlformats.org/spreadsheetml/2006/main">
  <numFmts count="1">
    <numFmt numFmtId="166" formatCode="0.00000000000000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Fill="1"/>
    <xf numFmtId="0" fontId="1" fillId="0" borderId="0" xfId="0" applyFont="1" applyAlignment="1">
      <alignment horizontal="center"/>
    </xf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E15" sqref="E15"/>
    </sheetView>
  </sheetViews>
  <sheetFormatPr baseColWidth="10" defaultRowHeight="15"/>
  <cols>
    <col min="1" max="1" width="11.42578125" bestFit="1" customWidth="1"/>
    <col min="2" max="2" width="24.5703125" bestFit="1" customWidth="1"/>
    <col min="3" max="3" width="20.140625" bestFit="1" customWidth="1"/>
    <col min="4" max="4" width="21.5703125" bestFit="1" customWidth="1"/>
    <col min="5" max="6" width="18.140625" bestFit="1" customWidth="1"/>
    <col min="7" max="7" width="30.7109375" bestFit="1" customWidth="1"/>
    <col min="8" max="8" width="18.140625" bestFit="1" customWidth="1"/>
    <col min="9" max="9" width="11.85546875" bestFit="1" customWidth="1"/>
  </cols>
  <sheetData>
    <row r="1" spans="1:9">
      <c r="B1" s="3" t="s">
        <v>21</v>
      </c>
      <c r="C1" s="9">
        <v>1E+18</v>
      </c>
    </row>
    <row r="2" spans="1:9">
      <c r="B2" s="3" t="s">
        <v>19</v>
      </c>
      <c r="C2" s="9">
        <f>C3*C1</f>
        <v>1E+16</v>
      </c>
      <c r="E2" s="10" t="s">
        <v>32</v>
      </c>
      <c r="F2" s="10"/>
      <c r="G2" s="10"/>
    </row>
    <row r="3" spans="1:9">
      <c r="B3" s="5" t="s">
        <v>20</v>
      </c>
      <c r="C3" s="5">
        <v>0.01</v>
      </c>
    </row>
    <row r="4" spans="1:9">
      <c r="B4" s="5" t="s">
        <v>1</v>
      </c>
      <c r="C4" s="5">
        <v>0.1</v>
      </c>
    </row>
    <row r="5" spans="1:9">
      <c r="B5" s="5" t="s">
        <v>17</v>
      </c>
      <c r="C5" s="6" t="s">
        <v>5</v>
      </c>
      <c r="G5" s="2">
        <f>2*17000000000000000</f>
        <v>3.4E+16</v>
      </c>
    </row>
    <row r="6" spans="1:9">
      <c r="B6" s="5" t="s">
        <v>0</v>
      </c>
      <c r="C6" s="5">
        <v>0.1</v>
      </c>
    </row>
    <row r="7" spans="1:9">
      <c r="B7" s="5" t="s">
        <v>18</v>
      </c>
      <c r="C7" s="6" t="s">
        <v>5</v>
      </c>
      <c r="E7" t="s">
        <v>22</v>
      </c>
    </row>
    <row r="8" spans="1:9">
      <c r="B8" s="3" t="s">
        <v>7</v>
      </c>
      <c r="C8" s="3">
        <f>IF(EXACT(C5,"N"),C4,0) + IF(EXACT(C7,"N"),C6,0)</f>
        <v>0.2</v>
      </c>
      <c r="E8" t="b">
        <f>C10&gt;=C11</f>
        <v>1</v>
      </c>
      <c r="F8" s="1" t="s">
        <v>23</v>
      </c>
      <c r="G8" s="1"/>
    </row>
    <row r="9" spans="1:9">
      <c r="B9" s="3" t="s">
        <v>10</v>
      </c>
      <c r="C9" s="3">
        <f>1-C8</f>
        <v>0.8</v>
      </c>
      <c r="E9" t="b">
        <f>C12&lt;=C11</f>
        <v>1</v>
      </c>
      <c r="F9" s="1" t="s">
        <v>24</v>
      </c>
      <c r="G9" s="1"/>
    </row>
    <row r="10" spans="1:9" ht="15.75">
      <c r="B10" s="5" t="s">
        <v>6</v>
      </c>
      <c r="C10" s="5">
        <v>4</v>
      </c>
      <c r="G10" s="11" t="s">
        <v>29</v>
      </c>
      <c r="H10" s="11" t="s">
        <v>30</v>
      </c>
      <c r="I10" s="11" t="s">
        <v>31</v>
      </c>
    </row>
    <row r="11" spans="1:9">
      <c r="B11" s="5" t="s">
        <v>3</v>
      </c>
      <c r="C11" s="5">
        <v>2</v>
      </c>
      <c r="E11" s="12" t="s">
        <v>4</v>
      </c>
      <c r="F11" s="12"/>
      <c r="G11" s="2">
        <f>SUM(G12:G14)</f>
        <v>4E+16</v>
      </c>
      <c r="H11" s="2">
        <f>SUM(H12:H14)</f>
        <v>4E+16</v>
      </c>
      <c r="I11" t="b">
        <f>EXACT(G11,H11)</f>
        <v>1</v>
      </c>
    </row>
    <row r="12" spans="1:9">
      <c r="B12" s="5" t="s">
        <v>9</v>
      </c>
      <c r="C12" s="5">
        <v>0</v>
      </c>
      <c r="E12" s="13" t="s">
        <v>25</v>
      </c>
      <c r="F12" s="13"/>
      <c r="G12" s="2">
        <f>MAX(G17:G32)</f>
        <v>3.2E+16</v>
      </c>
      <c r="H12" s="2">
        <f>B17*C9</f>
        <v>3.2E+16</v>
      </c>
      <c r="I12" t="b">
        <f>EXACT(G12,H12)</f>
        <v>1</v>
      </c>
    </row>
    <row r="13" spans="1:9">
      <c r="B13" s="3" t="s">
        <v>8</v>
      </c>
      <c r="C13" s="3">
        <f>C11-C12</f>
        <v>2</v>
      </c>
      <c r="E13" s="12" t="s">
        <v>27</v>
      </c>
      <c r="F13" s="12"/>
      <c r="G13" s="2">
        <f>B17*C6</f>
        <v>4000000000000000</v>
      </c>
      <c r="H13" s="2">
        <f>B17*C6</f>
        <v>4000000000000000</v>
      </c>
      <c r="I13" t="b">
        <f>EXACT(G13,H13)</f>
        <v>1</v>
      </c>
    </row>
    <row r="14" spans="1:9">
      <c r="B14" s="3" t="s">
        <v>12</v>
      </c>
      <c r="C14" s="3">
        <f>C9/C11</f>
        <v>0.4</v>
      </c>
      <c r="E14" s="12" t="s">
        <v>28</v>
      </c>
      <c r="F14" s="12"/>
      <c r="G14" s="2">
        <f>B17*C4</f>
        <v>4000000000000000</v>
      </c>
      <c r="H14" s="2">
        <f>B17*C4</f>
        <v>4000000000000000</v>
      </c>
      <c r="I14" t="b">
        <f>EXACT(G14,H14)</f>
        <v>1</v>
      </c>
    </row>
    <row r="15" spans="1:9">
      <c r="G15" s="2"/>
      <c r="H15" s="2"/>
    </row>
    <row r="16" spans="1:9" ht="15.75">
      <c r="A16" s="8" t="s">
        <v>13</v>
      </c>
      <c r="B16" s="8" t="s">
        <v>2</v>
      </c>
      <c r="C16" s="8" t="s">
        <v>15</v>
      </c>
      <c r="D16" s="8" t="s">
        <v>14</v>
      </c>
      <c r="E16" s="8" t="s">
        <v>16</v>
      </c>
      <c r="F16" s="8" t="s">
        <v>11</v>
      </c>
      <c r="G16" s="8" t="s">
        <v>26</v>
      </c>
    </row>
    <row r="17" spans="1:7">
      <c r="A17">
        <v>0</v>
      </c>
      <c r="B17" s="2">
        <f>C10*C2</f>
        <v>4E+16</v>
      </c>
      <c r="C17" s="7">
        <f>$C$11-A17</f>
        <v>2</v>
      </c>
      <c r="D17" s="4">
        <f>$C$8+($C$14*C17)</f>
        <v>1</v>
      </c>
      <c r="E17" s="2">
        <f>B17/D17</f>
        <v>4E+16</v>
      </c>
      <c r="F17" s="2">
        <f>E17*$C$14</f>
        <v>1.6E+16</v>
      </c>
      <c r="G17" s="2">
        <f>IF(C17&gt;0,F17,0)</f>
        <v>1.6E+16</v>
      </c>
    </row>
    <row r="18" spans="1:7">
      <c r="A18">
        <v>1</v>
      </c>
      <c r="B18" s="2">
        <f>B17-F17</f>
        <v>2.4E+16</v>
      </c>
      <c r="C18">
        <f>$C$11-A18</f>
        <v>1</v>
      </c>
      <c r="D18" s="4">
        <f>$C$8+($C$14*C18)</f>
        <v>0.60000000000000009</v>
      </c>
      <c r="E18" s="2">
        <f>B18/D18</f>
        <v>3.9999999999999992E+16</v>
      </c>
      <c r="F18" s="2">
        <f>E18*$C$14</f>
        <v>1.5999999999999998E+16</v>
      </c>
      <c r="G18" s="2">
        <f>IF(C18&gt;0,F18+G17,0)</f>
        <v>3.2E+16</v>
      </c>
    </row>
    <row r="19" spans="1:7">
      <c r="A19">
        <v>2</v>
      </c>
      <c r="B19" s="2">
        <f>B18-F18</f>
        <v>8000000000000002</v>
      </c>
      <c r="C19">
        <f>$C$11-A19</f>
        <v>0</v>
      </c>
      <c r="D19" s="4">
        <f>$C$8+($C$14*C19)</f>
        <v>0.2</v>
      </c>
      <c r="E19" s="2">
        <f>B19/D19</f>
        <v>4.0000000000000008E+16</v>
      </c>
      <c r="F19" s="2">
        <f>E19*$C$14</f>
        <v>1.6000000000000004E+16</v>
      </c>
      <c r="G19" s="2">
        <f>IF(C19&gt;0,F19+G18,0)</f>
        <v>0</v>
      </c>
    </row>
    <row r="20" spans="1:7">
      <c r="A20">
        <v>3</v>
      </c>
      <c r="B20" s="2">
        <f>B19-F19</f>
        <v>-8000000000000002</v>
      </c>
      <c r="C20">
        <f>$C$11-A20</f>
        <v>-1</v>
      </c>
      <c r="D20" s="4">
        <f>$C$8+($C$14*C20)</f>
        <v>-0.2</v>
      </c>
      <c r="E20" s="2">
        <f>B20/D20</f>
        <v>4.0000000000000008E+16</v>
      </c>
      <c r="F20" s="2">
        <f>E20*$C$14</f>
        <v>1.6000000000000004E+16</v>
      </c>
      <c r="G20" s="2">
        <f t="shared" ref="G19:G23" si="0">IF(C20&gt;=0,F20+G19,0)</f>
        <v>0</v>
      </c>
    </row>
    <row r="21" spans="1:7">
      <c r="A21">
        <v>4</v>
      </c>
      <c r="B21" s="2">
        <f t="shared" ref="B21:B23" si="1">B20-F20</f>
        <v>-2.4000000000000008E+16</v>
      </c>
      <c r="C21">
        <f t="shared" ref="C21:C23" si="2">$C$11-A21</f>
        <v>-2</v>
      </c>
      <c r="D21" s="4">
        <f t="shared" ref="D21:D23" si="3">$C$8+($C$14*C21)</f>
        <v>-0.60000000000000009</v>
      </c>
      <c r="E21" s="2">
        <f t="shared" ref="E21:E23" si="4">B21/D21</f>
        <v>4.0000000000000008E+16</v>
      </c>
      <c r="F21" s="2">
        <f t="shared" ref="F21:F23" si="5">E21*$C$14</f>
        <v>1.6000000000000004E+16</v>
      </c>
      <c r="G21" s="2">
        <f t="shared" si="0"/>
        <v>0</v>
      </c>
    </row>
    <row r="22" spans="1:7">
      <c r="A22">
        <v>5</v>
      </c>
      <c r="B22" s="2">
        <f t="shared" si="1"/>
        <v>-4.0000000000000016E+16</v>
      </c>
      <c r="C22">
        <f t="shared" si="2"/>
        <v>-3</v>
      </c>
      <c r="D22" s="4">
        <f t="shared" si="3"/>
        <v>-1.0000000000000002</v>
      </c>
      <c r="E22" s="2">
        <f t="shared" si="4"/>
        <v>4.0000000000000008E+16</v>
      </c>
      <c r="F22" s="2">
        <f t="shared" si="5"/>
        <v>1.6000000000000004E+16</v>
      </c>
      <c r="G22" s="2">
        <f t="shared" si="0"/>
        <v>0</v>
      </c>
    </row>
    <row r="23" spans="1:7">
      <c r="A23">
        <v>6</v>
      </c>
      <c r="B23" s="2">
        <f t="shared" si="1"/>
        <v>-5.6000000000000016E+16</v>
      </c>
      <c r="C23">
        <f t="shared" si="2"/>
        <v>-4</v>
      </c>
      <c r="D23" s="4">
        <f t="shared" si="3"/>
        <v>-1.4000000000000001</v>
      </c>
      <c r="E23" s="2">
        <f t="shared" si="4"/>
        <v>4.0000000000000008E+16</v>
      </c>
      <c r="F23" s="2">
        <f t="shared" si="5"/>
        <v>1.6000000000000004E+16</v>
      </c>
      <c r="G23" s="2">
        <f t="shared" si="0"/>
        <v>0</v>
      </c>
    </row>
    <row r="24" spans="1:7">
      <c r="B24" s="2"/>
      <c r="D24" s="4"/>
      <c r="E24" s="2"/>
      <c r="F24" s="2"/>
    </row>
    <row r="25" spans="1:7">
      <c r="B25" s="2"/>
      <c r="D25" s="4"/>
      <c r="E25" s="2"/>
      <c r="F25" s="2"/>
    </row>
    <row r="26" spans="1:7">
      <c r="B26" s="2"/>
      <c r="D26" s="4"/>
      <c r="E26" s="2"/>
      <c r="F26" s="2"/>
    </row>
    <row r="27" spans="1:7">
      <c r="D27" s="4"/>
    </row>
  </sheetData>
  <mergeCells count="7">
    <mergeCell ref="F8:G8"/>
    <mergeCell ref="F9:G9"/>
    <mergeCell ref="E12:F12"/>
    <mergeCell ref="E13:F13"/>
    <mergeCell ref="E14:F14"/>
    <mergeCell ref="E11:F11"/>
    <mergeCell ref="E2:G2"/>
  </mergeCells>
  <conditionalFormatting sqref="A17:F40">
    <cfRule type="expression" dxfId="2" priority="2">
      <formula>$C17&lt;=0</formula>
    </cfRule>
    <cfRule type="expression" dxfId="1" priority="3">
      <formula>AND(ISNUMBER($C17),$C17&gt;0)</formula>
    </cfRule>
    <cfRule type="expression" dxfId="0" priority="1">
      <formula>NOT(ISNUMBER($C17))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Get_Results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2018-03-17T01:43:15Z</dcterms:created>
  <dcterms:modified xsi:type="dcterms:W3CDTF">2018-03-22T04:10:13Z</dcterms:modified>
</cp:coreProperties>
</file>