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05" yWindow="225" windowWidth="16365" windowHeight="13785" activeTab="2"/>
  </bookViews>
  <sheets>
    <sheet name="V1_15Ngas" sheetId="1" r:id="rId1"/>
    <sheet name="V1_15Ngas +Cumulative" sheetId="3" r:id="rId2"/>
    <sheet name="R_Measured" sheetId="2" r:id="rId3"/>
    <sheet name="R_Cumulative" sheetId="4" r:id="rId4"/>
    <sheet name="Mean_values" sheetId="5" r:id="rId5"/>
    <sheet name="Mean_values_R" sheetId="6" r:id="rId6"/>
  </sheets>
  <calcPr calcId="145621"/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3" i="1"/>
  <c r="V3" i="1"/>
  <c r="R35" i="4" l="1"/>
  <c r="R58" i="4"/>
  <c r="R59" i="4" s="1"/>
  <c r="R55" i="4"/>
  <c r="R56" i="4" s="1"/>
  <c r="R52" i="4"/>
  <c r="R53" i="4" s="1"/>
  <c r="R48" i="4"/>
  <c r="R49" i="4" s="1"/>
  <c r="R45" i="4"/>
  <c r="R46" i="4" s="1"/>
  <c r="R42" i="4"/>
  <c r="R43" i="4" s="1"/>
  <c r="R39" i="4"/>
  <c r="R40" i="4" s="1"/>
  <c r="R36" i="4"/>
  <c r="U2" i="4"/>
  <c r="U3" i="4" s="1"/>
  <c r="V2" i="4"/>
  <c r="V3" i="4" s="1"/>
  <c r="U6" i="4"/>
  <c r="U7" i="4" s="1"/>
  <c r="V6" i="4"/>
  <c r="V7" i="4" s="1"/>
  <c r="U9" i="4"/>
  <c r="U10" i="4" s="1"/>
  <c r="V9" i="4"/>
  <c r="V10" i="4" s="1"/>
  <c r="U12" i="4"/>
  <c r="U13" i="4" s="1"/>
  <c r="V12" i="4"/>
  <c r="V13" i="4" s="1"/>
  <c r="U15" i="4"/>
  <c r="U16" i="4" s="1"/>
  <c r="V15" i="4"/>
  <c r="V16" i="4" s="1"/>
  <c r="U19" i="4"/>
  <c r="U20" i="4" s="1"/>
  <c r="V19" i="4"/>
  <c r="V20" i="4" s="1"/>
  <c r="U22" i="4"/>
  <c r="U23" i="4" s="1"/>
  <c r="V22" i="4"/>
  <c r="V23" i="4" s="1"/>
  <c r="U25" i="4"/>
  <c r="U26" i="4" s="1"/>
  <c r="V25" i="4"/>
  <c r="V26" i="4" s="1"/>
  <c r="T25" i="4"/>
  <c r="T26" i="4" s="1"/>
  <c r="T23" i="4"/>
  <c r="T22" i="4"/>
  <c r="T19" i="4"/>
  <c r="T20" i="4" s="1"/>
  <c r="T16" i="4"/>
  <c r="T15" i="4"/>
  <c r="T12" i="4"/>
  <c r="T13" i="4" s="1"/>
  <c r="T10" i="4"/>
  <c r="T9" i="4"/>
  <c r="T6" i="4"/>
  <c r="T7" i="4" s="1"/>
  <c r="T3" i="4"/>
  <c r="T2" i="4"/>
  <c r="Q30" i="4"/>
  <c r="R30" i="4"/>
  <c r="P30" i="4"/>
  <c r="Q2" i="4"/>
  <c r="R2" i="4"/>
  <c r="Q3" i="4"/>
  <c r="R3" i="4"/>
  <c r="Q4" i="4"/>
  <c r="R4" i="4"/>
  <c r="Q5" i="4"/>
  <c r="R5" i="4"/>
  <c r="Q6" i="4"/>
  <c r="R6" i="4"/>
  <c r="Q7" i="4"/>
  <c r="R7" i="4"/>
  <c r="Q8" i="4"/>
  <c r="R8" i="4"/>
  <c r="Q9" i="4"/>
  <c r="R9" i="4"/>
  <c r="Q10" i="4"/>
  <c r="R10" i="4"/>
  <c r="Q11" i="4"/>
  <c r="R11" i="4"/>
  <c r="Q12" i="4"/>
  <c r="R12" i="4"/>
  <c r="Q13" i="4"/>
  <c r="R13" i="4"/>
  <c r="Q14" i="4"/>
  <c r="R14" i="4"/>
  <c r="Q15" i="4"/>
  <c r="R15" i="4"/>
  <c r="Q16" i="4"/>
  <c r="R16" i="4"/>
  <c r="Q17" i="4"/>
  <c r="R17" i="4"/>
  <c r="Q18" i="4"/>
  <c r="R18" i="4"/>
  <c r="Q19" i="4"/>
  <c r="R19" i="4"/>
  <c r="Q20" i="4"/>
  <c r="R20" i="4"/>
  <c r="Q21" i="4"/>
  <c r="R21" i="4"/>
  <c r="Q22" i="4"/>
  <c r="R22" i="4"/>
  <c r="Q23" i="4"/>
  <c r="R23" i="4"/>
  <c r="Q24" i="4"/>
  <c r="R24" i="4"/>
  <c r="Q25" i="4"/>
  <c r="R25" i="4"/>
  <c r="Q26" i="4"/>
  <c r="R26" i="4"/>
  <c r="Q27" i="4"/>
  <c r="R2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" i="4"/>
  <c r="T34" i="5" l="1"/>
  <c r="T35" i="5"/>
  <c r="R34" i="5"/>
  <c r="U34" i="5"/>
  <c r="U35" i="5" s="1"/>
  <c r="S34" i="5"/>
  <c r="S35" i="5" s="1"/>
  <c r="R35" i="5"/>
  <c r="T31" i="5"/>
  <c r="T32" i="5" s="1"/>
  <c r="R31" i="5"/>
  <c r="U31" i="5"/>
  <c r="U32" i="5" s="1"/>
  <c r="S31" i="5"/>
  <c r="S32" i="5" s="1"/>
  <c r="R32" i="5"/>
  <c r="T28" i="5" l="1"/>
  <c r="T29" i="5"/>
  <c r="R28" i="5"/>
  <c r="S28" i="5"/>
  <c r="R29" i="5"/>
  <c r="U28" i="5"/>
  <c r="U29" i="5" s="1"/>
  <c r="S29" i="5"/>
  <c r="N3" i="4" l="1"/>
  <c r="N4" i="4"/>
  <c r="N5" i="4"/>
  <c r="N6" i="4"/>
  <c r="N7" i="4"/>
  <c r="N8" i="4"/>
  <c r="N9" i="4"/>
  <c r="N10" i="4"/>
  <c r="N12" i="4"/>
  <c r="N13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" i="4"/>
  <c r="Z6" i="5" l="1"/>
  <c r="Z7" i="5"/>
  <c r="Z8" i="5"/>
  <c r="Z9" i="5"/>
  <c r="Y9" i="5"/>
  <c r="Y8" i="5"/>
  <c r="Y7" i="5"/>
  <c r="Y6" i="5"/>
  <c r="Z5" i="5"/>
  <c r="Y5" i="5"/>
  <c r="Z4" i="5"/>
  <c r="Y4" i="5"/>
  <c r="Z3" i="5"/>
  <c r="Y3" i="5"/>
  <c r="Z2" i="5"/>
  <c r="Y2" i="5"/>
  <c r="T15" i="5"/>
  <c r="U15" i="5"/>
  <c r="U16" i="5" s="1"/>
  <c r="T16" i="5"/>
  <c r="T19" i="5"/>
  <c r="U19" i="5"/>
  <c r="U20" i="5" s="1"/>
  <c r="T20" i="5"/>
  <c r="T22" i="5"/>
  <c r="U22" i="5"/>
  <c r="U23" i="5" s="1"/>
  <c r="T23" i="5"/>
  <c r="T25" i="5"/>
  <c r="U25" i="5"/>
  <c r="U26" i="5" s="1"/>
  <c r="T26" i="5"/>
  <c r="T9" i="5"/>
  <c r="U9" i="5"/>
  <c r="U10" i="5" s="1"/>
  <c r="T10" i="5"/>
  <c r="T12" i="5"/>
  <c r="U12" i="5"/>
  <c r="U13" i="5" s="1"/>
  <c r="T13" i="5"/>
  <c r="U6" i="5"/>
  <c r="T6" i="5"/>
  <c r="T7" i="5"/>
  <c r="U2" i="5"/>
  <c r="T2" i="5"/>
  <c r="S26" i="5"/>
  <c r="R26" i="5"/>
  <c r="S23" i="5"/>
  <c r="R23" i="5"/>
  <c r="S20" i="5"/>
  <c r="R20" i="5"/>
  <c r="S16" i="5"/>
  <c r="R16" i="5"/>
  <c r="S13" i="5"/>
  <c r="R13" i="5"/>
  <c r="S10" i="5"/>
  <c r="R10" i="5"/>
  <c r="U7" i="5"/>
  <c r="S7" i="5"/>
  <c r="R7" i="5"/>
  <c r="S3" i="5"/>
  <c r="T3" i="5"/>
  <c r="U3" i="5"/>
  <c r="R3" i="5"/>
  <c r="S2" i="5"/>
  <c r="S6" i="5"/>
  <c r="S9" i="5"/>
  <c r="S12" i="5"/>
  <c r="S15" i="5"/>
  <c r="S19" i="5"/>
  <c r="S22" i="5"/>
  <c r="S25" i="5"/>
  <c r="R15" i="5"/>
  <c r="R19" i="5"/>
  <c r="R22" i="5"/>
  <c r="R25" i="5"/>
  <c r="R9" i="5"/>
  <c r="R12" i="5"/>
  <c r="R6" i="5"/>
  <c r="R2" i="5"/>
  <c r="AZ13" i="3" l="1"/>
  <c r="BA13" i="3"/>
  <c r="AZ14" i="3"/>
  <c r="BA14" i="3"/>
  <c r="AZ15" i="3"/>
  <c r="BA15" i="3"/>
  <c r="AZ16" i="3"/>
  <c r="BA16" i="3"/>
  <c r="AZ17" i="3"/>
  <c r="BA17" i="3"/>
  <c r="AZ18" i="3"/>
  <c r="BA18" i="3"/>
  <c r="AZ19" i="3"/>
  <c r="BA19" i="3"/>
  <c r="AZ20" i="3"/>
  <c r="BA20" i="3"/>
  <c r="AY14" i="3"/>
  <c r="AY15" i="3"/>
  <c r="AY16" i="3"/>
  <c r="AY17" i="3"/>
  <c r="AY18" i="3"/>
  <c r="AY19" i="3"/>
  <c r="AY20" i="3"/>
  <c r="AY13" i="3"/>
  <c r="AS13" i="3" a="1"/>
  <c r="AV13" i="3" s="1"/>
  <c r="AW9" i="3"/>
  <c r="AX9" i="3"/>
  <c r="AW10" i="3"/>
  <c r="AX10" i="3"/>
  <c r="AV9" i="3"/>
  <c r="AV10" i="3"/>
  <c r="AW8" i="3"/>
  <c r="AX8" i="3"/>
  <c r="AV8" i="3"/>
  <c r="AX5" i="3"/>
  <c r="AX6" i="3"/>
  <c r="AX4" i="3"/>
  <c r="AW5" i="3"/>
  <c r="AW6" i="3"/>
  <c r="AV6" i="3"/>
  <c r="AV5" i="3"/>
  <c r="AW4" i="3"/>
  <c r="AV4" i="3"/>
  <c r="AW7" i="3"/>
  <c r="AX7" i="3"/>
  <c r="AV7" i="3"/>
  <c r="AW3" i="3"/>
  <c r="AX3" i="3"/>
  <c r="AV3" i="3"/>
  <c r="AT3" i="3"/>
  <c r="AU3" i="3"/>
  <c r="AT4" i="3"/>
  <c r="AU4" i="3"/>
  <c r="AT5" i="3"/>
  <c r="AU5" i="3"/>
  <c r="AT6" i="3"/>
  <c r="AU6" i="3"/>
  <c r="AT7" i="3"/>
  <c r="AU7" i="3"/>
  <c r="AT8" i="3"/>
  <c r="AU8" i="3"/>
  <c r="AT9" i="3"/>
  <c r="AU9" i="3"/>
  <c r="AT10" i="3"/>
  <c r="AU10" i="3"/>
  <c r="AS4" i="3"/>
  <c r="AS5" i="3"/>
  <c r="AS6" i="3"/>
  <c r="AS7" i="3"/>
  <c r="AS8" i="3"/>
  <c r="AS9" i="3"/>
  <c r="AS10" i="3"/>
  <c r="AS3" i="3"/>
  <c r="J1" i="4"/>
  <c r="K1" i="4"/>
  <c r="L1" i="4"/>
  <c r="J2" i="4"/>
  <c r="K2" i="4"/>
  <c r="L2" i="4"/>
  <c r="J3" i="4"/>
  <c r="K3" i="4"/>
  <c r="L3" i="4"/>
  <c r="J4" i="4"/>
  <c r="K4" i="4"/>
  <c r="L4" i="4"/>
  <c r="J5" i="4"/>
  <c r="K5" i="4"/>
  <c r="L5" i="4"/>
  <c r="J6" i="4"/>
  <c r="K6" i="4"/>
  <c r="L6" i="4"/>
  <c r="J7" i="4"/>
  <c r="K7" i="4"/>
  <c r="L7" i="4"/>
  <c r="J8" i="4"/>
  <c r="K8" i="4"/>
  <c r="L8" i="4"/>
  <c r="J9" i="4"/>
  <c r="K9" i="4"/>
  <c r="L9" i="4"/>
  <c r="J10" i="4"/>
  <c r="K10" i="4"/>
  <c r="L10" i="4"/>
  <c r="J11" i="4"/>
  <c r="K11" i="4"/>
  <c r="L11" i="4"/>
  <c r="J12" i="4"/>
  <c r="K12" i="4"/>
  <c r="L12" i="4"/>
  <c r="J13" i="4"/>
  <c r="K13" i="4"/>
  <c r="L13" i="4"/>
  <c r="J14" i="4"/>
  <c r="K14" i="4"/>
  <c r="L14" i="4"/>
  <c r="J15" i="4"/>
  <c r="K15" i="4"/>
  <c r="L15" i="4"/>
  <c r="J16" i="4"/>
  <c r="K16" i="4"/>
  <c r="L16" i="4"/>
  <c r="J17" i="4"/>
  <c r="K17" i="4"/>
  <c r="L17" i="4"/>
  <c r="J18" i="4"/>
  <c r="K18" i="4"/>
  <c r="L18" i="4"/>
  <c r="J19" i="4"/>
  <c r="K19" i="4"/>
  <c r="L19" i="4"/>
  <c r="J20" i="4"/>
  <c r="K20" i="4"/>
  <c r="L20" i="4"/>
  <c r="J21" i="4"/>
  <c r="K21" i="4"/>
  <c r="L21" i="4"/>
  <c r="J22" i="4"/>
  <c r="K22" i="4"/>
  <c r="L22" i="4"/>
  <c r="J23" i="4"/>
  <c r="K23" i="4"/>
  <c r="L23" i="4"/>
  <c r="J24" i="4"/>
  <c r="K24" i="4"/>
  <c r="L24" i="4"/>
  <c r="J25" i="4"/>
  <c r="K25" i="4"/>
  <c r="L25" i="4"/>
  <c r="J26" i="4"/>
  <c r="K26" i="4"/>
  <c r="L26" i="4"/>
  <c r="J27" i="4"/>
  <c r="K27" i="4"/>
  <c r="L27" i="4"/>
  <c r="AN3" i="3"/>
  <c r="AO3" i="3"/>
  <c r="AN4" i="3"/>
  <c r="AO4" i="3"/>
  <c r="AN5" i="3"/>
  <c r="AO5" i="3"/>
  <c r="AN6" i="3"/>
  <c r="AO6" i="3"/>
  <c r="AN7" i="3"/>
  <c r="AO7" i="3"/>
  <c r="AN8" i="3"/>
  <c r="AO8" i="3"/>
  <c r="AN9" i="3"/>
  <c r="AO9" i="3"/>
  <c r="AN10" i="3"/>
  <c r="AO10" i="3"/>
  <c r="AN11" i="3"/>
  <c r="AO11" i="3"/>
  <c r="AN12" i="3"/>
  <c r="AO12" i="3"/>
  <c r="AN13" i="3"/>
  <c r="AO13" i="3"/>
  <c r="AN14" i="3"/>
  <c r="AO14" i="3"/>
  <c r="AN15" i="3"/>
  <c r="AO15" i="3"/>
  <c r="AN16" i="3"/>
  <c r="AO16" i="3"/>
  <c r="AN17" i="3"/>
  <c r="AO17" i="3"/>
  <c r="AN18" i="3"/>
  <c r="AO18" i="3"/>
  <c r="AN19" i="3"/>
  <c r="AO19" i="3"/>
  <c r="AN20" i="3"/>
  <c r="AO20" i="3"/>
  <c r="AN21" i="3"/>
  <c r="AO21" i="3"/>
  <c r="AN22" i="3"/>
  <c r="AO22" i="3"/>
  <c r="AN23" i="3"/>
  <c r="AO23" i="3"/>
  <c r="AN24" i="3"/>
  <c r="AO24" i="3"/>
  <c r="AN25" i="3"/>
  <c r="AO25" i="3"/>
  <c r="AN26" i="3"/>
  <c r="AO26" i="3"/>
  <c r="AN27" i="3"/>
  <c r="AO27" i="3"/>
  <c r="AN28" i="3"/>
  <c r="AO28" i="3"/>
  <c r="AM28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3" i="3"/>
  <c r="AJ3" i="3"/>
  <c r="AK3" i="3"/>
  <c r="AJ4" i="3"/>
  <c r="AK4" i="3"/>
  <c r="AJ5" i="3"/>
  <c r="AK5" i="3"/>
  <c r="AJ6" i="3"/>
  <c r="AK6" i="3"/>
  <c r="AJ7" i="3"/>
  <c r="AK7" i="3"/>
  <c r="AJ8" i="3"/>
  <c r="AK8" i="3"/>
  <c r="AJ9" i="3"/>
  <c r="AK9" i="3"/>
  <c r="AJ10" i="3"/>
  <c r="AK10" i="3"/>
  <c r="AJ11" i="3"/>
  <c r="AK11" i="3"/>
  <c r="AJ12" i="3"/>
  <c r="AK12" i="3"/>
  <c r="AJ13" i="3"/>
  <c r="AK13" i="3"/>
  <c r="AJ14" i="3"/>
  <c r="AK14" i="3"/>
  <c r="AJ15" i="3"/>
  <c r="AK15" i="3"/>
  <c r="AJ16" i="3"/>
  <c r="AK16" i="3"/>
  <c r="AJ17" i="3"/>
  <c r="AK17" i="3"/>
  <c r="AJ18" i="3"/>
  <c r="AK18" i="3"/>
  <c r="AJ19" i="3"/>
  <c r="AK19" i="3"/>
  <c r="AJ20" i="3"/>
  <c r="AK20" i="3"/>
  <c r="AJ21" i="3"/>
  <c r="AK21" i="3"/>
  <c r="AJ22" i="3"/>
  <c r="AK22" i="3"/>
  <c r="AJ23" i="3"/>
  <c r="AK23" i="3"/>
  <c r="AJ24" i="3"/>
  <c r="AK24" i="3"/>
  <c r="AJ25" i="3"/>
  <c r="AK25" i="3"/>
  <c r="AJ26" i="3"/>
  <c r="AK26" i="3"/>
  <c r="AJ27" i="3"/>
  <c r="AK27" i="3"/>
  <c r="AJ28" i="3"/>
  <c r="AK28" i="3"/>
  <c r="AJ29" i="3"/>
  <c r="AK29" i="3"/>
  <c r="AJ30" i="3"/>
  <c r="AK30" i="3"/>
  <c r="AJ31" i="3"/>
  <c r="AK31" i="3"/>
  <c r="AJ32" i="3"/>
  <c r="AK32" i="3"/>
  <c r="AJ33" i="3"/>
  <c r="AK33" i="3"/>
  <c r="AJ34" i="3"/>
  <c r="AK34" i="3"/>
  <c r="AJ35" i="3"/>
  <c r="AK35" i="3"/>
  <c r="AJ36" i="3"/>
  <c r="AK36" i="3"/>
  <c r="AJ37" i="3"/>
  <c r="AK37" i="3"/>
  <c r="AJ38" i="3"/>
  <c r="AK38" i="3"/>
  <c r="AJ39" i="3"/>
  <c r="AK39" i="3"/>
  <c r="AJ40" i="3"/>
  <c r="AK40" i="3"/>
  <c r="AJ41" i="3"/>
  <c r="AK41" i="3"/>
  <c r="AJ42" i="3"/>
  <c r="AK42" i="3"/>
  <c r="AJ43" i="3"/>
  <c r="AK43" i="3"/>
  <c r="AJ44" i="3"/>
  <c r="AK44" i="3"/>
  <c r="AJ45" i="3"/>
  <c r="AK45" i="3"/>
  <c r="AJ46" i="3"/>
  <c r="AK46" i="3"/>
  <c r="AJ47" i="3"/>
  <c r="AK47" i="3"/>
  <c r="AJ48" i="3"/>
  <c r="AK48" i="3"/>
  <c r="AJ49" i="3"/>
  <c r="AK49" i="3"/>
  <c r="AJ50" i="3"/>
  <c r="AK50" i="3"/>
  <c r="AJ51" i="3"/>
  <c r="AK51" i="3"/>
  <c r="AJ52" i="3"/>
  <c r="AK52" i="3"/>
  <c r="AJ53" i="3"/>
  <c r="AK53" i="3"/>
  <c r="AJ54" i="3"/>
  <c r="AK54" i="3"/>
  <c r="AJ55" i="3"/>
  <c r="AK55" i="3"/>
  <c r="AJ56" i="3"/>
  <c r="AK56" i="3"/>
  <c r="AJ57" i="3"/>
  <c r="AK57" i="3"/>
  <c r="AJ58" i="3"/>
  <c r="AK58" i="3"/>
  <c r="AJ59" i="3"/>
  <c r="AK59" i="3"/>
  <c r="AJ60" i="3"/>
  <c r="AK60" i="3"/>
  <c r="AJ61" i="3"/>
  <c r="AK61" i="3"/>
  <c r="AJ62" i="3"/>
  <c r="AK62" i="3"/>
  <c r="AJ63" i="3"/>
  <c r="AK63" i="3"/>
  <c r="AJ64" i="3"/>
  <c r="AK64" i="3"/>
  <c r="AJ65" i="3"/>
  <c r="AK65" i="3"/>
  <c r="AJ66" i="3"/>
  <c r="AK66" i="3"/>
  <c r="AJ67" i="3"/>
  <c r="AK67" i="3"/>
  <c r="AJ68" i="3"/>
  <c r="AK68" i="3"/>
  <c r="AJ69" i="3"/>
  <c r="AK69" i="3"/>
  <c r="AJ70" i="3"/>
  <c r="AK70" i="3"/>
  <c r="AJ71" i="3"/>
  <c r="AK71" i="3"/>
  <c r="AJ72" i="3"/>
  <c r="AK72" i="3"/>
  <c r="AJ73" i="3"/>
  <c r="AK73" i="3"/>
  <c r="AJ74" i="3"/>
  <c r="AK74" i="3"/>
  <c r="AJ75" i="3"/>
  <c r="AK75" i="3"/>
  <c r="AJ76" i="3"/>
  <c r="AK76" i="3"/>
  <c r="AJ77" i="3"/>
  <c r="AK77" i="3"/>
  <c r="AJ78" i="3"/>
  <c r="AK78" i="3"/>
  <c r="AJ79" i="3"/>
  <c r="AK79" i="3"/>
  <c r="AJ80" i="3"/>
  <c r="AK80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3" i="3"/>
  <c r="AF3" i="3"/>
  <c r="AG3" i="3"/>
  <c r="AF4" i="3"/>
  <c r="AG4" i="3"/>
  <c r="AF5" i="3"/>
  <c r="AG5" i="3"/>
  <c r="AF6" i="3"/>
  <c r="AG6" i="3"/>
  <c r="AF7" i="3"/>
  <c r="AG7" i="3"/>
  <c r="AF8" i="3"/>
  <c r="AG8" i="3"/>
  <c r="AF9" i="3"/>
  <c r="AG9" i="3"/>
  <c r="AF10" i="3"/>
  <c r="AG10" i="3"/>
  <c r="AF11" i="3"/>
  <c r="AG11" i="3"/>
  <c r="AF12" i="3"/>
  <c r="AG12" i="3"/>
  <c r="AF13" i="3"/>
  <c r="AG13" i="3"/>
  <c r="AF14" i="3"/>
  <c r="AG14" i="3"/>
  <c r="AF15" i="3"/>
  <c r="AG15" i="3"/>
  <c r="AF16" i="3"/>
  <c r="AG16" i="3"/>
  <c r="AF17" i="3"/>
  <c r="AG17" i="3"/>
  <c r="AF18" i="3"/>
  <c r="AG18" i="3"/>
  <c r="AF19" i="3"/>
  <c r="AG19" i="3"/>
  <c r="AF20" i="3"/>
  <c r="AG20" i="3"/>
  <c r="AF21" i="3"/>
  <c r="AG21" i="3"/>
  <c r="AF22" i="3"/>
  <c r="AG22" i="3"/>
  <c r="AF23" i="3"/>
  <c r="AG23" i="3"/>
  <c r="AF24" i="3"/>
  <c r="AG24" i="3"/>
  <c r="AF25" i="3"/>
  <c r="AG25" i="3"/>
  <c r="AF26" i="3"/>
  <c r="AG26" i="3"/>
  <c r="AF27" i="3"/>
  <c r="AG27" i="3"/>
  <c r="AF28" i="3"/>
  <c r="AG28" i="3"/>
  <c r="AF29" i="3"/>
  <c r="AG29" i="3"/>
  <c r="AF30" i="3"/>
  <c r="AG30" i="3"/>
  <c r="AF31" i="3"/>
  <c r="AG31" i="3"/>
  <c r="AF32" i="3"/>
  <c r="AG32" i="3"/>
  <c r="AF33" i="3"/>
  <c r="AG33" i="3"/>
  <c r="AF34" i="3"/>
  <c r="AG34" i="3"/>
  <c r="AF35" i="3"/>
  <c r="AG35" i="3"/>
  <c r="AF36" i="3"/>
  <c r="AG36" i="3"/>
  <c r="AF37" i="3"/>
  <c r="AG37" i="3"/>
  <c r="AF38" i="3"/>
  <c r="AG38" i="3"/>
  <c r="AF39" i="3"/>
  <c r="AG39" i="3"/>
  <c r="AF40" i="3"/>
  <c r="AG40" i="3"/>
  <c r="AF41" i="3"/>
  <c r="AG41" i="3"/>
  <c r="AF42" i="3"/>
  <c r="AG42" i="3"/>
  <c r="AF43" i="3"/>
  <c r="AG43" i="3"/>
  <c r="AF44" i="3"/>
  <c r="AG44" i="3"/>
  <c r="AF45" i="3"/>
  <c r="AG45" i="3"/>
  <c r="AF46" i="3"/>
  <c r="AG46" i="3"/>
  <c r="AF47" i="3"/>
  <c r="AG47" i="3"/>
  <c r="AF48" i="3"/>
  <c r="AG48" i="3"/>
  <c r="AF49" i="3"/>
  <c r="AG49" i="3"/>
  <c r="AF50" i="3"/>
  <c r="AG50" i="3"/>
  <c r="AF51" i="3"/>
  <c r="AG51" i="3"/>
  <c r="AF52" i="3"/>
  <c r="AG52" i="3"/>
  <c r="AF53" i="3"/>
  <c r="AG53" i="3"/>
  <c r="AF54" i="3"/>
  <c r="AG54" i="3"/>
  <c r="AF55" i="3"/>
  <c r="AG55" i="3"/>
  <c r="AF56" i="3"/>
  <c r="AG56" i="3"/>
  <c r="AF57" i="3"/>
  <c r="AG57" i="3"/>
  <c r="AF58" i="3"/>
  <c r="AG58" i="3"/>
  <c r="AF59" i="3"/>
  <c r="AG59" i="3"/>
  <c r="AF60" i="3"/>
  <c r="AG60" i="3"/>
  <c r="AF61" i="3"/>
  <c r="AG61" i="3"/>
  <c r="AF62" i="3"/>
  <c r="AG62" i="3"/>
  <c r="AF63" i="3"/>
  <c r="AG63" i="3"/>
  <c r="AF64" i="3"/>
  <c r="AG64" i="3"/>
  <c r="AF65" i="3"/>
  <c r="AG65" i="3"/>
  <c r="AF66" i="3"/>
  <c r="AG66" i="3"/>
  <c r="AF67" i="3"/>
  <c r="AG67" i="3"/>
  <c r="AF68" i="3"/>
  <c r="AG68" i="3"/>
  <c r="AF69" i="3"/>
  <c r="AG69" i="3"/>
  <c r="AF70" i="3"/>
  <c r="AG70" i="3"/>
  <c r="AF71" i="3"/>
  <c r="AG71" i="3"/>
  <c r="AF72" i="3"/>
  <c r="AG72" i="3"/>
  <c r="AF73" i="3"/>
  <c r="AG73" i="3"/>
  <c r="AF74" i="3"/>
  <c r="AG74" i="3"/>
  <c r="AF75" i="3"/>
  <c r="AG75" i="3"/>
  <c r="AF76" i="3"/>
  <c r="AG76" i="3"/>
  <c r="AF77" i="3"/>
  <c r="AG77" i="3"/>
  <c r="AF78" i="3"/>
  <c r="AG78" i="3"/>
  <c r="AF79" i="3"/>
  <c r="AG79" i="3"/>
  <c r="AF80" i="3"/>
  <c r="AG80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3" i="3"/>
  <c r="AA4" i="3"/>
  <c r="AB4" i="3"/>
  <c r="AC4" i="3"/>
  <c r="AA5" i="3"/>
  <c r="AB5" i="3"/>
  <c r="AC5" i="3"/>
  <c r="AA6" i="3"/>
  <c r="AB6" i="3"/>
  <c r="AC6" i="3"/>
  <c r="AA7" i="3"/>
  <c r="AB7" i="3"/>
  <c r="AC7" i="3"/>
  <c r="AA8" i="3"/>
  <c r="AB8" i="3"/>
  <c r="AC8" i="3"/>
  <c r="AA9" i="3"/>
  <c r="AB9" i="3"/>
  <c r="AC9" i="3"/>
  <c r="AA10" i="3"/>
  <c r="AB10" i="3"/>
  <c r="AC10" i="3"/>
  <c r="AA11" i="3"/>
  <c r="AB11" i="3"/>
  <c r="AC11" i="3"/>
  <c r="AA12" i="3"/>
  <c r="AB12" i="3"/>
  <c r="AC12" i="3"/>
  <c r="AA13" i="3"/>
  <c r="AB13" i="3"/>
  <c r="AC13" i="3"/>
  <c r="AA14" i="3"/>
  <c r="AB14" i="3"/>
  <c r="AC14" i="3"/>
  <c r="AA15" i="3"/>
  <c r="AB15" i="3"/>
  <c r="AC15" i="3"/>
  <c r="AA16" i="3"/>
  <c r="AB16" i="3"/>
  <c r="AC16" i="3"/>
  <c r="AA17" i="3"/>
  <c r="AB17" i="3"/>
  <c r="AC17" i="3"/>
  <c r="AA18" i="3"/>
  <c r="AB18" i="3"/>
  <c r="AC18" i="3"/>
  <c r="AA19" i="3"/>
  <c r="AB19" i="3"/>
  <c r="AC19" i="3"/>
  <c r="AA20" i="3"/>
  <c r="AB20" i="3"/>
  <c r="AC20" i="3"/>
  <c r="AA21" i="3"/>
  <c r="AB21" i="3"/>
  <c r="AC21" i="3"/>
  <c r="AA22" i="3"/>
  <c r="AB22" i="3"/>
  <c r="AC22" i="3"/>
  <c r="AA23" i="3"/>
  <c r="AB23" i="3"/>
  <c r="AC23" i="3"/>
  <c r="AA24" i="3"/>
  <c r="AB24" i="3"/>
  <c r="AC24" i="3"/>
  <c r="AA25" i="3"/>
  <c r="AB25" i="3"/>
  <c r="AC25" i="3"/>
  <c r="AA26" i="3"/>
  <c r="AB26" i="3"/>
  <c r="AC26" i="3"/>
  <c r="AA27" i="3"/>
  <c r="AB27" i="3"/>
  <c r="AC27" i="3"/>
  <c r="AA28" i="3"/>
  <c r="AB28" i="3"/>
  <c r="AC28" i="3"/>
  <c r="AA29" i="3"/>
  <c r="AB29" i="3"/>
  <c r="AC29" i="3"/>
  <c r="AA30" i="3"/>
  <c r="AB30" i="3"/>
  <c r="AC30" i="3"/>
  <c r="AA31" i="3"/>
  <c r="AB31" i="3"/>
  <c r="AC31" i="3"/>
  <c r="AA32" i="3"/>
  <c r="AB32" i="3"/>
  <c r="AC32" i="3"/>
  <c r="AA33" i="3"/>
  <c r="AB33" i="3"/>
  <c r="AC33" i="3"/>
  <c r="AA34" i="3"/>
  <c r="AB34" i="3"/>
  <c r="AC34" i="3"/>
  <c r="AA35" i="3"/>
  <c r="AB35" i="3"/>
  <c r="AC35" i="3"/>
  <c r="AA36" i="3"/>
  <c r="AB36" i="3"/>
  <c r="AC36" i="3"/>
  <c r="AA37" i="3"/>
  <c r="AB37" i="3"/>
  <c r="AC37" i="3"/>
  <c r="AA38" i="3"/>
  <c r="AB38" i="3"/>
  <c r="AC38" i="3"/>
  <c r="AA39" i="3"/>
  <c r="AB39" i="3"/>
  <c r="AC39" i="3"/>
  <c r="AA40" i="3"/>
  <c r="AB40" i="3"/>
  <c r="AC40" i="3"/>
  <c r="AA41" i="3"/>
  <c r="AB41" i="3"/>
  <c r="AC41" i="3"/>
  <c r="AA42" i="3"/>
  <c r="AB42" i="3"/>
  <c r="AC42" i="3"/>
  <c r="AA43" i="3"/>
  <c r="AB43" i="3"/>
  <c r="AC43" i="3"/>
  <c r="AA44" i="3"/>
  <c r="AB44" i="3"/>
  <c r="AC44" i="3"/>
  <c r="AA45" i="3"/>
  <c r="AB45" i="3"/>
  <c r="AC45" i="3"/>
  <c r="AA46" i="3"/>
  <c r="AB46" i="3"/>
  <c r="AC46" i="3"/>
  <c r="AA47" i="3"/>
  <c r="AB47" i="3"/>
  <c r="AC47" i="3"/>
  <c r="AA48" i="3"/>
  <c r="AB48" i="3"/>
  <c r="AC48" i="3"/>
  <c r="AA49" i="3"/>
  <c r="AB49" i="3"/>
  <c r="AC49" i="3"/>
  <c r="AA50" i="3"/>
  <c r="AB50" i="3"/>
  <c r="AC50" i="3"/>
  <c r="AA51" i="3"/>
  <c r="AB51" i="3"/>
  <c r="AC51" i="3"/>
  <c r="AA52" i="3"/>
  <c r="AB52" i="3"/>
  <c r="AC52" i="3"/>
  <c r="AA53" i="3"/>
  <c r="AB53" i="3"/>
  <c r="AC53" i="3"/>
  <c r="AA54" i="3"/>
  <c r="AB54" i="3"/>
  <c r="AC54" i="3"/>
  <c r="AA55" i="3"/>
  <c r="AB55" i="3"/>
  <c r="AC55" i="3"/>
  <c r="AA56" i="3"/>
  <c r="AB56" i="3"/>
  <c r="AC56" i="3"/>
  <c r="AA57" i="3"/>
  <c r="AB57" i="3"/>
  <c r="AC57" i="3"/>
  <c r="AA58" i="3"/>
  <c r="AB58" i="3"/>
  <c r="AC58" i="3"/>
  <c r="AA59" i="3"/>
  <c r="AB59" i="3"/>
  <c r="AC59" i="3"/>
  <c r="AA60" i="3"/>
  <c r="AB60" i="3"/>
  <c r="AC60" i="3"/>
  <c r="AA61" i="3"/>
  <c r="AB61" i="3"/>
  <c r="AC61" i="3"/>
  <c r="AA62" i="3"/>
  <c r="AB62" i="3"/>
  <c r="AC62" i="3"/>
  <c r="AA63" i="3"/>
  <c r="AB63" i="3"/>
  <c r="AC63" i="3"/>
  <c r="AA64" i="3"/>
  <c r="AB64" i="3"/>
  <c r="AC64" i="3"/>
  <c r="AA65" i="3"/>
  <c r="AB65" i="3"/>
  <c r="AC65" i="3"/>
  <c r="AA66" i="3"/>
  <c r="AB66" i="3"/>
  <c r="AC66" i="3"/>
  <c r="AA67" i="3"/>
  <c r="AB67" i="3"/>
  <c r="AC67" i="3"/>
  <c r="AA68" i="3"/>
  <c r="AB68" i="3"/>
  <c r="AC68" i="3"/>
  <c r="AA69" i="3"/>
  <c r="AB69" i="3"/>
  <c r="AC69" i="3"/>
  <c r="AA70" i="3"/>
  <c r="AB70" i="3"/>
  <c r="AC70" i="3"/>
  <c r="AA71" i="3"/>
  <c r="AB71" i="3"/>
  <c r="AC71" i="3"/>
  <c r="AA72" i="3"/>
  <c r="AB72" i="3"/>
  <c r="AC72" i="3"/>
  <c r="AA73" i="3"/>
  <c r="AB73" i="3"/>
  <c r="AC73" i="3"/>
  <c r="AA74" i="3"/>
  <c r="AB74" i="3"/>
  <c r="AC74" i="3"/>
  <c r="AA75" i="3"/>
  <c r="AB75" i="3"/>
  <c r="AC75" i="3"/>
  <c r="AA76" i="3"/>
  <c r="AB76" i="3"/>
  <c r="AC76" i="3"/>
  <c r="AA77" i="3"/>
  <c r="AB77" i="3"/>
  <c r="AC77" i="3"/>
  <c r="AA78" i="3"/>
  <c r="AB78" i="3"/>
  <c r="AC78" i="3"/>
  <c r="AA79" i="3"/>
  <c r="AB79" i="3"/>
  <c r="AC79" i="3"/>
  <c r="AA80" i="3"/>
  <c r="AB80" i="3"/>
  <c r="AC80" i="3"/>
  <c r="AB3" i="3"/>
  <c r="AC3" i="3"/>
  <c r="AA3" i="3"/>
  <c r="Z2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V46" i="3"/>
  <c r="T46" i="3"/>
  <c r="T45" i="3"/>
  <c r="T44" i="3"/>
  <c r="W43" i="3"/>
  <c r="T43" i="3"/>
  <c r="V42" i="3"/>
  <c r="T42" i="3"/>
  <c r="V41" i="3"/>
  <c r="X40" i="3"/>
  <c r="T40" i="3"/>
  <c r="V39" i="3"/>
  <c r="T39" i="3"/>
  <c r="V38" i="3"/>
  <c r="T38" i="3"/>
  <c r="X36" i="3"/>
  <c r="W36" i="3"/>
  <c r="T36" i="3"/>
  <c r="W35" i="3"/>
  <c r="T35" i="3"/>
  <c r="T34" i="3"/>
  <c r="X33" i="3"/>
  <c r="T33" i="3"/>
  <c r="X32" i="3"/>
  <c r="W32" i="3"/>
  <c r="T32" i="3"/>
  <c r="W31" i="3"/>
  <c r="T31" i="3"/>
  <c r="X29" i="3"/>
  <c r="W29" i="3"/>
  <c r="T29" i="3"/>
  <c r="X28" i="3"/>
  <c r="W28" i="3"/>
  <c r="T28" i="3"/>
  <c r="X27" i="3"/>
  <c r="W27" i="3"/>
  <c r="V26" i="3"/>
  <c r="X25" i="3"/>
  <c r="T25" i="3"/>
  <c r="X24" i="3"/>
  <c r="V24" i="3"/>
  <c r="T24" i="3"/>
  <c r="V23" i="3"/>
  <c r="T23" i="3"/>
  <c r="T22" i="3"/>
  <c r="X21" i="3"/>
  <c r="W20" i="3"/>
  <c r="T20" i="3"/>
  <c r="T19" i="3"/>
  <c r="X18" i="3"/>
  <c r="T18" i="3"/>
  <c r="X17" i="3"/>
  <c r="T17" i="3"/>
  <c r="X16" i="3"/>
  <c r="T16" i="3"/>
  <c r="X15" i="3"/>
  <c r="X14" i="3"/>
  <c r="W14" i="3"/>
  <c r="W13" i="3"/>
  <c r="V13" i="3"/>
  <c r="T13" i="3"/>
  <c r="W12" i="3"/>
  <c r="V12" i="3"/>
  <c r="V11" i="3"/>
  <c r="X10" i="3"/>
  <c r="X9" i="3"/>
  <c r="W9" i="3"/>
  <c r="T9" i="3"/>
  <c r="X8" i="3"/>
  <c r="W8" i="3"/>
  <c r="T8" i="3"/>
  <c r="X7" i="3"/>
  <c r="W7" i="3"/>
  <c r="T7" i="3"/>
  <c r="X6" i="3"/>
  <c r="W6" i="3"/>
  <c r="T6" i="3"/>
  <c r="X5" i="3"/>
  <c r="W5" i="3"/>
  <c r="T5" i="3"/>
  <c r="X4" i="3"/>
  <c r="W4" i="3"/>
  <c r="W3" i="3"/>
  <c r="V3" i="3"/>
  <c r="T3" i="3"/>
  <c r="H1" i="3"/>
  <c r="AW20" i="3" l="1"/>
  <c r="AS20" i="3"/>
  <c r="AU19" i="3"/>
  <c r="AW18" i="3"/>
  <c r="AS18" i="3"/>
  <c r="AU17" i="3"/>
  <c r="AW16" i="3"/>
  <c r="AS16" i="3"/>
  <c r="AU15" i="3"/>
  <c r="AW14" i="3"/>
  <c r="AS14" i="3"/>
  <c r="AU13" i="3"/>
  <c r="AV20" i="3"/>
  <c r="AX19" i="3"/>
  <c r="AT19" i="3"/>
  <c r="AV18" i="3"/>
  <c r="AX17" i="3"/>
  <c r="AT17" i="3"/>
  <c r="AV16" i="3"/>
  <c r="AX15" i="3"/>
  <c r="AT15" i="3"/>
  <c r="AV14" i="3"/>
  <c r="AX13" i="3"/>
  <c r="AT13" i="3"/>
  <c r="AU20" i="3"/>
  <c r="AW19" i="3"/>
  <c r="AS19" i="3"/>
  <c r="AU18" i="3"/>
  <c r="AW17" i="3"/>
  <c r="AS17" i="3"/>
  <c r="AU16" i="3"/>
  <c r="AW15" i="3"/>
  <c r="AS15" i="3"/>
  <c r="AU14" i="3"/>
  <c r="AW13" i="3"/>
  <c r="AS13" i="3"/>
  <c r="AX20" i="3"/>
  <c r="AT20" i="3"/>
  <c r="AV19" i="3"/>
  <c r="AX18" i="3"/>
  <c r="AT18" i="3"/>
  <c r="AV17" i="3"/>
  <c r="AX16" i="3"/>
  <c r="AT16" i="3"/>
  <c r="AV15" i="3"/>
  <c r="AX14" i="3"/>
  <c r="AT14" i="3"/>
  <c r="X106" i="3"/>
  <c r="X105" i="3"/>
  <c r="X104" i="3"/>
  <c r="X103" i="3"/>
  <c r="X102" i="3"/>
  <c r="X101" i="3"/>
  <c r="X100" i="3"/>
  <c r="X99" i="3"/>
  <c r="X98" i="3"/>
  <c r="X97" i="3"/>
  <c r="X96" i="3"/>
  <c r="X95" i="3"/>
  <c r="X94" i="3"/>
  <c r="X93" i="3"/>
  <c r="X92" i="3"/>
  <c r="X91" i="3"/>
  <c r="X90" i="3"/>
  <c r="X89" i="3"/>
  <c r="X88" i="3"/>
  <c r="X87" i="3"/>
  <c r="X86" i="3"/>
  <c r="X85" i="3"/>
  <c r="X84" i="3"/>
  <c r="X83" i="3"/>
  <c r="X82" i="3"/>
  <c r="X81" i="3"/>
  <c r="X80" i="3"/>
  <c r="X79" i="3"/>
  <c r="X78" i="3"/>
  <c r="X77" i="3"/>
  <c r="X76" i="3"/>
  <c r="X75" i="3"/>
  <c r="X74" i="3"/>
  <c r="X73" i="3"/>
  <c r="X72" i="3"/>
  <c r="X71" i="3"/>
  <c r="X70" i="3"/>
  <c r="X69" i="3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W40" i="3"/>
  <c r="W39" i="3"/>
  <c r="W38" i="3"/>
  <c r="W37" i="3"/>
  <c r="V36" i="3"/>
  <c r="V35" i="3"/>
  <c r="V34" i="3"/>
  <c r="V33" i="3"/>
  <c r="V32" i="3"/>
  <c r="V31" i="3"/>
  <c r="V30" i="3"/>
  <c r="X26" i="3"/>
  <c r="W25" i="3"/>
  <c r="W24" i="3"/>
  <c r="W23" i="3"/>
  <c r="W22" i="3"/>
  <c r="W21" i="3"/>
  <c r="V20" i="3"/>
  <c r="V19" i="3"/>
  <c r="W106" i="3"/>
  <c r="W105" i="3"/>
  <c r="W104" i="3"/>
  <c r="W103" i="3"/>
  <c r="W102" i="3"/>
  <c r="W101" i="3"/>
  <c r="W100" i="3"/>
  <c r="W99" i="3"/>
  <c r="W98" i="3"/>
  <c r="W97" i="3"/>
  <c r="W96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X3" i="3"/>
  <c r="V10" i="3"/>
  <c r="W11" i="3"/>
  <c r="X12" i="3"/>
  <c r="X13" i="3"/>
  <c r="V15" i="3"/>
  <c r="V16" i="3"/>
  <c r="V17" i="3"/>
  <c r="V18" i="3"/>
  <c r="W19" i="3"/>
  <c r="X20" i="3"/>
  <c r="V22" i="3"/>
  <c r="X23" i="3"/>
  <c r="W26" i="3"/>
  <c r="W30" i="3"/>
  <c r="X31" i="3"/>
  <c r="W34" i="3"/>
  <c r="X35" i="3"/>
  <c r="V37" i="3"/>
  <c r="W41" i="3"/>
  <c r="V44" i="3"/>
  <c r="W45" i="3"/>
  <c r="V4" i="3"/>
  <c r="V5" i="3"/>
  <c r="V6" i="3"/>
  <c r="V7" i="3"/>
  <c r="V8" i="3"/>
  <c r="V9" i="3"/>
  <c r="W10" i="3"/>
  <c r="X11" i="3"/>
  <c r="V14" i="3"/>
  <c r="W15" i="3"/>
  <c r="W16" i="3"/>
  <c r="W17" i="3"/>
  <c r="W18" i="3"/>
  <c r="X19" i="3"/>
  <c r="V21" i="3"/>
  <c r="X22" i="3"/>
  <c r="V25" i="3"/>
  <c r="V27" i="3"/>
  <c r="V28" i="3"/>
  <c r="V29" i="3"/>
  <c r="X30" i="3"/>
  <c r="W33" i="3"/>
  <c r="X34" i="3"/>
  <c r="X37" i="3"/>
  <c r="V40" i="3"/>
  <c r="V43" i="3"/>
  <c r="W44" i="3"/>
  <c r="W47" i="3"/>
  <c r="W49" i="3"/>
  <c r="W51" i="3"/>
  <c r="W53" i="3"/>
  <c r="W55" i="3"/>
  <c r="W57" i="3"/>
  <c r="W59" i="3"/>
  <c r="W61" i="3"/>
  <c r="W63" i="3"/>
  <c r="W65" i="3"/>
  <c r="W67" i="3"/>
  <c r="W69" i="3"/>
  <c r="W71" i="3"/>
  <c r="W73" i="3"/>
  <c r="W75" i="3"/>
  <c r="W77" i="3"/>
  <c r="W79" i="3"/>
  <c r="W81" i="3"/>
  <c r="W83" i="3"/>
  <c r="W85" i="3"/>
  <c r="W87" i="3"/>
  <c r="W89" i="3"/>
  <c r="W91" i="3"/>
  <c r="W93" i="3"/>
  <c r="W95" i="3"/>
  <c r="X39" i="3"/>
  <c r="W42" i="3"/>
  <c r="V45" i="3"/>
  <c r="W46" i="3"/>
  <c r="W48" i="3"/>
  <c r="W50" i="3"/>
  <c r="W52" i="3"/>
  <c r="W54" i="3"/>
  <c r="W56" i="3"/>
  <c r="W58" i="3"/>
  <c r="W60" i="3"/>
  <c r="W62" i="3"/>
  <c r="W64" i="3"/>
  <c r="W66" i="3"/>
  <c r="W68" i="3"/>
  <c r="W70" i="3"/>
  <c r="W72" i="3"/>
  <c r="W74" i="3"/>
  <c r="W76" i="3"/>
  <c r="W78" i="3"/>
  <c r="W80" i="3"/>
  <c r="W82" i="3"/>
  <c r="W84" i="3"/>
  <c r="W86" i="3"/>
  <c r="W88" i="3"/>
  <c r="W90" i="3"/>
  <c r="W92" i="3"/>
  <c r="W94" i="3"/>
  <c r="X38" i="3"/>
  <c r="A1" i="2"/>
  <c r="B1" i="2"/>
  <c r="C1" i="2"/>
  <c r="D1" i="2"/>
  <c r="E1" i="2"/>
  <c r="F1" i="2"/>
  <c r="G1" i="2"/>
  <c r="H1" i="2"/>
  <c r="I1" i="2"/>
  <c r="J1" i="2"/>
  <c r="K1" i="2"/>
  <c r="L1" i="2"/>
  <c r="M1" i="2"/>
  <c r="O1" i="2"/>
  <c r="P1" i="2"/>
  <c r="Q1" i="2"/>
  <c r="R1" i="2"/>
  <c r="S1" i="2"/>
  <c r="T1" i="2"/>
  <c r="U1" i="2"/>
  <c r="V1" i="2"/>
  <c r="W1" i="2"/>
  <c r="X1" i="2"/>
  <c r="A2" i="2"/>
  <c r="B2" i="2"/>
  <c r="C2" i="2"/>
  <c r="D2" i="2"/>
  <c r="E2" i="2"/>
  <c r="F2" i="2"/>
  <c r="G2" i="2"/>
  <c r="H2" i="2"/>
  <c r="I2" i="2"/>
  <c r="J2" i="2"/>
  <c r="K2" i="2"/>
  <c r="L2" i="2"/>
  <c r="M2" i="2"/>
  <c r="O2" i="2"/>
  <c r="P2" i="2"/>
  <c r="Q2" i="2"/>
  <c r="R2" i="2"/>
  <c r="S2" i="2"/>
  <c r="T2" i="2"/>
  <c r="U2" i="2"/>
  <c r="V2" i="2"/>
  <c r="W2" i="2"/>
  <c r="X2" i="2"/>
  <c r="A3" i="2"/>
  <c r="B3" i="2"/>
  <c r="C3" i="2"/>
  <c r="D3" i="2"/>
  <c r="E3" i="2"/>
  <c r="F3" i="2"/>
  <c r="G3" i="2"/>
  <c r="H3" i="2"/>
  <c r="I3" i="2"/>
  <c r="J3" i="2"/>
  <c r="K3" i="2"/>
  <c r="L3" i="2"/>
  <c r="M3" i="2"/>
  <c r="O3" i="2"/>
  <c r="P3" i="2"/>
  <c r="Q3" i="2"/>
  <c r="R3" i="2"/>
  <c r="S3" i="2"/>
  <c r="T3" i="2"/>
  <c r="U3" i="2"/>
  <c r="V3" i="2"/>
  <c r="W3" i="2"/>
  <c r="X3" i="2"/>
  <c r="A4" i="2"/>
  <c r="B4" i="2"/>
  <c r="C4" i="2"/>
  <c r="D4" i="2"/>
  <c r="E4" i="2"/>
  <c r="F4" i="2"/>
  <c r="G4" i="2"/>
  <c r="H4" i="2"/>
  <c r="I4" i="2"/>
  <c r="J4" i="2"/>
  <c r="K4" i="2"/>
  <c r="L4" i="2"/>
  <c r="M4" i="2"/>
  <c r="O4" i="2"/>
  <c r="P4" i="2"/>
  <c r="Q4" i="2"/>
  <c r="R4" i="2"/>
  <c r="S4" i="2"/>
  <c r="T4" i="2"/>
  <c r="U4" i="2"/>
  <c r="V4" i="2"/>
  <c r="W4" i="2"/>
  <c r="X4" i="2"/>
  <c r="A5" i="2"/>
  <c r="B5" i="2"/>
  <c r="C5" i="2"/>
  <c r="D5" i="2"/>
  <c r="E5" i="2"/>
  <c r="F5" i="2"/>
  <c r="G5" i="2"/>
  <c r="H5" i="2"/>
  <c r="I5" i="2"/>
  <c r="J5" i="2"/>
  <c r="K5" i="2"/>
  <c r="L5" i="2"/>
  <c r="M5" i="2"/>
  <c r="O5" i="2"/>
  <c r="P5" i="2"/>
  <c r="Q5" i="2"/>
  <c r="R5" i="2"/>
  <c r="S5" i="2"/>
  <c r="T5" i="2"/>
  <c r="U5" i="2"/>
  <c r="V5" i="2"/>
  <c r="W5" i="2"/>
  <c r="X5" i="2"/>
  <c r="A6" i="2"/>
  <c r="B6" i="2"/>
  <c r="C6" i="2"/>
  <c r="D6" i="2"/>
  <c r="E6" i="2"/>
  <c r="F6" i="2"/>
  <c r="G6" i="2"/>
  <c r="H6" i="2"/>
  <c r="I6" i="2"/>
  <c r="J6" i="2"/>
  <c r="K6" i="2"/>
  <c r="L6" i="2"/>
  <c r="M6" i="2"/>
  <c r="O6" i="2"/>
  <c r="P6" i="2"/>
  <c r="Q6" i="2"/>
  <c r="R6" i="2"/>
  <c r="S6" i="2"/>
  <c r="T6" i="2"/>
  <c r="U6" i="2"/>
  <c r="V6" i="2"/>
  <c r="W6" i="2"/>
  <c r="X6" i="2"/>
  <c r="A7" i="2"/>
  <c r="B7" i="2"/>
  <c r="C7" i="2"/>
  <c r="D7" i="2"/>
  <c r="E7" i="2"/>
  <c r="F7" i="2"/>
  <c r="G7" i="2"/>
  <c r="H7" i="2"/>
  <c r="I7" i="2"/>
  <c r="J7" i="2"/>
  <c r="K7" i="2"/>
  <c r="L7" i="2"/>
  <c r="M7" i="2"/>
  <c r="O7" i="2"/>
  <c r="P7" i="2"/>
  <c r="Q7" i="2"/>
  <c r="R7" i="2"/>
  <c r="S7" i="2"/>
  <c r="T7" i="2"/>
  <c r="U7" i="2"/>
  <c r="V7" i="2"/>
  <c r="W7" i="2"/>
  <c r="X7" i="2"/>
  <c r="A8" i="2"/>
  <c r="B8" i="2"/>
  <c r="C8" i="2"/>
  <c r="D8" i="2"/>
  <c r="E8" i="2"/>
  <c r="F8" i="2"/>
  <c r="G8" i="2"/>
  <c r="H8" i="2"/>
  <c r="I8" i="2"/>
  <c r="J8" i="2"/>
  <c r="K8" i="2"/>
  <c r="L8" i="2"/>
  <c r="M8" i="2"/>
  <c r="O8" i="2"/>
  <c r="P8" i="2"/>
  <c r="Q8" i="2"/>
  <c r="R8" i="2"/>
  <c r="S8" i="2"/>
  <c r="T8" i="2"/>
  <c r="U8" i="2"/>
  <c r="V8" i="2"/>
  <c r="W8" i="2"/>
  <c r="X8" i="2"/>
  <c r="A9" i="2"/>
  <c r="B9" i="2"/>
  <c r="C9" i="2"/>
  <c r="D9" i="2"/>
  <c r="E9" i="2"/>
  <c r="F9" i="2"/>
  <c r="G9" i="2"/>
  <c r="H9" i="2"/>
  <c r="I9" i="2"/>
  <c r="J9" i="2"/>
  <c r="K9" i="2"/>
  <c r="L9" i="2"/>
  <c r="M9" i="2"/>
  <c r="O9" i="2"/>
  <c r="P9" i="2"/>
  <c r="Q9" i="2"/>
  <c r="R9" i="2"/>
  <c r="S9" i="2"/>
  <c r="T9" i="2"/>
  <c r="U9" i="2"/>
  <c r="V9" i="2"/>
  <c r="W9" i="2"/>
  <c r="X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O10" i="2"/>
  <c r="P10" i="2"/>
  <c r="Q10" i="2"/>
  <c r="R10" i="2"/>
  <c r="S10" i="2"/>
  <c r="T10" i="2"/>
  <c r="U10" i="2"/>
  <c r="V10" i="2"/>
  <c r="W10" i="2"/>
  <c r="X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O11" i="2"/>
  <c r="P11" i="2"/>
  <c r="Q11" i="2"/>
  <c r="R11" i="2"/>
  <c r="S11" i="2"/>
  <c r="T11" i="2"/>
  <c r="U11" i="2"/>
  <c r="V11" i="2"/>
  <c r="W11" i="2"/>
  <c r="X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O12" i="2"/>
  <c r="P12" i="2"/>
  <c r="Q12" i="2"/>
  <c r="R12" i="2"/>
  <c r="S12" i="2"/>
  <c r="T12" i="2"/>
  <c r="U12" i="2"/>
  <c r="V12" i="2"/>
  <c r="W12" i="2"/>
  <c r="X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O13" i="2"/>
  <c r="P13" i="2"/>
  <c r="Q13" i="2"/>
  <c r="R13" i="2"/>
  <c r="S13" i="2"/>
  <c r="T13" i="2"/>
  <c r="U13" i="2"/>
  <c r="V13" i="2"/>
  <c r="W13" i="2"/>
  <c r="X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O14" i="2"/>
  <c r="P14" i="2"/>
  <c r="Q14" i="2"/>
  <c r="R14" i="2"/>
  <c r="S14" i="2"/>
  <c r="T14" i="2"/>
  <c r="U14" i="2"/>
  <c r="V14" i="2"/>
  <c r="W14" i="2"/>
  <c r="X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O15" i="2"/>
  <c r="P15" i="2"/>
  <c r="Q15" i="2"/>
  <c r="R15" i="2"/>
  <c r="S15" i="2"/>
  <c r="T15" i="2"/>
  <c r="U15" i="2"/>
  <c r="V15" i="2"/>
  <c r="W15" i="2"/>
  <c r="X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O16" i="2"/>
  <c r="P16" i="2"/>
  <c r="Q16" i="2"/>
  <c r="R16" i="2"/>
  <c r="S16" i="2"/>
  <c r="T16" i="2"/>
  <c r="U16" i="2"/>
  <c r="V16" i="2"/>
  <c r="W16" i="2"/>
  <c r="X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O17" i="2"/>
  <c r="P17" i="2"/>
  <c r="Q17" i="2"/>
  <c r="R17" i="2"/>
  <c r="S17" i="2"/>
  <c r="T17" i="2"/>
  <c r="U17" i="2"/>
  <c r="V17" i="2"/>
  <c r="W17" i="2"/>
  <c r="X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O18" i="2"/>
  <c r="P18" i="2"/>
  <c r="Q18" i="2"/>
  <c r="R18" i="2"/>
  <c r="S18" i="2"/>
  <c r="T18" i="2"/>
  <c r="U18" i="2"/>
  <c r="V18" i="2"/>
  <c r="W18" i="2"/>
  <c r="X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O19" i="2"/>
  <c r="P19" i="2"/>
  <c r="Q19" i="2"/>
  <c r="R19" i="2"/>
  <c r="S19" i="2"/>
  <c r="T19" i="2"/>
  <c r="U19" i="2"/>
  <c r="V19" i="2"/>
  <c r="W19" i="2"/>
  <c r="X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O20" i="2"/>
  <c r="P20" i="2"/>
  <c r="Q20" i="2"/>
  <c r="R20" i="2"/>
  <c r="S20" i="2"/>
  <c r="T20" i="2"/>
  <c r="U20" i="2"/>
  <c r="V20" i="2"/>
  <c r="W20" i="2"/>
  <c r="X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O21" i="2"/>
  <c r="P21" i="2"/>
  <c r="Q21" i="2"/>
  <c r="R21" i="2"/>
  <c r="S21" i="2"/>
  <c r="T21" i="2"/>
  <c r="U21" i="2"/>
  <c r="V21" i="2"/>
  <c r="W21" i="2"/>
  <c r="X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O22" i="2"/>
  <c r="P22" i="2"/>
  <c r="Q22" i="2"/>
  <c r="R22" i="2"/>
  <c r="S22" i="2"/>
  <c r="T22" i="2"/>
  <c r="U22" i="2"/>
  <c r="V22" i="2"/>
  <c r="W22" i="2"/>
  <c r="X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O23" i="2"/>
  <c r="P23" i="2"/>
  <c r="Q23" i="2"/>
  <c r="R23" i="2"/>
  <c r="S23" i="2"/>
  <c r="T23" i="2"/>
  <c r="U23" i="2"/>
  <c r="V23" i="2"/>
  <c r="W23" i="2"/>
  <c r="X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O24" i="2"/>
  <c r="P24" i="2"/>
  <c r="Q24" i="2"/>
  <c r="R24" i="2"/>
  <c r="S24" i="2"/>
  <c r="T24" i="2"/>
  <c r="U24" i="2"/>
  <c r="V24" i="2"/>
  <c r="W24" i="2"/>
  <c r="X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O25" i="2"/>
  <c r="P25" i="2"/>
  <c r="Q25" i="2"/>
  <c r="R25" i="2"/>
  <c r="S25" i="2"/>
  <c r="T25" i="2"/>
  <c r="U25" i="2"/>
  <c r="V25" i="2"/>
  <c r="W25" i="2"/>
  <c r="X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O26" i="2"/>
  <c r="P26" i="2"/>
  <c r="Q26" i="2"/>
  <c r="R26" i="2"/>
  <c r="S26" i="2"/>
  <c r="T26" i="2"/>
  <c r="U26" i="2"/>
  <c r="V26" i="2"/>
  <c r="W26" i="2"/>
  <c r="X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O27" i="2"/>
  <c r="P27" i="2"/>
  <c r="Q27" i="2"/>
  <c r="R27" i="2"/>
  <c r="S27" i="2"/>
  <c r="T27" i="2"/>
  <c r="U27" i="2"/>
  <c r="V27" i="2"/>
  <c r="W27" i="2"/>
  <c r="X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O28" i="2"/>
  <c r="P28" i="2"/>
  <c r="Q28" i="2"/>
  <c r="R28" i="2"/>
  <c r="S28" i="2"/>
  <c r="T28" i="2"/>
  <c r="U28" i="2"/>
  <c r="V28" i="2"/>
  <c r="W28" i="2"/>
  <c r="X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O29" i="2"/>
  <c r="P29" i="2"/>
  <c r="Q29" i="2"/>
  <c r="R29" i="2"/>
  <c r="S29" i="2"/>
  <c r="T29" i="2"/>
  <c r="U29" i="2"/>
  <c r="V29" i="2"/>
  <c r="W29" i="2"/>
  <c r="X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O30" i="2"/>
  <c r="P30" i="2"/>
  <c r="Q30" i="2"/>
  <c r="R30" i="2"/>
  <c r="S30" i="2"/>
  <c r="T30" i="2"/>
  <c r="U30" i="2"/>
  <c r="V30" i="2"/>
  <c r="W30" i="2"/>
  <c r="X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O31" i="2"/>
  <c r="P31" i="2"/>
  <c r="Q31" i="2"/>
  <c r="R31" i="2"/>
  <c r="S31" i="2"/>
  <c r="T31" i="2"/>
  <c r="U31" i="2"/>
  <c r="V31" i="2"/>
  <c r="W31" i="2"/>
  <c r="X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O32" i="2"/>
  <c r="P32" i="2"/>
  <c r="Q32" i="2"/>
  <c r="R32" i="2"/>
  <c r="S32" i="2"/>
  <c r="T32" i="2"/>
  <c r="U32" i="2"/>
  <c r="V32" i="2"/>
  <c r="W32" i="2"/>
  <c r="X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O33" i="2"/>
  <c r="P33" i="2"/>
  <c r="Q33" i="2"/>
  <c r="R33" i="2"/>
  <c r="S33" i="2"/>
  <c r="T33" i="2"/>
  <c r="U33" i="2"/>
  <c r="V33" i="2"/>
  <c r="W33" i="2"/>
  <c r="X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O34" i="2"/>
  <c r="P34" i="2"/>
  <c r="Q34" i="2"/>
  <c r="R34" i="2"/>
  <c r="S34" i="2"/>
  <c r="T34" i="2"/>
  <c r="U34" i="2"/>
  <c r="V34" i="2"/>
  <c r="W34" i="2"/>
  <c r="X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O35" i="2"/>
  <c r="P35" i="2"/>
  <c r="Q35" i="2"/>
  <c r="R35" i="2"/>
  <c r="S35" i="2"/>
  <c r="T35" i="2"/>
  <c r="U35" i="2"/>
  <c r="V35" i="2"/>
  <c r="W35" i="2"/>
  <c r="X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O36" i="2"/>
  <c r="P36" i="2"/>
  <c r="Q36" i="2"/>
  <c r="R36" i="2"/>
  <c r="S36" i="2"/>
  <c r="T36" i="2"/>
  <c r="U36" i="2"/>
  <c r="V36" i="2"/>
  <c r="W36" i="2"/>
  <c r="X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O37" i="2"/>
  <c r="P37" i="2"/>
  <c r="Q37" i="2"/>
  <c r="R37" i="2"/>
  <c r="S37" i="2"/>
  <c r="T37" i="2"/>
  <c r="U37" i="2"/>
  <c r="V37" i="2"/>
  <c r="W37" i="2"/>
  <c r="X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O38" i="2"/>
  <c r="P38" i="2"/>
  <c r="Q38" i="2"/>
  <c r="R38" i="2"/>
  <c r="S38" i="2"/>
  <c r="T38" i="2"/>
  <c r="U38" i="2"/>
  <c r="V38" i="2"/>
  <c r="W38" i="2"/>
  <c r="X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O39" i="2"/>
  <c r="P39" i="2"/>
  <c r="Q39" i="2"/>
  <c r="R39" i="2"/>
  <c r="S39" i="2"/>
  <c r="T39" i="2"/>
  <c r="U39" i="2"/>
  <c r="V39" i="2"/>
  <c r="W39" i="2"/>
  <c r="X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O40" i="2"/>
  <c r="P40" i="2"/>
  <c r="Q40" i="2"/>
  <c r="R40" i="2"/>
  <c r="S40" i="2"/>
  <c r="T40" i="2"/>
  <c r="U40" i="2"/>
  <c r="V40" i="2"/>
  <c r="W40" i="2"/>
  <c r="X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O41" i="2"/>
  <c r="P41" i="2"/>
  <c r="Q41" i="2"/>
  <c r="R41" i="2"/>
  <c r="S41" i="2"/>
  <c r="T41" i="2"/>
  <c r="U41" i="2"/>
  <c r="V41" i="2"/>
  <c r="W41" i="2"/>
  <c r="X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O42" i="2"/>
  <c r="P42" i="2"/>
  <c r="Q42" i="2"/>
  <c r="R42" i="2"/>
  <c r="S42" i="2"/>
  <c r="T42" i="2"/>
  <c r="U42" i="2"/>
  <c r="V42" i="2"/>
  <c r="W42" i="2"/>
  <c r="X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O43" i="2"/>
  <c r="P43" i="2"/>
  <c r="Q43" i="2"/>
  <c r="R43" i="2"/>
  <c r="S43" i="2"/>
  <c r="T43" i="2"/>
  <c r="U43" i="2"/>
  <c r="V43" i="2"/>
  <c r="W43" i="2"/>
  <c r="X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O44" i="2"/>
  <c r="P44" i="2"/>
  <c r="Q44" i="2"/>
  <c r="R44" i="2"/>
  <c r="S44" i="2"/>
  <c r="T44" i="2"/>
  <c r="U44" i="2"/>
  <c r="V44" i="2"/>
  <c r="W44" i="2"/>
  <c r="X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O45" i="2"/>
  <c r="P45" i="2"/>
  <c r="Q45" i="2"/>
  <c r="R45" i="2"/>
  <c r="S45" i="2"/>
  <c r="T45" i="2"/>
  <c r="U45" i="2"/>
  <c r="V45" i="2"/>
  <c r="W45" i="2"/>
  <c r="X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O46" i="2"/>
  <c r="P46" i="2"/>
  <c r="Q46" i="2"/>
  <c r="R46" i="2"/>
  <c r="S46" i="2"/>
  <c r="T46" i="2"/>
  <c r="U46" i="2"/>
  <c r="V46" i="2"/>
  <c r="W46" i="2"/>
  <c r="X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O47" i="2"/>
  <c r="P47" i="2"/>
  <c r="Q47" i="2"/>
  <c r="R47" i="2"/>
  <c r="S47" i="2"/>
  <c r="T47" i="2"/>
  <c r="U47" i="2"/>
  <c r="V47" i="2"/>
  <c r="W47" i="2"/>
  <c r="X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O48" i="2"/>
  <c r="P48" i="2"/>
  <c r="Q48" i="2"/>
  <c r="R48" i="2"/>
  <c r="S48" i="2"/>
  <c r="T48" i="2"/>
  <c r="U48" i="2"/>
  <c r="V48" i="2"/>
  <c r="W48" i="2"/>
  <c r="X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O49" i="2"/>
  <c r="P49" i="2"/>
  <c r="Q49" i="2"/>
  <c r="R49" i="2"/>
  <c r="S49" i="2"/>
  <c r="T49" i="2"/>
  <c r="U49" i="2"/>
  <c r="V49" i="2"/>
  <c r="W49" i="2"/>
  <c r="X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O50" i="2"/>
  <c r="P50" i="2"/>
  <c r="Q50" i="2"/>
  <c r="R50" i="2"/>
  <c r="S50" i="2"/>
  <c r="T50" i="2"/>
  <c r="U50" i="2"/>
  <c r="V50" i="2"/>
  <c r="W50" i="2"/>
  <c r="X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O51" i="2"/>
  <c r="P51" i="2"/>
  <c r="Q51" i="2"/>
  <c r="R51" i="2"/>
  <c r="S51" i="2"/>
  <c r="T51" i="2"/>
  <c r="U51" i="2"/>
  <c r="V51" i="2"/>
  <c r="W51" i="2"/>
  <c r="X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O52" i="2"/>
  <c r="P52" i="2"/>
  <c r="Q52" i="2"/>
  <c r="R52" i="2"/>
  <c r="S52" i="2"/>
  <c r="T52" i="2"/>
  <c r="U52" i="2"/>
  <c r="V52" i="2"/>
  <c r="W52" i="2"/>
  <c r="X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O53" i="2"/>
  <c r="P53" i="2"/>
  <c r="Q53" i="2"/>
  <c r="R53" i="2"/>
  <c r="S53" i="2"/>
  <c r="T53" i="2"/>
  <c r="U53" i="2"/>
  <c r="V53" i="2"/>
  <c r="W53" i="2"/>
  <c r="X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O54" i="2"/>
  <c r="P54" i="2"/>
  <c r="Q54" i="2"/>
  <c r="R54" i="2"/>
  <c r="S54" i="2"/>
  <c r="T54" i="2"/>
  <c r="U54" i="2"/>
  <c r="V54" i="2"/>
  <c r="W54" i="2"/>
  <c r="X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O55" i="2"/>
  <c r="P55" i="2"/>
  <c r="Q55" i="2"/>
  <c r="R55" i="2"/>
  <c r="S55" i="2"/>
  <c r="T55" i="2"/>
  <c r="U55" i="2"/>
  <c r="V55" i="2"/>
  <c r="W55" i="2"/>
  <c r="X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O56" i="2"/>
  <c r="P56" i="2"/>
  <c r="Q56" i="2"/>
  <c r="R56" i="2"/>
  <c r="S56" i="2"/>
  <c r="T56" i="2"/>
  <c r="U56" i="2"/>
  <c r="V56" i="2"/>
  <c r="W56" i="2"/>
  <c r="X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O57" i="2"/>
  <c r="P57" i="2"/>
  <c r="Q57" i="2"/>
  <c r="R57" i="2"/>
  <c r="S57" i="2"/>
  <c r="T57" i="2"/>
  <c r="U57" i="2"/>
  <c r="V57" i="2"/>
  <c r="W57" i="2"/>
  <c r="X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O58" i="2"/>
  <c r="P58" i="2"/>
  <c r="Q58" i="2"/>
  <c r="R58" i="2"/>
  <c r="S58" i="2"/>
  <c r="T58" i="2"/>
  <c r="U58" i="2"/>
  <c r="V58" i="2"/>
  <c r="W58" i="2"/>
  <c r="X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O59" i="2"/>
  <c r="P59" i="2"/>
  <c r="Q59" i="2"/>
  <c r="R59" i="2"/>
  <c r="S59" i="2"/>
  <c r="T59" i="2"/>
  <c r="U59" i="2"/>
  <c r="V59" i="2"/>
  <c r="W59" i="2"/>
  <c r="X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O60" i="2"/>
  <c r="P60" i="2"/>
  <c r="Q60" i="2"/>
  <c r="R60" i="2"/>
  <c r="S60" i="2"/>
  <c r="T60" i="2"/>
  <c r="U60" i="2"/>
  <c r="V60" i="2"/>
  <c r="W60" i="2"/>
  <c r="X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O61" i="2"/>
  <c r="P61" i="2"/>
  <c r="Q61" i="2"/>
  <c r="R61" i="2"/>
  <c r="S61" i="2"/>
  <c r="T61" i="2"/>
  <c r="U61" i="2"/>
  <c r="V61" i="2"/>
  <c r="W61" i="2"/>
  <c r="X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O62" i="2"/>
  <c r="P62" i="2"/>
  <c r="Q62" i="2"/>
  <c r="R62" i="2"/>
  <c r="S62" i="2"/>
  <c r="T62" i="2"/>
  <c r="U62" i="2"/>
  <c r="V62" i="2"/>
  <c r="W62" i="2"/>
  <c r="X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O63" i="2"/>
  <c r="P63" i="2"/>
  <c r="Q63" i="2"/>
  <c r="R63" i="2"/>
  <c r="S63" i="2"/>
  <c r="T63" i="2"/>
  <c r="U63" i="2"/>
  <c r="V63" i="2"/>
  <c r="W63" i="2"/>
  <c r="X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O64" i="2"/>
  <c r="P64" i="2"/>
  <c r="Q64" i="2"/>
  <c r="R64" i="2"/>
  <c r="S64" i="2"/>
  <c r="T64" i="2"/>
  <c r="U64" i="2"/>
  <c r="V64" i="2"/>
  <c r="W64" i="2"/>
  <c r="X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O65" i="2"/>
  <c r="P65" i="2"/>
  <c r="Q65" i="2"/>
  <c r="R65" i="2"/>
  <c r="S65" i="2"/>
  <c r="T65" i="2"/>
  <c r="U65" i="2"/>
  <c r="V65" i="2"/>
  <c r="W65" i="2"/>
  <c r="X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O66" i="2"/>
  <c r="P66" i="2"/>
  <c r="Q66" i="2"/>
  <c r="R66" i="2"/>
  <c r="S66" i="2"/>
  <c r="T66" i="2"/>
  <c r="U66" i="2"/>
  <c r="V66" i="2"/>
  <c r="W66" i="2"/>
  <c r="X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O67" i="2"/>
  <c r="P67" i="2"/>
  <c r="Q67" i="2"/>
  <c r="R67" i="2"/>
  <c r="S67" i="2"/>
  <c r="T67" i="2"/>
  <c r="U67" i="2"/>
  <c r="V67" i="2"/>
  <c r="W67" i="2"/>
  <c r="X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O68" i="2"/>
  <c r="P68" i="2"/>
  <c r="Q68" i="2"/>
  <c r="R68" i="2"/>
  <c r="S68" i="2"/>
  <c r="T68" i="2"/>
  <c r="U68" i="2"/>
  <c r="V68" i="2"/>
  <c r="W68" i="2"/>
  <c r="X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O69" i="2"/>
  <c r="P69" i="2"/>
  <c r="Q69" i="2"/>
  <c r="R69" i="2"/>
  <c r="S69" i="2"/>
  <c r="T69" i="2"/>
  <c r="U69" i="2"/>
  <c r="V69" i="2"/>
  <c r="W69" i="2"/>
  <c r="X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O70" i="2"/>
  <c r="P70" i="2"/>
  <c r="Q70" i="2"/>
  <c r="R70" i="2"/>
  <c r="S70" i="2"/>
  <c r="T70" i="2"/>
  <c r="U70" i="2"/>
  <c r="V70" i="2"/>
  <c r="W70" i="2"/>
  <c r="X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O71" i="2"/>
  <c r="P71" i="2"/>
  <c r="Q71" i="2"/>
  <c r="R71" i="2"/>
  <c r="S71" i="2"/>
  <c r="T71" i="2"/>
  <c r="U71" i="2"/>
  <c r="V71" i="2"/>
  <c r="W71" i="2"/>
  <c r="X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O72" i="2"/>
  <c r="P72" i="2"/>
  <c r="Q72" i="2"/>
  <c r="R72" i="2"/>
  <c r="S72" i="2"/>
  <c r="T72" i="2"/>
  <c r="U72" i="2"/>
  <c r="V72" i="2"/>
  <c r="W72" i="2"/>
  <c r="X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O73" i="2"/>
  <c r="P73" i="2"/>
  <c r="Q73" i="2"/>
  <c r="R73" i="2"/>
  <c r="S73" i="2"/>
  <c r="T73" i="2"/>
  <c r="U73" i="2"/>
  <c r="V73" i="2"/>
  <c r="W73" i="2"/>
  <c r="X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O74" i="2"/>
  <c r="P74" i="2"/>
  <c r="Q74" i="2"/>
  <c r="R74" i="2"/>
  <c r="S74" i="2"/>
  <c r="T74" i="2"/>
  <c r="U74" i="2"/>
  <c r="V74" i="2"/>
  <c r="W74" i="2"/>
  <c r="X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O75" i="2"/>
  <c r="P75" i="2"/>
  <c r="Q75" i="2"/>
  <c r="R75" i="2"/>
  <c r="S75" i="2"/>
  <c r="T75" i="2"/>
  <c r="U75" i="2"/>
  <c r="V75" i="2"/>
  <c r="W75" i="2"/>
  <c r="X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O76" i="2"/>
  <c r="P76" i="2"/>
  <c r="Q76" i="2"/>
  <c r="R76" i="2"/>
  <c r="S76" i="2"/>
  <c r="T76" i="2"/>
  <c r="U76" i="2"/>
  <c r="V76" i="2"/>
  <c r="W76" i="2"/>
  <c r="X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O77" i="2"/>
  <c r="P77" i="2"/>
  <c r="Q77" i="2"/>
  <c r="R77" i="2"/>
  <c r="S77" i="2"/>
  <c r="T77" i="2"/>
  <c r="U77" i="2"/>
  <c r="V77" i="2"/>
  <c r="W77" i="2"/>
  <c r="X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O78" i="2"/>
  <c r="P78" i="2"/>
  <c r="Q78" i="2"/>
  <c r="R78" i="2"/>
  <c r="S78" i="2"/>
  <c r="T78" i="2"/>
  <c r="U78" i="2"/>
  <c r="V78" i="2"/>
  <c r="W78" i="2"/>
  <c r="X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O79" i="2"/>
  <c r="P79" i="2"/>
  <c r="Q79" i="2"/>
  <c r="R79" i="2"/>
  <c r="S79" i="2"/>
  <c r="T79" i="2"/>
  <c r="U79" i="2"/>
  <c r="V79" i="2"/>
  <c r="W79" i="2"/>
  <c r="X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O80" i="2"/>
  <c r="P80" i="2"/>
  <c r="Q80" i="2"/>
  <c r="R80" i="2"/>
  <c r="S80" i="2"/>
  <c r="T80" i="2"/>
  <c r="U80" i="2"/>
  <c r="V80" i="2"/>
  <c r="W80" i="2"/>
  <c r="X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O81" i="2"/>
  <c r="P81" i="2"/>
  <c r="Q81" i="2"/>
  <c r="R81" i="2"/>
  <c r="S81" i="2"/>
  <c r="T81" i="2"/>
  <c r="U81" i="2"/>
  <c r="V81" i="2"/>
  <c r="W81" i="2"/>
  <c r="X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O82" i="2"/>
  <c r="P82" i="2"/>
  <c r="Q82" i="2"/>
  <c r="R82" i="2"/>
  <c r="S82" i="2"/>
  <c r="T82" i="2"/>
  <c r="U82" i="2"/>
  <c r="V82" i="2"/>
  <c r="W82" i="2"/>
  <c r="X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O83" i="2"/>
  <c r="P83" i="2"/>
  <c r="Q83" i="2"/>
  <c r="R83" i="2"/>
  <c r="S83" i="2"/>
  <c r="T83" i="2"/>
  <c r="U83" i="2"/>
  <c r="V83" i="2"/>
  <c r="W83" i="2"/>
  <c r="X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O84" i="2"/>
  <c r="P84" i="2"/>
  <c r="Q84" i="2"/>
  <c r="R84" i="2"/>
  <c r="S84" i="2"/>
  <c r="T84" i="2"/>
  <c r="U84" i="2"/>
  <c r="V84" i="2"/>
  <c r="W84" i="2"/>
  <c r="X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O85" i="2"/>
  <c r="P85" i="2"/>
  <c r="Q85" i="2"/>
  <c r="R85" i="2"/>
  <c r="S85" i="2"/>
  <c r="T85" i="2"/>
  <c r="U85" i="2"/>
  <c r="V85" i="2"/>
  <c r="W85" i="2"/>
  <c r="X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O86" i="2"/>
  <c r="P86" i="2"/>
  <c r="Q86" i="2"/>
  <c r="R86" i="2"/>
  <c r="S86" i="2"/>
  <c r="T86" i="2"/>
  <c r="U86" i="2"/>
  <c r="V86" i="2"/>
  <c r="W86" i="2"/>
  <c r="X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O87" i="2"/>
  <c r="P87" i="2"/>
  <c r="Q87" i="2"/>
  <c r="R87" i="2"/>
  <c r="S87" i="2"/>
  <c r="T87" i="2"/>
  <c r="U87" i="2"/>
  <c r="V87" i="2"/>
  <c r="W87" i="2"/>
  <c r="X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O88" i="2"/>
  <c r="P88" i="2"/>
  <c r="Q88" i="2"/>
  <c r="R88" i="2"/>
  <c r="S88" i="2"/>
  <c r="T88" i="2"/>
  <c r="U88" i="2"/>
  <c r="V88" i="2"/>
  <c r="W88" i="2"/>
  <c r="X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O89" i="2"/>
  <c r="P89" i="2"/>
  <c r="Q89" i="2"/>
  <c r="R89" i="2"/>
  <c r="S89" i="2"/>
  <c r="T89" i="2"/>
  <c r="U89" i="2"/>
  <c r="V89" i="2"/>
  <c r="W89" i="2"/>
  <c r="X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O90" i="2"/>
  <c r="P90" i="2"/>
  <c r="Q90" i="2"/>
  <c r="R90" i="2"/>
  <c r="S90" i="2"/>
  <c r="T90" i="2"/>
  <c r="U90" i="2"/>
  <c r="V90" i="2"/>
  <c r="W90" i="2"/>
  <c r="X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O91" i="2"/>
  <c r="P91" i="2"/>
  <c r="Q91" i="2"/>
  <c r="R91" i="2"/>
  <c r="S91" i="2"/>
  <c r="T91" i="2"/>
  <c r="U91" i="2"/>
  <c r="V91" i="2"/>
  <c r="W91" i="2"/>
  <c r="X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O92" i="2"/>
  <c r="P92" i="2"/>
  <c r="Q92" i="2"/>
  <c r="R92" i="2"/>
  <c r="S92" i="2"/>
  <c r="T92" i="2"/>
  <c r="U92" i="2"/>
  <c r="V92" i="2"/>
  <c r="W92" i="2"/>
  <c r="X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O93" i="2"/>
  <c r="P93" i="2"/>
  <c r="Q93" i="2"/>
  <c r="R93" i="2"/>
  <c r="S93" i="2"/>
  <c r="T93" i="2"/>
  <c r="U93" i="2"/>
  <c r="V93" i="2"/>
  <c r="W93" i="2"/>
  <c r="X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O94" i="2"/>
  <c r="P94" i="2"/>
  <c r="Q94" i="2"/>
  <c r="R94" i="2"/>
  <c r="S94" i="2"/>
  <c r="T94" i="2"/>
  <c r="U94" i="2"/>
  <c r="V94" i="2"/>
  <c r="W94" i="2"/>
  <c r="X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O95" i="2"/>
  <c r="P95" i="2"/>
  <c r="Q95" i="2"/>
  <c r="R95" i="2"/>
  <c r="S95" i="2"/>
  <c r="T95" i="2"/>
  <c r="U95" i="2"/>
  <c r="V95" i="2"/>
  <c r="W95" i="2"/>
  <c r="X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O96" i="2"/>
  <c r="P96" i="2"/>
  <c r="Q96" i="2"/>
  <c r="R96" i="2"/>
  <c r="S96" i="2"/>
  <c r="T96" i="2"/>
  <c r="U96" i="2"/>
  <c r="V96" i="2"/>
  <c r="W96" i="2"/>
  <c r="X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O97" i="2"/>
  <c r="P97" i="2"/>
  <c r="Q97" i="2"/>
  <c r="R97" i="2"/>
  <c r="S97" i="2"/>
  <c r="T97" i="2"/>
  <c r="U97" i="2"/>
  <c r="V97" i="2"/>
  <c r="W97" i="2"/>
  <c r="X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O98" i="2"/>
  <c r="P98" i="2"/>
  <c r="Q98" i="2"/>
  <c r="R98" i="2"/>
  <c r="S98" i="2"/>
  <c r="T98" i="2"/>
  <c r="U98" i="2"/>
  <c r="V98" i="2"/>
  <c r="W98" i="2"/>
  <c r="X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O99" i="2"/>
  <c r="P99" i="2"/>
  <c r="Q99" i="2"/>
  <c r="R99" i="2"/>
  <c r="S99" i="2"/>
  <c r="T99" i="2"/>
  <c r="U99" i="2"/>
  <c r="V99" i="2"/>
  <c r="W99" i="2"/>
  <c r="X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O100" i="2"/>
  <c r="P100" i="2"/>
  <c r="Q100" i="2"/>
  <c r="R100" i="2"/>
  <c r="S100" i="2"/>
  <c r="T100" i="2"/>
  <c r="U100" i="2"/>
  <c r="V100" i="2"/>
  <c r="W100" i="2"/>
  <c r="X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O101" i="2"/>
  <c r="P101" i="2"/>
  <c r="Q101" i="2"/>
  <c r="R101" i="2"/>
  <c r="S101" i="2"/>
  <c r="T101" i="2"/>
  <c r="U101" i="2"/>
  <c r="V101" i="2"/>
  <c r="W101" i="2"/>
  <c r="X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O102" i="2"/>
  <c r="P102" i="2"/>
  <c r="Q102" i="2"/>
  <c r="R102" i="2"/>
  <c r="S102" i="2"/>
  <c r="T102" i="2"/>
  <c r="U102" i="2"/>
  <c r="V102" i="2"/>
  <c r="W102" i="2"/>
  <c r="X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O103" i="2"/>
  <c r="P103" i="2"/>
  <c r="Q103" i="2"/>
  <c r="R103" i="2"/>
  <c r="S103" i="2"/>
  <c r="T103" i="2"/>
  <c r="U103" i="2"/>
  <c r="V103" i="2"/>
  <c r="W103" i="2"/>
  <c r="X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O104" i="2"/>
  <c r="P104" i="2"/>
  <c r="Q104" i="2"/>
  <c r="R104" i="2"/>
  <c r="S104" i="2"/>
  <c r="T104" i="2"/>
  <c r="U104" i="2"/>
  <c r="V104" i="2"/>
  <c r="W104" i="2"/>
  <c r="X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O105" i="2"/>
  <c r="P105" i="2"/>
  <c r="Q105" i="2"/>
  <c r="R105" i="2"/>
  <c r="S105" i="2"/>
  <c r="T105" i="2"/>
  <c r="U105" i="2"/>
  <c r="V105" i="2"/>
  <c r="W105" i="2"/>
  <c r="X105" i="2"/>
  <c r="W3" i="1" l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T5" i="1"/>
  <c r="T6" i="1"/>
  <c r="T7" i="1"/>
  <c r="T8" i="1"/>
  <c r="T9" i="1"/>
  <c r="T13" i="1"/>
  <c r="T16" i="1"/>
  <c r="T17" i="1"/>
  <c r="T18" i="1"/>
  <c r="T19" i="1"/>
  <c r="T20" i="1"/>
  <c r="T22" i="1"/>
  <c r="T23" i="1"/>
  <c r="T24" i="1"/>
  <c r="T25" i="1"/>
  <c r="T28" i="1"/>
  <c r="T29" i="1"/>
  <c r="T31" i="1"/>
  <c r="T32" i="1"/>
  <c r="T33" i="1"/>
  <c r="T34" i="1"/>
  <c r="T35" i="1"/>
  <c r="T36" i="1"/>
  <c r="T38" i="1"/>
  <c r="T39" i="1"/>
  <c r="T40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3" i="1"/>
  <c r="H1" i="1" l="1"/>
</calcChain>
</file>

<file path=xl/sharedStrings.xml><?xml version="1.0" encoding="utf-8"?>
<sst xmlns="http://schemas.openxmlformats.org/spreadsheetml/2006/main" count="2012" uniqueCount="89">
  <si>
    <t>CALCULATED WITH POOL 15N OF SUBSTRATE 6.78 AT%!</t>
  </si>
  <si>
    <t>[ppm]</t>
  </si>
  <si>
    <t>[at%]</t>
  </si>
  <si>
    <t>date</t>
  </si>
  <si>
    <t>Lt</t>
  </si>
  <si>
    <t>Fc</t>
  </si>
  <si>
    <t>soil</t>
  </si>
  <si>
    <t>y</t>
  </si>
  <si>
    <t>n</t>
  </si>
  <si>
    <t>Loam</t>
  </si>
  <si>
    <t>Sand</t>
  </si>
  <si>
    <t>treat</t>
  </si>
  <si>
    <t>LF</t>
  </si>
  <si>
    <t>C</t>
  </si>
  <si>
    <t>MK</t>
  </si>
  <si>
    <t>ID</t>
  </si>
  <si>
    <t>day</t>
  </si>
  <si>
    <t>termin</t>
  </si>
  <si>
    <t>week</t>
  </si>
  <si>
    <t>[%]</t>
  </si>
  <si>
    <t>dinitrogen</t>
  </si>
  <si>
    <t>total</t>
  </si>
  <si>
    <t>nitox</t>
  </si>
  <si>
    <t>nitox.gc</t>
  </si>
  <si>
    <t>product.ratio</t>
  </si>
  <si>
    <t>nitox.atperc</t>
  </si>
  <si>
    <t>nitox.pool</t>
  </si>
  <si>
    <t>nitox.pool.gcms</t>
  </si>
  <si>
    <t>[µg-N/hkg]</t>
  </si>
  <si>
    <t>[µg-N2O-N/hkg]</t>
  </si>
  <si>
    <t>[µg-N2-N/hkg]</t>
  </si>
  <si>
    <t>total.ppm</t>
  </si>
  <si>
    <t>dinitrogen.ppm</t>
  </si>
  <si>
    <t>nitox.ppm</t>
  </si>
  <si>
    <t>lit_pow</t>
  </si>
  <si>
    <t>lit_chop</t>
  </si>
  <si>
    <t>MK_add10</t>
  </si>
  <si>
    <t>[µg-N/kg]</t>
  </si>
  <si>
    <t>[µg-N2O-N/kg]</t>
  </si>
  <si>
    <t>[µg-N2-N/kg]</t>
  </si>
  <si>
    <t>linearer Anstieg</t>
  </si>
  <si>
    <t>aufaddiert</t>
  </si>
  <si>
    <t>(Dreiecksfläche)</t>
  </si>
  <si>
    <t>Vier Termine = drei Flächen</t>
  </si>
  <si>
    <t>Stop bei letztem Meßtermin</t>
  </si>
  <si>
    <t>Fläche total (Kumuliert +/- Dreiceksfläche)</t>
  </si>
  <si>
    <t>Mittelwerte</t>
  </si>
  <si>
    <t>Standardfehler</t>
  </si>
  <si>
    <t>Gerundet</t>
  </si>
  <si>
    <t>±</t>
  </si>
  <si>
    <t>verkettet</t>
  </si>
  <si>
    <t>1196.74 (± 15.7)</t>
  </si>
  <si>
    <t>1057.89 (± 14.95)</t>
  </si>
  <si>
    <t>138.85 (± 5.03)</t>
  </si>
  <si>
    <t>1114.51 (± 8)</t>
  </si>
  <si>
    <t>967.72 (± 7.1)</t>
  </si>
  <si>
    <t>146.79 (± 3.79)</t>
  </si>
  <si>
    <t>236.8 (± 5.29)</t>
  </si>
  <si>
    <t>235.28 (± 5.27)</t>
  </si>
  <si>
    <t>1.52 (± 0.69)</t>
  </si>
  <si>
    <t>116.03 (± 3.5)</t>
  </si>
  <si>
    <t>113.79 (± 3.42)</t>
  </si>
  <si>
    <t>2.24 (± 0.78)</t>
  </si>
  <si>
    <t>1406.6 (± 6.69)</t>
  </si>
  <si>
    <t>1112.19 (± 7.28)</t>
  </si>
  <si>
    <t>1274.76 (± 12.73)</t>
  </si>
  <si>
    <t>1030.77 (± 6.06)</t>
  </si>
  <si>
    <t>1179.53 (± 6)</t>
  </si>
  <si>
    <t>888.31 (± 7.21)</t>
  </si>
  <si>
    <t>1015.96 (± 11.87)</t>
  </si>
  <si>
    <t>873.46 (± 5.31)</t>
  </si>
  <si>
    <t>227.08 (± 4.89)</t>
  </si>
  <si>
    <t>223.88 (± 2.95)</t>
  </si>
  <si>
    <t>258.8 (± 4.79)</t>
  </si>
  <si>
    <t>157.31 (± 3.18)</t>
  </si>
  <si>
    <t>troil</t>
  </si>
  <si>
    <t>Loam.Lt</t>
  </si>
  <si>
    <t>Loam.LF</t>
  </si>
  <si>
    <t>Loam.Fc</t>
  </si>
  <si>
    <t>Loam.C</t>
  </si>
  <si>
    <t>Sand.Lt</t>
  </si>
  <si>
    <t>Sand.LF</t>
  </si>
  <si>
    <t>Sand.Fc</t>
  </si>
  <si>
    <t>Sand.C</t>
  </si>
  <si>
    <t>Lehm</t>
  </si>
  <si>
    <t xml:space="preserve">± </t>
  </si>
  <si>
    <t xml:space="preserve">emission increase </t>
  </si>
  <si>
    <t>Input:</t>
  </si>
  <si>
    <t>% N-loss from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</si>
</sst>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yyyy\-mm\-dd;@"/>
    <numFmt numFmtId="166" formatCode="0.000"/>
  </numFmts>
  <fonts count="3" x14ac:knownFonts="1">
    <font>
      <sz val="11"/>
      <color theme="1"/>
      <name val="Arial Narrow"/>
      <family val="2"/>
    </font>
    <font>
      <sz val="1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/>
    </xf>
    <xf numFmtId="166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6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6"/>
  <sheetViews>
    <sheetView zoomScale="85" zoomScaleNormal="85" workbookViewId="0">
      <pane ySplit="2" topLeftCell="A61" activePane="bottomLeft" state="frozen"/>
      <selection pane="bottomLeft" activeCell="Y2" sqref="Y2:Y106"/>
    </sheetView>
  </sheetViews>
  <sheetFormatPr baseColWidth="10" defaultRowHeight="16.5" x14ac:dyDescent="0.3"/>
  <cols>
    <col min="1" max="3" width="11.42578125" style="3"/>
    <col min="4" max="6" width="11.42578125" style="4"/>
    <col min="7" max="14" width="11.42578125" style="3"/>
    <col min="15" max="15" width="12.28515625" style="3" bestFit="1" customWidth="1"/>
    <col min="16" max="22" width="11.42578125" style="3"/>
    <col min="23" max="23" width="13.5703125" style="3" bestFit="1" customWidth="1"/>
    <col min="24" max="24" width="12.140625" style="3" bestFit="1" customWidth="1"/>
    <col min="25" max="16384" width="11.42578125" style="3"/>
  </cols>
  <sheetData>
    <row r="1" spans="1:52" x14ac:dyDescent="0.3">
      <c r="A1" s="3" t="s">
        <v>0</v>
      </c>
      <c r="H1" s="1">
        <f>10^(-3)*(700/(24*1.08))*28/22.4</f>
        <v>3.3757716049382713E-2</v>
      </c>
      <c r="I1" s="1"/>
      <c r="J1" s="1"/>
      <c r="K1" s="1"/>
      <c r="L1" s="1"/>
      <c r="M1" s="1"/>
      <c r="N1" s="3" t="s">
        <v>1</v>
      </c>
      <c r="O1" s="3" t="s">
        <v>1</v>
      </c>
      <c r="P1" s="3" t="s">
        <v>2</v>
      </c>
      <c r="Q1" s="3" t="s">
        <v>1</v>
      </c>
      <c r="R1" s="3" t="s">
        <v>1</v>
      </c>
      <c r="S1" s="3" t="s">
        <v>1</v>
      </c>
      <c r="T1" s="3" t="s">
        <v>19</v>
      </c>
      <c r="U1" s="3" t="s">
        <v>2</v>
      </c>
      <c r="V1" s="3" t="s">
        <v>28</v>
      </c>
      <c r="W1" s="3" t="s">
        <v>29</v>
      </c>
      <c r="X1" s="3" t="s">
        <v>30</v>
      </c>
      <c r="Y1" s="3" t="s">
        <v>30</v>
      </c>
      <c r="Z1" s="5"/>
      <c r="AA1" s="5"/>
      <c r="AB1" s="5"/>
      <c r="AC1" s="1"/>
    </row>
    <row r="2" spans="1:52" x14ac:dyDescent="0.3">
      <c r="A2" s="3" t="s">
        <v>15</v>
      </c>
      <c r="B2" s="6" t="s">
        <v>14</v>
      </c>
      <c r="C2" s="6" t="s">
        <v>36</v>
      </c>
      <c r="D2" s="4" t="s">
        <v>17</v>
      </c>
      <c r="E2" s="4" t="s">
        <v>16</v>
      </c>
      <c r="F2" s="4" t="s">
        <v>18</v>
      </c>
      <c r="G2" s="3" t="s">
        <v>3</v>
      </c>
      <c r="H2" s="3" t="s">
        <v>11</v>
      </c>
      <c r="I2" s="3" t="s">
        <v>4</v>
      </c>
      <c r="J2" s="3" t="s">
        <v>5</v>
      </c>
      <c r="K2" s="3" t="s">
        <v>34</v>
      </c>
      <c r="L2" s="3" t="s">
        <v>35</v>
      </c>
      <c r="M2" s="3" t="s">
        <v>6</v>
      </c>
      <c r="N2" s="2" t="s">
        <v>23</v>
      </c>
      <c r="O2" s="2" t="s">
        <v>27</v>
      </c>
      <c r="P2" s="1" t="s">
        <v>25</v>
      </c>
      <c r="Q2" s="2" t="s">
        <v>31</v>
      </c>
      <c r="R2" s="2" t="s">
        <v>32</v>
      </c>
      <c r="S2" s="2" t="s">
        <v>33</v>
      </c>
      <c r="T2" s="2" t="s">
        <v>24</v>
      </c>
      <c r="U2" s="2" t="s">
        <v>26</v>
      </c>
      <c r="V2" s="2" t="s">
        <v>21</v>
      </c>
      <c r="W2" s="2" t="s">
        <v>20</v>
      </c>
      <c r="X2" s="2" t="s">
        <v>22</v>
      </c>
      <c r="Y2" s="2" t="s">
        <v>23</v>
      </c>
      <c r="Z2" s="2"/>
      <c r="AA2" s="2"/>
      <c r="AB2" s="2"/>
      <c r="AG2" s="2"/>
      <c r="AH2" s="2"/>
      <c r="AI2" s="2"/>
      <c r="AJ2" s="2"/>
      <c r="AK2" s="1"/>
      <c r="AL2" s="2"/>
      <c r="AM2" s="2"/>
      <c r="AN2" s="2"/>
      <c r="AO2" s="2"/>
      <c r="AS2" s="2"/>
      <c r="AT2" s="2"/>
      <c r="AU2" s="2"/>
      <c r="AV2" s="2"/>
      <c r="AW2" s="1"/>
      <c r="AX2" s="2"/>
      <c r="AY2" s="2"/>
      <c r="AZ2" s="2"/>
    </row>
    <row r="3" spans="1:52" x14ac:dyDescent="0.3">
      <c r="A3" s="4">
        <v>1</v>
      </c>
      <c r="B3" s="6">
        <v>1</v>
      </c>
      <c r="C3" s="6">
        <v>11</v>
      </c>
      <c r="D3" s="4">
        <v>1</v>
      </c>
      <c r="E3" s="4">
        <v>19</v>
      </c>
      <c r="F3" s="4">
        <v>3</v>
      </c>
      <c r="G3" s="9">
        <v>41437</v>
      </c>
      <c r="H3" s="7" t="s">
        <v>4</v>
      </c>
      <c r="I3" s="7" t="s">
        <v>7</v>
      </c>
      <c r="J3" s="7" t="s">
        <v>8</v>
      </c>
      <c r="K3" s="7" t="s">
        <v>8</v>
      </c>
      <c r="L3" s="7" t="s">
        <v>7</v>
      </c>
      <c r="M3" s="7" t="s">
        <v>9</v>
      </c>
      <c r="N3" s="8">
        <v>15.954638058183326</v>
      </c>
      <c r="O3" s="5">
        <v>0.19212951724448951</v>
      </c>
      <c r="P3" s="5">
        <v>1.5818180069926222</v>
      </c>
      <c r="Q3" s="7">
        <v>8.0928498654516883</v>
      </c>
      <c r="R3" s="7">
        <v>5.0274929575223659</v>
      </c>
      <c r="S3" s="7">
        <v>3.0653569079293224</v>
      </c>
      <c r="T3" s="5">
        <f>S3/Q3</f>
        <v>0.37877348015750378</v>
      </c>
      <c r="U3" s="5">
        <v>0.23330649070687642</v>
      </c>
      <c r="V3" s="10">
        <f>Q3*$H$1</f>
        <v>0.27319612778820318</v>
      </c>
      <c r="W3" s="10">
        <f t="shared" ref="W3:X18" si="0">R3*$H$1</f>
        <v>0.16971667970031135</v>
      </c>
      <c r="X3" s="10">
        <f t="shared" si="0"/>
        <v>0.10347944808789185</v>
      </c>
      <c r="Y3" s="10">
        <f>$H$1*N3</f>
        <v>0.53859214123882748</v>
      </c>
      <c r="Z3" s="10"/>
      <c r="AO3" s="5"/>
    </row>
    <row r="4" spans="1:52" x14ac:dyDescent="0.3">
      <c r="A4" s="4">
        <v>2</v>
      </c>
      <c r="B4" s="6">
        <v>2</v>
      </c>
      <c r="C4" s="6">
        <v>12</v>
      </c>
      <c r="D4" s="4">
        <v>1</v>
      </c>
      <c r="E4" s="4">
        <v>19</v>
      </c>
      <c r="F4" s="4">
        <v>3</v>
      </c>
      <c r="G4" s="9">
        <v>41437</v>
      </c>
      <c r="H4" s="7" t="s">
        <v>4</v>
      </c>
      <c r="I4" s="7" t="s">
        <v>7</v>
      </c>
      <c r="J4" s="7" t="s">
        <v>8</v>
      </c>
      <c r="K4" s="7" t="s">
        <v>8</v>
      </c>
      <c r="L4" s="7" t="s">
        <v>7</v>
      </c>
      <c r="M4" s="7" t="s">
        <v>9</v>
      </c>
      <c r="N4" s="8">
        <v>18.734346855142022</v>
      </c>
      <c r="O4" s="5">
        <v>0.15178940702077842</v>
      </c>
      <c r="P4" s="5">
        <v>1.1812153174326312</v>
      </c>
      <c r="Q4" s="7">
        <v>0</v>
      </c>
      <c r="R4" s="7">
        <v>0</v>
      </c>
      <c r="S4" s="7">
        <v>0</v>
      </c>
      <c r="T4" s="5">
        <v>0</v>
      </c>
      <c r="U4" s="5">
        <v>0.17422054829389841</v>
      </c>
      <c r="V4" s="10">
        <f t="shared" ref="V4:V67" si="1">Q4*$H$1</f>
        <v>0</v>
      </c>
      <c r="W4" s="10">
        <f t="shared" si="0"/>
        <v>0</v>
      </c>
      <c r="X4" s="10">
        <f t="shared" si="0"/>
        <v>0</v>
      </c>
      <c r="Y4" s="10">
        <f t="shared" ref="Y4:Y67" si="2">$H$1*N4</f>
        <v>0.63242876150653038</v>
      </c>
      <c r="Z4" s="10"/>
      <c r="AO4" s="5"/>
    </row>
    <row r="5" spans="1:52" x14ac:dyDescent="0.3">
      <c r="A5" s="4">
        <v>3</v>
      </c>
      <c r="B5" s="6">
        <v>3</v>
      </c>
      <c r="C5" s="6">
        <v>13</v>
      </c>
      <c r="D5" s="4">
        <v>1</v>
      </c>
      <c r="E5" s="4">
        <v>19</v>
      </c>
      <c r="F5" s="4">
        <v>3</v>
      </c>
      <c r="G5" s="9">
        <v>41437</v>
      </c>
      <c r="H5" s="7" t="s">
        <v>4</v>
      </c>
      <c r="I5" s="7" t="s">
        <v>7</v>
      </c>
      <c r="J5" s="7" t="s">
        <v>8</v>
      </c>
      <c r="K5" s="7" t="s">
        <v>8</v>
      </c>
      <c r="L5" s="7" t="s">
        <v>7</v>
      </c>
      <c r="M5" s="7" t="s">
        <v>9</v>
      </c>
      <c r="N5" s="8">
        <v>16.240213863523724</v>
      </c>
      <c r="O5" s="5">
        <v>0.11691888256393958</v>
      </c>
      <c r="P5" s="5">
        <v>0.92570532173581432</v>
      </c>
      <c r="Q5" s="7">
        <v>6.8532011171589913</v>
      </c>
      <c r="R5" s="7">
        <v>4.954413459636398</v>
      </c>
      <c r="S5" s="7">
        <v>1.8987876575225933</v>
      </c>
      <c r="T5" s="5">
        <f t="shared" ref="T5:T67" si="3">S5/Q5</f>
        <v>0.27706580108504675</v>
      </c>
      <c r="U5" s="5">
        <v>0.13653470822062158</v>
      </c>
      <c r="V5" s="10">
        <f t="shared" si="1"/>
        <v>0.23134841734236561</v>
      </c>
      <c r="W5" s="10">
        <f t="shared" si="0"/>
        <v>0.16724968276164537</v>
      </c>
      <c r="X5" s="10">
        <f t="shared" si="0"/>
        <v>6.4098734580720254E-2</v>
      </c>
      <c r="Y5" s="10">
        <f t="shared" si="2"/>
        <v>0.54823252818608248</v>
      </c>
      <c r="Z5" s="10"/>
      <c r="AO5" s="5"/>
    </row>
    <row r="6" spans="1:52" x14ac:dyDescent="0.3">
      <c r="A6" s="4">
        <v>4</v>
      </c>
      <c r="B6" s="6">
        <v>4</v>
      </c>
      <c r="C6" s="6">
        <v>14</v>
      </c>
      <c r="D6" s="4">
        <v>1</v>
      </c>
      <c r="E6" s="4">
        <v>19</v>
      </c>
      <c r="F6" s="4">
        <v>3</v>
      </c>
      <c r="G6" s="9">
        <v>41437</v>
      </c>
      <c r="H6" s="7" t="s">
        <v>4</v>
      </c>
      <c r="I6" s="7" t="s">
        <v>7</v>
      </c>
      <c r="J6" s="7" t="s">
        <v>8</v>
      </c>
      <c r="K6" s="7" t="s">
        <v>8</v>
      </c>
      <c r="L6" s="7" t="s">
        <v>7</v>
      </c>
      <c r="M6" s="7" t="s">
        <v>9</v>
      </c>
      <c r="N6" s="8">
        <v>17.456085478402034</v>
      </c>
      <c r="O6" s="5">
        <v>0.14259347700799002</v>
      </c>
      <c r="P6" s="5">
        <v>1.3770251202220525</v>
      </c>
      <c r="Q6" s="7">
        <v>7.929408829405892</v>
      </c>
      <c r="R6" s="7">
        <v>5.440284906091863</v>
      </c>
      <c r="S6" s="7">
        <v>2.489123923314029</v>
      </c>
      <c r="T6" s="5">
        <f t="shared" si="3"/>
        <v>0.3139104032677964</v>
      </c>
      <c r="U6" s="5">
        <v>0.20310105018024371</v>
      </c>
      <c r="V6" s="10">
        <f t="shared" si="1"/>
        <v>0.2676787317025523</v>
      </c>
      <c r="W6" s="10">
        <f t="shared" si="0"/>
        <v>0.1836515930875918</v>
      </c>
      <c r="X6" s="10">
        <f t="shared" si="0"/>
        <v>8.4027138614960459E-2</v>
      </c>
      <c r="Y6" s="10">
        <f t="shared" si="2"/>
        <v>0.5892775769136489</v>
      </c>
      <c r="Z6" s="10"/>
      <c r="AO6" s="5"/>
    </row>
    <row r="7" spans="1:52" x14ac:dyDescent="0.3">
      <c r="A7" s="4">
        <v>5</v>
      </c>
      <c r="B7" s="6">
        <v>5</v>
      </c>
      <c r="C7" s="6">
        <v>15</v>
      </c>
      <c r="D7" s="4">
        <v>1</v>
      </c>
      <c r="E7" s="4">
        <v>19</v>
      </c>
      <c r="F7" s="4">
        <v>3</v>
      </c>
      <c r="G7" s="9">
        <v>41437</v>
      </c>
      <c r="H7" s="7" t="s">
        <v>12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9</v>
      </c>
      <c r="N7" s="8">
        <v>74.472413098204271</v>
      </c>
      <c r="O7" s="5">
        <v>0.18579671221770799</v>
      </c>
      <c r="P7" s="5">
        <v>1.5977255862000928</v>
      </c>
      <c r="Q7" s="7">
        <v>59.864374254281053</v>
      </c>
      <c r="R7" s="7">
        <v>46.027644749715726</v>
      </c>
      <c r="S7" s="7">
        <v>13.836729504565326</v>
      </c>
      <c r="T7" s="5">
        <f t="shared" si="3"/>
        <v>0.23113462183354946</v>
      </c>
      <c r="U7" s="5">
        <v>0.23565274132744729</v>
      </c>
      <c r="V7" s="10">
        <f t="shared" si="1"/>
        <v>2.0208845475499966</v>
      </c>
      <c r="W7" s="10">
        <f t="shared" si="0"/>
        <v>1.5537881618827645</v>
      </c>
      <c r="X7" s="10">
        <f t="shared" si="0"/>
        <v>0.46709638566723222</v>
      </c>
      <c r="Y7" s="10">
        <f t="shared" si="2"/>
        <v>2.5140185748815096</v>
      </c>
      <c r="Z7" s="10"/>
      <c r="AO7" s="5"/>
    </row>
    <row r="8" spans="1:52" x14ac:dyDescent="0.3">
      <c r="A8" s="4">
        <v>6</v>
      </c>
      <c r="B8" s="6">
        <v>6</v>
      </c>
      <c r="C8" s="6">
        <v>16</v>
      </c>
      <c r="D8" s="4">
        <v>1</v>
      </c>
      <c r="E8" s="4">
        <v>19</v>
      </c>
      <c r="F8" s="4">
        <v>3</v>
      </c>
      <c r="G8" s="9">
        <v>41437</v>
      </c>
      <c r="H8" s="7" t="s">
        <v>12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9</v>
      </c>
      <c r="N8" s="8">
        <v>35.636595603559421</v>
      </c>
      <c r="O8" s="5">
        <v>0.12984569761933445</v>
      </c>
      <c r="P8" s="5">
        <v>1.3207873580130276</v>
      </c>
      <c r="Q8" s="7">
        <v>20.635777372349931</v>
      </c>
      <c r="R8" s="7">
        <v>16.008518755427652</v>
      </c>
      <c r="S8" s="7">
        <v>4.6272586169222798</v>
      </c>
      <c r="T8" s="5">
        <f t="shared" si="3"/>
        <v>0.22423476147413696</v>
      </c>
      <c r="U8" s="5">
        <v>0.1948063949871722</v>
      </c>
      <c r="V8" s="10">
        <f t="shared" si="1"/>
        <v>0.69661671299406591</v>
      </c>
      <c r="W8" s="10">
        <f t="shared" si="0"/>
        <v>0.54041103051694417</v>
      </c>
      <c r="X8" s="10">
        <f t="shared" si="0"/>
        <v>0.15620568247712169</v>
      </c>
      <c r="Y8" s="10">
        <f t="shared" si="2"/>
        <v>1.2030100753516393</v>
      </c>
      <c r="Z8" s="10"/>
      <c r="AO8" s="5"/>
    </row>
    <row r="9" spans="1:52" x14ac:dyDescent="0.3">
      <c r="A9" s="4">
        <v>7</v>
      </c>
      <c r="B9" s="6">
        <v>7</v>
      </c>
      <c r="C9" s="6">
        <v>17</v>
      </c>
      <c r="D9" s="4">
        <v>1</v>
      </c>
      <c r="E9" s="4">
        <v>19</v>
      </c>
      <c r="F9" s="4">
        <v>3</v>
      </c>
      <c r="G9" s="9">
        <v>41437</v>
      </c>
      <c r="H9" s="7" t="s">
        <v>12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9</v>
      </c>
      <c r="N9" s="8">
        <v>21.901261238562377</v>
      </c>
      <c r="O9" s="5">
        <v>0.13392470296311995</v>
      </c>
      <c r="P9" s="5">
        <v>1.2768846378654857</v>
      </c>
      <c r="Q9" s="7">
        <v>15.432067669755362</v>
      </c>
      <c r="R9" s="7">
        <v>12.498947763863203</v>
      </c>
      <c r="S9" s="7">
        <v>2.9331199058921591</v>
      </c>
      <c r="T9" s="5">
        <f t="shared" si="3"/>
        <v>0.19006655288588795</v>
      </c>
      <c r="U9" s="5">
        <v>0.18833106753178255</v>
      </c>
      <c r="V9" s="10">
        <f t="shared" si="1"/>
        <v>0.5209513584504607</v>
      </c>
      <c r="W9" s="10">
        <f t="shared" si="0"/>
        <v>0.42193592952856102</v>
      </c>
      <c r="X9" s="10">
        <f t="shared" si="0"/>
        <v>9.9015428921899656E-2</v>
      </c>
      <c r="Y9" s="10">
        <f t="shared" si="2"/>
        <v>0.73933655801474063</v>
      </c>
      <c r="Z9" s="10"/>
      <c r="AO9" s="5"/>
    </row>
    <row r="10" spans="1:52" x14ac:dyDescent="0.3">
      <c r="A10" s="4">
        <v>8</v>
      </c>
      <c r="B10" s="6">
        <v>9</v>
      </c>
      <c r="C10" s="6">
        <v>19</v>
      </c>
      <c r="D10" s="4">
        <v>1</v>
      </c>
      <c r="E10" s="4">
        <v>19</v>
      </c>
      <c r="F10" s="4">
        <v>3</v>
      </c>
      <c r="G10" s="9">
        <v>41437</v>
      </c>
      <c r="H10" s="7" t="s">
        <v>5</v>
      </c>
      <c r="I10" s="7" t="s">
        <v>8</v>
      </c>
      <c r="J10" s="7" t="s">
        <v>7</v>
      </c>
      <c r="K10" s="7" t="s">
        <v>7</v>
      </c>
      <c r="L10" s="7" t="s">
        <v>8</v>
      </c>
      <c r="M10" s="7" t="s">
        <v>9</v>
      </c>
      <c r="N10" s="8">
        <v>9.4504508752197819E-2</v>
      </c>
      <c r="O10" s="5">
        <v>0</v>
      </c>
      <c r="P10" s="5">
        <v>0</v>
      </c>
      <c r="Q10" s="7">
        <v>0</v>
      </c>
      <c r="R10" s="7">
        <v>0</v>
      </c>
      <c r="S10" s="7">
        <v>0</v>
      </c>
      <c r="T10" s="5">
        <v>0</v>
      </c>
      <c r="U10" s="5">
        <v>0</v>
      </c>
      <c r="V10" s="10">
        <f t="shared" si="1"/>
        <v>0</v>
      </c>
      <c r="W10" s="10">
        <f t="shared" si="0"/>
        <v>0</v>
      </c>
      <c r="X10" s="10">
        <f t="shared" si="0"/>
        <v>0</v>
      </c>
      <c r="Y10" s="10">
        <f t="shared" si="2"/>
        <v>3.1902563718430974E-3</v>
      </c>
      <c r="Z10" s="10"/>
      <c r="AO10" s="5"/>
    </row>
    <row r="11" spans="1:52" x14ac:dyDescent="0.3">
      <c r="A11" s="4">
        <v>9</v>
      </c>
      <c r="B11" s="6">
        <v>10</v>
      </c>
      <c r="C11" s="6">
        <v>20</v>
      </c>
      <c r="D11" s="4">
        <v>1</v>
      </c>
      <c r="E11" s="4">
        <v>19</v>
      </c>
      <c r="F11" s="4">
        <v>3</v>
      </c>
      <c r="G11" s="9">
        <v>41437</v>
      </c>
      <c r="H11" s="7" t="s">
        <v>5</v>
      </c>
      <c r="I11" s="7" t="s">
        <v>8</v>
      </c>
      <c r="J11" s="7" t="s">
        <v>7</v>
      </c>
      <c r="K11" s="7" t="s">
        <v>7</v>
      </c>
      <c r="L11" s="7" t="s">
        <v>8</v>
      </c>
      <c r="M11" s="7" t="s">
        <v>9</v>
      </c>
      <c r="N11" s="8">
        <v>0.24394285639055782</v>
      </c>
      <c r="O11" s="5">
        <v>0</v>
      </c>
      <c r="P11" s="5">
        <v>0</v>
      </c>
      <c r="Q11" s="7">
        <v>0</v>
      </c>
      <c r="R11" s="7">
        <v>0</v>
      </c>
      <c r="S11" s="7">
        <v>0</v>
      </c>
      <c r="T11" s="5">
        <v>0</v>
      </c>
      <c r="U11" s="5">
        <v>0</v>
      </c>
      <c r="V11" s="10">
        <f t="shared" si="1"/>
        <v>0</v>
      </c>
      <c r="W11" s="10">
        <f t="shared" si="0"/>
        <v>0</v>
      </c>
      <c r="X11" s="10">
        <f t="shared" si="0"/>
        <v>0</v>
      </c>
      <c r="Y11" s="10">
        <f t="shared" si="2"/>
        <v>8.2349536783077968E-3</v>
      </c>
      <c r="Z11" s="10"/>
      <c r="AO11" s="5"/>
    </row>
    <row r="12" spans="1:52" x14ac:dyDescent="0.3">
      <c r="A12" s="4">
        <v>10</v>
      </c>
      <c r="B12" s="6">
        <v>12</v>
      </c>
      <c r="C12" s="6">
        <v>22</v>
      </c>
      <c r="D12" s="4">
        <v>1</v>
      </c>
      <c r="E12" s="4">
        <v>19</v>
      </c>
      <c r="F12" s="4">
        <v>3</v>
      </c>
      <c r="G12" s="9">
        <v>41437</v>
      </c>
      <c r="H12" s="7" t="s">
        <v>5</v>
      </c>
      <c r="I12" s="7" t="s">
        <v>8</v>
      </c>
      <c r="J12" s="7" t="s">
        <v>7</v>
      </c>
      <c r="K12" s="7" t="s">
        <v>7</v>
      </c>
      <c r="L12" s="7" t="s">
        <v>8</v>
      </c>
      <c r="M12" s="7" t="s">
        <v>9</v>
      </c>
      <c r="N12" s="8">
        <v>0.10359295922656041</v>
      </c>
      <c r="O12" s="5">
        <v>0</v>
      </c>
      <c r="P12" s="5">
        <v>0</v>
      </c>
      <c r="Q12" s="7">
        <v>0</v>
      </c>
      <c r="R12" s="7">
        <v>0</v>
      </c>
      <c r="S12" s="7">
        <v>0</v>
      </c>
      <c r="T12" s="5">
        <v>0</v>
      </c>
      <c r="U12" s="5">
        <v>0</v>
      </c>
      <c r="V12" s="10">
        <f t="shared" si="1"/>
        <v>0</v>
      </c>
      <c r="W12" s="10">
        <f t="shared" si="0"/>
        <v>0</v>
      </c>
      <c r="X12" s="10">
        <f t="shared" si="0"/>
        <v>0</v>
      </c>
      <c r="Y12" s="10">
        <f t="shared" si="2"/>
        <v>3.4970617022855072E-3</v>
      </c>
      <c r="Z12" s="10"/>
      <c r="AO12" s="5"/>
    </row>
    <row r="13" spans="1:52" x14ac:dyDescent="0.3">
      <c r="A13" s="4">
        <v>11</v>
      </c>
      <c r="B13" s="6">
        <v>13</v>
      </c>
      <c r="C13" s="6">
        <v>23</v>
      </c>
      <c r="D13" s="4">
        <v>1</v>
      </c>
      <c r="E13" s="4">
        <v>19</v>
      </c>
      <c r="F13" s="4">
        <v>3</v>
      </c>
      <c r="G13" s="9">
        <v>41437</v>
      </c>
      <c r="H13" s="7" t="s">
        <v>13</v>
      </c>
      <c r="I13" s="7" t="s">
        <v>8</v>
      </c>
      <c r="J13" s="7" t="s">
        <v>8</v>
      </c>
      <c r="K13" s="7" t="s">
        <v>7</v>
      </c>
      <c r="L13" s="7" t="s">
        <v>7</v>
      </c>
      <c r="M13" s="7" t="s">
        <v>9</v>
      </c>
      <c r="N13" s="8">
        <v>0.48745561609185983</v>
      </c>
      <c r="O13" s="5">
        <v>0</v>
      </c>
      <c r="P13" s="5">
        <v>1.7198065088288983</v>
      </c>
      <c r="Q13" s="7">
        <v>1.0067240986614134</v>
      </c>
      <c r="R13" s="7">
        <v>1.0067240986614134</v>
      </c>
      <c r="S13" s="7">
        <v>0</v>
      </c>
      <c r="T13" s="5">
        <f t="shared" si="3"/>
        <v>0</v>
      </c>
      <c r="U13" s="5">
        <v>0.25365877711340684</v>
      </c>
      <c r="V13" s="10">
        <f t="shared" si="1"/>
        <v>3.398470626268274E-2</v>
      </c>
      <c r="W13" s="10">
        <f t="shared" si="0"/>
        <v>3.398470626268274E-2</v>
      </c>
      <c r="X13" s="10">
        <f t="shared" si="0"/>
        <v>0</v>
      </c>
      <c r="Y13" s="10">
        <f t="shared" si="2"/>
        <v>1.6455388274705916E-2</v>
      </c>
      <c r="Z13" s="10"/>
      <c r="AO13" s="5"/>
    </row>
    <row r="14" spans="1:52" x14ac:dyDescent="0.3">
      <c r="A14" s="4">
        <v>12</v>
      </c>
      <c r="B14" s="6">
        <v>15</v>
      </c>
      <c r="C14" s="6">
        <v>25</v>
      </c>
      <c r="D14" s="4">
        <v>1</v>
      </c>
      <c r="E14" s="4">
        <v>19</v>
      </c>
      <c r="F14" s="4">
        <v>3</v>
      </c>
      <c r="G14" s="9">
        <v>41437</v>
      </c>
      <c r="H14" s="7" t="s">
        <v>13</v>
      </c>
      <c r="I14" s="7" t="s">
        <v>8</v>
      </c>
      <c r="J14" s="7" t="s">
        <v>8</v>
      </c>
      <c r="K14" s="7" t="s">
        <v>7</v>
      </c>
      <c r="L14" s="7" t="s">
        <v>7</v>
      </c>
      <c r="M14" s="7" t="s">
        <v>9</v>
      </c>
      <c r="N14" s="8">
        <v>0.16273314941365646</v>
      </c>
      <c r="O14" s="5">
        <v>0</v>
      </c>
      <c r="P14" s="5">
        <v>2.0900673618882299</v>
      </c>
      <c r="Q14" s="7">
        <v>0</v>
      </c>
      <c r="R14" s="7">
        <v>0</v>
      </c>
      <c r="S14" s="7">
        <v>0</v>
      </c>
      <c r="T14" s="5">
        <v>0</v>
      </c>
      <c r="U14" s="5">
        <v>0.3082695224023938</v>
      </c>
      <c r="V14" s="10">
        <f t="shared" si="1"/>
        <v>0</v>
      </c>
      <c r="W14" s="10">
        <f t="shared" si="0"/>
        <v>0</v>
      </c>
      <c r="X14" s="10">
        <f t="shared" si="0"/>
        <v>0</v>
      </c>
      <c r="Y14" s="10">
        <f t="shared" si="2"/>
        <v>5.4934994497279855E-3</v>
      </c>
      <c r="Z14" s="10"/>
      <c r="AO14" s="5"/>
    </row>
    <row r="15" spans="1:52" x14ac:dyDescent="0.3">
      <c r="A15" s="4">
        <v>13</v>
      </c>
      <c r="B15" s="6">
        <v>16</v>
      </c>
      <c r="C15" s="6">
        <v>26</v>
      </c>
      <c r="D15" s="4">
        <v>1</v>
      </c>
      <c r="E15" s="4">
        <v>19</v>
      </c>
      <c r="F15" s="4">
        <v>3</v>
      </c>
      <c r="G15" s="9">
        <v>41437</v>
      </c>
      <c r="H15" s="7" t="s">
        <v>13</v>
      </c>
      <c r="I15" s="7" t="s">
        <v>8</v>
      </c>
      <c r="J15" s="7" t="s">
        <v>8</v>
      </c>
      <c r="K15" s="7" t="s">
        <v>7</v>
      </c>
      <c r="L15" s="7" t="s">
        <v>7</v>
      </c>
      <c r="M15" s="7" t="s">
        <v>9</v>
      </c>
      <c r="N15" s="8">
        <v>9.8530841091052992E-2</v>
      </c>
      <c r="O15" s="5">
        <v>0</v>
      </c>
      <c r="P15" s="5">
        <v>0.71342009397796347</v>
      </c>
      <c r="Q15" s="7">
        <v>0</v>
      </c>
      <c r="R15" s="7">
        <v>0</v>
      </c>
      <c r="S15" s="7">
        <v>0</v>
      </c>
      <c r="T15" s="5">
        <v>0</v>
      </c>
      <c r="U15" s="5">
        <v>0.10522420265161703</v>
      </c>
      <c r="V15" s="10">
        <f t="shared" si="1"/>
        <v>0</v>
      </c>
      <c r="W15" s="10">
        <f t="shared" si="0"/>
        <v>0</v>
      </c>
      <c r="X15" s="10">
        <f t="shared" si="0"/>
        <v>0</v>
      </c>
      <c r="Y15" s="10">
        <f t="shared" si="2"/>
        <v>3.3261761556586172E-3</v>
      </c>
      <c r="Z15" s="10"/>
      <c r="AO15" s="5"/>
    </row>
    <row r="16" spans="1:52" x14ac:dyDescent="0.3">
      <c r="A16" s="4">
        <v>14</v>
      </c>
      <c r="B16" s="11">
        <v>17</v>
      </c>
      <c r="C16" s="6">
        <v>27</v>
      </c>
      <c r="D16" s="4">
        <v>1</v>
      </c>
      <c r="E16" s="4">
        <v>19</v>
      </c>
      <c r="F16" s="4">
        <v>3</v>
      </c>
      <c r="G16" s="9">
        <v>41437</v>
      </c>
      <c r="H16" s="7" t="s">
        <v>4</v>
      </c>
      <c r="I16" s="7" t="s">
        <v>7</v>
      </c>
      <c r="J16" s="7" t="s">
        <v>8</v>
      </c>
      <c r="K16" s="7" t="s">
        <v>8</v>
      </c>
      <c r="L16" s="7" t="s">
        <v>7</v>
      </c>
      <c r="M16" s="7" t="s">
        <v>10</v>
      </c>
      <c r="N16" s="8">
        <v>10.806765283466026</v>
      </c>
      <c r="O16" s="5">
        <v>0.20649956119963761</v>
      </c>
      <c r="P16" s="5">
        <v>1.7822733395326866</v>
      </c>
      <c r="Q16" s="7">
        <v>1.7883128080132906</v>
      </c>
      <c r="R16" s="7">
        <v>0</v>
      </c>
      <c r="S16" s="7">
        <v>1.7883128080132906</v>
      </c>
      <c r="T16" s="5">
        <f t="shared" si="3"/>
        <v>1</v>
      </c>
      <c r="U16" s="5">
        <v>0.26287217397237267</v>
      </c>
      <c r="V16" s="10">
        <f t="shared" si="1"/>
        <v>6.0369355980386931E-2</v>
      </c>
      <c r="W16" s="10">
        <f t="shared" si="0"/>
        <v>0</v>
      </c>
      <c r="X16" s="10">
        <f t="shared" si="0"/>
        <v>6.0369355980386931E-2</v>
      </c>
      <c r="Y16" s="10">
        <f t="shared" si="2"/>
        <v>0.36481171385157302</v>
      </c>
      <c r="Z16" s="10"/>
      <c r="AO16" s="5"/>
    </row>
    <row r="17" spans="1:41" x14ac:dyDescent="0.3">
      <c r="A17" s="4">
        <v>15</v>
      </c>
      <c r="B17" s="11">
        <v>18</v>
      </c>
      <c r="C17" s="6">
        <v>28</v>
      </c>
      <c r="D17" s="4">
        <v>1</v>
      </c>
      <c r="E17" s="4">
        <v>19</v>
      </c>
      <c r="F17" s="4">
        <v>3</v>
      </c>
      <c r="G17" s="9">
        <v>41437</v>
      </c>
      <c r="H17" s="7" t="s">
        <v>4</v>
      </c>
      <c r="I17" s="7" t="s">
        <v>7</v>
      </c>
      <c r="J17" s="7" t="s">
        <v>8</v>
      </c>
      <c r="K17" s="7" t="s">
        <v>8</v>
      </c>
      <c r="L17" s="7" t="s">
        <v>7</v>
      </c>
      <c r="M17" s="7" t="s">
        <v>10</v>
      </c>
      <c r="N17" s="8">
        <v>8.9822837933157924</v>
      </c>
      <c r="O17" s="5">
        <v>0.28895050460964361</v>
      </c>
      <c r="P17" s="5">
        <v>2.2919624545533677</v>
      </c>
      <c r="Q17" s="7">
        <v>9.1790584492802978</v>
      </c>
      <c r="R17" s="7">
        <v>6.5836230146546759</v>
      </c>
      <c r="S17" s="7">
        <v>2.5954354346256219</v>
      </c>
      <c r="T17" s="5">
        <f t="shared" si="3"/>
        <v>0.28275617253849411</v>
      </c>
      <c r="U17" s="5">
        <v>0.33804755966863831</v>
      </c>
      <c r="V17" s="10">
        <f t="shared" si="1"/>
        <v>0.30986404873149148</v>
      </c>
      <c r="W17" s="10">
        <f t="shared" si="0"/>
        <v>0.22224807630489354</v>
      </c>
      <c r="X17" s="10">
        <f t="shared" si="0"/>
        <v>8.7615972426597952E-2</v>
      </c>
      <c r="Y17" s="10">
        <f t="shared" si="2"/>
        <v>0.30322138576972674</v>
      </c>
      <c r="Z17" s="10"/>
      <c r="AO17" s="5"/>
    </row>
    <row r="18" spans="1:41" x14ac:dyDescent="0.3">
      <c r="A18" s="4">
        <v>16</v>
      </c>
      <c r="B18" s="11">
        <v>19</v>
      </c>
      <c r="C18" s="6">
        <v>29</v>
      </c>
      <c r="D18" s="4">
        <v>1</v>
      </c>
      <c r="E18" s="4">
        <v>19</v>
      </c>
      <c r="F18" s="4">
        <v>3</v>
      </c>
      <c r="G18" s="9">
        <v>41437</v>
      </c>
      <c r="H18" s="7" t="s">
        <v>4</v>
      </c>
      <c r="I18" s="7" t="s">
        <v>7</v>
      </c>
      <c r="J18" s="7" t="s">
        <v>8</v>
      </c>
      <c r="K18" s="7" t="s">
        <v>8</v>
      </c>
      <c r="L18" s="7" t="s">
        <v>7</v>
      </c>
      <c r="M18" s="7" t="s">
        <v>10</v>
      </c>
      <c r="N18" s="8">
        <v>4.8356155988301035</v>
      </c>
      <c r="O18" s="5">
        <v>0.37229728272547946</v>
      </c>
      <c r="P18" s="5">
        <v>1.1826875716562317</v>
      </c>
      <c r="Q18" s="7">
        <v>1.8972475697040883</v>
      </c>
      <c r="R18" s="7">
        <v>9.6961021954698634E-2</v>
      </c>
      <c r="S18" s="7">
        <v>1.8002865477493897</v>
      </c>
      <c r="T18" s="5">
        <f t="shared" si="3"/>
        <v>0.94889384838172619</v>
      </c>
      <c r="U18" s="5">
        <v>0.17443769493454744</v>
      </c>
      <c r="V18" s="10">
        <f t="shared" si="1"/>
        <v>6.4046744733452052E-2</v>
      </c>
      <c r="W18" s="10">
        <f t="shared" si="0"/>
        <v>3.2731826470046798E-3</v>
      </c>
      <c r="X18" s="10">
        <f t="shared" si="0"/>
        <v>6.0773562086447373E-2</v>
      </c>
      <c r="Y18" s="10">
        <f t="shared" si="2"/>
        <v>0.1632393383092724</v>
      </c>
      <c r="Z18" s="10"/>
      <c r="AO18" s="5"/>
    </row>
    <row r="19" spans="1:41" x14ac:dyDescent="0.3">
      <c r="A19" s="4">
        <v>17</v>
      </c>
      <c r="B19" s="11">
        <v>20</v>
      </c>
      <c r="C19" s="6">
        <v>30</v>
      </c>
      <c r="D19" s="4">
        <v>1</v>
      </c>
      <c r="E19" s="4">
        <v>19</v>
      </c>
      <c r="F19" s="4">
        <v>3</v>
      </c>
      <c r="G19" s="9">
        <v>41437</v>
      </c>
      <c r="H19" s="7" t="s">
        <v>4</v>
      </c>
      <c r="I19" s="7" t="s">
        <v>7</v>
      </c>
      <c r="J19" s="7" t="s">
        <v>8</v>
      </c>
      <c r="K19" s="7" t="s">
        <v>8</v>
      </c>
      <c r="L19" s="7" t="s">
        <v>7</v>
      </c>
      <c r="M19" s="7" t="s">
        <v>10</v>
      </c>
      <c r="N19" s="8">
        <v>16.494602487501989</v>
      </c>
      <c r="O19" s="5">
        <v>0.26693566764253573</v>
      </c>
      <c r="P19" s="5">
        <v>1.2731230947975025</v>
      </c>
      <c r="Q19" s="7">
        <v>10.859338201079435</v>
      </c>
      <c r="R19" s="7">
        <v>6.4563404735798606</v>
      </c>
      <c r="S19" s="7">
        <v>4.4029977274995744</v>
      </c>
      <c r="T19" s="5">
        <f t="shared" si="3"/>
        <v>0.40545727980568003</v>
      </c>
      <c r="U19" s="5">
        <v>0.18777626766924815</v>
      </c>
      <c r="V19" s="10">
        <f t="shared" si="1"/>
        <v>0.36658645547625407</v>
      </c>
      <c r="W19" s="10">
        <f t="shared" ref="W19:W82" si="4">R19*$H$1</f>
        <v>0.21795130842524604</v>
      </c>
      <c r="X19" s="10">
        <f t="shared" ref="X19:X82" si="5">S19*$H$1</f>
        <v>0.148635147051008</v>
      </c>
      <c r="Y19" s="10">
        <f t="shared" si="2"/>
        <v>0.55682010712053398</v>
      </c>
      <c r="Z19" s="10"/>
      <c r="AO19" s="5"/>
    </row>
    <row r="20" spans="1:41" x14ac:dyDescent="0.3">
      <c r="A20" s="4">
        <v>18</v>
      </c>
      <c r="B20" s="11">
        <v>21</v>
      </c>
      <c r="C20" s="6">
        <v>31</v>
      </c>
      <c r="D20" s="4">
        <v>1</v>
      </c>
      <c r="E20" s="4">
        <v>19</v>
      </c>
      <c r="F20" s="4">
        <v>3</v>
      </c>
      <c r="G20" s="9">
        <v>41437</v>
      </c>
      <c r="H20" s="7" t="s">
        <v>12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10</v>
      </c>
      <c r="N20" s="8">
        <v>32.647780271857584</v>
      </c>
      <c r="O20" s="5">
        <v>9.7296629549233696E-2</v>
      </c>
      <c r="P20" s="5">
        <v>1.1303744936811679</v>
      </c>
      <c r="Q20" s="7">
        <v>11.373085956405237</v>
      </c>
      <c r="R20" s="7">
        <v>8.1965669736895297</v>
      </c>
      <c r="S20" s="7">
        <v>3.1765189827157077</v>
      </c>
      <c r="T20" s="5">
        <f t="shared" si="3"/>
        <v>0.27930141343271181</v>
      </c>
      <c r="U20" s="5">
        <v>0.16672190172288612</v>
      </c>
      <c r="V20" s="10">
        <f t="shared" si="1"/>
        <v>0.3839294063215502</v>
      </c>
      <c r="W20" s="10">
        <f t="shared" si="4"/>
        <v>0.27669738047755932</v>
      </c>
      <c r="X20" s="10">
        <f t="shared" si="5"/>
        <v>0.1072320258439909</v>
      </c>
      <c r="Y20" s="10">
        <f t="shared" si="2"/>
        <v>1.1021144960600071</v>
      </c>
      <c r="Z20" s="10"/>
      <c r="AO20" s="5"/>
    </row>
    <row r="21" spans="1:41" x14ac:dyDescent="0.3">
      <c r="A21" s="4">
        <v>19</v>
      </c>
      <c r="B21" s="11">
        <v>23</v>
      </c>
      <c r="C21" s="6">
        <v>33</v>
      </c>
      <c r="D21" s="4">
        <v>1</v>
      </c>
      <c r="E21" s="4">
        <v>19</v>
      </c>
      <c r="F21" s="4">
        <v>3</v>
      </c>
      <c r="G21" s="9">
        <v>41437</v>
      </c>
      <c r="H21" s="7" t="s">
        <v>12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10</v>
      </c>
      <c r="N21" s="8">
        <v>12.555305874331111</v>
      </c>
      <c r="O21" s="5">
        <v>0.19058601123580984</v>
      </c>
      <c r="P21" s="5">
        <v>1.5139770151856959</v>
      </c>
      <c r="Q21" s="7">
        <v>0</v>
      </c>
      <c r="R21" s="7">
        <v>0</v>
      </c>
      <c r="S21" s="7">
        <v>0</v>
      </c>
      <c r="T21" s="5">
        <v>0</v>
      </c>
      <c r="U21" s="5">
        <v>0.22330044471765426</v>
      </c>
      <c r="V21" s="10">
        <f t="shared" si="1"/>
        <v>0</v>
      </c>
      <c r="W21" s="10">
        <f t="shared" si="4"/>
        <v>0</v>
      </c>
      <c r="X21" s="10">
        <f t="shared" si="5"/>
        <v>0</v>
      </c>
      <c r="Y21" s="10">
        <f t="shared" si="2"/>
        <v>0.42383845061881642</v>
      </c>
      <c r="Z21" s="10"/>
      <c r="AO21" s="5"/>
    </row>
    <row r="22" spans="1:41" x14ac:dyDescent="0.3">
      <c r="A22" s="4">
        <v>20</v>
      </c>
      <c r="B22" s="11">
        <v>24</v>
      </c>
      <c r="C22" s="6">
        <v>34</v>
      </c>
      <c r="D22" s="4">
        <v>1</v>
      </c>
      <c r="E22" s="4">
        <v>19</v>
      </c>
      <c r="F22" s="4">
        <v>3</v>
      </c>
      <c r="G22" s="9">
        <v>41437</v>
      </c>
      <c r="H22" s="7" t="s">
        <v>12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10</v>
      </c>
      <c r="N22" s="8">
        <v>22.984258933391978</v>
      </c>
      <c r="O22" s="5">
        <v>0.12624288745264525</v>
      </c>
      <c r="P22" s="5">
        <v>0.99898329294189314</v>
      </c>
      <c r="Q22" s="7">
        <v>7.5967523001996042</v>
      </c>
      <c r="R22" s="7">
        <v>4.6951530864889444</v>
      </c>
      <c r="S22" s="7">
        <v>2.9015992137106599</v>
      </c>
      <c r="T22" s="5">
        <f t="shared" si="3"/>
        <v>0.38195258961311934</v>
      </c>
      <c r="U22" s="5">
        <v>0.14734266857550046</v>
      </c>
      <c r="V22" s="10">
        <f t="shared" si="1"/>
        <v>0.25644900704763324</v>
      </c>
      <c r="W22" s="10">
        <f t="shared" si="4"/>
        <v>0.15849764470207661</v>
      </c>
      <c r="X22" s="10">
        <f t="shared" si="5"/>
        <v>9.7951362345556611E-2</v>
      </c>
      <c r="Y22" s="10">
        <f t="shared" si="2"/>
        <v>0.77589608667893439</v>
      </c>
      <c r="Z22" s="10"/>
      <c r="AO22" s="5"/>
    </row>
    <row r="23" spans="1:41" x14ac:dyDescent="0.3">
      <c r="A23" s="4">
        <v>21</v>
      </c>
      <c r="B23" s="11">
        <v>26</v>
      </c>
      <c r="C23" s="6">
        <v>36</v>
      </c>
      <c r="D23" s="4">
        <v>1</v>
      </c>
      <c r="E23" s="4">
        <v>19</v>
      </c>
      <c r="F23" s="4">
        <v>3</v>
      </c>
      <c r="G23" s="9">
        <v>41437</v>
      </c>
      <c r="H23" s="7" t="s">
        <v>5</v>
      </c>
      <c r="I23" s="7" t="s">
        <v>8</v>
      </c>
      <c r="J23" s="7" t="s">
        <v>7</v>
      </c>
      <c r="K23" s="7" t="s">
        <v>7</v>
      </c>
      <c r="L23" s="7" t="s">
        <v>8</v>
      </c>
      <c r="M23" s="7" t="s">
        <v>10</v>
      </c>
      <c r="N23" s="8">
        <v>4.2791736819665376</v>
      </c>
      <c r="O23" s="5">
        <v>0.62614697640958183</v>
      </c>
      <c r="P23" s="5">
        <v>3.3081595227336642</v>
      </c>
      <c r="Q23" s="7">
        <v>2.9698130621546892</v>
      </c>
      <c r="R23" s="7">
        <v>0.29042139965988395</v>
      </c>
      <c r="S23" s="7">
        <v>2.6793916624948051</v>
      </c>
      <c r="T23" s="5">
        <f t="shared" si="3"/>
        <v>0.90220886177624438</v>
      </c>
      <c r="U23" s="5">
        <v>0.48792913314655811</v>
      </c>
      <c r="V23" s="10">
        <f t="shared" si="1"/>
        <v>0.10025410607196578</v>
      </c>
      <c r="W23" s="10">
        <f t="shared" si="4"/>
        <v>9.8039631443826557E-3</v>
      </c>
      <c r="X23" s="10">
        <f t="shared" si="5"/>
        <v>9.0450142927583119E-2</v>
      </c>
      <c r="Y23" s="10">
        <f t="shared" si="2"/>
        <v>0.1444551300818179</v>
      </c>
      <c r="Z23" s="10"/>
      <c r="AO23" s="5"/>
    </row>
    <row r="24" spans="1:41" x14ac:dyDescent="0.3">
      <c r="A24" s="4">
        <v>22</v>
      </c>
      <c r="B24" s="12">
        <v>27</v>
      </c>
      <c r="C24" s="6">
        <v>37</v>
      </c>
      <c r="D24" s="4">
        <v>1</v>
      </c>
      <c r="E24" s="4">
        <v>19</v>
      </c>
      <c r="F24" s="4">
        <v>3</v>
      </c>
      <c r="G24" s="9">
        <v>41437</v>
      </c>
      <c r="H24" s="7" t="s">
        <v>5</v>
      </c>
      <c r="I24" s="7" t="s">
        <v>8</v>
      </c>
      <c r="J24" s="7" t="s">
        <v>7</v>
      </c>
      <c r="K24" s="7" t="s">
        <v>7</v>
      </c>
      <c r="L24" s="7" t="s">
        <v>8</v>
      </c>
      <c r="M24" s="7" t="s">
        <v>10</v>
      </c>
      <c r="N24" s="8">
        <v>5.0887043301844415</v>
      </c>
      <c r="O24" s="5">
        <v>0</v>
      </c>
      <c r="P24" s="5">
        <v>3.2837968682490217</v>
      </c>
      <c r="Q24" s="7">
        <v>10.548263395128208</v>
      </c>
      <c r="R24" s="7">
        <v>4.5159560961955938</v>
      </c>
      <c r="S24" s="7">
        <v>6.0323072989326141</v>
      </c>
      <c r="T24" s="5">
        <f t="shared" si="3"/>
        <v>0.57187681734594142</v>
      </c>
      <c r="U24" s="5">
        <v>0.48433582127566688</v>
      </c>
      <c r="V24" s="10">
        <f t="shared" si="1"/>
        <v>0.35608528050683569</v>
      </c>
      <c r="W24" s="10">
        <f t="shared" si="4"/>
        <v>0.15244836358684971</v>
      </c>
      <c r="X24" s="10">
        <f t="shared" si="5"/>
        <v>0.20363691691998598</v>
      </c>
      <c r="Y24" s="10">
        <f t="shared" si="2"/>
        <v>0.17178303583763063</v>
      </c>
      <c r="Z24" s="10"/>
      <c r="AO24" s="5"/>
    </row>
    <row r="25" spans="1:41" x14ac:dyDescent="0.3">
      <c r="A25" s="4">
        <v>23</v>
      </c>
      <c r="B25" s="11">
        <v>28</v>
      </c>
      <c r="C25" s="6">
        <v>38</v>
      </c>
      <c r="D25" s="4">
        <v>1</v>
      </c>
      <c r="E25" s="4">
        <v>19</v>
      </c>
      <c r="F25" s="4">
        <v>3</v>
      </c>
      <c r="G25" s="9">
        <v>41437</v>
      </c>
      <c r="H25" s="7" t="s">
        <v>5</v>
      </c>
      <c r="I25" s="7" t="s">
        <v>8</v>
      </c>
      <c r="J25" s="7" t="s">
        <v>7</v>
      </c>
      <c r="K25" s="7" t="s">
        <v>7</v>
      </c>
      <c r="L25" s="7" t="s">
        <v>8</v>
      </c>
      <c r="M25" s="7" t="s">
        <v>10</v>
      </c>
      <c r="N25" s="8">
        <v>5.7526356071357165</v>
      </c>
      <c r="O25" s="5">
        <v>0.71523846667076241</v>
      </c>
      <c r="P25" s="5">
        <v>2.7936483679907953</v>
      </c>
      <c r="Q25" s="7">
        <v>9.373674022555825</v>
      </c>
      <c r="R25" s="7">
        <v>5.2591677515924449</v>
      </c>
      <c r="S25" s="7">
        <v>4.1145062709633802</v>
      </c>
      <c r="T25" s="5">
        <f t="shared" si="3"/>
        <v>0.43894275190951426</v>
      </c>
      <c r="U25" s="5">
        <v>0.41204253215203468</v>
      </c>
      <c r="V25" s="10">
        <f t="shared" si="1"/>
        <v>0.31643382599291459</v>
      </c>
      <c r="W25" s="10">
        <f t="shared" si="4"/>
        <v>0.17753749161432827</v>
      </c>
      <c r="X25" s="10">
        <f t="shared" si="5"/>
        <v>0.13889633437858631</v>
      </c>
      <c r="Y25" s="10">
        <f t="shared" si="2"/>
        <v>0.19419583936125584</v>
      </c>
      <c r="Z25" s="10"/>
      <c r="AO25" s="5"/>
    </row>
    <row r="26" spans="1:41" x14ac:dyDescent="0.3">
      <c r="A26" s="4">
        <v>24</v>
      </c>
      <c r="B26" s="11">
        <v>29</v>
      </c>
      <c r="C26" s="6">
        <v>39</v>
      </c>
      <c r="D26" s="4">
        <v>1</v>
      </c>
      <c r="E26" s="4">
        <v>19</v>
      </c>
      <c r="F26" s="4">
        <v>3</v>
      </c>
      <c r="G26" s="9">
        <v>41437</v>
      </c>
      <c r="H26" s="7" t="s">
        <v>13</v>
      </c>
      <c r="I26" s="7" t="s">
        <v>8</v>
      </c>
      <c r="J26" s="7" t="s">
        <v>8</v>
      </c>
      <c r="K26" s="7" t="s">
        <v>7</v>
      </c>
      <c r="L26" s="7" t="s">
        <v>7</v>
      </c>
      <c r="M26" s="7" t="s">
        <v>10</v>
      </c>
      <c r="N26" s="8">
        <v>4.6590752910776381</v>
      </c>
      <c r="O26" s="5">
        <v>0.71222295487599485</v>
      </c>
      <c r="P26" s="5">
        <v>3.0797949465861842</v>
      </c>
      <c r="Q26" s="7">
        <v>0</v>
      </c>
      <c r="R26" s="7">
        <v>0</v>
      </c>
      <c r="S26" s="7">
        <v>0</v>
      </c>
      <c r="T26" s="5">
        <v>0</v>
      </c>
      <c r="U26" s="5">
        <v>0.4542470422693487</v>
      </c>
      <c r="V26" s="10">
        <f t="shared" si="1"/>
        <v>0</v>
      </c>
      <c r="W26" s="10">
        <f t="shared" si="4"/>
        <v>0</v>
      </c>
      <c r="X26" s="10">
        <f t="shared" si="5"/>
        <v>0</v>
      </c>
      <c r="Y26" s="10">
        <f t="shared" si="2"/>
        <v>0.15727974072889403</v>
      </c>
      <c r="Z26" s="10"/>
      <c r="AO26" s="5"/>
    </row>
    <row r="27" spans="1:41" x14ac:dyDescent="0.3">
      <c r="A27" s="4">
        <v>25</v>
      </c>
      <c r="B27" s="11">
        <v>30</v>
      </c>
      <c r="C27" s="6">
        <v>40</v>
      </c>
      <c r="D27" s="4">
        <v>1</v>
      </c>
      <c r="E27" s="4">
        <v>19</v>
      </c>
      <c r="F27" s="4">
        <v>3</v>
      </c>
      <c r="G27" s="9">
        <v>41437</v>
      </c>
      <c r="H27" s="7" t="s">
        <v>13</v>
      </c>
      <c r="I27" s="7" t="s">
        <v>8</v>
      </c>
      <c r="J27" s="7" t="s">
        <v>8</v>
      </c>
      <c r="K27" s="7" t="s">
        <v>7</v>
      </c>
      <c r="L27" s="7" t="s">
        <v>7</v>
      </c>
      <c r="M27" s="7" t="s">
        <v>10</v>
      </c>
      <c r="N27" s="8">
        <v>0.9023609131141338</v>
      </c>
      <c r="O27" s="5">
        <v>0</v>
      </c>
      <c r="P27" s="5">
        <v>3.6792882118388248</v>
      </c>
      <c r="Q27" s="7">
        <v>0</v>
      </c>
      <c r="R27" s="7">
        <v>0</v>
      </c>
      <c r="S27" s="7">
        <v>0</v>
      </c>
      <c r="T27" s="5">
        <v>0</v>
      </c>
      <c r="U27" s="5">
        <v>0.54266787785233406</v>
      </c>
      <c r="V27" s="10">
        <f t="shared" si="1"/>
        <v>0</v>
      </c>
      <c r="W27" s="10">
        <f t="shared" si="4"/>
        <v>0</v>
      </c>
      <c r="X27" s="10">
        <f t="shared" si="5"/>
        <v>0</v>
      </c>
      <c r="Y27" s="10">
        <f t="shared" si="2"/>
        <v>3.0461643478968636E-2</v>
      </c>
      <c r="Z27" s="10"/>
      <c r="AO27" s="5"/>
    </row>
    <row r="28" spans="1:41" x14ac:dyDescent="0.3">
      <c r="A28" s="4">
        <v>26</v>
      </c>
      <c r="B28" s="11">
        <v>32</v>
      </c>
      <c r="C28" s="6">
        <v>42</v>
      </c>
      <c r="D28" s="4">
        <v>1</v>
      </c>
      <c r="E28" s="4">
        <v>19</v>
      </c>
      <c r="F28" s="4">
        <v>3</v>
      </c>
      <c r="G28" s="9">
        <v>41437</v>
      </c>
      <c r="H28" s="7" t="s">
        <v>13</v>
      </c>
      <c r="I28" s="7" t="s">
        <v>8</v>
      </c>
      <c r="J28" s="7" t="s">
        <v>8</v>
      </c>
      <c r="K28" s="7" t="s">
        <v>7</v>
      </c>
      <c r="L28" s="7" t="s">
        <v>7</v>
      </c>
      <c r="M28" s="7" t="s">
        <v>10</v>
      </c>
      <c r="N28" s="8">
        <v>3.5332478442437543</v>
      </c>
      <c r="O28" s="5">
        <v>0</v>
      </c>
      <c r="P28" s="5">
        <v>4.2773218244446127</v>
      </c>
      <c r="Q28" s="7">
        <v>3.116758502395172</v>
      </c>
      <c r="R28" s="7">
        <v>0</v>
      </c>
      <c r="S28" s="7">
        <v>3.116758502395172</v>
      </c>
      <c r="T28" s="5">
        <f t="shared" si="3"/>
        <v>1</v>
      </c>
      <c r="U28" s="5">
        <v>0.63087342543430869</v>
      </c>
      <c r="V28" s="10">
        <f t="shared" si="1"/>
        <v>0.10521464851835553</v>
      </c>
      <c r="W28" s="10">
        <f t="shared" si="4"/>
        <v>0</v>
      </c>
      <c r="X28" s="10">
        <f t="shared" si="5"/>
        <v>0.10521464851835553</v>
      </c>
      <c r="Y28" s="10">
        <f t="shared" si="2"/>
        <v>0.11927437745807426</v>
      </c>
      <c r="Z28" s="10"/>
      <c r="AO28" s="5"/>
    </row>
    <row r="29" spans="1:41" x14ac:dyDescent="0.3">
      <c r="A29" s="4">
        <v>27</v>
      </c>
      <c r="B29" s="6">
        <v>1</v>
      </c>
      <c r="C29" s="6">
        <v>11</v>
      </c>
      <c r="D29" s="4">
        <v>2</v>
      </c>
      <c r="E29" s="4">
        <v>26</v>
      </c>
      <c r="F29" s="4">
        <v>4</v>
      </c>
      <c r="G29" s="9">
        <v>41444</v>
      </c>
      <c r="H29" s="7" t="s">
        <v>4</v>
      </c>
      <c r="I29" s="7" t="s">
        <v>7</v>
      </c>
      <c r="J29" s="7" t="s">
        <v>8</v>
      </c>
      <c r="K29" s="7" t="s">
        <v>8</v>
      </c>
      <c r="L29" s="7" t="s">
        <v>7</v>
      </c>
      <c r="M29" s="7" t="s">
        <v>9</v>
      </c>
      <c r="N29" s="8">
        <v>23.763816836819252</v>
      </c>
      <c r="O29" s="5">
        <v>0.28718465553886269</v>
      </c>
      <c r="P29" s="5">
        <v>1.9120829461193749</v>
      </c>
      <c r="Q29" s="7">
        <v>44.937292683055873</v>
      </c>
      <c r="R29" s="7">
        <v>38.112689130485307</v>
      </c>
      <c r="S29" s="7">
        <v>6.8246035525705651</v>
      </c>
      <c r="T29" s="5">
        <f t="shared" si="3"/>
        <v>0.15186948623506777</v>
      </c>
      <c r="U29" s="5">
        <v>0.28201813364592548</v>
      </c>
      <c r="V29" s="10">
        <f t="shared" si="1"/>
        <v>1.5169803664226036</v>
      </c>
      <c r="W29" s="10">
        <f t="shared" si="4"/>
        <v>1.2865973375453179</v>
      </c>
      <c r="X29" s="10">
        <f t="shared" si="5"/>
        <v>0.23038302887728565</v>
      </c>
      <c r="Y29" s="10">
        <f t="shared" si="2"/>
        <v>0.80221218102688441</v>
      </c>
      <c r="Z29" s="10"/>
    </row>
    <row r="30" spans="1:41" x14ac:dyDescent="0.3">
      <c r="A30" s="4">
        <v>28</v>
      </c>
      <c r="B30" s="6">
        <v>2</v>
      </c>
      <c r="C30" s="6">
        <v>12</v>
      </c>
      <c r="D30" s="4">
        <v>2</v>
      </c>
      <c r="E30" s="4">
        <v>26</v>
      </c>
      <c r="F30" s="4">
        <v>4</v>
      </c>
      <c r="G30" s="9">
        <v>41444</v>
      </c>
      <c r="H30" s="7" t="s">
        <v>4</v>
      </c>
      <c r="I30" s="7" t="s">
        <v>7</v>
      </c>
      <c r="J30" s="7" t="s">
        <v>8</v>
      </c>
      <c r="K30" s="7" t="s">
        <v>8</v>
      </c>
      <c r="L30" s="7" t="s">
        <v>7</v>
      </c>
      <c r="M30" s="7" t="s">
        <v>9</v>
      </c>
      <c r="N30" s="8">
        <v>17.055350492259699</v>
      </c>
      <c r="O30" s="5">
        <v>0.11119223917320266</v>
      </c>
      <c r="P30" s="5">
        <v>1.154114592575741</v>
      </c>
      <c r="Q30" s="7">
        <v>0</v>
      </c>
      <c r="R30" s="7">
        <v>0</v>
      </c>
      <c r="S30" s="7">
        <v>0</v>
      </c>
      <c r="T30" s="5">
        <v>0</v>
      </c>
      <c r="U30" s="5">
        <v>0.17022339123536001</v>
      </c>
      <c r="V30" s="10">
        <f t="shared" si="1"/>
        <v>0</v>
      </c>
      <c r="W30" s="10">
        <f t="shared" si="4"/>
        <v>0</v>
      </c>
      <c r="X30" s="10">
        <f t="shared" si="5"/>
        <v>0</v>
      </c>
      <c r="Y30" s="10">
        <f t="shared" si="2"/>
        <v>0.57574967904040264</v>
      </c>
      <c r="Z30" s="10"/>
    </row>
    <row r="31" spans="1:41" x14ac:dyDescent="0.3">
      <c r="A31" s="4">
        <v>29</v>
      </c>
      <c r="B31" s="6">
        <v>3</v>
      </c>
      <c r="C31" s="6">
        <v>13</v>
      </c>
      <c r="D31" s="4">
        <v>2</v>
      </c>
      <c r="E31" s="4">
        <v>26</v>
      </c>
      <c r="F31" s="4">
        <v>4</v>
      </c>
      <c r="G31" s="9">
        <v>41444</v>
      </c>
      <c r="H31" s="7" t="s">
        <v>4</v>
      </c>
      <c r="I31" s="7" t="s">
        <v>7</v>
      </c>
      <c r="J31" s="7" t="s">
        <v>8</v>
      </c>
      <c r="K31" s="7" t="s">
        <v>8</v>
      </c>
      <c r="L31" s="7" t="s">
        <v>7</v>
      </c>
      <c r="M31" s="7" t="s">
        <v>9</v>
      </c>
      <c r="N31" s="8">
        <v>8.9451363797397256</v>
      </c>
      <c r="O31" s="5">
        <v>5.8995400449011394E-2</v>
      </c>
      <c r="P31" s="5">
        <v>1.2349297140529367</v>
      </c>
      <c r="Q31" s="7">
        <v>7.5446974705160956</v>
      </c>
      <c r="R31" s="7">
        <v>7.01697556772233</v>
      </c>
      <c r="S31" s="7">
        <v>0.52772190279376563</v>
      </c>
      <c r="T31" s="5">
        <f t="shared" si="3"/>
        <v>6.9946065412967023E-2</v>
      </c>
      <c r="U31" s="5">
        <v>0.18214302567152457</v>
      </c>
      <c r="V31" s="10">
        <f t="shared" si="1"/>
        <v>0.25469175488817836</v>
      </c>
      <c r="W31" s="10">
        <f t="shared" si="4"/>
        <v>0.23687706874062647</v>
      </c>
      <c r="X31" s="10">
        <f t="shared" si="5"/>
        <v>1.7814686147551887E-2</v>
      </c>
      <c r="Y31" s="10">
        <f t="shared" si="2"/>
        <v>0.30196737393025691</v>
      </c>
      <c r="Z31" s="10"/>
    </row>
    <row r="32" spans="1:41" x14ac:dyDescent="0.3">
      <c r="A32" s="4">
        <v>30</v>
      </c>
      <c r="B32" s="6">
        <v>4</v>
      </c>
      <c r="C32" s="6">
        <v>14</v>
      </c>
      <c r="D32" s="4">
        <v>2</v>
      </c>
      <c r="E32" s="4">
        <v>26</v>
      </c>
      <c r="F32" s="4">
        <v>4</v>
      </c>
      <c r="G32" s="9">
        <v>41444</v>
      </c>
      <c r="H32" s="7" t="s">
        <v>4</v>
      </c>
      <c r="I32" s="7" t="s">
        <v>7</v>
      </c>
      <c r="J32" s="7" t="s">
        <v>8</v>
      </c>
      <c r="K32" s="7" t="s">
        <v>8</v>
      </c>
      <c r="L32" s="7" t="s">
        <v>7</v>
      </c>
      <c r="M32" s="7" t="s">
        <v>9</v>
      </c>
      <c r="N32" s="8">
        <v>14.63246812762638</v>
      </c>
      <c r="O32" s="5">
        <v>0.11141129076319893</v>
      </c>
      <c r="P32" s="5">
        <v>1.3605388726992063</v>
      </c>
      <c r="Q32" s="7">
        <v>5.579517836116997</v>
      </c>
      <c r="R32" s="7">
        <v>3.9492956749667734</v>
      </c>
      <c r="S32" s="7">
        <v>1.6302221611502237</v>
      </c>
      <c r="T32" s="5">
        <f t="shared" si="3"/>
        <v>0.29217975621433956</v>
      </c>
      <c r="U32" s="5">
        <v>0.20066945025062038</v>
      </c>
      <c r="V32" s="10">
        <f t="shared" si="1"/>
        <v>0.18835177880410386</v>
      </c>
      <c r="W32" s="10">
        <f t="shared" si="4"/>
        <v>0.13331920199058359</v>
      </c>
      <c r="X32" s="10">
        <f t="shared" si="5"/>
        <v>5.5032576813520279E-2</v>
      </c>
      <c r="Y32" s="10">
        <f t="shared" si="2"/>
        <v>0.49395870415405407</v>
      </c>
      <c r="Z32" s="10"/>
    </row>
    <row r="33" spans="1:26" x14ac:dyDescent="0.3">
      <c r="A33" s="4">
        <v>31</v>
      </c>
      <c r="B33" s="6">
        <v>5</v>
      </c>
      <c r="C33" s="6">
        <v>15</v>
      </c>
      <c r="D33" s="4">
        <v>2</v>
      </c>
      <c r="E33" s="4">
        <v>26</v>
      </c>
      <c r="F33" s="4">
        <v>4</v>
      </c>
      <c r="G33" s="9">
        <v>41444</v>
      </c>
      <c r="H33" s="7" t="s">
        <v>12</v>
      </c>
      <c r="I33" s="7" t="s">
        <v>7</v>
      </c>
      <c r="J33" s="7" t="s">
        <v>7</v>
      </c>
      <c r="K33" s="7" t="s">
        <v>7</v>
      </c>
      <c r="L33" s="7" t="s">
        <v>7</v>
      </c>
      <c r="M33" s="7" t="s">
        <v>9</v>
      </c>
      <c r="N33" s="8">
        <v>66.669247419047849</v>
      </c>
      <c r="O33" s="5">
        <v>0.16785936325250969</v>
      </c>
      <c r="P33" s="5">
        <v>1.8227344099024674</v>
      </c>
      <c r="Q33" s="7">
        <v>83.981903766239171</v>
      </c>
      <c r="R33" s="7">
        <v>72.790846345953781</v>
      </c>
      <c r="S33" s="7">
        <v>11.191057420285389</v>
      </c>
      <c r="T33" s="5">
        <f t="shared" si="3"/>
        <v>0.13325558148140251</v>
      </c>
      <c r="U33" s="5">
        <v>0.26883988346644061</v>
      </c>
      <c r="V33" s="10">
        <f t="shared" si="1"/>
        <v>2.8350372606272867</v>
      </c>
      <c r="W33" s="10">
        <f t="shared" si="4"/>
        <v>2.457252721940955</v>
      </c>
      <c r="X33" s="10">
        <f t="shared" si="5"/>
        <v>0.37778453868633161</v>
      </c>
      <c r="Y33" s="10">
        <f t="shared" si="2"/>
        <v>2.2506015235982586</v>
      </c>
      <c r="Z33" s="10"/>
    </row>
    <row r="34" spans="1:26" x14ac:dyDescent="0.3">
      <c r="A34" s="4">
        <v>32</v>
      </c>
      <c r="B34" s="6">
        <v>6</v>
      </c>
      <c r="C34" s="6">
        <v>16</v>
      </c>
      <c r="D34" s="4">
        <v>2</v>
      </c>
      <c r="E34" s="4">
        <v>26</v>
      </c>
      <c r="F34" s="4">
        <v>4</v>
      </c>
      <c r="G34" s="9">
        <v>41444</v>
      </c>
      <c r="H34" s="7" t="s">
        <v>12</v>
      </c>
      <c r="I34" s="7" t="s">
        <v>7</v>
      </c>
      <c r="J34" s="7" t="s">
        <v>7</v>
      </c>
      <c r="K34" s="7" t="s">
        <v>7</v>
      </c>
      <c r="L34" s="7" t="s">
        <v>7</v>
      </c>
      <c r="M34" s="7" t="s">
        <v>9</v>
      </c>
      <c r="N34" s="8">
        <v>51.292011194296272</v>
      </c>
      <c r="O34" s="5">
        <v>0.21540476477002463</v>
      </c>
      <c r="P34" s="5">
        <v>1.9928532760186679</v>
      </c>
      <c r="Q34" s="7">
        <v>56.244436093441294</v>
      </c>
      <c r="R34" s="7">
        <v>45.195892487552427</v>
      </c>
      <c r="S34" s="7">
        <v>11.048543605888867</v>
      </c>
      <c r="T34" s="5">
        <f t="shared" si="3"/>
        <v>0.19643798343952543</v>
      </c>
      <c r="U34" s="5">
        <v>0.29393116165467076</v>
      </c>
      <c r="V34" s="10">
        <f t="shared" si="1"/>
        <v>1.8986837030000436</v>
      </c>
      <c r="W34" s="10">
        <f t="shared" si="4"/>
        <v>1.5257101051932243</v>
      </c>
      <c r="X34" s="10">
        <f t="shared" si="5"/>
        <v>0.37297359780681932</v>
      </c>
      <c r="Y34" s="10">
        <f t="shared" si="2"/>
        <v>1.7315011494988131</v>
      </c>
      <c r="Z34" s="10"/>
    </row>
    <row r="35" spans="1:26" x14ac:dyDescent="0.3">
      <c r="A35" s="4">
        <v>33</v>
      </c>
      <c r="B35" s="6">
        <v>7</v>
      </c>
      <c r="C35" s="6">
        <v>17</v>
      </c>
      <c r="D35" s="4">
        <v>2</v>
      </c>
      <c r="E35" s="4">
        <v>26</v>
      </c>
      <c r="F35" s="4">
        <v>4</v>
      </c>
      <c r="G35" s="9">
        <v>41444</v>
      </c>
      <c r="H35" s="7" t="s">
        <v>12</v>
      </c>
      <c r="I35" s="7" t="s">
        <v>7</v>
      </c>
      <c r="J35" s="7" t="s">
        <v>7</v>
      </c>
      <c r="K35" s="7" t="s">
        <v>7</v>
      </c>
      <c r="L35" s="7" t="s">
        <v>7</v>
      </c>
      <c r="M35" s="7" t="s">
        <v>9</v>
      </c>
      <c r="N35" s="8">
        <v>21.045422138954827</v>
      </c>
      <c r="O35" s="5">
        <v>0.17832164176022089</v>
      </c>
      <c r="P35" s="5">
        <v>1.9259593420294294</v>
      </c>
      <c r="Q35" s="7">
        <v>28.078926014187754</v>
      </c>
      <c r="R35" s="7">
        <v>24.326071786832429</v>
      </c>
      <c r="S35" s="7">
        <v>3.7528542273553249</v>
      </c>
      <c r="T35" s="5">
        <f t="shared" si="3"/>
        <v>0.13365376672380838</v>
      </c>
      <c r="U35" s="5">
        <v>0.28406479970935539</v>
      </c>
      <c r="V35" s="10">
        <f t="shared" si="1"/>
        <v>0.9478804113585757</v>
      </c>
      <c r="W35" s="10">
        <f t="shared" si="4"/>
        <v>0.82119262397678916</v>
      </c>
      <c r="X35" s="10">
        <f t="shared" si="5"/>
        <v>0.12668778738178663</v>
      </c>
      <c r="Y35" s="10">
        <f t="shared" si="2"/>
        <v>0.71044538470622964</v>
      </c>
      <c r="Z35" s="10"/>
    </row>
    <row r="36" spans="1:26" x14ac:dyDescent="0.3">
      <c r="A36" s="4">
        <v>34</v>
      </c>
      <c r="B36" s="6">
        <v>9</v>
      </c>
      <c r="C36" s="6">
        <v>19</v>
      </c>
      <c r="D36" s="4">
        <v>2</v>
      </c>
      <c r="E36" s="4">
        <v>26</v>
      </c>
      <c r="F36" s="4">
        <v>4</v>
      </c>
      <c r="G36" s="9">
        <v>41444</v>
      </c>
      <c r="H36" s="7" t="s">
        <v>5</v>
      </c>
      <c r="I36" s="7" t="s">
        <v>8</v>
      </c>
      <c r="J36" s="7" t="s">
        <v>7</v>
      </c>
      <c r="K36" s="7" t="s">
        <v>7</v>
      </c>
      <c r="L36" s="7" t="s">
        <v>8</v>
      </c>
      <c r="M36" s="7" t="s">
        <v>9</v>
      </c>
      <c r="N36" s="8">
        <v>0</v>
      </c>
      <c r="O36" s="5">
        <v>0</v>
      </c>
      <c r="P36" s="5">
        <v>0</v>
      </c>
      <c r="Q36" s="7">
        <v>1.9004160120537015</v>
      </c>
      <c r="R36" s="7">
        <v>1.7441986343323252</v>
      </c>
      <c r="S36" s="7">
        <v>0.15621737772137623</v>
      </c>
      <c r="T36" s="5">
        <f t="shared" si="3"/>
        <v>8.2201674123213969E-2</v>
      </c>
      <c r="U36" s="5">
        <v>0</v>
      </c>
      <c r="V36" s="10">
        <f t="shared" si="1"/>
        <v>6.4153704110609125E-2</v>
      </c>
      <c r="W36" s="10">
        <f t="shared" si="4"/>
        <v>5.8880162231511747E-2</v>
      </c>
      <c r="X36" s="10">
        <f t="shared" si="5"/>
        <v>5.2735418790973839E-3</v>
      </c>
      <c r="Y36" s="10">
        <f t="shared" si="2"/>
        <v>0</v>
      </c>
      <c r="Z36" s="10"/>
    </row>
    <row r="37" spans="1:26" x14ac:dyDescent="0.3">
      <c r="A37" s="4">
        <v>35</v>
      </c>
      <c r="B37" s="6">
        <v>10</v>
      </c>
      <c r="C37" s="6">
        <v>20</v>
      </c>
      <c r="D37" s="4">
        <v>2</v>
      </c>
      <c r="E37" s="4">
        <v>26</v>
      </c>
      <c r="F37" s="4">
        <v>4</v>
      </c>
      <c r="G37" s="9">
        <v>41444</v>
      </c>
      <c r="H37" s="7" t="s">
        <v>5</v>
      </c>
      <c r="I37" s="7" t="s">
        <v>8</v>
      </c>
      <c r="J37" s="7" t="s">
        <v>7</v>
      </c>
      <c r="K37" s="7" t="s">
        <v>7</v>
      </c>
      <c r="L37" s="7" t="s">
        <v>8</v>
      </c>
      <c r="M37" s="7" t="s">
        <v>9</v>
      </c>
      <c r="N37" s="8">
        <v>8.9217646505336451E-2</v>
      </c>
      <c r="O37" s="5">
        <v>0</v>
      </c>
      <c r="P37" s="5">
        <v>0</v>
      </c>
      <c r="Q37" s="7">
        <v>0</v>
      </c>
      <c r="R37" s="7">
        <v>0</v>
      </c>
      <c r="S37" s="7">
        <v>0</v>
      </c>
      <c r="T37" s="5">
        <v>0</v>
      </c>
      <c r="U37" s="5">
        <v>0</v>
      </c>
      <c r="V37" s="10">
        <f t="shared" si="1"/>
        <v>0</v>
      </c>
      <c r="W37" s="10">
        <f t="shared" si="4"/>
        <v>0</v>
      </c>
      <c r="X37" s="10">
        <f t="shared" si="5"/>
        <v>0</v>
      </c>
      <c r="Y37" s="10">
        <f t="shared" si="2"/>
        <v>3.0117839773213498E-3</v>
      </c>
      <c r="Z37" s="10"/>
    </row>
    <row r="38" spans="1:26" x14ac:dyDescent="0.3">
      <c r="A38" s="4">
        <v>36</v>
      </c>
      <c r="B38" s="6">
        <v>12</v>
      </c>
      <c r="C38" s="6">
        <v>22</v>
      </c>
      <c r="D38" s="4">
        <v>2</v>
      </c>
      <c r="E38" s="4">
        <v>26</v>
      </c>
      <c r="F38" s="4">
        <v>4</v>
      </c>
      <c r="G38" s="9">
        <v>41444</v>
      </c>
      <c r="H38" s="7" t="s">
        <v>5</v>
      </c>
      <c r="I38" s="7" t="s">
        <v>8</v>
      </c>
      <c r="J38" s="7" t="s">
        <v>7</v>
      </c>
      <c r="K38" s="7" t="s">
        <v>7</v>
      </c>
      <c r="L38" s="7" t="s">
        <v>8</v>
      </c>
      <c r="M38" s="7" t="s">
        <v>9</v>
      </c>
      <c r="N38" s="8">
        <v>7.9178930099366371E-2</v>
      </c>
      <c r="O38" s="5">
        <v>0</v>
      </c>
      <c r="P38" s="5">
        <v>2.4628378311595087</v>
      </c>
      <c r="Q38" s="7">
        <v>0.18386009657578178</v>
      </c>
      <c r="R38" s="7">
        <v>0.18386009657578178</v>
      </c>
      <c r="S38" s="7">
        <v>0</v>
      </c>
      <c r="T38" s="5">
        <f t="shared" si="3"/>
        <v>0</v>
      </c>
      <c r="U38" s="5">
        <v>0.36325041757514875</v>
      </c>
      <c r="V38" s="10">
        <f t="shared" si="1"/>
        <v>6.2066969330173243E-3</v>
      </c>
      <c r="W38" s="10">
        <f t="shared" si="4"/>
        <v>6.2066969330173243E-3</v>
      </c>
      <c r="X38" s="10">
        <f t="shared" si="5"/>
        <v>0</v>
      </c>
      <c r="Y38" s="10">
        <f t="shared" si="2"/>
        <v>2.6728998393883321E-3</v>
      </c>
      <c r="Z38" s="10"/>
    </row>
    <row r="39" spans="1:26" x14ac:dyDescent="0.3">
      <c r="A39" s="4">
        <v>37</v>
      </c>
      <c r="B39" s="6">
        <v>13</v>
      </c>
      <c r="C39" s="6">
        <v>23</v>
      </c>
      <c r="D39" s="4">
        <v>2</v>
      </c>
      <c r="E39" s="4">
        <v>26</v>
      </c>
      <c r="F39" s="4">
        <v>4</v>
      </c>
      <c r="G39" s="9">
        <v>41444</v>
      </c>
      <c r="H39" s="7" t="s">
        <v>13</v>
      </c>
      <c r="I39" s="7" t="s">
        <v>8</v>
      </c>
      <c r="J39" s="7" t="s">
        <v>8</v>
      </c>
      <c r="K39" s="7" t="s">
        <v>7</v>
      </c>
      <c r="L39" s="7" t="s">
        <v>7</v>
      </c>
      <c r="M39" s="7" t="s">
        <v>9</v>
      </c>
      <c r="N39" s="8">
        <v>2.062070400902809</v>
      </c>
      <c r="O39" s="5">
        <v>0.12006192289455325</v>
      </c>
      <c r="P39" s="5">
        <v>3.0133686048858488</v>
      </c>
      <c r="Q39" s="7">
        <v>6.0668336222808872</v>
      </c>
      <c r="R39" s="7">
        <v>5.8192574848045533</v>
      </c>
      <c r="S39" s="7">
        <v>0.24757613747633389</v>
      </c>
      <c r="T39" s="5">
        <f t="shared" si="3"/>
        <v>4.0808130384042927E-2</v>
      </c>
      <c r="U39" s="5">
        <v>0.44444964673832577</v>
      </c>
      <c r="V39" s="10">
        <f t="shared" si="1"/>
        <v>0.20480244673980616</v>
      </c>
      <c r="W39" s="10">
        <f t="shared" si="4"/>
        <v>0.19644484179027716</v>
      </c>
      <c r="X39" s="10">
        <f t="shared" si="5"/>
        <v>8.3576049495290173E-3</v>
      </c>
      <c r="Y39" s="10">
        <f t="shared" si="2"/>
        <v>6.9610787067513807E-2</v>
      </c>
      <c r="Z39" s="10"/>
    </row>
    <row r="40" spans="1:26" x14ac:dyDescent="0.3">
      <c r="A40" s="4">
        <v>38</v>
      </c>
      <c r="B40" s="6">
        <v>15</v>
      </c>
      <c r="C40" s="6">
        <v>25</v>
      </c>
      <c r="D40" s="4">
        <v>2</v>
      </c>
      <c r="E40" s="4">
        <v>26</v>
      </c>
      <c r="F40" s="4">
        <v>4</v>
      </c>
      <c r="G40" s="9">
        <v>41444</v>
      </c>
      <c r="H40" s="7" t="s">
        <v>13</v>
      </c>
      <c r="I40" s="7" t="s">
        <v>8</v>
      </c>
      <c r="J40" s="7" t="s">
        <v>8</v>
      </c>
      <c r="K40" s="7" t="s">
        <v>7</v>
      </c>
      <c r="L40" s="7" t="s">
        <v>7</v>
      </c>
      <c r="M40" s="7" t="s">
        <v>9</v>
      </c>
      <c r="N40" s="8">
        <v>0</v>
      </c>
      <c r="O40" s="5">
        <v>0</v>
      </c>
      <c r="P40" s="5">
        <v>0</v>
      </c>
      <c r="Q40" s="7">
        <v>1.2363640349861915</v>
      </c>
      <c r="R40" s="7">
        <v>1.2363640349861915</v>
      </c>
      <c r="S40" s="7">
        <v>0</v>
      </c>
      <c r="T40" s="5">
        <f t="shared" si="3"/>
        <v>0</v>
      </c>
      <c r="U40" s="5">
        <v>0</v>
      </c>
      <c r="V40" s="10">
        <f t="shared" si="1"/>
        <v>4.1736826026732926E-2</v>
      </c>
      <c r="W40" s="10">
        <f t="shared" si="4"/>
        <v>4.1736826026732926E-2</v>
      </c>
      <c r="X40" s="10">
        <f t="shared" si="5"/>
        <v>0</v>
      </c>
      <c r="Y40" s="10">
        <f t="shared" si="2"/>
        <v>0</v>
      </c>
      <c r="Z40" s="10"/>
    </row>
    <row r="41" spans="1:26" x14ac:dyDescent="0.3">
      <c r="A41" s="4">
        <v>39</v>
      </c>
      <c r="B41" s="6">
        <v>16</v>
      </c>
      <c r="C41" s="6">
        <v>26</v>
      </c>
      <c r="D41" s="4">
        <v>2</v>
      </c>
      <c r="E41" s="4">
        <v>26</v>
      </c>
      <c r="F41" s="4">
        <v>4</v>
      </c>
      <c r="G41" s="9">
        <v>41444</v>
      </c>
      <c r="H41" s="7" t="s">
        <v>13</v>
      </c>
      <c r="I41" s="7" t="s">
        <v>8</v>
      </c>
      <c r="J41" s="7" t="s">
        <v>8</v>
      </c>
      <c r="K41" s="7" t="s">
        <v>7</v>
      </c>
      <c r="L41" s="7" t="s">
        <v>7</v>
      </c>
      <c r="M41" s="7" t="s">
        <v>9</v>
      </c>
      <c r="N41" s="8">
        <v>0</v>
      </c>
      <c r="O41" s="5">
        <v>0</v>
      </c>
      <c r="P41" s="5">
        <v>0</v>
      </c>
      <c r="Q41" s="7">
        <v>0</v>
      </c>
      <c r="R41" s="7">
        <v>0</v>
      </c>
      <c r="S41" s="7">
        <v>0</v>
      </c>
      <c r="T41" s="5">
        <v>0</v>
      </c>
      <c r="U41" s="5">
        <v>0</v>
      </c>
      <c r="V41" s="10">
        <f t="shared" si="1"/>
        <v>0</v>
      </c>
      <c r="W41" s="10">
        <f t="shared" si="4"/>
        <v>0</v>
      </c>
      <c r="X41" s="10">
        <f t="shared" si="5"/>
        <v>0</v>
      </c>
      <c r="Y41" s="10">
        <f t="shared" si="2"/>
        <v>0</v>
      </c>
      <c r="Z41" s="10"/>
    </row>
    <row r="42" spans="1:26" x14ac:dyDescent="0.3">
      <c r="A42" s="4">
        <v>40</v>
      </c>
      <c r="B42" s="11">
        <v>17</v>
      </c>
      <c r="C42" s="6">
        <v>27</v>
      </c>
      <c r="D42" s="4">
        <v>2</v>
      </c>
      <c r="E42" s="4">
        <v>26</v>
      </c>
      <c r="F42" s="4">
        <v>4</v>
      </c>
      <c r="G42" s="9">
        <v>41444</v>
      </c>
      <c r="H42" s="7" t="s">
        <v>4</v>
      </c>
      <c r="I42" s="7" t="s">
        <v>7</v>
      </c>
      <c r="J42" s="7" t="s">
        <v>8</v>
      </c>
      <c r="K42" s="7" t="s">
        <v>8</v>
      </c>
      <c r="L42" s="7" t="s">
        <v>7</v>
      </c>
      <c r="M42" s="7" t="s">
        <v>10</v>
      </c>
      <c r="N42" s="8">
        <v>21.427874007735706</v>
      </c>
      <c r="O42" s="5">
        <v>0.42814944357556395</v>
      </c>
      <c r="P42" s="5">
        <v>3.7982708036895287</v>
      </c>
      <c r="Q42" s="7">
        <v>47.230941439146228</v>
      </c>
      <c r="R42" s="7">
        <v>38.056609105726892</v>
      </c>
      <c r="S42" s="7">
        <v>9.1743323334193363</v>
      </c>
      <c r="T42" s="5">
        <f t="shared" si="3"/>
        <v>0.19424411315704607</v>
      </c>
      <c r="U42" s="5">
        <v>0.56021693269757056</v>
      </c>
      <c r="V42" s="10">
        <f t="shared" si="1"/>
        <v>1.5944087098477218</v>
      </c>
      <c r="W42" s="10">
        <f t="shared" si="4"/>
        <v>1.2847042039934811</v>
      </c>
      <c r="X42" s="10">
        <f t="shared" si="5"/>
        <v>0.3097045058542407</v>
      </c>
      <c r="Y42" s="10">
        <f t="shared" si="2"/>
        <v>0.72335608629509029</v>
      </c>
      <c r="Z42" s="10"/>
    </row>
    <row r="43" spans="1:26" x14ac:dyDescent="0.3">
      <c r="A43" s="4">
        <v>41</v>
      </c>
      <c r="B43" s="11">
        <v>18</v>
      </c>
      <c r="C43" s="6">
        <v>28</v>
      </c>
      <c r="D43" s="4">
        <v>2</v>
      </c>
      <c r="E43" s="4">
        <v>26</v>
      </c>
      <c r="F43" s="4">
        <v>4</v>
      </c>
      <c r="G43" s="9">
        <v>41444</v>
      </c>
      <c r="H43" s="7" t="s">
        <v>4</v>
      </c>
      <c r="I43" s="7" t="s">
        <v>7</v>
      </c>
      <c r="J43" s="7" t="s">
        <v>8</v>
      </c>
      <c r="K43" s="7" t="s">
        <v>8</v>
      </c>
      <c r="L43" s="7" t="s">
        <v>7</v>
      </c>
      <c r="M43" s="7" t="s">
        <v>10</v>
      </c>
      <c r="N43" s="8">
        <v>20.01983895781277</v>
      </c>
      <c r="O43" s="5">
        <v>0.47050890058885969</v>
      </c>
      <c r="P43" s="5">
        <v>4.0860125619373626</v>
      </c>
      <c r="Q43" s="7">
        <v>56.522908140815304</v>
      </c>
      <c r="R43" s="7">
        <v>47.103395722808798</v>
      </c>
      <c r="S43" s="7">
        <v>9.4195124180065051</v>
      </c>
      <c r="T43" s="5">
        <f t="shared" si="3"/>
        <v>0.16664946528476046</v>
      </c>
      <c r="U43" s="5">
        <v>0.60265672004975845</v>
      </c>
      <c r="V43" s="10">
        <f t="shared" si="1"/>
        <v>1.9080842833029856</v>
      </c>
      <c r="W43" s="10">
        <f t="shared" si="4"/>
        <v>1.5901030577722877</v>
      </c>
      <c r="X43" s="10">
        <f t="shared" si="5"/>
        <v>0.31798122553069796</v>
      </c>
      <c r="Y43" s="10">
        <f t="shared" si="2"/>
        <v>0.67582403889221343</v>
      </c>
      <c r="Z43" s="10"/>
    </row>
    <row r="44" spans="1:26" x14ac:dyDescent="0.3">
      <c r="A44" s="4">
        <v>42</v>
      </c>
      <c r="B44" s="11">
        <v>19</v>
      </c>
      <c r="C44" s="6">
        <v>29</v>
      </c>
      <c r="D44" s="4">
        <v>2</v>
      </c>
      <c r="E44" s="4">
        <v>26</v>
      </c>
      <c r="F44" s="4">
        <v>4</v>
      </c>
      <c r="G44" s="9">
        <v>41444</v>
      </c>
      <c r="H44" s="7" t="s">
        <v>4</v>
      </c>
      <c r="I44" s="7" t="s">
        <v>7</v>
      </c>
      <c r="J44" s="7" t="s">
        <v>8</v>
      </c>
      <c r="K44" s="7" t="s">
        <v>8</v>
      </c>
      <c r="L44" s="7" t="s">
        <v>7</v>
      </c>
      <c r="M44" s="7" t="s">
        <v>10</v>
      </c>
      <c r="N44" s="8">
        <v>18.282969205598498</v>
      </c>
      <c r="O44" s="5">
        <v>0.54186655281415719</v>
      </c>
      <c r="P44" s="5">
        <v>4.6085633506428989</v>
      </c>
      <c r="Q44" s="7">
        <v>37.868556515081927</v>
      </c>
      <c r="R44" s="7">
        <v>27.961627016436879</v>
      </c>
      <c r="S44" s="7">
        <v>9.9069294986450487</v>
      </c>
      <c r="T44" s="5">
        <f t="shared" si="3"/>
        <v>0.26161360269170575</v>
      </c>
      <c r="U44" s="5">
        <v>0.67972910776443929</v>
      </c>
      <c r="V44" s="10">
        <f t="shared" si="1"/>
        <v>1.2783559780361375</v>
      </c>
      <c r="W44" s="10">
        <f t="shared" si="4"/>
        <v>0.94392066509962447</v>
      </c>
      <c r="X44" s="10">
        <f t="shared" si="5"/>
        <v>0.33443531293651302</v>
      </c>
      <c r="Y44" s="10">
        <f t="shared" si="2"/>
        <v>0.61719128298220227</v>
      </c>
      <c r="Z44" s="10"/>
    </row>
    <row r="45" spans="1:26" x14ac:dyDescent="0.3">
      <c r="A45" s="4">
        <v>43</v>
      </c>
      <c r="B45" s="11">
        <v>20</v>
      </c>
      <c r="C45" s="6">
        <v>30</v>
      </c>
      <c r="D45" s="4">
        <v>2</v>
      </c>
      <c r="E45" s="4">
        <v>26</v>
      </c>
      <c r="F45" s="4">
        <v>4</v>
      </c>
      <c r="G45" s="9">
        <v>41444</v>
      </c>
      <c r="H45" s="7" t="s">
        <v>4</v>
      </c>
      <c r="I45" s="7" t="s">
        <v>7</v>
      </c>
      <c r="J45" s="7" t="s">
        <v>8</v>
      </c>
      <c r="K45" s="7" t="s">
        <v>8</v>
      </c>
      <c r="L45" s="7" t="s">
        <v>7</v>
      </c>
      <c r="M45" s="7" t="s">
        <v>10</v>
      </c>
      <c r="N45" s="8">
        <v>34.420571394453319</v>
      </c>
      <c r="O45" s="5">
        <v>0.84907088755516869</v>
      </c>
      <c r="P45" s="5">
        <v>4.6891046677816037</v>
      </c>
      <c r="Q45" s="7">
        <v>97.59087615273252</v>
      </c>
      <c r="R45" s="7">
        <v>68.36537104868799</v>
      </c>
      <c r="S45" s="7">
        <v>29.22550510404453</v>
      </c>
      <c r="T45" s="5">
        <f t="shared" si="3"/>
        <v>0.29946964569009277</v>
      </c>
      <c r="U45" s="5">
        <v>0.69160835807988252</v>
      </c>
      <c r="V45" s="10">
        <f t="shared" si="1"/>
        <v>3.2944450861744192</v>
      </c>
      <c r="W45" s="10">
        <f t="shared" si="4"/>
        <v>2.307858783472299</v>
      </c>
      <c r="X45" s="10">
        <f t="shared" si="5"/>
        <v>0.98658630270212044</v>
      </c>
      <c r="Y45" s="10">
        <f t="shared" si="2"/>
        <v>1.1619598753914604</v>
      </c>
      <c r="Z45" s="10"/>
    </row>
    <row r="46" spans="1:26" x14ac:dyDescent="0.3">
      <c r="A46" s="4">
        <v>44</v>
      </c>
      <c r="B46" s="11">
        <v>21</v>
      </c>
      <c r="C46" s="6">
        <v>31</v>
      </c>
      <c r="D46" s="4">
        <v>2</v>
      </c>
      <c r="E46" s="4">
        <v>26</v>
      </c>
      <c r="F46" s="4">
        <v>4</v>
      </c>
      <c r="G46" s="9">
        <v>41444</v>
      </c>
      <c r="H46" s="7" t="s">
        <v>12</v>
      </c>
      <c r="I46" s="7" t="s">
        <v>7</v>
      </c>
      <c r="J46" s="7" t="s">
        <v>7</v>
      </c>
      <c r="K46" s="7" t="s">
        <v>7</v>
      </c>
      <c r="L46" s="7" t="s">
        <v>7</v>
      </c>
      <c r="M46" s="7" t="s">
        <v>10</v>
      </c>
      <c r="N46" s="8">
        <v>40.971642744374549</v>
      </c>
      <c r="O46" s="5">
        <v>0.22921509649822974</v>
      </c>
      <c r="P46" s="5">
        <v>2.0324892810970021</v>
      </c>
      <c r="Q46" s="7">
        <v>43.792575270864262</v>
      </c>
      <c r="R46" s="7">
        <v>34.401256225521458</v>
      </c>
      <c r="S46" s="7">
        <v>9.3913190453428044</v>
      </c>
      <c r="T46" s="5">
        <f t="shared" si="3"/>
        <v>0.21445002919458278</v>
      </c>
      <c r="U46" s="5">
        <v>0.29977718010280269</v>
      </c>
      <c r="V46" s="10">
        <f t="shared" si="1"/>
        <v>1.478337321065055</v>
      </c>
      <c r="W46" s="10">
        <f t="shared" si="4"/>
        <v>1.1613078394032126</v>
      </c>
      <c r="X46" s="10">
        <f t="shared" si="5"/>
        <v>0.31702948166184231</v>
      </c>
      <c r="Y46" s="10">
        <f t="shared" si="2"/>
        <v>1.3831090818413474</v>
      </c>
      <c r="Z46" s="10"/>
    </row>
    <row r="47" spans="1:26" x14ac:dyDescent="0.3">
      <c r="A47" s="4">
        <v>45</v>
      </c>
      <c r="B47" s="11">
        <v>23</v>
      </c>
      <c r="C47" s="6">
        <v>33</v>
      </c>
      <c r="D47" s="4">
        <v>2</v>
      </c>
      <c r="E47" s="4">
        <v>26</v>
      </c>
      <c r="F47" s="4">
        <v>4</v>
      </c>
      <c r="G47" s="9">
        <v>41444</v>
      </c>
      <c r="H47" s="7" t="s">
        <v>12</v>
      </c>
      <c r="I47" s="7" t="s">
        <v>7</v>
      </c>
      <c r="J47" s="7" t="s">
        <v>7</v>
      </c>
      <c r="K47" s="7" t="s">
        <v>7</v>
      </c>
      <c r="L47" s="7" t="s">
        <v>7</v>
      </c>
      <c r="M47" s="7" t="s">
        <v>10</v>
      </c>
      <c r="N47" s="8">
        <v>33.82960254070985</v>
      </c>
      <c r="O47" s="5">
        <v>0.39985182441316447</v>
      </c>
      <c r="P47" s="5">
        <v>3.5597616665055574</v>
      </c>
      <c r="Q47" s="7">
        <v>78.691339401255505</v>
      </c>
      <c r="R47" s="7">
        <v>65.164511106180441</v>
      </c>
      <c r="S47" s="7">
        <v>13.526828295075063</v>
      </c>
      <c r="T47" s="5">
        <f t="shared" si="3"/>
        <v>0.17189729388262573</v>
      </c>
      <c r="U47" s="5">
        <v>0.52503859387987573</v>
      </c>
      <c r="V47" s="10">
        <f t="shared" si="1"/>
        <v>2.6564398910531852</v>
      </c>
      <c r="W47" s="10">
        <f t="shared" si="4"/>
        <v>2.1998050624192858</v>
      </c>
      <c r="X47" s="10">
        <f t="shared" si="5"/>
        <v>0.45663482863389965</v>
      </c>
      <c r="Y47" s="10">
        <f t="shared" si="2"/>
        <v>1.1420101166327592</v>
      </c>
      <c r="Z47" s="10"/>
    </row>
    <row r="48" spans="1:26" x14ac:dyDescent="0.3">
      <c r="A48" s="4">
        <v>46</v>
      </c>
      <c r="B48" s="11">
        <v>24</v>
      </c>
      <c r="C48" s="6">
        <v>34</v>
      </c>
      <c r="D48" s="4">
        <v>2</v>
      </c>
      <c r="E48" s="4">
        <v>26</v>
      </c>
      <c r="F48" s="4">
        <v>4</v>
      </c>
      <c r="G48" s="9">
        <v>41444</v>
      </c>
      <c r="H48" s="7" t="s">
        <v>12</v>
      </c>
      <c r="I48" s="7" t="s">
        <v>7</v>
      </c>
      <c r="J48" s="7" t="s">
        <v>7</v>
      </c>
      <c r="K48" s="7" t="s">
        <v>7</v>
      </c>
      <c r="L48" s="7" t="s">
        <v>7</v>
      </c>
      <c r="M48" s="7" t="s">
        <v>10</v>
      </c>
      <c r="N48" s="8">
        <v>25.496499928391408</v>
      </c>
      <c r="O48" s="5">
        <v>0.3165376862045326</v>
      </c>
      <c r="P48" s="5">
        <v>4.1569893630696981</v>
      </c>
      <c r="Q48" s="7">
        <v>53.262215089578838</v>
      </c>
      <c r="R48" s="7">
        <v>45.191611995931787</v>
      </c>
      <c r="S48" s="7">
        <v>8.0706030936470512</v>
      </c>
      <c r="T48" s="5">
        <f t="shared" si="3"/>
        <v>0.15152586275417837</v>
      </c>
      <c r="U48" s="5">
        <v>0.613125274789041</v>
      </c>
      <c r="V48" s="10">
        <f t="shared" si="1"/>
        <v>1.7980107331551496</v>
      </c>
      <c r="W48" s="10">
        <f t="shared" si="4"/>
        <v>1.5255656055725428</v>
      </c>
      <c r="X48" s="10">
        <f t="shared" si="5"/>
        <v>0.27244512758260686</v>
      </c>
      <c r="Y48" s="10">
        <f t="shared" si="2"/>
        <v>0.86070360483574382</v>
      </c>
      <c r="Z48" s="10"/>
    </row>
    <row r="49" spans="1:26" x14ac:dyDescent="0.3">
      <c r="A49" s="4">
        <v>47</v>
      </c>
      <c r="B49" s="11">
        <v>26</v>
      </c>
      <c r="C49" s="6">
        <v>36</v>
      </c>
      <c r="D49" s="4">
        <v>2</v>
      </c>
      <c r="E49" s="4">
        <v>26</v>
      </c>
      <c r="F49" s="4">
        <v>4</v>
      </c>
      <c r="G49" s="9">
        <v>41444</v>
      </c>
      <c r="H49" s="7" t="s">
        <v>5</v>
      </c>
      <c r="I49" s="7" t="s">
        <v>8</v>
      </c>
      <c r="J49" s="7" t="s">
        <v>7</v>
      </c>
      <c r="K49" s="7" t="s">
        <v>7</v>
      </c>
      <c r="L49" s="7" t="s">
        <v>8</v>
      </c>
      <c r="M49" s="7" t="s">
        <v>10</v>
      </c>
      <c r="N49" s="8">
        <v>28.75660638910761</v>
      </c>
      <c r="O49" s="5">
        <v>0.20032990686143218</v>
      </c>
      <c r="P49" s="5">
        <v>4.9321145691430601</v>
      </c>
      <c r="Q49" s="7">
        <v>22.714722012799374</v>
      </c>
      <c r="R49" s="7">
        <v>16.953913733218585</v>
      </c>
      <c r="S49" s="7">
        <v>5.7608082795807896</v>
      </c>
      <c r="T49" s="5">
        <f t="shared" si="3"/>
        <v>0.25361561881913713</v>
      </c>
      <c r="U49" s="5">
        <v>0.72745052642228025</v>
      </c>
      <c r="V49" s="10">
        <f t="shared" si="1"/>
        <v>0.7667971358487442</v>
      </c>
      <c r="W49" s="10">
        <f t="shared" si="4"/>
        <v>0.57232540573172297</v>
      </c>
      <c r="X49" s="10">
        <f t="shared" si="5"/>
        <v>0.19447173011702124</v>
      </c>
      <c r="Y49" s="10">
        <f t="shared" si="2"/>
        <v>0.97075735302735944</v>
      </c>
      <c r="Z49" s="10"/>
    </row>
    <row r="50" spans="1:26" x14ac:dyDescent="0.3">
      <c r="A50" s="4">
        <v>48</v>
      </c>
      <c r="B50" s="12">
        <v>27</v>
      </c>
      <c r="C50" s="6">
        <v>37</v>
      </c>
      <c r="D50" s="4">
        <v>2</v>
      </c>
      <c r="E50" s="4">
        <v>26</v>
      </c>
      <c r="F50" s="4">
        <v>4</v>
      </c>
      <c r="G50" s="9">
        <v>41444</v>
      </c>
      <c r="H50" s="7" t="s">
        <v>5</v>
      </c>
      <c r="I50" s="7" t="s">
        <v>8</v>
      </c>
      <c r="J50" s="7" t="s">
        <v>7</v>
      </c>
      <c r="K50" s="7" t="s">
        <v>7</v>
      </c>
      <c r="L50" s="7" t="s">
        <v>8</v>
      </c>
      <c r="M50" s="7" t="s">
        <v>10</v>
      </c>
      <c r="N50" s="8">
        <v>30.751115249983542</v>
      </c>
      <c r="O50" s="5">
        <v>0</v>
      </c>
      <c r="P50" s="5">
        <v>4.8110049198794895</v>
      </c>
      <c r="Q50" s="7">
        <v>175.04563639199844</v>
      </c>
      <c r="R50" s="7">
        <v>136.97502750228202</v>
      </c>
      <c r="S50" s="7">
        <v>38.070608889716425</v>
      </c>
      <c r="T50" s="5">
        <f t="shared" si="3"/>
        <v>0.21748961970386302</v>
      </c>
      <c r="U50" s="5">
        <v>0.70958774629490995</v>
      </c>
      <c r="V50" s="10">
        <f t="shared" si="1"/>
        <v>5.9091408890045765</v>
      </c>
      <c r="W50" s="10">
        <f t="shared" si="4"/>
        <v>4.6239640842784242</v>
      </c>
      <c r="X50" s="10">
        <f t="shared" si="5"/>
        <v>1.2851768047261523</v>
      </c>
      <c r="Y50" s="10">
        <f t="shared" si="2"/>
        <v>1.038087416810787</v>
      </c>
      <c r="Z50" s="10"/>
    </row>
    <row r="51" spans="1:26" x14ac:dyDescent="0.3">
      <c r="A51" s="4">
        <v>49</v>
      </c>
      <c r="B51" s="11">
        <v>28</v>
      </c>
      <c r="C51" s="6">
        <v>38</v>
      </c>
      <c r="D51" s="4">
        <v>2</v>
      </c>
      <c r="E51" s="4">
        <v>26</v>
      </c>
      <c r="F51" s="4">
        <v>4</v>
      </c>
      <c r="G51" s="9">
        <v>41444</v>
      </c>
      <c r="H51" s="7" t="s">
        <v>5</v>
      </c>
      <c r="I51" s="7" t="s">
        <v>8</v>
      </c>
      <c r="J51" s="7" t="s">
        <v>7</v>
      </c>
      <c r="K51" s="7" t="s">
        <v>7</v>
      </c>
      <c r="L51" s="7" t="s">
        <v>8</v>
      </c>
      <c r="M51" s="7" t="s">
        <v>10</v>
      </c>
      <c r="N51" s="8">
        <v>49.008119699409889</v>
      </c>
      <c r="O51" s="5">
        <v>0.52503278806781328</v>
      </c>
      <c r="P51" s="5">
        <v>5.1147606418793679</v>
      </c>
      <c r="Q51" s="7">
        <v>143.11055187367799</v>
      </c>
      <c r="R51" s="7">
        <v>117.37968214993569</v>
      </c>
      <c r="S51" s="7">
        <v>25.730869723742302</v>
      </c>
      <c r="T51" s="5">
        <f t="shared" si="3"/>
        <v>0.17979715252900877</v>
      </c>
      <c r="U51" s="5">
        <v>0.75438947520344657</v>
      </c>
      <c r="V51" s="10">
        <f t="shared" si="1"/>
        <v>4.8310853738220771</v>
      </c>
      <c r="W51" s="10">
        <f t="shared" si="4"/>
        <v>3.9624699799843257</v>
      </c>
      <c r="X51" s="10">
        <f t="shared" si="5"/>
        <v>0.86861539383775122</v>
      </c>
      <c r="Y51" s="10">
        <f t="shared" si="2"/>
        <v>1.6544021889268383</v>
      </c>
      <c r="Z51" s="10"/>
    </row>
    <row r="52" spans="1:26" x14ac:dyDescent="0.3">
      <c r="A52" s="4">
        <v>50</v>
      </c>
      <c r="B52" s="11">
        <v>29</v>
      </c>
      <c r="C52" s="6">
        <v>39</v>
      </c>
      <c r="D52" s="4">
        <v>2</v>
      </c>
      <c r="E52" s="4">
        <v>26</v>
      </c>
      <c r="F52" s="4">
        <v>4</v>
      </c>
      <c r="G52" s="9">
        <v>41444</v>
      </c>
      <c r="H52" s="7" t="s">
        <v>13</v>
      </c>
      <c r="I52" s="7" t="s">
        <v>8</v>
      </c>
      <c r="J52" s="7" t="s">
        <v>8</v>
      </c>
      <c r="K52" s="7" t="s">
        <v>7</v>
      </c>
      <c r="L52" s="7" t="s">
        <v>7</v>
      </c>
      <c r="M52" s="7" t="s">
        <v>10</v>
      </c>
      <c r="N52" s="8">
        <v>24.021074402055074</v>
      </c>
      <c r="O52" s="5">
        <v>0.55452666326862854</v>
      </c>
      <c r="P52" s="5">
        <v>5.056013967773624</v>
      </c>
      <c r="Q52" s="7">
        <v>64.010102721199488</v>
      </c>
      <c r="R52" s="7">
        <v>50.689776484900428</v>
      </c>
      <c r="S52" s="7">
        <v>13.32032623629906</v>
      </c>
      <c r="T52" s="5">
        <f t="shared" si="3"/>
        <v>0.20809724824715059</v>
      </c>
      <c r="U52" s="5">
        <v>0.74572477400790915</v>
      </c>
      <c r="V52" s="10">
        <f t="shared" si="1"/>
        <v>2.160834871954072</v>
      </c>
      <c r="W52" s="10">
        <f t="shared" si="4"/>
        <v>1.7111710811839456</v>
      </c>
      <c r="X52" s="10">
        <f t="shared" si="5"/>
        <v>0.44966379077012641</v>
      </c>
      <c r="Y52" s="10">
        <f t="shared" si="2"/>
        <v>0.81089660886567083</v>
      </c>
      <c r="Z52" s="10"/>
    </row>
    <row r="53" spans="1:26" x14ac:dyDescent="0.3">
      <c r="A53" s="4">
        <v>51</v>
      </c>
      <c r="B53" s="11">
        <v>30</v>
      </c>
      <c r="C53" s="6">
        <v>40</v>
      </c>
      <c r="D53" s="4">
        <v>2</v>
      </c>
      <c r="E53" s="4">
        <v>26</v>
      </c>
      <c r="F53" s="4">
        <v>4</v>
      </c>
      <c r="G53" s="9">
        <v>41444</v>
      </c>
      <c r="H53" s="7" t="s">
        <v>13</v>
      </c>
      <c r="I53" s="7" t="s">
        <v>8</v>
      </c>
      <c r="J53" s="7" t="s">
        <v>8</v>
      </c>
      <c r="K53" s="7" t="s">
        <v>7</v>
      </c>
      <c r="L53" s="7" t="s">
        <v>7</v>
      </c>
      <c r="M53" s="7" t="s">
        <v>10</v>
      </c>
      <c r="N53" s="8">
        <v>12.19600617864177</v>
      </c>
      <c r="O53" s="5">
        <v>0.49479320128250232</v>
      </c>
      <c r="P53" s="5">
        <v>5.0644254682806267</v>
      </c>
      <c r="Q53" s="7">
        <v>34.32907756485303</v>
      </c>
      <c r="R53" s="7">
        <v>28.294576624861694</v>
      </c>
      <c r="S53" s="7">
        <v>6.0345009399913359</v>
      </c>
      <c r="T53" s="5">
        <f t="shared" si="3"/>
        <v>0.17578395249890458</v>
      </c>
      <c r="U53" s="5">
        <v>0.74696540830097735</v>
      </c>
      <c r="V53" s="10">
        <f t="shared" si="1"/>
        <v>1.1588712526715432</v>
      </c>
      <c r="W53" s="10">
        <f t="shared" si="4"/>
        <v>0.95516028343958259</v>
      </c>
      <c r="X53" s="10">
        <f t="shared" si="5"/>
        <v>0.20371096923196058</v>
      </c>
      <c r="Y53" s="10">
        <f t="shared" si="2"/>
        <v>0.41170931351510603</v>
      </c>
      <c r="Z53" s="10"/>
    </row>
    <row r="54" spans="1:26" x14ac:dyDescent="0.3">
      <c r="A54" s="4">
        <v>52</v>
      </c>
      <c r="B54" s="11">
        <v>32</v>
      </c>
      <c r="C54" s="6">
        <v>42</v>
      </c>
      <c r="D54" s="4">
        <v>2</v>
      </c>
      <c r="E54" s="4">
        <v>26</v>
      </c>
      <c r="F54" s="4">
        <v>4</v>
      </c>
      <c r="G54" s="9">
        <v>41444</v>
      </c>
      <c r="H54" s="7" t="s">
        <v>13</v>
      </c>
      <c r="I54" s="7" t="s">
        <v>8</v>
      </c>
      <c r="J54" s="7" t="s">
        <v>8</v>
      </c>
      <c r="K54" s="7" t="s">
        <v>7</v>
      </c>
      <c r="L54" s="7" t="s">
        <v>7</v>
      </c>
      <c r="M54" s="7" t="s">
        <v>10</v>
      </c>
      <c r="N54" s="8">
        <v>23.517007690815468</v>
      </c>
      <c r="O54" s="5">
        <v>0.51153120782533201</v>
      </c>
      <c r="P54" s="5">
        <v>5.0895167371589123</v>
      </c>
      <c r="Q54" s="7">
        <v>40.015225514892052</v>
      </c>
      <c r="R54" s="7">
        <v>27.985542166371591</v>
      </c>
      <c r="S54" s="7">
        <v>12.029683348520461</v>
      </c>
      <c r="T54" s="5">
        <f t="shared" si="3"/>
        <v>0.30062765344265019</v>
      </c>
      <c r="U54" s="5">
        <v>0.75066618542166841</v>
      </c>
      <c r="V54" s="10">
        <f t="shared" si="1"/>
        <v>1.3508226205837401</v>
      </c>
      <c r="W54" s="10">
        <f t="shared" si="4"/>
        <v>0.94472798594039897</v>
      </c>
      <c r="X54" s="10">
        <f t="shared" si="5"/>
        <v>0.40609463464334117</v>
      </c>
      <c r="Y54" s="10">
        <f t="shared" si="2"/>
        <v>0.79388046795769807</v>
      </c>
      <c r="Z54" s="10"/>
    </row>
    <row r="55" spans="1:26" x14ac:dyDescent="0.3">
      <c r="A55" s="4">
        <v>53</v>
      </c>
      <c r="B55" s="6">
        <v>1</v>
      </c>
      <c r="C55" s="6">
        <v>11</v>
      </c>
      <c r="D55" s="4">
        <v>3</v>
      </c>
      <c r="E55" s="4">
        <v>33</v>
      </c>
      <c r="F55" s="4">
        <v>5</v>
      </c>
      <c r="G55" s="9">
        <v>41451</v>
      </c>
      <c r="H55" s="7" t="s">
        <v>4</v>
      </c>
      <c r="I55" s="7" t="s">
        <v>7</v>
      </c>
      <c r="J55" s="7" t="s">
        <v>8</v>
      </c>
      <c r="K55" s="7" t="s">
        <v>8</v>
      </c>
      <c r="L55" s="7" t="s">
        <v>7</v>
      </c>
      <c r="M55" s="7" t="s">
        <v>9</v>
      </c>
      <c r="N55" s="8">
        <v>45.135484671018752</v>
      </c>
      <c r="O55" s="5">
        <v>0.42893037220711833</v>
      </c>
      <c r="P55" s="5">
        <v>2.5847933340557803</v>
      </c>
      <c r="Q55" s="7">
        <v>223.44200941304848</v>
      </c>
      <c r="R55" s="7">
        <v>204.0820291733597</v>
      </c>
      <c r="S55" s="7">
        <v>19.359980239688781</v>
      </c>
      <c r="T55" s="5">
        <f t="shared" si="3"/>
        <v>8.6644316753795733E-2</v>
      </c>
      <c r="U55" s="5">
        <v>0.38123795487548379</v>
      </c>
      <c r="V55" s="10">
        <f t="shared" si="1"/>
        <v>7.5428919072691905</v>
      </c>
      <c r="W55" s="10">
        <f t="shared" si="4"/>
        <v>6.8893431916161161</v>
      </c>
      <c r="X55" s="10">
        <f t="shared" si="5"/>
        <v>0.65354871565307415</v>
      </c>
      <c r="Y55" s="10">
        <f t="shared" si="2"/>
        <v>1.5236708752755173</v>
      </c>
      <c r="Z55" s="10"/>
    </row>
    <row r="56" spans="1:26" x14ac:dyDescent="0.3">
      <c r="A56" s="4">
        <v>54</v>
      </c>
      <c r="B56" s="6">
        <v>2</v>
      </c>
      <c r="C56" s="6">
        <v>12</v>
      </c>
      <c r="D56" s="4">
        <v>3</v>
      </c>
      <c r="E56" s="4">
        <v>33</v>
      </c>
      <c r="F56" s="4">
        <v>5</v>
      </c>
      <c r="G56" s="9">
        <v>41451</v>
      </c>
      <c r="H56" s="7" t="s">
        <v>4</v>
      </c>
      <c r="I56" s="7" t="s">
        <v>7</v>
      </c>
      <c r="J56" s="7" t="s">
        <v>8</v>
      </c>
      <c r="K56" s="7" t="s">
        <v>8</v>
      </c>
      <c r="L56" s="7" t="s">
        <v>7</v>
      </c>
      <c r="M56" s="7" t="s">
        <v>9</v>
      </c>
      <c r="N56" s="8">
        <v>10.572676642466025</v>
      </c>
      <c r="O56" s="5">
        <v>0.26929081144294781</v>
      </c>
      <c r="P56" s="5">
        <v>1.3512019422713408</v>
      </c>
      <c r="Q56" s="7">
        <v>47.518677430060208</v>
      </c>
      <c r="R56" s="7">
        <v>44.67155275788663</v>
      </c>
      <c r="S56" s="7">
        <v>2.8471246721735781</v>
      </c>
      <c r="T56" s="5">
        <f t="shared" si="3"/>
        <v>5.9915907305376589E-2</v>
      </c>
      <c r="U56" s="5">
        <v>0.19929232186892931</v>
      </c>
      <c r="V56" s="10">
        <f t="shared" si="1"/>
        <v>1.6041220197261836</v>
      </c>
      <c r="W56" s="10">
        <f t="shared" si="4"/>
        <v>1.508009593485756</v>
      </c>
      <c r="X56" s="10">
        <f t="shared" si="5"/>
        <v>9.6112426240427498E-2</v>
      </c>
      <c r="Y56" s="10">
        <f t="shared" si="2"/>
        <v>0.35690941597830905</v>
      </c>
      <c r="Z56" s="10"/>
    </row>
    <row r="57" spans="1:26" x14ac:dyDescent="0.3">
      <c r="A57" s="4">
        <v>55</v>
      </c>
      <c r="B57" s="6">
        <v>3</v>
      </c>
      <c r="C57" s="6">
        <v>13</v>
      </c>
      <c r="D57" s="4">
        <v>3</v>
      </c>
      <c r="E57" s="4">
        <v>33</v>
      </c>
      <c r="F57" s="4">
        <v>5</v>
      </c>
      <c r="G57" s="9">
        <v>41451</v>
      </c>
      <c r="H57" s="7" t="s">
        <v>4</v>
      </c>
      <c r="I57" s="7" t="s">
        <v>7</v>
      </c>
      <c r="J57" s="7" t="s">
        <v>8</v>
      </c>
      <c r="K57" s="7" t="s">
        <v>8</v>
      </c>
      <c r="L57" s="7" t="s">
        <v>7</v>
      </c>
      <c r="M57" s="7" t="s">
        <v>9</v>
      </c>
      <c r="N57" s="8">
        <v>18.275839622971723</v>
      </c>
      <c r="O57" s="5">
        <v>0.25418819479954041</v>
      </c>
      <c r="P57" s="5">
        <v>1.6004041072038722</v>
      </c>
      <c r="Q57" s="7">
        <v>50.202318163951041</v>
      </c>
      <c r="R57" s="7">
        <v>45.55681548174195</v>
      </c>
      <c r="S57" s="7">
        <v>4.6455026822090915</v>
      </c>
      <c r="T57" s="5">
        <f t="shared" si="3"/>
        <v>9.253562090574742E-2</v>
      </c>
      <c r="U57" s="5">
        <v>0.2360478034224</v>
      </c>
      <c r="V57" s="10">
        <f t="shared" si="1"/>
        <v>1.6947156015994274</v>
      </c>
      <c r="W57" s="10">
        <f t="shared" si="4"/>
        <v>1.537894041146767</v>
      </c>
      <c r="X57" s="10">
        <f t="shared" si="5"/>
        <v>0.1568215604526603</v>
      </c>
      <c r="Y57" s="10">
        <f t="shared" si="2"/>
        <v>0.6169506045563371</v>
      </c>
      <c r="Z57" s="10"/>
    </row>
    <row r="58" spans="1:26" x14ac:dyDescent="0.3">
      <c r="A58" s="4">
        <v>56</v>
      </c>
      <c r="B58" s="6">
        <v>4</v>
      </c>
      <c r="C58" s="6">
        <v>14</v>
      </c>
      <c r="D58" s="4">
        <v>3</v>
      </c>
      <c r="E58" s="4">
        <v>33</v>
      </c>
      <c r="F58" s="4">
        <v>5</v>
      </c>
      <c r="G58" s="9">
        <v>41451</v>
      </c>
      <c r="H58" s="7" t="s">
        <v>4</v>
      </c>
      <c r="I58" s="7" t="s">
        <v>7</v>
      </c>
      <c r="J58" s="7" t="s">
        <v>8</v>
      </c>
      <c r="K58" s="7" t="s">
        <v>8</v>
      </c>
      <c r="L58" s="7" t="s">
        <v>7</v>
      </c>
      <c r="M58" s="7" t="s">
        <v>9</v>
      </c>
      <c r="N58" s="8">
        <v>37.732413732390732</v>
      </c>
      <c r="O58" s="5">
        <v>0.39211392319242411</v>
      </c>
      <c r="P58" s="5">
        <v>2.3394055738380648</v>
      </c>
      <c r="Q58" s="7">
        <v>93.015772021020268</v>
      </c>
      <c r="R58" s="7">
        <v>78.220367240892841</v>
      </c>
      <c r="S58" s="7">
        <v>14.795404780127427</v>
      </c>
      <c r="T58" s="5">
        <f t="shared" si="3"/>
        <v>0.15906339815987197</v>
      </c>
      <c r="U58" s="5">
        <v>0.34504506988762018</v>
      </c>
      <c r="V58" s="10">
        <f t="shared" si="1"/>
        <v>3.1400000199997193</v>
      </c>
      <c r="W58" s="10">
        <f t="shared" si="4"/>
        <v>2.6405409465964982</v>
      </c>
      <c r="X58" s="10">
        <f t="shared" si="5"/>
        <v>0.49945907340322138</v>
      </c>
      <c r="Y58" s="10">
        <f t="shared" si="2"/>
        <v>1.2737601086358754</v>
      </c>
      <c r="Z58" s="10"/>
    </row>
    <row r="59" spans="1:26" x14ac:dyDescent="0.3">
      <c r="A59" s="4">
        <v>57</v>
      </c>
      <c r="B59" s="6">
        <v>5</v>
      </c>
      <c r="C59" s="6">
        <v>15</v>
      </c>
      <c r="D59" s="4">
        <v>3</v>
      </c>
      <c r="E59" s="4">
        <v>33</v>
      </c>
      <c r="F59" s="4">
        <v>5</v>
      </c>
      <c r="G59" s="9">
        <v>41451</v>
      </c>
      <c r="H59" s="7" t="s">
        <v>12</v>
      </c>
      <c r="I59" s="7" t="s">
        <v>7</v>
      </c>
      <c r="J59" s="7" t="s">
        <v>7</v>
      </c>
      <c r="K59" s="7" t="s">
        <v>7</v>
      </c>
      <c r="L59" s="7" t="s">
        <v>7</v>
      </c>
      <c r="M59" s="7" t="s">
        <v>9</v>
      </c>
      <c r="N59" s="8">
        <v>17.011533517217106</v>
      </c>
      <c r="O59" s="5">
        <v>0.22269979845185256</v>
      </c>
      <c r="P59" s="5">
        <v>1.832899226902887</v>
      </c>
      <c r="Q59" s="7">
        <v>45.225426647017542</v>
      </c>
      <c r="R59" s="7">
        <v>41.43696156137635</v>
      </c>
      <c r="S59" s="7">
        <v>3.7884650856411923</v>
      </c>
      <c r="T59" s="5">
        <f t="shared" si="3"/>
        <v>8.376847641947073E-2</v>
      </c>
      <c r="U59" s="5">
        <v>0.27033911901222518</v>
      </c>
      <c r="V59" s="10">
        <f t="shared" si="1"/>
        <v>1.5267071109622048</v>
      </c>
      <c r="W59" s="10">
        <f t="shared" si="4"/>
        <v>1.398817182338129</v>
      </c>
      <c r="X59" s="10">
        <f t="shared" si="5"/>
        <v>0.12788992862407572</v>
      </c>
      <c r="Y59" s="10">
        <f t="shared" si="2"/>
        <v>0.57427051803877183</v>
      </c>
      <c r="Z59" s="10"/>
    </row>
    <row r="60" spans="1:26" x14ac:dyDescent="0.3">
      <c r="A60" s="4">
        <v>58</v>
      </c>
      <c r="B60" s="6">
        <v>6</v>
      </c>
      <c r="C60" s="6">
        <v>16</v>
      </c>
      <c r="D60" s="4">
        <v>3</v>
      </c>
      <c r="E60" s="4">
        <v>33</v>
      </c>
      <c r="F60" s="4">
        <v>5</v>
      </c>
      <c r="G60" s="9">
        <v>41451</v>
      </c>
      <c r="H60" s="7" t="s">
        <v>12</v>
      </c>
      <c r="I60" s="7" t="s">
        <v>7</v>
      </c>
      <c r="J60" s="7" t="s">
        <v>7</v>
      </c>
      <c r="K60" s="7" t="s">
        <v>7</v>
      </c>
      <c r="L60" s="7" t="s">
        <v>7</v>
      </c>
      <c r="M60" s="7" t="s">
        <v>9</v>
      </c>
      <c r="N60" s="8">
        <v>38.583116481524677</v>
      </c>
      <c r="O60" s="5">
        <v>0.30067189798349037</v>
      </c>
      <c r="P60" s="5">
        <v>2.0989453010252088</v>
      </c>
      <c r="Q60" s="7">
        <v>89.640055339939195</v>
      </c>
      <c r="R60" s="7">
        <v>78.039196477321084</v>
      </c>
      <c r="S60" s="7">
        <v>11.600858862618111</v>
      </c>
      <c r="T60" s="5">
        <f t="shared" si="3"/>
        <v>0.12941601629566754</v>
      </c>
      <c r="U60" s="5">
        <v>0.30957895295357063</v>
      </c>
      <c r="V60" s="10">
        <f t="shared" si="1"/>
        <v>3.0260435348166199</v>
      </c>
      <c r="W60" s="10">
        <f t="shared" si="4"/>
        <v>2.6344250354033929</v>
      </c>
      <c r="X60" s="10">
        <f t="shared" si="5"/>
        <v>0.39161849941322707</v>
      </c>
      <c r="Y60" s="10">
        <f t="shared" si="2"/>
        <v>1.3024778904835683</v>
      </c>
      <c r="Z60" s="10"/>
    </row>
    <row r="61" spans="1:26" x14ac:dyDescent="0.3">
      <c r="A61" s="4">
        <v>59</v>
      </c>
      <c r="B61" s="6">
        <v>7</v>
      </c>
      <c r="C61" s="6">
        <v>17</v>
      </c>
      <c r="D61" s="4">
        <v>3</v>
      </c>
      <c r="E61" s="4">
        <v>33</v>
      </c>
      <c r="F61" s="4">
        <v>5</v>
      </c>
      <c r="G61" s="9">
        <v>41451</v>
      </c>
      <c r="H61" s="7" t="s">
        <v>12</v>
      </c>
      <c r="I61" s="7" t="s">
        <v>7</v>
      </c>
      <c r="J61" s="7" t="s">
        <v>7</v>
      </c>
      <c r="K61" s="7" t="s">
        <v>7</v>
      </c>
      <c r="L61" s="7" t="s">
        <v>7</v>
      </c>
      <c r="M61" s="7" t="s">
        <v>9</v>
      </c>
      <c r="N61" s="8">
        <v>16.256843459205577</v>
      </c>
      <c r="O61" s="5">
        <v>0.35918586634676969</v>
      </c>
      <c r="P61" s="5">
        <v>2.3946598762670601</v>
      </c>
      <c r="Q61" s="7">
        <v>64.06679142007934</v>
      </c>
      <c r="R61" s="7">
        <v>58.227563018120762</v>
      </c>
      <c r="S61" s="7">
        <v>5.8392284019585787</v>
      </c>
      <c r="T61" s="5">
        <f t="shared" si="3"/>
        <v>9.1142825675026559E-2</v>
      </c>
      <c r="U61" s="5">
        <v>0.35319467201579058</v>
      </c>
      <c r="V61" s="10">
        <f t="shared" si="1"/>
        <v>2.1627485529540671</v>
      </c>
      <c r="W61" s="10">
        <f t="shared" si="4"/>
        <v>1.9656295386132585</v>
      </c>
      <c r="X61" s="10">
        <f t="shared" si="5"/>
        <v>0.19711901434080847</v>
      </c>
      <c r="Y61" s="10">
        <f t="shared" si="2"/>
        <v>0.54879390535512651</v>
      </c>
      <c r="Z61" s="10"/>
    </row>
    <row r="62" spans="1:26" x14ac:dyDescent="0.3">
      <c r="A62" s="4">
        <v>60</v>
      </c>
      <c r="B62" s="6">
        <v>9</v>
      </c>
      <c r="C62" s="6">
        <v>19</v>
      </c>
      <c r="D62" s="4">
        <v>3</v>
      </c>
      <c r="E62" s="4">
        <v>33</v>
      </c>
      <c r="F62" s="4">
        <v>5</v>
      </c>
      <c r="G62" s="9">
        <v>41451</v>
      </c>
      <c r="H62" s="7" t="s">
        <v>5</v>
      </c>
      <c r="I62" s="7" t="s">
        <v>8</v>
      </c>
      <c r="J62" s="7" t="s">
        <v>7</v>
      </c>
      <c r="K62" s="7" t="s">
        <v>7</v>
      </c>
      <c r="L62" s="7" t="s">
        <v>8</v>
      </c>
      <c r="M62" s="7" t="s">
        <v>9</v>
      </c>
      <c r="N62" s="8">
        <v>0.36299157327681442</v>
      </c>
      <c r="O62" s="5">
        <v>0</v>
      </c>
      <c r="P62" s="5">
        <v>0</v>
      </c>
      <c r="Q62" s="7">
        <v>6.157380772146424</v>
      </c>
      <c r="R62" s="7">
        <v>6.157380772146424</v>
      </c>
      <c r="S62" s="7">
        <v>0</v>
      </c>
      <c r="T62" s="5">
        <f t="shared" si="3"/>
        <v>0</v>
      </c>
      <c r="U62" s="5">
        <v>0</v>
      </c>
      <c r="V62" s="10">
        <f t="shared" si="1"/>
        <v>0.20785911171404786</v>
      </c>
      <c r="W62" s="10">
        <f t="shared" si="4"/>
        <v>0.20785911171404786</v>
      </c>
      <c r="X62" s="10">
        <f t="shared" si="5"/>
        <v>0</v>
      </c>
      <c r="Y62" s="10">
        <f t="shared" si="2"/>
        <v>1.22537664589974E-2</v>
      </c>
      <c r="Z62" s="10"/>
    </row>
    <row r="63" spans="1:26" x14ac:dyDescent="0.3">
      <c r="A63" s="4">
        <v>61</v>
      </c>
      <c r="B63" s="6">
        <v>10</v>
      </c>
      <c r="C63" s="6">
        <v>20</v>
      </c>
      <c r="D63" s="4">
        <v>3</v>
      </c>
      <c r="E63" s="4">
        <v>33</v>
      </c>
      <c r="F63" s="4">
        <v>5</v>
      </c>
      <c r="G63" s="9">
        <v>41451</v>
      </c>
      <c r="H63" s="7" t="s">
        <v>5</v>
      </c>
      <c r="I63" s="7" t="s">
        <v>8</v>
      </c>
      <c r="J63" s="7" t="s">
        <v>7</v>
      </c>
      <c r="K63" s="7" t="s">
        <v>7</v>
      </c>
      <c r="L63" s="7" t="s">
        <v>8</v>
      </c>
      <c r="M63" s="7" t="s">
        <v>9</v>
      </c>
      <c r="N63" s="8">
        <v>0.26766642656707956</v>
      </c>
      <c r="O63" s="5">
        <v>0</v>
      </c>
      <c r="P63" s="5">
        <v>0</v>
      </c>
      <c r="Q63" s="7">
        <v>45.72381056682908</v>
      </c>
      <c r="R63" s="7">
        <v>45.151934751319089</v>
      </c>
      <c r="S63" s="7">
        <v>0.57187581550999056</v>
      </c>
      <c r="T63" s="5">
        <f t="shared" si="3"/>
        <v>1.2507177516933926E-2</v>
      </c>
      <c r="U63" s="5">
        <v>0</v>
      </c>
      <c r="V63" s="10">
        <f t="shared" si="1"/>
        <v>1.543531413810781</v>
      </c>
      <c r="W63" s="10">
        <f t="shared" si="4"/>
        <v>1.5242261924152856</v>
      </c>
      <c r="X63" s="10">
        <f t="shared" si="5"/>
        <v>1.9305221395495436E-2</v>
      </c>
      <c r="Y63" s="10">
        <f t="shared" si="2"/>
        <v>9.0358072240044208E-3</v>
      </c>
      <c r="Z63" s="10"/>
    </row>
    <row r="64" spans="1:26" x14ac:dyDescent="0.3">
      <c r="A64" s="4">
        <v>62</v>
      </c>
      <c r="B64" s="6">
        <v>12</v>
      </c>
      <c r="C64" s="6">
        <v>22</v>
      </c>
      <c r="D64" s="4">
        <v>3</v>
      </c>
      <c r="E64" s="4">
        <v>33</v>
      </c>
      <c r="F64" s="4">
        <v>5</v>
      </c>
      <c r="G64" s="9">
        <v>41451</v>
      </c>
      <c r="H64" s="7" t="s">
        <v>5</v>
      </c>
      <c r="I64" s="7" t="s">
        <v>8</v>
      </c>
      <c r="J64" s="7" t="s">
        <v>7</v>
      </c>
      <c r="K64" s="7" t="s">
        <v>7</v>
      </c>
      <c r="L64" s="7" t="s">
        <v>8</v>
      </c>
      <c r="M64" s="7" t="s">
        <v>9</v>
      </c>
      <c r="N64" s="8">
        <v>0.2310637543974435</v>
      </c>
      <c r="O64" s="5">
        <v>0</v>
      </c>
      <c r="P64" s="5">
        <v>0</v>
      </c>
      <c r="Q64" s="7">
        <v>32.037943904508936</v>
      </c>
      <c r="R64" s="7">
        <v>32.037943904508936</v>
      </c>
      <c r="S64" s="7">
        <v>0</v>
      </c>
      <c r="T64" s="5">
        <f t="shared" si="3"/>
        <v>0</v>
      </c>
      <c r="U64" s="5">
        <v>0</v>
      </c>
      <c r="V64" s="10">
        <f t="shared" si="1"/>
        <v>1.0815278131344643</v>
      </c>
      <c r="W64" s="10">
        <f t="shared" si="4"/>
        <v>1.0815278131344643</v>
      </c>
      <c r="X64" s="10">
        <f t="shared" si="5"/>
        <v>0</v>
      </c>
      <c r="Y64" s="10">
        <f t="shared" si="2"/>
        <v>7.8001846102532038E-3</v>
      </c>
      <c r="Z64" s="10"/>
    </row>
    <row r="65" spans="1:26" x14ac:dyDescent="0.3">
      <c r="A65" s="4">
        <v>63</v>
      </c>
      <c r="B65" s="6">
        <v>13</v>
      </c>
      <c r="C65" s="6">
        <v>23</v>
      </c>
      <c r="D65" s="4">
        <v>3</v>
      </c>
      <c r="E65" s="4">
        <v>33</v>
      </c>
      <c r="F65" s="4">
        <v>5</v>
      </c>
      <c r="G65" s="9">
        <v>41451</v>
      </c>
      <c r="H65" s="7" t="s">
        <v>13</v>
      </c>
      <c r="I65" s="7" t="s">
        <v>8</v>
      </c>
      <c r="J65" s="7" t="s">
        <v>8</v>
      </c>
      <c r="K65" s="7" t="s">
        <v>7</v>
      </c>
      <c r="L65" s="7" t="s">
        <v>7</v>
      </c>
      <c r="M65" s="7" t="s">
        <v>9</v>
      </c>
      <c r="N65" s="8">
        <v>1.6411808764462383</v>
      </c>
      <c r="O65" s="5">
        <v>0.36475371469584522</v>
      </c>
      <c r="P65" s="5">
        <v>3.2376867919783954</v>
      </c>
      <c r="Q65" s="7">
        <v>19.9705853809674</v>
      </c>
      <c r="R65" s="7">
        <v>19.37195855979585</v>
      </c>
      <c r="S65" s="7">
        <v>0.59862682117154975</v>
      </c>
      <c r="T65" s="5">
        <f t="shared" si="3"/>
        <v>2.9975426846629145E-2</v>
      </c>
      <c r="U65" s="5">
        <v>0.47753492507055978</v>
      </c>
      <c r="V65" s="10">
        <f t="shared" si="1"/>
        <v>0.67416135063065097</v>
      </c>
      <c r="W65" s="10">
        <f t="shared" si="4"/>
        <v>0.65395307638199718</v>
      </c>
      <c r="X65" s="10">
        <f t="shared" si="5"/>
        <v>2.020827424865378E-2</v>
      </c>
      <c r="Y65" s="10">
        <f t="shared" si="2"/>
        <v>5.5402518012749168E-2</v>
      </c>
      <c r="Z65" s="10"/>
    </row>
    <row r="66" spans="1:26" x14ac:dyDescent="0.3">
      <c r="A66" s="4">
        <v>64</v>
      </c>
      <c r="B66" s="6">
        <v>15</v>
      </c>
      <c r="C66" s="6">
        <v>25</v>
      </c>
      <c r="D66" s="4">
        <v>3</v>
      </c>
      <c r="E66" s="4">
        <v>33</v>
      </c>
      <c r="F66" s="4">
        <v>5</v>
      </c>
      <c r="G66" s="9">
        <v>41451</v>
      </c>
      <c r="H66" s="7" t="s">
        <v>13</v>
      </c>
      <c r="I66" s="7" t="s">
        <v>8</v>
      </c>
      <c r="J66" s="7" t="s">
        <v>8</v>
      </c>
      <c r="K66" s="7" t="s">
        <v>7</v>
      </c>
      <c r="L66" s="7" t="s">
        <v>7</v>
      </c>
      <c r="M66" s="7" t="s">
        <v>9</v>
      </c>
      <c r="N66" s="8">
        <v>0.18248159902354688</v>
      </c>
      <c r="O66" s="5">
        <v>0</v>
      </c>
      <c r="P66" s="5">
        <v>0</v>
      </c>
      <c r="Q66" s="7">
        <v>10.280369444251765</v>
      </c>
      <c r="R66" s="7">
        <v>9.941059247400803</v>
      </c>
      <c r="S66" s="7">
        <v>0.33931019685096153</v>
      </c>
      <c r="T66" s="5">
        <f t="shared" si="3"/>
        <v>3.3005642325498886E-2</v>
      </c>
      <c r="U66" s="5">
        <v>0</v>
      </c>
      <c r="V66" s="10">
        <f t="shared" si="1"/>
        <v>0.34704179258180146</v>
      </c>
      <c r="W66" s="10">
        <f t="shared" si="4"/>
        <v>0.33558745530384654</v>
      </c>
      <c r="X66" s="10">
        <f t="shared" si="5"/>
        <v>1.1454337277954913E-2</v>
      </c>
      <c r="Y66" s="10">
        <f t="shared" si="2"/>
        <v>6.1601620040742091E-3</v>
      </c>
      <c r="Z66" s="10"/>
    </row>
    <row r="67" spans="1:26" x14ac:dyDescent="0.3">
      <c r="A67" s="4">
        <v>65</v>
      </c>
      <c r="B67" s="6">
        <v>16</v>
      </c>
      <c r="C67" s="6">
        <v>26</v>
      </c>
      <c r="D67" s="4">
        <v>3</v>
      </c>
      <c r="E67" s="4">
        <v>33</v>
      </c>
      <c r="F67" s="4">
        <v>5</v>
      </c>
      <c r="G67" s="9">
        <v>41451</v>
      </c>
      <c r="H67" s="7" t="s">
        <v>13</v>
      </c>
      <c r="I67" s="7" t="s">
        <v>8</v>
      </c>
      <c r="J67" s="7" t="s">
        <v>8</v>
      </c>
      <c r="K67" s="7" t="s">
        <v>7</v>
      </c>
      <c r="L67" s="7" t="s">
        <v>7</v>
      </c>
      <c r="M67" s="7" t="s">
        <v>9</v>
      </c>
      <c r="N67" s="8">
        <v>0.19689991967457104</v>
      </c>
      <c r="O67" s="5">
        <v>0</v>
      </c>
      <c r="P67" s="5">
        <v>0</v>
      </c>
      <c r="Q67" s="7">
        <v>10.853601227523027</v>
      </c>
      <c r="R67" s="7">
        <v>10.853601227523027</v>
      </c>
      <c r="S67" s="7">
        <v>0</v>
      </c>
      <c r="T67" s="5">
        <f t="shared" si="3"/>
        <v>0</v>
      </c>
      <c r="U67" s="5">
        <v>0</v>
      </c>
      <c r="V67" s="10">
        <f t="shared" si="1"/>
        <v>0.36639278835195405</v>
      </c>
      <c r="W67" s="10">
        <f t="shared" si="4"/>
        <v>0.36639278835195405</v>
      </c>
      <c r="X67" s="10">
        <f t="shared" si="5"/>
        <v>0</v>
      </c>
      <c r="Y67" s="10">
        <f t="shared" si="2"/>
        <v>6.6468915785204341E-3</v>
      </c>
      <c r="Z67" s="10"/>
    </row>
    <row r="68" spans="1:26" x14ac:dyDescent="0.3">
      <c r="A68" s="4">
        <v>66</v>
      </c>
      <c r="B68" s="11">
        <v>17</v>
      </c>
      <c r="C68" s="6">
        <v>27</v>
      </c>
      <c r="D68" s="4">
        <v>3</v>
      </c>
      <c r="E68" s="4">
        <v>33</v>
      </c>
      <c r="F68" s="4">
        <v>5</v>
      </c>
      <c r="G68" s="9">
        <v>41451</v>
      </c>
      <c r="H68" s="7" t="s">
        <v>4</v>
      </c>
      <c r="I68" s="7" t="s">
        <v>7</v>
      </c>
      <c r="J68" s="7" t="s">
        <v>8</v>
      </c>
      <c r="K68" s="7" t="s">
        <v>8</v>
      </c>
      <c r="L68" s="7" t="s">
        <v>7</v>
      </c>
      <c r="M68" s="7" t="s">
        <v>10</v>
      </c>
      <c r="N68" s="8">
        <v>16.475499556136239</v>
      </c>
      <c r="O68" s="5">
        <v>0.54769638287439704</v>
      </c>
      <c r="P68" s="5">
        <v>3.9037065312247812</v>
      </c>
      <c r="Q68" s="7">
        <v>161.50624101690036</v>
      </c>
      <c r="R68" s="7">
        <v>152.4826695039558</v>
      </c>
      <c r="S68" s="7">
        <v>9.0235715129445566</v>
      </c>
      <c r="T68" s="5">
        <f t="shared" ref="T68:T106" si="6">S68/Q68</f>
        <v>5.5871348723919037E-2</v>
      </c>
      <c r="U68" s="5">
        <v>0.57576792495940721</v>
      </c>
      <c r="V68" s="10">
        <f t="shared" ref="V68:V106" si="7">Q68*$H$1</f>
        <v>5.4520818244516898</v>
      </c>
      <c r="W68" s="10">
        <f t="shared" si="4"/>
        <v>5.1474666595664091</v>
      </c>
      <c r="X68" s="10">
        <f t="shared" si="5"/>
        <v>0.30461516488528112</v>
      </c>
      <c r="Y68" s="10">
        <f t="shared" ref="Y68:Y106" si="8">$H$1*N68</f>
        <v>0.55617523578777806</v>
      </c>
      <c r="Z68" s="10"/>
    </row>
    <row r="69" spans="1:26" x14ac:dyDescent="0.3">
      <c r="A69" s="4">
        <v>67</v>
      </c>
      <c r="B69" s="11">
        <v>18</v>
      </c>
      <c r="C69" s="6">
        <v>28</v>
      </c>
      <c r="D69" s="4">
        <v>3</v>
      </c>
      <c r="E69" s="4">
        <v>33</v>
      </c>
      <c r="F69" s="4">
        <v>5</v>
      </c>
      <c r="G69" s="9">
        <v>41451</v>
      </c>
      <c r="H69" s="7" t="s">
        <v>4</v>
      </c>
      <c r="I69" s="7" t="s">
        <v>7</v>
      </c>
      <c r="J69" s="7" t="s">
        <v>8</v>
      </c>
      <c r="K69" s="7" t="s">
        <v>8</v>
      </c>
      <c r="L69" s="7" t="s">
        <v>7</v>
      </c>
      <c r="M69" s="7" t="s">
        <v>10</v>
      </c>
      <c r="N69" s="8">
        <v>18.352414917183701</v>
      </c>
      <c r="O69" s="5">
        <v>0.72223853244905512</v>
      </c>
      <c r="P69" s="5">
        <v>4.4909667912013305</v>
      </c>
      <c r="Q69" s="7">
        <v>125.42250377927597</v>
      </c>
      <c r="R69" s="7">
        <v>112.16768256259307</v>
      </c>
      <c r="S69" s="7">
        <v>13.254821216682899</v>
      </c>
      <c r="T69" s="5">
        <f t="shared" si="6"/>
        <v>0.10568136352954104</v>
      </c>
      <c r="U69" s="5">
        <v>0.66238448247807236</v>
      </c>
      <c r="V69" s="10">
        <f t="shared" si="7"/>
        <v>4.2339772687834287</v>
      </c>
      <c r="W69" s="10">
        <f t="shared" si="4"/>
        <v>3.7865247778653135</v>
      </c>
      <c r="X69" s="10">
        <f t="shared" si="5"/>
        <v>0.44745249091811479</v>
      </c>
      <c r="Y69" s="10">
        <f t="shared" si="8"/>
        <v>0.61953561159474291</v>
      </c>
      <c r="Z69" s="10"/>
    </row>
    <row r="70" spans="1:26" x14ac:dyDescent="0.3">
      <c r="A70" s="4">
        <v>68</v>
      </c>
      <c r="B70" s="11">
        <v>19</v>
      </c>
      <c r="C70" s="6">
        <v>29</v>
      </c>
      <c r="D70" s="4">
        <v>3</v>
      </c>
      <c r="E70" s="4">
        <v>33</v>
      </c>
      <c r="F70" s="4">
        <v>5</v>
      </c>
      <c r="G70" s="9">
        <v>41451</v>
      </c>
      <c r="H70" s="7" t="s">
        <v>4</v>
      </c>
      <c r="I70" s="7" t="s">
        <v>7</v>
      </c>
      <c r="J70" s="7" t="s">
        <v>8</v>
      </c>
      <c r="K70" s="7" t="s">
        <v>8</v>
      </c>
      <c r="L70" s="7" t="s">
        <v>7</v>
      </c>
      <c r="M70" s="7" t="s">
        <v>10</v>
      </c>
      <c r="N70" s="8">
        <v>20.378434938627922</v>
      </c>
      <c r="O70" s="5">
        <v>0.97454980850883099</v>
      </c>
      <c r="P70" s="5">
        <v>5.884060730397163</v>
      </c>
      <c r="Q70" s="7">
        <v>161.11634567902493</v>
      </c>
      <c r="R70" s="7">
        <v>141.25654581187544</v>
      </c>
      <c r="S70" s="7">
        <v>19.859799867149491</v>
      </c>
      <c r="T70" s="5">
        <f t="shared" si="6"/>
        <v>0.12326371842317024</v>
      </c>
      <c r="U70" s="5">
        <v>0.86785556495533378</v>
      </c>
      <c r="V70" s="10">
        <f t="shared" si="7"/>
        <v>5.4389198483467132</v>
      </c>
      <c r="W70" s="10">
        <f t="shared" si="4"/>
        <v>4.7684983636339124</v>
      </c>
      <c r="X70" s="10">
        <f t="shared" si="5"/>
        <v>0.67042148471280105</v>
      </c>
      <c r="Y70" s="10">
        <f t="shared" si="8"/>
        <v>0.68792942018902126</v>
      </c>
      <c r="Z70" s="10"/>
    </row>
    <row r="71" spans="1:26" x14ac:dyDescent="0.3">
      <c r="A71" s="4">
        <v>69</v>
      </c>
      <c r="B71" s="11">
        <v>20</v>
      </c>
      <c r="C71" s="6">
        <v>30</v>
      </c>
      <c r="D71" s="4">
        <v>3</v>
      </c>
      <c r="E71" s="4">
        <v>33</v>
      </c>
      <c r="F71" s="4">
        <v>5</v>
      </c>
      <c r="G71" s="9">
        <v>41451</v>
      </c>
      <c r="H71" s="7" t="s">
        <v>4</v>
      </c>
      <c r="I71" s="7" t="s">
        <v>7</v>
      </c>
      <c r="J71" s="7" t="s">
        <v>8</v>
      </c>
      <c r="K71" s="7" t="s">
        <v>8</v>
      </c>
      <c r="L71" s="7" t="s">
        <v>7</v>
      </c>
      <c r="M71" s="7" t="s">
        <v>10</v>
      </c>
      <c r="N71" s="8">
        <v>35.416361762288929</v>
      </c>
      <c r="O71" s="5">
        <v>0.81535010998000912</v>
      </c>
      <c r="P71" s="5">
        <v>5.0133565475895736</v>
      </c>
      <c r="Q71" s="7">
        <v>159.73532553080082</v>
      </c>
      <c r="R71" s="7">
        <v>130.85859107282675</v>
      </c>
      <c r="S71" s="7">
        <v>28.876734457974067</v>
      </c>
      <c r="T71" s="5">
        <f t="shared" si="6"/>
        <v>0.18077863717381623</v>
      </c>
      <c r="U71" s="5">
        <v>0.7394331191135064</v>
      </c>
      <c r="V71" s="10">
        <f t="shared" si="7"/>
        <v>5.3922997623244875</v>
      </c>
      <c r="W71" s="10">
        <f t="shared" si="4"/>
        <v>4.4174871600587728</v>
      </c>
      <c r="X71" s="10">
        <f t="shared" si="5"/>
        <v>0.97481260226571398</v>
      </c>
      <c r="Y71" s="10">
        <f t="shared" si="8"/>
        <v>1.1955754838735653</v>
      </c>
      <c r="Z71" s="10"/>
    </row>
    <row r="72" spans="1:26" x14ac:dyDescent="0.3">
      <c r="A72" s="4">
        <v>70</v>
      </c>
      <c r="B72" s="11">
        <v>21</v>
      </c>
      <c r="C72" s="6">
        <v>31</v>
      </c>
      <c r="D72" s="4">
        <v>3</v>
      </c>
      <c r="E72" s="4">
        <v>33</v>
      </c>
      <c r="F72" s="4">
        <v>5</v>
      </c>
      <c r="G72" s="9">
        <v>41451</v>
      </c>
      <c r="H72" s="7" t="s">
        <v>12</v>
      </c>
      <c r="I72" s="7" t="s">
        <v>7</v>
      </c>
      <c r="J72" s="7" t="s">
        <v>7</v>
      </c>
      <c r="K72" s="7" t="s">
        <v>7</v>
      </c>
      <c r="L72" s="7" t="s">
        <v>7</v>
      </c>
      <c r="M72" s="7" t="s">
        <v>10</v>
      </c>
      <c r="N72" s="8">
        <v>50.428938783804085</v>
      </c>
      <c r="O72" s="5">
        <v>0.42212083921209581</v>
      </c>
      <c r="P72" s="5">
        <v>2.6688180371189918</v>
      </c>
      <c r="Q72" s="7">
        <v>81.446711513099629</v>
      </c>
      <c r="R72" s="7">
        <v>60.159605553104839</v>
      </c>
      <c r="S72" s="7">
        <v>21.28710595999479</v>
      </c>
      <c r="T72" s="5">
        <f t="shared" si="6"/>
        <v>0.26136237503672621</v>
      </c>
      <c r="U72" s="5">
        <v>0.39363097892610499</v>
      </c>
      <c r="V72" s="10">
        <f t="shared" si="7"/>
        <v>2.749454960415207</v>
      </c>
      <c r="W72" s="10">
        <f t="shared" si="4"/>
        <v>2.0308508819045805</v>
      </c>
      <c r="X72" s="10">
        <f t="shared" si="5"/>
        <v>0.71860407851062658</v>
      </c>
      <c r="Y72" s="10">
        <f t="shared" si="8"/>
        <v>1.7023657961353615</v>
      </c>
      <c r="Z72" s="10"/>
    </row>
    <row r="73" spans="1:26" x14ac:dyDescent="0.3">
      <c r="A73" s="4">
        <v>71</v>
      </c>
      <c r="B73" s="11">
        <v>23</v>
      </c>
      <c r="C73" s="6">
        <v>33</v>
      </c>
      <c r="D73" s="4">
        <v>3</v>
      </c>
      <c r="E73" s="4">
        <v>33</v>
      </c>
      <c r="F73" s="4">
        <v>5</v>
      </c>
      <c r="G73" s="9">
        <v>41451</v>
      </c>
      <c r="H73" s="7" t="s">
        <v>12</v>
      </c>
      <c r="I73" s="7" t="s">
        <v>7</v>
      </c>
      <c r="J73" s="7" t="s">
        <v>7</v>
      </c>
      <c r="K73" s="7" t="s">
        <v>7</v>
      </c>
      <c r="L73" s="7" t="s">
        <v>7</v>
      </c>
      <c r="M73" s="7" t="s">
        <v>10</v>
      </c>
      <c r="N73" s="8">
        <v>26.504786368033358</v>
      </c>
      <c r="O73" s="5">
        <v>0.7179879407456814</v>
      </c>
      <c r="P73" s="5">
        <v>4.5413454280906107</v>
      </c>
      <c r="Q73" s="7">
        <v>119.62142318526406</v>
      </c>
      <c r="R73" s="7">
        <v>100.59130620097559</v>
      </c>
      <c r="S73" s="7">
        <v>19.030116984288469</v>
      </c>
      <c r="T73" s="5">
        <f t="shared" si="6"/>
        <v>0.15908619440863458</v>
      </c>
      <c r="U73" s="5">
        <v>0.66981495989537032</v>
      </c>
      <c r="V73" s="10">
        <f t="shared" si="7"/>
        <v>4.0381460373111899</v>
      </c>
      <c r="W73" s="10">
        <f t="shared" si="4"/>
        <v>3.3957327517690445</v>
      </c>
      <c r="X73" s="10">
        <f t="shared" si="5"/>
        <v>0.64241328554214538</v>
      </c>
      <c r="Y73" s="10">
        <f t="shared" si="8"/>
        <v>0.89474105216161981</v>
      </c>
      <c r="Z73" s="10"/>
    </row>
    <row r="74" spans="1:26" x14ac:dyDescent="0.3">
      <c r="A74" s="4">
        <v>72</v>
      </c>
      <c r="B74" s="11">
        <v>24</v>
      </c>
      <c r="C74" s="6">
        <v>34</v>
      </c>
      <c r="D74" s="4">
        <v>3</v>
      </c>
      <c r="E74" s="4">
        <v>33</v>
      </c>
      <c r="F74" s="4">
        <v>5</v>
      </c>
      <c r="G74" s="9">
        <v>41451</v>
      </c>
      <c r="H74" s="7" t="s">
        <v>12</v>
      </c>
      <c r="I74" s="7" t="s">
        <v>7</v>
      </c>
      <c r="J74" s="7" t="s">
        <v>7</v>
      </c>
      <c r="K74" s="7" t="s">
        <v>7</v>
      </c>
      <c r="L74" s="7" t="s">
        <v>7</v>
      </c>
      <c r="M74" s="7" t="s">
        <v>10</v>
      </c>
      <c r="N74" s="8">
        <v>31.384726715803616</v>
      </c>
      <c r="O74" s="5">
        <v>0.92891925950902776</v>
      </c>
      <c r="P74" s="5">
        <v>5.7272426879271503</v>
      </c>
      <c r="Q74" s="7">
        <v>136.74966748510232</v>
      </c>
      <c r="R74" s="7">
        <v>107.5957903843648</v>
      </c>
      <c r="S74" s="7">
        <v>29.153877100737517</v>
      </c>
      <c r="T74" s="5">
        <f t="shared" si="6"/>
        <v>0.21319157579606968</v>
      </c>
      <c r="U74" s="5">
        <v>0.8447260601662463</v>
      </c>
      <c r="V74" s="10">
        <f t="shared" si="7"/>
        <v>4.616356444809588</v>
      </c>
      <c r="W74" s="10">
        <f t="shared" si="4"/>
        <v>3.6321881399042901</v>
      </c>
      <c r="X74" s="10">
        <f t="shared" si="5"/>
        <v>0.98416830490529805</v>
      </c>
      <c r="Y74" s="10">
        <f t="shared" si="8"/>
        <v>1.0594766927595742</v>
      </c>
      <c r="Z74" s="10"/>
    </row>
    <row r="75" spans="1:26" x14ac:dyDescent="0.3">
      <c r="A75" s="4">
        <v>73</v>
      </c>
      <c r="B75" s="11">
        <v>26</v>
      </c>
      <c r="C75" s="6">
        <v>36</v>
      </c>
      <c r="D75" s="4">
        <v>3</v>
      </c>
      <c r="E75" s="4">
        <v>33</v>
      </c>
      <c r="F75" s="4">
        <v>5</v>
      </c>
      <c r="G75" s="9">
        <v>41451</v>
      </c>
      <c r="H75" s="7" t="s">
        <v>5</v>
      </c>
      <c r="I75" s="7" t="s">
        <v>8</v>
      </c>
      <c r="J75" s="7" t="s">
        <v>7</v>
      </c>
      <c r="K75" s="7" t="s">
        <v>7</v>
      </c>
      <c r="L75" s="7" t="s">
        <v>8</v>
      </c>
      <c r="M75" s="7" t="s">
        <v>10</v>
      </c>
      <c r="N75" s="8">
        <v>19.671983255485316</v>
      </c>
      <c r="O75" s="5">
        <v>1</v>
      </c>
      <c r="P75" s="5">
        <v>6.0844193244120603</v>
      </c>
      <c r="Q75" s="7">
        <v>58.768454598162137</v>
      </c>
      <c r="R75" s="7">
        <v>38.533524041184037</v>
      </c>
      <c r="S75" s="7">
        <v>20.2349305569781</v>
      </c>
      <c r="T75" s="5">
        <f t="shared" si="6"/>
        <v>0.34431619302119448</v>
      </c>
      <c r="U75" s="5">
        <v>0.89740698000177876</v>
      </c>
      <c r="V75" s="10">
        <f t="shared" si="7"/>
        <v>1.9838888029857973</v>
      </c>
      <c r="W75" s="10">
        <f t="shared" si="4"/>
        <v>1.300803762964353</v>
      </c>
      <c r="X75" s="10">
        <f t="shared" si="5"/>
        <v>0.68308504002144432</v>
      </c>
      <c r="Y75" s="10">
        <f t="shared" si="8"/>
        <v>0.66408122486688459</v>
      </c>
      <c r="Z75" s="10"/>
    </row>
    <row r="76" spans="1:26" x14ac:dyDescent="0.3">
      <c r="A76" s="4">
        <v>74</v>
      </c>
      <c r="B76" s="12">
        <v>27</v>
      </c>
      <c r="C76" s="6">
        <v>37</v>
      </c>
      <c r="D76" s="4">
        <v>3</v>
      </c>
      <c r="E76" s="4">
        <v>33</v>
      </c>
      <c r="F76" s="4">
        <v>5</v>
      </c>
      <c r="G76" s="9">
        <v>41451</v>
      </c>
      <c r="H76" s="7" t="s">
        <v>5</v>
      </c>
      <c r="I76" s="7" t="s">
        <v>8</v>
      </c>
      <c r="J76" s="7" t="s">
        <v>7</v>
      </c>
      <c r="K76" s="7" t="s">
        <v>7</v>
      </c>
      <c r="L76" s="7" t="s">
        <v>8</v>
      </c>
      <c r="M76" s="7" t="s">
        <v>10</v>
      </c>
      <c r="N76" s="8">
        <v>16.713909097828402</v>
      </c>
      <c r="O76" s="5">
        <v>0.94912628438556257</v>
      </c>
      <c r="P76" s="5">
        <v>6.102292631670184</v>
      </c>
      <c r="Q76" s="7">
        <v>83.086338982030369</v>
      </c>
      <c r="R76" s="7">
        <v>67.222728542450454</v>
      </c>
      <c r="S76" s="7">
        <v>15.863610439579915</v>
      </c>
      <c r="T76" s="5">
        <f t="shared" si="6"/>
        <v>0.19092922656046793</v>
      </c>
      <c r="U76" s="5">
        <v>0.9000431610133014</v>
      </c>
      <c r="V76" s="10">
        <f t="shared" si="7"/>
        <v>2.8048050389381394</v>
      </c>
      <c r="W76" s="10">
        <f t="shared" si="4"/>
        <v>2.269285782200777</v>
      </c>
      <c r="X76" s="10">
        <f t="shared" si="5"/>
        <v>0.53551925673736211</v>
      </c>
      <c r="Y76" s="10">
        <f t="shared" si="8"/>
        <v>0.56422339739968563</v>
      </c>
      <c r="Z76" s="10"/>
    </row>
    <row r="77" spans="1:26" x14ac:dyDescent="0.3">
      <c r="A77" s="4">
        <v>75</v>
      </c>
      <c r="B77" s="11">
        <v>28</v>
      </c>
      <c r="C77" s="6">
        <v>38</v>
      </c>
      <c r="D77" s="4">
        <v>3</v>
      </c>
      <c r="E77" s="4">
        <v>33</v>
      </c>
      <c r="F77" s="4">
        <v>5</v>
      </c>
      <c r="G77" s="9">
        <v>41451</v>
      </c>
      <c r="H77" s="7" t="s">
        <v>5</v>
      </c>
      <c r="I77" s="7" t="s">
        <v>8</v>
      </c>
      <c r="J77" s="7" t="s">
        <v>7</v>
      </c>
      <c r="K77" s="7" t="s">
        <v>7</v>
      </c>
      <c r="L77" s="7" t="s">
        <v>8</v>
      </c>
      <c r="M77" s="7" t="s">
        <v>10</v>
      </c>
      <c r="N77" s="8">
        <v>20.121763259110633</v>
      </c>
      <c r="O77" s="5">
        <v>1</v>
      </c>
      <c r="P77" s="5">
        <v>6.1667486935879028</v>
      </c>
      <c r="Q77" s="7">
        <v>133.91126626610466</v>
      </c>
      <c r="R77" s="7">
        <v>113.2961669206924</v>
      </c>
      <c r="S77" s="7">
        <v>20.615099345412261</v>
      </c>
      <c r="T77" s="5">
        <f t="shared" si="6"/>
        <v>0.15394596676015684</v>
      </c>
      <c r="U77" s="5">
        <v>0.90954995480647527</v>
      </c>
      <c r="V77" s="10">
        <f t="shared" si="7"/>
        <v>4.5205385024244435</v>
      </c>
      <c r="W77" s="10">
        <f t="shared" si="4"/>
        <v>3.8246198323922007</v>
      </c>
      <c r="X77" s="10">
        <f t="shared" si="5"/>
        <v>0.69591867003224261</v>
      </c>
      <c r="Y77" s="10">
        <f t="shared" si="8"/>
        <v>0.67926477051395839</v>
      </c>
      <c r="Z77" s="10"/>
    </row>
    <row r="78" spans="1:26" x14ac:dyDescent="0.3">
      <c r="A78" s="4">
        <v>76</v>
      </c>
      <c r="B78" s="11">
        <v>29</v>
      </c>
      <c r="C78" s="6">
        <v>39</v>
      </c>
      <c r="D78" s="4">
        <v>3</v>
      </c>
      <c r="E78" s="4">
        <v>33</v>
      </c>
      <c r="F78" s="4">
        <v>5</v>
      </c>
      <c r="G78" s="9">
        <v>41451</v>
      </c>
      <c r="H78" s="7" t="s">
        <v>13</v>
      </c>
      <c r="I78" s="7" t="s">
        <v>8</v>
      </c>
      <c r="J78" s="7" t="s">
        <v>8</v>
      </c>
      <c r="K78" s="7" t="s">
        <v>7</v>
      </c>
      <c r="L78" s="7" t="s">
        <v>7</v>
      </c>
      <c r="M78" s="7" t="s">
        <v>10</v>
      </c>
      <c r="N78" s="8">
        <v>16.14828058641492</v>
      </c>
      <c r="O78" s="5">
        <v>0.94180302655441928</v>
      </c>
      <c r="P78" s="5">
        <v>5.9813136472750283</v>
      </c>
      <c r="Q78" s="7">
        <v>119.53117159200923</v>
      </c>
      <c r="R78" s="7">
        <v>104.32267206207369</v>
      </c>
      <c r="S78" s="7">
        <v>15.208499529935537</v>
      </c>
      <c r="T78" s="5">
        <f t="shared" si="6"/>
        <v>0.12723458933244688</v>
      </c>
      <c r="U78" s="5">
        <v>0.88219965299041714</v>
      </c>
      <c r="V78" s="10">
        <f t="shared" si="7"/>
        <v>4.0350993496530894</v>
      </c>
      <c r="W78" s="10">
        <f t="shared" si="4"/>
        <v>3.5216951409843547</v>
      </c>
      <c r="X78" s="10">
        <f t="shared" si="5"/>
        <v>0.51340420866873437</v>
      </c>
      <c r="Y78" s="10">
        <f t="shared" si="8"/>
        <v>0.54512907072195427</v>
      </c>
      <c r="Z78" s="10"/>
    </row>
    <row r="79" spans="1:26" x14ac:dyDescent="0.3">
      <c r="A79" s="4">
        <v>77</v>
      </c>
      <c r="B79" s="11">
        <v>30</v>
      </c>
      <c r="C79" s="6">
        <v>40</v>
      </c>
      <c r="D79" s="4">
        <v>3</v>
      </c>
      <c r="E79" s="4">
        <v>33</v>
      </c>
      <c r="F79" s="4">
        <v>5</v>
      </c>
      <c r="G79" s="9">
        <v>41451</v>
      </c>
      <c r="H79" s="7" t="s">
        <v>13</v>
      </c>
      <c r="I79" s="7" t="s">
        <v>8</v>
      </c>
      <c r="J79" s="7" t="s">
        <v>8</v>
      </c>
      <c r="K79" s="7" t="s">
        <v>7</v>
      </c>
      <c r="L79" s="7" t="s">
        <v>7</v>
      </c>
      <c r="M79" s="7" t="s">
        <v>10</v>
      </c>
      <c r="N79" s="8">
        <v>12.661700840639822</v>
      </c>
      <c r="O79" s="5">
        <v>0.86477994679513703</v>
      </c>
      <c r="P79" s="5">
        <v>5.8733287279967552</v>
      </c>
      <c r="Q79" s="7">
        <v>110.7255408538002</v>
      </c>
      <c r="R79" s="7">
        <v>99.775955874495736</v>
      </c>
      <c r="S79" s="7">
        <v>10.949584979304461</v>
      </c>
      <c r="T79" s="5">
        <f t="shared" si="6"/>
        <v>9.8889424200348464E-2</v>
      </c>
      <c r="U79" s="5">
        <v>0.86627267374583405</v>
      </c>
      <c r="V79" s="10">
        <f t="shared" si="7"/>
        <v>3.7378413675569124</v>
      </c>
      <c r="W79" s="10">
        <f t="shared" si="4"/>
        <v>3.3682083869669661</v>
      </c>
      <c r="X79" s="10">
        <f t="shared" si="5"/>
        <v>0.36963298058994609</v>
      </c>
      <c r="Y79" s="10">
        <f t="shared" si="8"/>
        <v>0.42743010168054951</v>
      </c>
      <c r="Z79" s="10"/>
    </row>
    <row r="80" spans="1:26" x14ac:dyDescent="0.3">
      <c r="A80" s="4">
        <v>78</v>
      </c>
      <c r="B80" s="11">
        <v>32</v>
      </c>
      <c r="C80" s="6">
        <v>42</v>
      </c>
      <c r="D80" s="4">
        <v>3</v>
      </c>
      <c r="E80" s="4">
        <v>33</v>
      </c>
      <c r="F80" s="4">
        <v>5</v>
      </c>
      <c r="G80" s="9">
        <v>41451</v>
      </c>
      <c r="H80" s="7" t="s">
        <v>13</v>
      </c>
      <c r="I80" s="7" t="s">
        <v>8</v>
      </c>
      <c r="J80" s="7" t="s">
        <v>8</v>
      </c>
      <c r="K80" s="7" t="s">
        <v>7</v>
      </c>
      <c r="L80" s="7" t="s">
        <v>7</v>
      </c>
      <c r="M80" s="7" t="s">
        <v>10</v>
      </c>
      <c r="N80" s="8">
        <v>13.472169242446986</v>
      </c>
      <c r="O80" s="5">
        <v>0.95343144715594408</v>
      </c>
      <c r="P80" s="5">
        <v>6.0408284024941965</v>
      </c>
      <c r="Q80" s="7">
        <v>98.269518663409087</v>
      </c>
      <c r="R80" s="7">
        <v>85.424728846253061</v>
      </c>
      <c r="S80" s="7">
        <v>12.844789817156027</v>
      </c>
      <c r="T80" s="5">
        <f t="shared" si="6"/>
        <v>0.13070980698655663</v>
      </c>
      <c r="U80" s="5">
        <v>0.89097764048586969</v>
      </c>
      <c r="V80" s="10">
        <f t="shared" si="7"/>
        <v>3.3173545073488788</v>
      </c>
      <c r="W80" s="10">
        <f t="shared" si="4"/>
        <v>2.8837437399873234</v>
      </c>
      <c r="X80" s="10">
        <f t="shared" si="5"/>
        <v>0.43361076736155568</v>
      </c>
      <c r="Y80" s="10">
        <f t="shared" si="8"/>
        <v>0.45478966385575276</v>
      </c>
      <c r="Z80" s="10"/>
    </row>
    <row r="81" spans="1:26" x14ac:dyDescent="0.3">
      <c r="A81" s="4">
        <v>79</v>
      </c>
      <c r="B81" s="6">
        <v>1</v>
      </c>
      <c r="C81" s="6">
        <v>11</v>
      </c>
      <c r="D81" s="4">
        <v>4</v>
      </c>
      <c r="E81" s="4">
        <v>40</v>
      </c>
      <c r="F81" s="4">
        <v>6</v>
      </c>
      <c r="G81" s="9">
        <v>41458</v>
      </c>
      <c r="H81" s="7" t="s">
        <v>4</v>
      </c>
      <c r="I81" s="7" t="s">
        <v>7</v>
      </c>
      <c r="J81" s="7" t="s">
        <v>8</v>
      </c>
      <c r="K81" s="7" t="s">
        <v>8</v>
      </c>
      <c r="L81" s="7" t="s">
        <v>7</v>
      </c>
      <c r="M81" s="7" t="s">
        <v>9</v>
      </c>
      <c r="N81" s="8">
        <v>99.036501857163799</v>
      </c>
      <c r="O81" s="5">
        <v>0.37336379680219861</v>
      </c>
      <c r="P81" s="5">
        <v>2.9545696057113422</v>
      </c>
      <c r="Q81" s="7">
        <v>383.76662837264541</v>
      </c>
      <c r="R81" s="7">
        <v>346.78998401724675</v>
      </c>
      <c r="S81" s="7">
        <v>36.976644355398662</v>
      </c>
      <c r="T81" s="5">
        <f t="shared" si="6"/>
        <v>9.6351901446452948E-2</v>
      </c>
      <c r="U81" s="5">
        <v>0.43577722798102392</v>
      </c>
      <c r="V81" s="10">
        <f t="shared" si="7"/>
        <v>12.955084869832744</v>
      </c>
      <c r="W81" s="10">
        <f t="shared" si="4"/>
        <v>11.706837809224185</v>
      </c>
      <c r="X81" s="10">
        <f t="shared" si="5"/>
        <v>1.2482470606085581</v>
      </c>
      <c r="Y81" s="10">
        <f t="shared" si="8"/>
        <v>3.3432461082182994</v>
      </c>
      <c r="Z81" s="10"/>
    </row>
    <row r="82" spans="1:26" x14ac:dyDescent="0.3">
      <c r="A82" s="4">
        <v>80</v>
      </c>
      <c r="B82" s="6">
        <v>2</v>
      </c>
      <c r="C82" s="6">
        <v>12</v>
      </c>
      <c r="D82" s="4">
        <v>4</v>
      </c>
      <c r="E82" s="4">
        <v>40</v>
      </c>
      <c r="F82" s="4">
        <v>6</v>
      </c>
      <c r="G82" s="9">
        <v>41458</v>
      </c>
      <c r="H82" s="7" t="s">
        <v>4</v>
      </c>
      <c r="I82" s="7" t="s">
        <v>7</v>
      </c>
      <c r="J82" s="7" t="s">
        <v>8</v>
      </c>
      <c r="K82" s="7" t="s">
        <v>8</v>
      </c>
      <c r="L82" s="7" t="s">
        <v>7</v>
      </c>
      <c r="M82" s="7" t="s">
        <v>9</v>
      </c>
      <c r="N82" s="8">
        <v>26.326541328086176</v>
      </c>
      <c r="O82" s="5">
        <v>0.22785806785521862</v>
      </c>
      <c r="P82" s="5">
        <v>2.0838301501400407</v>
      </c>
      <c r="Q82" s="7">
        <v>78.496884644075934</v>
      </c>
      <c r="R82" s="7">
        <v>72.498169803747658</v>
      </c>
      <c r="S82" s="7">
        <v>5.998714840328276</v>
      </c>
      <c r="T82" s="5">
        <f t="shared" si="6"/>
        <v>7.6419782358598254E-2</v>
      </c>
      <c r="U82" s="5">
        <v>0.30734957966667265</v>
      </c>
      <c r="V82" s="10">
        <f t="shared" si="7"/>
        <v>2.6498755425758658</v>
      </c>
      <c r="W82" s="10">
        <f t="shared" si="4"/>
        <v>2.4473726303348453</v>
      </c>
      <c r="X82" s="10">
        <f t="shared" si="5"/>
        <v>0.2025029122410201</v>
      </c>
      <c r="Y82" s="10">
        <f t="shared" si="8"/>
        <v>0.88872390671587198</v>
      </c>
      <c r="Z82" s="10"/>
    </row>
    <row r="83" spans="1:26" x14ac:dyDescent="0.3">
      <c r="A83" s="4">
        <v>81</v>
      </c>
      <c r="B83" s="6">
        <v>3</v>
      </c>
      <c r="C83" s="6">
        <v>13</v>
      </c>
      <c r="D83" s="4">
        <v>4</v>
      </c>
      <c r="E83" s="4">
        <v>40</v>
      </c>
      <c r="F83" s="4">
        <v>6</v>
      </c>
      <c r="G83" s="9">
        <v>41458</v>
      </c>
      <c r="H83" s="7" t="s">
        <v>4</v>
      </c>
      <c r="I83" s="7" t="s">
        <v>7</v>
      </c>
      <c r="J83" s="7" t="s">
        <v>8</v>
      </c>
      <c r="K83" s="7" t="s">
        <v>8</v>
      </c>
      <c r="L83" s="7" t="s">
        <v>7</v>
      </c>
      <c r="M83" s="7" t="s">
        <v>9</v>
      </c>
      <c r="N83" s="8">
        <v>58.650595076636002</v>
      </c>
      <c r="O83" s="5">
        <v>0.3003236532210482</v>
      </c>
      <c r="P83" s="5">
        <v>2.3850716754979384</v>
      </c>
      <c r="Q83" s="7">
        <v>95.433779936660571</v>
      </c>
      <c r="R83" s="7">
        <v>77.819618959656822</v>
      </c>
      <c r="S83" s="7">
        <v>17.614160977003749</v>
      </c>
      <c r="T83" s="5">
        <f t="shared" si="6"/>
        <v>0.18456945736294081</v>
      </c>
      <c r="U83" s="5">
        <v>0.35178048311179033</v>
      </c>
      <c r="V83" s="10">
        <f t="shared" si="7"/>
        <v>3.2216264446210645</v>
      </c>
      <c r="W83" s="10">
        <f t="shared" ref="W83:W106" si="9">R83*$H$1</f>
        <v>2.6270125999112546</v>
      </c>
      <c r="X83" s="10">
        <f t="shared" ref="X83:X106" si="10">S83*$H$1</f>
        <v>0.59461384470981016</v>
      </c>
      <c r="Y83" s="10">
        <f t="shared" si="8"/>
        <v>1.9799101347244019</v>
      </c>
      <c r="Z83" s="10"/>
    </row>
    <row r="84" spans="1:26" x14ac:dyDescent="0.3">
      <c r="A84" s="4">
        <v>82</v>
      </c>
      <c r="B84" s="6">
        <v>4</v>
      </c>
      <c r="C84" s="6">
        <v>14</v>
      </c>
      <c r="D84" s="4">
        <v>4</v>
      </c>
      <c r="E84" s="4">
        <v>40</v>
      </c>
      <c r="F84" s="4">
        <v>6</v>
      </c>
      <c r="G84" s="9">
        <v>41458</v>
      </c>
      <c r="H84" s="7" t="s">
        <v>4</v>
      </c>
      <c r="I84" s="7" t="s">
        <v>7</v>
      </c>
      <c r="J84" s="7" t="s">
        <v>8</v>
      </c>
      <c r="K84" s="7" t="s">
        <v>8</v>
      </c>
      <c r="L84" s="7" t="s">
        <v>7</v>
      </c>
      <c r="M84" s="7" t="s">
        <v>9</v>
      </c>
      <c r="N84" s="8">
        <v>69.639797821376334</v>
      </c>
      <c r="O84" s="5">
        <v>0.38135833785253692</v>
      </c>
      <c r="P84" s="5">
        <v>2.9113926133464827</v>
      </c>
      <c r="Q84" s="7">
        <v>163.08345070046676</v>
      </c>
      <c r="R84" s="7">
        <v>136.52573315491998</v>
      </c>
      <c r="S84" s="7">
        <v>26.55771754554678</v>
      </c>
      <c r="T84" s="5">
        <f t="shared" si="6"/>
        <v>0.16284740990871596</v>
      </c>
      <c r="U84" s="5">
        <v>0.42940894002160512</v>
      </c>
      <c r="V84" s="10">
        <f t="shared" si="7"/>
        <v>5.5053248210998609</v>
      </c>
      <c r="W84" s="10">
        <f t="shared" si="9"/>
        <v>4.608796933277584</v>
      </c>
      <c r="X84" s="10">
        <f t="shared" si="10"/>
        <v>0.89652788782227744</v>
      </c>
      <c r="Y84" s="10">
        <f t="shared" si="8"/>
        <v>2.3508805205904433</v>
      </c>
      <c r="Z84" s="10"/>
    </row>
    <row r="85" spans="1:26" x14ac:dyDescent="0.3">
      <c r="A85" s="4">
        <v>83</v>
      </c>
      <c r="B85" s="6">
        <v>5</v>
      </c>
      <c r="C85" s="6">
        <v>15</v>
      </c>
      <c r="D85" s="4">
        <v>4</v>
      </c>
      <c r="E85" s="4">
        <v>40</v>
      </c>
      <c r="F85" s="4">
        <v>6</v>
      </c>
      <c r="G85" s="9">
        <v>41458</v>
      </c>
      <c r="H85" s="7" t="s">
        <v>12</v>
      </c>
      <c r="I85" s="7" t="s">
        <v>7</v>
      </c>
      <c r="J85" s="7" t="s">
        <v>7</v>
      </c>
      <c r="K85" s="7" t="s">
        <v>7</v>
      </c>
      <c r="L85" s="7" t="s">
        <v>7</v>
      </c>
      <c r="M85" s="7" t="s">
        <v>9</v>
      </c>
      <c r="N85" s="8">
        <v>57.720054741779784</v>
      </c>
      <c r="O85" s="5">
        <v>0.45646949828006628</v>
      </c>
      <c r="P85" s="5">
        <v>3.4027093677759952</v>
      </c>
      <c r="Q85" s="7">
        <v>135.1568596485173</v>
      </c>
      <c r="R85" s="7">
        <v>108.80941521983912</v>
      </c>
      <c r="S85" s="7">
        <v>26.347444428678173</v>
      </c>
      <c r="T85" s="5">
        <f t="shared" si="6"/>
        <v>0.19493974998528468</v>
      </c>
      <c r="U85" s="5">
        <v>0.50187453802005833</v>
      </c>
      <c r="V85" s="10">
        <f t="shared" si="7"/>
        <v>4.5625868901409188</v>
      </c>
      <c r="W85" s="10">
        <f t="shared" si="9"/>
        <v>3.6731573424907107</v>
      </c>
      <c r="X85" s="10">
        <f t="shared" si="10"/>
        <v>0.88942954765020832</v>
      </c>
      <c r="Y85" s="10">
        <f t="shared" si="8"/>
        <v>1.9484972183278282</v>
      </c>
      <c r="Z85" s="10"/>
    </row>
    <row r="86" spans="1:26" x14ac:dyDescent="0.3">
      <c r="A86" s="4">
        <v>84</v>
      </c>
      <c r="B86" s="6">
        <v>6</v>
      </c>
      <c r="C86" s="6">
        <v>16</v>
      </c>
      <c r="D86" s="4">
        <v>4</v>
      </c>
      <c r="E86" s="4">
        <v>40</v>
      </c>
      <c r="F86" s="4">
        <v>6</v>
      </c>
      <c r="G86" s="9">
        <v>41458</v>
      </c>
      <c r="H86" s="7" t="s">
        <v>12</v>
      </c>
      <c r="I86" s="7" t="s">
        <v>7</v>
      </c>
      <c r="J86" s="7" t="s">
        <v>7</v>
      </c>
      <c r="K86" s="7" t="s">
        <v>7</v>
      </c>
      <c r="L86" s="7" t="s">
        <v>7</v>
      </c>
      <c r="M86" s="7" t="s">
        <v>9</v>
      </c>
      <c r="N86" s="8">
        <v>26.438054385842673</v>
      </c>
      <c r="O86" s="5">
        <v>0.19561818902179945</v>
      </c>
      <c r="P86" s="5">
        <v>2.0038222814069298</v>
      </c>
      <c r="Q86" s="7">
        <v>123.96240529411327</v>
      </c>
      <c r="R86" s="7">
        <v>118.7906409738949</v>
      </c>
      <c r="S86" s="7">
        <v>5.1717643202183723</v>
      </c>
      <c r="T86" s="5">
        <f t="shared" si="6"/>
        <v>4.172042570445323E-2</v>
      </c>
      <c r="U86" s="5">
        <v>0.29554900905706927</v>
      </c>
      <c r="V86" s="10">
        <f t="shared" si="7"/>
        <v>4.1846876787171725</v>
      </c>
      <c r="W86" s="10">
        <f t="shared" si="9"/>
        <v>4.0101007273209115</v>
      </c>
      <c r="X86" s="10">
        <f t="shared" si="10"/>
        <v>0.17458695139626063</v>
      </c>
      <c r="Y86" s="10">
        <f t="shared" si="8"/>
        <v>0.89248833285541418</v>
      </c>
      <c r="Z86" s="10"/>
    </row>
    <row r="87" spans="1:26" x14ac:dyDescent="0.3">
      <c r="A87" s="4">
        <v>85</v>
      </c>
      <c r="B87" s="6">
        <v>7</v>
      </c>
      <c r="C87" s="6">
        <v>17</v>
      </c>
      <c r="D87" s="4">
        <v>4</v>
      </c>
      <c r="E87" s="4">
        <v>40</v>
      </c>
      <c r="F87" s="4">
        <v>6</v>
      </c>
      <c r="G87" s="9">
        <v>41458</v>
      </c>
      <c r="H87" s="7" t="s">
        <v>12</v>
      </c>
      <c r="I87" s="7" t="s">
        <v>7</v>
      </c>
      <c r="J87" s="7" t="s">
        <v>7</v>
      </c>
      <c r="K87" s="7" t="s">
        <v>7</v>
      </c>
      <c r="L87" s="7" t="s">
        <v>7</v>
      </c>
      <c r="M87" s="7" t="s">
        <v>9</v>
      </c>
      <c r="N87" s="8">
        <v>26.392269522129997</v>
      </c>
      <c r="O87" s="5">
        <v>0.30100036329229851</v>
      </c>
      <c r="P87" s="5">
        <v>2.5876068639224932</v>
      </c>
      <c r="Q87" s="7">
        <v>89.58306610165738</v>
      </c>
      <c r="R87" s="7">
        <v>81.638983387388009</v>
      </c>
      <c r="S87" s="7">
        <v>7.9440827142693706</v>
      </c>
      <c r="T87" s="5">
        <f t="shared" si="6"/>
        <v>8.8678397156607219E-2</v>
      </c>
      <c r="U87" s="5">
        <v>0.3816529297820786</v>
      </c>
      <c r="V87" s="10">
        <f t="shared" si="7"/>
        <v>3.0241197082928317</v>
      </c>
      <c r="W87" s="10">
        <f t="shared" si="9"/>
        <v>2.7559456197517167</v>
      </c>
      <c r="X87" s="10">
        <f t="shared" si="10"/>
        <v>0.26817408854111491</v>
      </c>
      <c r="Y87" s="10">
        <f t="shared" si="8"/>
        <v>0.89094274042684207</v>
      </c>
      <c r="Z87" s="10"/>
    </row>
    <row r="88" spans="1:26" x14ac:dyDescent="0.3">
      <c r="A88" s="4">
        <v>86</v>
      </c>
      <c r="B88" s="6">
        <v>9</v>
      </c>
      <c r="C88" s="6">
        <v>19</v>
      </c>
      <c r="D88" s="4">
        <v>4</v>
      </c>
      <c r="E88" s="4">
        <v>40</v>
      </c>
      <c r="F88" s="4">
        <v>6</v>
      </c>
      <c r="G88" s="9">
        <v>41458</v>
      </c>
      <c r="H88" s="7" t="s">
        <v>5</v>
      </c>
      <c r="I88" s="7" t="s">
        <v>8</v>
      </c>
      <c r="J88" s="7" t="s">
        <v>7</v>
      </c>
      <c r="K88" s="7" t="s">
        <v>7</v>
      </c>
      <c r="L88" s="7" t="s">
        <v>8</v>
      </c>
      <c r="M88" s="7" t="s">
        <v>9</v>
      </c>
      <c r="N88" s="8">
        <v>9.1261229683218648E-2</v>
      </c>
      <c r="O88" s="5">
        <v>0</v>
      </c>
      <c r="P88" s="5">
        <v>0</v>
      </c>
      <c r="Q88" s="7">
        <v>25.129379606907463</v>
      </c>
      <c r="R88" s="7">
        <v>25.129379606907463</v>
      </c>
      <c r="S88" s="7">
        <v>0</v>
      </c>
      <c r="T88" s="5">
        <f t="shared" si="6"/>
        <v>0</v>
      </c>
      <c r="U88" s="5">
        <v>0</v>
      </c>
      <c r="V88" s="10">
        <f t="shared" si="7"/>
        <v>0.84831046126713072</v>
      </c>
      <c r="W88" s="10">
        <f t="shared" si="9"/>
        <v>0.84831046126713072</v>
      </c>
      <c r="X88" s="10">
        <f t="shared" si="10"/>
        <v>0</v>
      </c>
      <c r="Y88" s="10">
        <f t="shared" si="8"/>
        <v>3.0807706779635924E-3</v>
      </c>
      <c r="Z88" s="10"/>
    </row>
    <row r="89" spans="1:26" x14ac:dyDescent="0.3">
      <c r="A89" s="4">
        <v>87</v>
      </c>
      <c r="B89" s="6">
        <v>10</v>
      </c>
      <c r="C89" s="6">
        <v>20</v>
      </c>
      <c r="D89" s="4">
        <v>4</v>
      </c>
      <c r="E89" s="4">
        <v>40</v>
      </c>
      <c r="F89" s="4">
        <v>6</v>
      </c>
      <c r="G89" s="9">
        <v>41458</v>
      </c>
      <c r="H89" s="7" t="s">
        <v>5</v>
      </c>
      <c r="I89" s="7" t="s">
        <v>8</v>
      </c>
      <c r="J89" s="7" t="s">
        <v>7</v>
      </c>
      <c r="K89" s="7" t="s">
        <v>7</v>
      </c>
      <c r="L89" s="7" t="s">
        <v>8</v>
      </c>
      <c r="M89" s="7" t="s">
        <v>9</v>
      </c>
      <c r="N89" s="8">
        <v>4.8495935451236052E-2</v>
      </c>
      <c r="O89" s="5">
        <v>0</v>
      </c>
      <c r="P89" s="5">
        <v>0</v>
      </c>
      <c r="Q89" s="7">
        <v>28.166425476034984</v>
      </c>
      <c r="R89" s="7">
        <v>28.009611089842348</v>
      </c>
      <c r="S89" s="7">
        <v>0.15681438619263588</v>
      </c>
      <c r="T89" s="5">
        <f t="shared" si="6"/>
        <v>5.567422331458397E-3</v>
      </c>
      <c r="U89" s="5">
        <v>0</v>
      </c>
      <c r="V89" s="10">
        <f t="shared" si="7"/>
        <v>0.95083419334608832</v>
      </c>
      <c r="W89" s="10">
        <f t="shared" si="9"/>
        <v>0.94554049782453908</v>
      </c>
      <c r="X89" s="10">
        <f t="shared" si="10"/>
        <v>5.2936955215492432E-3</v>
      </c>
      <c r="Y89" s="10">
        <f t="shared" si="8"/>
        <v>1.6371120185120194E-3</v>
      </c>
      <c r="Z89" s="10"/>
    </row>
    <row r="90" spans="1:26" x14ac:dyDescent="0.3">
      <c r="A90" s="4">
        <v>88</v>
      </c>
      <c r="B90" s="6">
        <v>12</v>
      </c>
      <c r="C90" s="6">
        <v>22</v>
      </c>
      <c r="D90" s="4">
        <v>4</v>
      </c>
      <c r="E90" s="4">
        <v>40</v>
      </c>
      <c r="F90" s="4">
        <v>6</v>
      </c>
      <c r="G90" s="9">
        <v>41458</v>
      </c>
      <c r="H90" s="7" t="s">
        <v>5</v>
      </c>
      <c r="I90" s="7" t="s">
        <v>8</v>
      </c>
      <c r="J90" s="7" t="s">
        <v>7</v>
      </c>
      <c r="K90" s="7" t="s">
        <v>7</v>
      </c>
      <c r="L90" s="7" t="s">
        <v>8</v>
      </c>
      <c r="M90" s="7" t="s">
        <v>9</v>
      </c>
      <c r="N90" s="8">
        <v>0</v>
      </c>
      <c r="O90" s="5">
        <v>0</v>
      </c>
      <c r="P90" s="5">
        <v>0</v>
      </c>
      <c r="Q90" s="7">
        <v>25.223239669230956</v>
      </c>
      <c r="R90" s="7">
        <v>25.223239669230956</v>
      </c>
      <c r="S90" s="7">
        <v>0</v>
      </c>
      <c r="T90" s="5">
        <f t="shared" si="6"/>
        <v>0</v>
      </c>
      <c r="U90" s="5">
        <v>0</v>
      </c>
      <c r="V90" s="10">
        <f t="shared" si="7"/>
        <v>0.85147896259942457</v>
      </c>
      <c r="W90" s="10">
        <f t="shared" si="9"/>
        <v>0.85147896259942457</v>
      </c>
      <c r="X90" s="10">
        <f t="shared" si="10"/>
        <v>0</v>
      </c>
      <c r="Y90" s="10">
        <f t="shared" si="8"/>
        <v>0</v>
      </c>
      <c r="Z90" s="10"/>
    </row>
    <row r="91" spans="1:26" x14ac:dyDescent="0.3">
      <c r="A91" s="4">
        <v>89</v>
      </c>
      <c r="B91" s="6">
        <v>13</v>
      </c>
      <c r="C91" s="6">
        <v>23</v>
      </c>
      <c r="D91" s="4">
        <v>4</v>
      </c>
      <c r="E91" s="4">
        <v>40</v>
      </c>
      <c r="F91" s="4">
        <v>6</v>
      </c>
      <c r="G91" s="9">
        <v>41458</v>
      </c>
      <c r="H91" s="7" t="s">
        <v>13</v>
      </c>
      <c r="I91" s="7" t="s">
        <v>8</v>
      </c>
      <c r="J91" s="7" t="s">
        <v>8</v>
      </c>
      <c r="K91" s="7" t="s">
        <v>7</v>
      </c>
      <c r="L91" s="7" t="s">
        <v>7</v>
      </c>
      <c r="M91" s="7" t="s">
        <v>9</v>
      </c>
      <c r="N91" s="8">
        <v>0.11116598437815499</v>
      </c>
      <c r="O91" s="5">
        <v>0</v>
      </c>
      <c r="P91" s="5">
        <v>1.3576725076690488</v>
      </c>
      <c r="Q91" s="7">
        <v>7.7596355965728367</v>
      </c>
      <c r="R91" s="7">
        <v>7.7596355965728367</v>
      </c>
      <c r="S91" s="7">
        <v>0</v>
      </c>
      <c r="T91" s="5">
        <f t="shared" si="6"/>
        <v>0</v>
      </c>
      <c r="U91" s="5">
        <v>0.20024668254705733</v>
      </c>
      <c r="V91" s="10">
        <f t="shared" si="7"/>
        <v>0.26194757511578826</v>
      </c>
      <c r="W91" s="10">
        <f t="shared" si="9"/>
        <v>0.26194757511578826</v>
      </c>
      <c r="X91" s="10">
        <f t="shared" si="10"/>
        <v>0</v>
      </c>
      <c r="Y91" s="10">
        <f t="shared" si="8"/>
        <v>3.7527097349878708E-3</v>
      </c>
      <c r="Z91" s="10"/>
    </row>
    <row r="92" spans="1:26" x14ac:dyDescent="0.3">
      <c r="A92" s="4">
        <v>90</v>
      </c>
      <c r="B92" s="6">
        <v>15</v>
      </c>
      <c r="C92" s="6">
        <v>25</v>
      </c>
      <c r="D92" s="4">
        <v>4</v>
      </c>
      <c r="E92" s="4">
        <v>40</v>
      </c>
      <c r="F92" s="4">
        <v>6</v>
      </c>
      <c r="G92" s="9">
        <v>41458</v>
      </c>
      <c r="H92" s="7" t="s">
        <v>13</v>
      </c>
      <c r="I92" s="7" t="s">
        <v>8</v>
      </c>
      <c r="J92" s="7" t="s">
        <v>8</v>
      </c>
      <c r="K92" s="7" t="s">
        <v>7</v>
      </c>
      <c r="L92" s="7" t="s">
        <v>7</v>
      </c>
      <c r="M92" s="7" t="s">
        <v>9</v>
      </c>
      <c r="N92" s="8">
        <v>0</v>
      </c>
      <c r="O92" s="5">
        <v>0</v>
      </c>
      <c r="P92" s="5">
        <v>0</v>
      </c>
      <c r="Q92" s="7">
        <v>9.0009096210498054</v>
      </c>
      <c r="R92" s="7">
        <v>9.0009096210498054</v>
      </c>
      <c r="S92" s="7">
        <v>0</v>
      </c>
      <c r="T92" s="5">
        <f t="shared" si="6"/>
        <v>0</v>
      </c>
      <c r="U92" s="5">
        <v>0</v>
      </c>
      <c r="V92" s="10">
        <f t="shared" si="7"/>
        <v>0.30385015117355629</v>
      </c>
      <c r="W92" s="10">
        <f t="shared" si="9"/>
        <v>0.30385015117355629</v>
      </c>
      <c r="X92" s="10">
        <f t="shared" si="10"/>
        <v>0</v>
      </c>
      <c r="Y92" s="10">
        <f t="shared" si="8"/>
        <v>0</v>
      </c>
      <c r="Z92" s="10"/>
    </row>
    <row r="93" spans="1:26" x14ac:dyDescent="0.3">
      <c r="A93" s="4">
        <v>91</v>
      </c>
      <c r="B93" s="6">
        <v>16</v>
      </c>
      <c r="C93" s="6">
        <v>26</v>
      </c>
      <c r="D93" s="4">
        <v>4</v>
      </c>
      <c r="E93" s="4">
        <v>40</v>
      </c>
      <c r="F93" s="4">
        <v>6</v>
      </c>
      <c r="G93" s="9">
        <v>41458</v>
      </c>
      <c r="H93" s="7" t="s">
        <v>13</v>
      </c>
      <c r="I93" s="7" t="s">
        <v>8</v>
      </c>
      <c r="J93" s="7" t="s">
        <v>8</v>
      </c>
      <c r="K93" s="7" t="s">
        <v>7</v>
      </c>
      <c r="L93" s="7" t="s">
        <v>7</v>
      </c>
      <c r="M93" s="7" t="s">
        <v>9</v>
      </c>
      <c r="N93" s="8">
        <v>0</v>
      </c>
      <c r="O93" s="5">
        <v>0</v>
      </c>
      <c r="P93" s="5">
        <v>0</v>
      </c>
      <c r="Q93" s="7">
        <v>8.1748788380380777</v>
      </c>
      <c r="R93" s="7">
        <v>8.1748788380380777</v>
      </c>
      <c r="S93" s="7">
        <v>0</v>
      </c>
      <c r="T93" s="5">
        <f t="shared" si="6"/>
        <v>0</v>
      </c>
      <c r="U93" s="5">
        <v>0</v>
      </c>
      <c r="V93" s="10">
        <f t="shared" si="7"/>
        <v>0.27596523855259714</v>
      </c>
      <c r="W93" s="10">
        <f t="shared" si="9"/>
        <v>0.27596523855259714</v>
      </c>
      <c r="X93" s="10">
        <f t="shared" si="10"/>
        <v>0</v>
      </c>
      <c r="Y93" s="10">
        <f t="shared" si="8"/>
        <v>0</v>
      </c>
      <c r="Z93" s="10"/>
    </row>
    <row r="94" spans="1:26" x14ac:dyDescent="0.3">
      <c r="A94" s="4">
        <v>92</v>
      </c>
      <c r="B94" s="11">
        <v>17</v>
      </c>
      <c r="C94" s="6">
        <v>27</v>
      </c>
      <c r="D94" s="4">
        <v>4</v>
      </c>
      <c r="E94" s="4">
        <v>40</v>
      </c>
      <c r="F94" s="4">
        <v>6</v>
      </c>
      <c r="G94" s="9">
        <v>41458</v>
      </c>
      <c r="H94" s="7" t="s">
        <v>4</v>
      </c>
      <c r="I94" s="7" t="s">
        <v>7</v>
      </c>
      <c r="J94" s="7" t="s">
        <v>8</v>
      </c>
      <c r="K94" s="7" t="s">
        <v>8</v>
      </c>
      <c r="L94" s="7" t="s">
        <v>7</v>
      </c>
      <c r="M94" s="7" t="s">
        <v>10</v>
      </c>
      <c r="N94" s="8">
        <v>32.045066803626291</v>
      </c>
      <c r="O94" s="5">
        <v>0.47873567476147882</v>
      </c>
      <c r="P94" s="5">
        <v>3.9147052103515767</v>
      </c>
      <c r="Q94" s="7">
        <v>110.91240190553501</v>
      </c>
      <c r="R94" s="7">
        <v>95.57128522652431</v>
      </c>
      <c r="S94" s="7">
        <v>15.341116679010696</v>
      </c>
      <c r="T94" s="5">
        <f t="shared" si="6"/>
        <v>0.13831741460325464</v>
      </c>
      <c r="U94" s="5">
        <v>0.57739014901940655</v>
      </c>
      <c r="V94" s="10">
        <f t="shared" si="7"/>
        <v>3.7441493698820647</v>
      </c>
      <c r="W94" s="10">
        <f t="shared" si="9"/>
        <v>3.2262683091515729</v>
      </c>
      <c r="X94" s="10">
        <f t="shared" si="10"/>
        <v>0.51788106073049223</v>
      </c>
      <c r="Y94" s="10">
        <f t="shared" si="8"/>
        <v>1.0817682659403165</v>
      </c>
      <c r="Z94" s="10"/>
    </row>
    <row r="95" spans="1:26" x14ac:dyDescent="0.3">
      <c r="A95" s="4">
        <v>93</v>
      </c>
      <c r="B95" s="11">
        <v>18</v>
      </c>
      <c r="C95" s="6">
        <v>28</v>
      </c>
      <c r="D95" s="4">
        <v>4</v>
      </c>
      <c r="E95" s="4">
        <v>40</v>
      </c>
      <c r="F95" s="4">
        <v>6</v>
      </c>
      <c r="G95" s="9">
        <v>41458</v>
      </c>
      <c r="H95" s="7" t="s">
        <v>4</v>
      </c>
      <c r="I95" s="7" t="s">
        <v>7</v>
      </c>
      <c r="J95" s="7" t="s">
        <v>8</v>
      </c>
      <c r="K95" s="7" t="s">
        <v>8</v>
      </c>
      <c r="L95" s="7" t="s">
        <v>7</v>
      </c>
      <c r="M95" s="7" t="s">
        <v>10</v>
      </c>
      <c r="N95" s="8">
        <v>28.355147973666895</v>
      </c>
      <c r="O95" s="5">
        <v>0.40878665884576099</v>
      </c>
      <c r="P95" s="5">
        <v>3.176382137465267</v>
      </c>
      <c r="Q95" s="7">
        <v>60.704402621107</v>
      </c>
      <c r="R95" s="7">
        <v>49.113196419874569</v>
      </c>
      <c r="S95" s="7">
        <v>11.591206201232431</v>
      </c>
      <c r="T95" s="5">
        <f t="shared" si="6"/>
        <v>0.19094506659723151</v>
      </c>
      <c r="U95" s="5">
        <v>0.46849294062909541</v>
      </c>
      <c r="V95" s="10">
        <f t="shared" si="7"/>
        <v>2.0492419866307339</v>
      </c>
      <c r="W95" s="10">
        <f t="shared" si="9"/>
        <v>1.6579493390196853</v>
      </c>
      <c r="X95" s="10">
        <f t="shared" si="10"/>
        <v>0.39129264761104848</v>
      </c>
      <c r="Y95" s="10">
        <f t="shared" si="8"/>
        <v>0.95720503383327671</v>
      </c>
      <c r="Z95" s="10"/>
    </row>
    <row r="96" spans="1:26" x14ac:dyDescent="0.3">
      <c r="A96" s="4">
        <v>94</v>
      </c>
      <c r="B96" s="11">
        <v>19</v>
      </c>
      <c r="C96" s="6">
        <v>29</v>
      </c>
      <c r="D96" s="4">
        <v>4</v>
      </c>
      <c r="E96" s="4">
        <v>40</v>
      </c>
      <c r="F96" s="4">
        <v>6</v>
      </c>
      <c r="G96" s="9">
        <v>41458</v>
      </c>
      <c r="H96" s="7" t="s">
        <v>4</v>
      </c>
      <c r="I96" s="7" t="s">
        <v>7</v>
      </c>
      <c r="J96" s="7" t="s">
        <v>8</v>
      </c>
      <c r="K96" s="7" t="s">
        <v>8</v>
      </c>
      <c r="L96" s="7" t="s">
        <v>7</v>
      </c>
      <c r="M96" s="7" t="s">
        <v>10</v>
      </c>
      <c r="N96" s="8">
        <v>23.82390225668653</v>
      </c>
      <c r="O96" s="5">
        <v>0.7523998205073863</v>
      </c>
      <c r="P96" s="5">
        <v>5.5712735595421305</v>
      </c>
      <c r="Q96" s="7">
        <v>53.057101440410641</v>
      </c>
      <c r="R96" s="7">
        <v>35.132001658694186</v>
      </c>
      <c r="S96" s="7">
        <v>17.925099781716455</v>
      </c>
      <c r="T96" s="5">
        <f t="shared" si="6"/>
        <v>0.33784544000859995</v>
      </c>
      <c r="U96" s="5">
        <v>0.82172176394426699</v>
      </c>
      <c r="V96" s="10">
        <f t="shared" si="7"/>
        <v>1.7910865648286769</v>
      </c>
      <c r="W96" s="10">
        <f t="shared" si="9"/>
        <v>1.1859761362406409</v>
      </c>
      <c r="X96" s="10">
        <f t="shared" si="10"/>
        <v>0.6051104285880361</v>
      </c>
      <c r="Y96" s="10">
        <f t="shared" si="8"/>
        <v>0.80424052756947195</v>
      </c>
      <c r="Z96" s="10"/>
    </row>
    <row r="97" spans="1:26" x14ac:dyDescent="0.3">
      <c r="A97" s="4">
        <v>95</v>
      </c>
      <c r="B97" s="11">
        <v>20</v>
      </c>
      <c r="C97" s="6">
        <v>30</v>
      </c>
      <c r="D97" s="4">
        <v>4</v>
      </c>
      <c r="E97" s="4">
        <v>40</v>
      </c>
      <c r="F97" s="4">
        <v>6</v>
      </c>
      <c r="G97" s="9">
        <v>41458</v>
      </c>
      <c r="H97" s="7" t="s">
        <v>4</v>
      </c>
      <c r="I97" s="7" t="s">
        <v>7</v>
      </c>
      <c r="J97" s="7" t="s">
        <v>8</v>
      </c>
      <c r="K97" s="7" t="s">
        <v>8</v>
      </c>
      <c r="L97" s="7" t="s">
        <v>7</v>
      </c>
      <c r="M97" s="7" t="s">
        <v>10</v>
      </c>
      <c r="N97" s="8">
        <v>22.157302200701182</v>
      </c>
      <c r="O97" s="5">
        <v>0.33344259629483647</v>
      </c>
      <c r="P97" s="5">
        <v>2.8685285612768743</v>
      </c>
      <c r="Q97" s="7">
        <v>41.787038203610479</v>
      </c>
      <c r="R97" s="7">
        <v>34.398849830919389</v>
      </c>
      <c r="S97" s="7">
        <v>7.38818837269109</v>
      </c>
      <c r="T97" s="5">
        <f t="shared" si="6"/>
        <v>0.17680574384553382</v>
      </c>
      <c r="U97" s="5">
        <v>0.42308680844791652</v>
      </c>
      <c r="V97" s="10">
        <f t="shared" si="7"/>
        <v>1.4106349702221901</v>
      </c>
      <c r="W97" s="10">
        <f t="shared" si="9"/>
        <v>1.1612266050175333</v>
      </c>
      <c r="X97" s="10">
        <f t="shared" si="10"/>
        <v>0.24940836520465676</v>
      </c>
      <c r="Y97" s="10">
        <f t="shared" si="8"/>
        <v>0.74797991611163317</v>
      </c>
      <c r="Z97" s="10"/>
    </row>
    <row r="98" spans="1:26" x14ac:dyDescent="0.3">
      <c r="A98" s="4">
        <v>96</v>
      </c>
      <c r="B98" s="11">
        <v>21</v>
      </c>
      <c r="C98" s="6">
        <v>31</v>
      </c>
      <c r="D98" s="4">
        <v>4</v>
      </c>
      <c r="E98" s="4">
        <v>40</v>
      </c>
      <c r="F98" s="4">
        <v>6</v>
      </c>
      <c r="G98" s="9">
        <v>41458</v>
      </c>
      <c r="H98" s="7" t="s">
        <v>12</v>
      </c>
      <c r="I98" s="7" t="s">
        <v>7</v>
      </c>
      <c r="J98" s="7" t="s">
        <v>7</v>
      </c>
      <c r="K98" s="7" t="s">
        <v>7</v>
      </c>
      <c r="L98" s="7" t="s">
        <v>7</v>
      </c>
      <c r="M98" s="7" t="s">
        <v>10</v>
      </c>
      <c r="N98" s="8">
        <v>28.066443691277605</v>
      </c>
      <c r="O98" s="5">
        <v>0.35974048426465699</v>
      </c>
      <c r="P98" s="5">
        <v>2.8268389761017594</v>
      </c>
      <c r="Q98" s="7">
        <v>44.573289140358476</v>
      </c>
      <c r="R98" s="7">
        <v>34.476653095271537</v>
      </c>
      <c r="S98" s="7">
        <v>10.096636045086939</v>
      </c>
      <c r="T98" s="5">
        <f t="shared" si="6"/>
        <v>0.22651763510862455</v>
      </c>
      <c r="U98" s="5">
        <v>0.4169379020799055</v>
      </c>
      <c r="V98" s="10">
        <f t="shared" si="7"/>
        <v>1.5046924381872555</v>
      </c>
      <c r="W98" s="10">
        <f t="shared" si="9"/>
        <v>1.1638530655232482</v>
      </c>
      <c r="X98" s="10">
        <f t="shared" si="10"/>
        <v>0.34083937266400738</v>
      </c>
      <c r="Y98" s="10">
        <f t="shared" si="8"/>
        <v>0.94745903664613818</v>
      </c>
      <c r="Z98" s="10"/>
    </row>
    <row r="99" spans="1:26" x14ac:dyDescent="0.3">
      <c r="A99" s="4">
        <v>97</v>
      </c>
      <c r="B99" s="11">
        <v>23</v>
      </c>
      <c r="C99" s="6">
        <v>33</v>
      </c>
      <c r="D99" s="4">
        <v>4</v>
      </c>
      <c r="E99" s="4">
        <v>40</v>
      </c>
      <c r="F99" s="4">
        <v>6</v>
      </c>
      <c r="G99" s="9">
        <v>41458</v>
      </c>
      <c r="H99" s="7" t="s">
        <v>12</v>
      </c>
      <c r="I99" s="7" t="s">
        <v>7</v>
      </c>
      <c r="J99" s="7" t="s">
        <v>7</v>
      </c>
      <c r="K99" s="7" t="s">
        <v>7</v>
      </c>
      <c r="L99" s="7" t="s">
        <v>7</v>
      </c>
      <c r="M99" s="7" t="s">
        <v>10</v>
      </c>
      <c r="N99" s="8">
        <v>16.825556768111461</v>
      </c>
      <c r="O99" s="5">
        <v>0.25710390277683132</v>
      </c>
      <c r="P99" s="5">
        <v>2.6307816684462986</v>
      </c>
      <c r="Q99" s="7">
        <v>47.158750510402157</v>
      </c>
      <c r="R99" s="7">
        <v>42.832834198927578</v>
      </c>
      <c r="S99" s="7">
        <v>4.3259163114745789</v>
      </c>
      <c r="T99" s="5">
        <f t="shared" si="6"/>
        <v>9.1730935715109319E-2</v>
      </c>
      <c r="U99" s="5">
        <v>0.38802089505107645</v>
      </c>
      <c r="V99" s="10">
        <f t="shared" si="7"/>
        <v>1.5919717089738381</v>
      </c>
      <c r="W99" s="10">
        <f t="shared" si="9"/>
        <v>1.4459386544776862</v>
      </c>
      <c r="X99" s="10">
        <f t="shared" si="10"/>
        <v>0.14603305449615187</v>
      </c>
      <c r="Y99" s="10">
        <f t="shared" si="8"/>
        <v>0.56799236775067619</v>
      </c>
      <c r="Z99" s="10"/>
    </row>
    <row r="100" spans="1:26" x14ac:dyDescent="0.3">
      <c r="A100" s="4">
        <v>98</v>
      </c>
      <c r="B100" s="11">
        <v>24</v>
      </c>
      <c r="C100" s="6">
        <v>34</v>
      </c>
      <c r="D100" s="4">
        <v>4</v>
      </c>
      <c r="E100" s="4">
        <v>40</v>
      </c>
      <c r="F100" s="4">
        <v>6</v>
      </c>
      <c r="G100" s="9">
        <v>41458</v>
      </c>
      <c r="H100" s="7" t="s">
        <v>12</v>
      </c>
      <c r="I100" s="7" t="s">
        <v>7</v>
      </c>
      <c r="J100" s="7" t="s">
        <v>7</v>
      </c>
      <c r="K100" s="7" t="s">
        <v>7</v>
      </c>
      <c r="L100" s="7" t="s">
        <v>7</v>
      </c>
      <c r="M100" s="7" t="s">
        <v>10</v>
      </c>
      <c r="N100" s="8">
        <v>23.502332626596139</v>
      </c>
      <c r="O100" s="5">
        <v>0.65682647858416443</v>
      </c>
      <c r="P100" s="5">
        <v>5.1025886972472279</v>
      </c>
      <c r="Q100" s="7">
        <v>38.82596262144483</v>
      </c>
      <c r="R100" s="7">
        <v>23.389008243803968</v>
      </c>
      <c r="S100" s="7">
        <v>15.436954377640863</v>
      </c>
      <c r="T100" s="5">
        <f t="shared" si="6"/>
        <v>0.39759360323276405</v>
      </c>
      <c r="U100" s="5">
        <v>0.75259420313380943</v>
      </c>
      <c r="V100" s="10">
        <f t="shared" si="7"/>
        <v>1.3106758215186816</v>
      </c>
      <c r="W100" s="10">
        <f t="shared" si="9"/>
        <v>0.78955949897100575</v>
      </c>
      <c r="X100" s="10">
        <f t="shared" si="10"/>
        <v>0.5211163225476757</v>
      </c>
      <c r="Y100" s="10">
        <f t="shared" si="8"/>
        <v>0.79338507130677549</v>
      </c>
      <c r="Z100" s="10"/>
    </row>
    <row r="101" spans="1:26" x14ac:dyDescent="0.3">
      <c r="A101" s="4">
        <v>99</v>
      </c>
      <c r="B101" s="11">
        <v>26</v>
      </c>
      <c r="C101" s="6">
        <v>36</v>
      </c>
      <c r="D101" s="4">
        <v>4</v>
      </c>
      <c r="E101" s="4">
        <v>40</v>
      </c>
      <c r="F101" s="4">
        <v>6</v>
      </c>
      <c r="G101" s="9">
        <v>41458</v>
      </c>
      <c r="H101" s="7" t="s">
        <v>5</v>
      </c>
      <c r="I101" s="7" t="s">
        <v>8</v>
      </c>
      <c r="J101" s="7" t="s">
        <v>7</v>
      </c>
      <c r="K101" s="7" t="s">
        <v>7</v>
      </c>
      <c r="L101" s="7" t="s">
        <v>8</v>
      </c>
      <c r="M101" s="7" t="s">
        <v>10</v>
      </c>
      <c r="N101" s="8">
        <v>2.5504749218257152</v>
      </c>
      <c r="O101" s="5">
        <v>0.13413067736650902</v>
      </c>
      <c r="P101" s="5">
        <v>5.1837544796248514</v>
      </c>
      <c r="Q101" s="7">
        <v>21.259914628002722</v>
      </c>
      <c r="R101" s="7">
        <v>20.917817699131941</v>
      </c>
      <c r="S101" s="7">
        <v>0.34209692887078091</v>
      </c>
      <c r="T101" s="5">
        <f t="shared" si="6"/>
        <v>1.6091171336134358E-2</v>
      </c>
      <c r="U101" s="5">
        <v>0.76456555746679222</v>
      </c>
      <c r="V101" s="10">
        <f t="shared" si="7"/>
        <v>0.71768616124623386</v>
      </c>
      <c r="W101" s="10">
        <f t="shared" si="9"/>
        <v>0.7061377502600481</v>
      </c>
      <c r="X101" s="10">
        <f t="shared" si="10"/>
        <v>1.1548410986185698E-2</v>
      </c>
      <c r="Y101" s="10">
        <f t="shared" si="8"/>
        <v>8.6098208202064069E-2</v>
      </c>
      <c r="Z101" s="10"/>
    </row>
    <row r="102" spans="1:26" x14ac:dyDescent="0.3">
      <c r="A102" s="4">
        <v>100</v>
      </c>
      <c r="B102" s="12">
        <v>27</v>
      </c>
      <c r="C102" s="6">
        <v>37</v>
      </c>
      <c r="D102" s="4">
        <v>4</v>
      </c>
      <c r="E102" s="4">
        <v>40</v>
      </c>
      <c r="F102" s="4">
        <v>6</v>
      </c>
      <c r="G102" s="9">
        <v>41458</v>
      </c>
      <c r="H102" s="7" t="s">
        <v>5</v>
      </c>
      <c r="I102" s="7" t="s">
        <v>8</v>
      </c>
      <c r="J102" s="7" t="s">
        <v>7</v>
      </c>
      <c r="K102" s="7" t="s">
        <v>7</v>
      </c>
      <c r="L102" s="7" t="s">
        <v>8</v>
      </c>
      <c r="M102" s="7" t="s">
        <v>10</v>
      </c>
      <c r="N102" s="8">
        <v>5.2551834155951731</v>
      </c>
      <c r="O102" s="5">
        <v>0.65564636061959802</v>
      </c>
      <c r="P102" s="5">
        <v>5.7521104913862819</v>
      </c>
      <c r="Q102" s="7">
        <v>27.90581694653703</v>
      </c>
      <c r="R102" s="7">
        <v>24.460275065713581</v>
      </c>
      <c r="S102" s="7">
        <v>3.4455418808234484</v>
      </c>
      <c r="T102" s="5">
        <f t="shared" si="6"/>
        <v>0.12347038208644964</v>
      </c>
      <c r="U102" s="5">
        <v>0.84839387778558728</v>
      </c>
      <c r="V102" s="10">
        <f t="shared" si="7"/>
        <v>0.94203664460724923</v>
      </c>
      <c r="W102" s="10">
        <f t="shared" si="9"/>
        <v>0.82572302015815513</v>
      </c>
      <c r="X102" s="10">
        <f t="shared" si="10"/>
        <v>0.11631362444909402</v>
      </c>
      <c r="Y102" s="10">
        <f t="shared" si="8"/>
        <v>0.17740298953108705</v>
      </c>
      <c r="Z102" s="10"/>
    </row>
    <row r="103" spans="1:26" x14ac:dyDescent="0.3">
      <c r="A103" s="4">
        <v>101</v>
      </c>
      <c r="B103" s="11">
        <v>28</v>
      </c>
      <c r="C103" s="6">
        <v>38</v>
      </c>
      <c r="D103" s="4">
        <v>4</v>
      </c>
      <c r="E103" s="4">
        <v>40</v>
      </c>
      <c r="F103" s="4">
        <v>6</v>
      </c>
      <c r="G103" s="9">
        <v>41458</v>
      </c>
      <c r="H103" s="7" t="s">
        <v>5</v>
      </c>
      <c r="I103" s="7" t="s">
        <v>8</v>
      </c>
      <c r="J103" s="7" t="s">
        <v>7</v>
      </c>
      <c r="K103" s="7" t="s">
        <v>7</v>
      </c>
      <c r="L103" s="7" t="s">
        <v>8</v>
      </c>
      <c r="M103" s="7" t="s">
        <v>10</v>
      </c>
      <c r="N103" s="8">
        <v>6.7518155445977639</v>
      </c>
      <c r="O103" s="5">
        <v>0.68690819046632123</v>
      </c>
      <c r="P103" s="5">
        <v>6.0169532692464331</v>
      </c>
      <c r="Q103" s="7">
        <v>43.316134895597401</v>
      </c>
      <c r="R103" s="7">
        <v>38.678257497495366</v>
      </c>
      <c r="S103" s="7">
        <v>4.6378773981020345</v>
      </c>
      <c r="T103" s="5">
        <f t="shared" si="6"/>
        <v>0.10707043482250819</v>
      </c>
      <c r="U103" s="5">
        <v>0.88745623440212873</v>
      </c>
      <c r="V103" s="10">
        <f t="shared" si="7"/>
        <v>1.4622537821623349</v>
      </c>
      <c r="W103" s="10">
        <f t="shared" si="9"/>
        <v>1.3056896338853565</v>
      </c>
      <c r="X103" s="10">
        <f t="shared" si="10"/>
        <v>0.1565641482769784</v>
      </c>
      <c r="Y103" s="10">
        <f t="shared" si="8"/>
        <v>0.22792587197233963</v>
      </c>
      <c r="Z103" s="10"/>
    </row>
    <row r="104" spans="1:26" x14ac:dyDescent="0.3">
      <c r="A104" s="4">
        <v>102</v>
      </c>
      <c r="B104" s="11">
        <v>29</v>
      </c>
      <c r="C104" s="6">
        <v>39</v>
      </c>
      <c r="D104" s="4">
        <v>4</v>
      </c>
      <c r="E104" s="4">
        <v>40</v>
      </c>
      <c r="F104" s="4">
        <v>6</v>
      </c>
      <c r="G104" s="9">
        <v>41458</v>
      </c>
      <c r="H104" s="7" t="s">
        <v>13</v>
      </c>
      <c r="I104" s="7" t="s">
        <v>8</v>
      </c>
      <c r="J104" s="7" t="s">
        <v>8</v>
      </c>
      <c r="K104" s="7" t="s">
        <v>7</v>
      </c>
      <c r="L104" s="7" t="s">
        <v>7</v>
      </c>
      <c r="M104" s="7" t="s">
        <v>10</v>
      </c>
      <c r="N104" s="8">
        <v>17.228009071966127</v>
      </c>
      <c r="O104" s="5">
        <v>0.7153783040642423</v>
      </c>
      <c r="P104" s="5">
        <v>5.7956028281811784</v>
      </c>
      <c r="Q104" s="7">
        <v>56.049788168288586</v>
      </c>
      <c r="R104" s="7">
        <v>43.725244255982069</v>
      </c>
      <c r="S104" s="7">
        <v>12.324543912306517</v>
      </c>
      <c r="T104" s="5">
        <f t="shared" si="6"/>
        <v>0.21988564658446652</v>
      </c>
      <c r="U104" s="5">
        <v>0.85480867672288763</v>
      </c>
      <c r="V104" s="10">
        <f t="shared" si="7"/>
        <v>1.892112833613137</v>
      </c>
      <c r="W104" s="10">
        <f t="shared" si="9"/>
        <v>1.4760643797833453</v>
      </c>
      <c r="X104" s="10">
        <f t="shared" si="10"/>
        <v>0.41604845382979172</v>
      </c>
      <c r="Y104" s="10">
        <f t="shared" si="8"/>
        <v>0.5815782383476219</v>
      </c>
      <c r="Z104" s="10"/>
    </row>
    <row r="105" spans="1:26" x14ac:dyDescent="0.3">
      <c r="A105" s="4">
        <v>103</v>
      </c>
      <c r="B105" s="11">
        <v>30</v>
      </c>
      <c r="C105" s="6">
        <v>40</v>
      </c>
      <c r="D105" s="4">
        <v>4</v>
      </c>
      <c r="E105" s="4">
        <v>40</v>
      </c>
      <c r="F105" s="4">
        <v>6</v>
      </c>
      <c r="G105" s="9">
        <v>41458</v>
      </c>
      <c r="H105" s="7" t="s">
        <v>13</v>
      </c>
      <c r="I105" s="7" t="s">
        <v>8</v>
      </c>
      <c r="J105" s="7" t="s">
        <v>8</v>
      </c>
      <c r="K105" s="7" t="s">
        <v>7</v>
      </c>
      <c r="L105" s="7" t="s">
        <v>7</v>
      </c>
      <c r="M105" s="7" t="s">
        <v>10</v>
      </c>
      <c r="N105" s="8">
        <v>10.25586656305792</v>
      </c>
      <c r="O105" s="5">
        <v>0.67059500745990264</v>
      </c>
      <c r="P105" s="5">
        <v>5.710399091933998</v>
      </c>
      <c r="Q105" s="7">
        <v>39.143385469181837</v>
      </c>
      <c r="R105" s="7">
        <v>32.265852554820249</v>
      </c>
      <c r="S105" s="7">
        <v>6.8775329143615878</v>
      </c>
      <c r="T105" s="5">
        <f t="shared" si="6"/>
        <v>0.1757010241175069</v>
      </c>
      <c r="U105" s="5">
        <v>0.84224175397256607</v>
      </c>
      <c r="V105" s="10">
        <f t="shared" si="7"/>
        <v>1.3213912918801738</v>
      </c>
      <c r="W105" s="10">
        <f t="shared" si="9"/>
        <v>1.0892214886368718</v>
      </c>
      <c r="X105" s="10">
        <f t="shared" si="10"/>
        <v>0.23216980324330203</v>
      </c>
      <c r="Y105" s="10">
        <f t="shared" si="8"/>
        <v>0.34621463127606783</v>
      </c>
      <c r="Z105" s="10"/>
    </row>
    <row r="106" spans="1:26" x14ac:dyDescent="0.3">
      <c r="A106" s="4">
        <v>104</v>
      </c>
      <c r="B106" s="11">
        <v>32</v>
      </c>
      <c r="C106" s="6">
        <v>42</v>
      </c>
      <c r="D106" s="4">
        <v>4</v>
      </c>
      <c r="E106" s="4">
        <v>40</v>
      </c>
      <c r="F106" s="4">
        <v>6</v>
      </c>
      <c r="G106" s="9">
        <v>41458</v>
      </c>
      <c r="H106" s="7" t="s">
        <v>13</v>
      </c>
      <c r="I106" s="7" t="s">
        <v>8</v>
      </c>
      <c r="J106" s="7" t="s">
        <v>8</v>
      </c>
      <c r="K106" s="7" t="s">
        <v>7</v>
      </c>
      <c r="L106" s="7" t="s">
        <v>7</v>
      </c>
      <c r="M106" s="7" t="s">
        <v>10</v>
      </c>
      <c r="N106" s="8">
        <v>5.6633431939240744</v>
      </c>
      <c r="O106" s="5">
        <v>0.58821209472539371</v>
      </c>
      <c r="P106" s="5">
        <v>5.1541078983175552</v>
      </c>
      <c r="Q106" s="7">
        <v>58.439238847562429</v>
      </c>
      <c r="R106" s="7">
        <v>55.107991884315545</v>
      </c>
      <c r="S106" s="7">
        <v>3.3312469632468833</v>
      </c>
      <c r="T106" s="5">
        <f t="shared" si="6"/>
        <v>5.7003599446878037E-2</v>
      </c>
      <c r="U106" s="5">
        <v>0.76019290535657158</v>
      </c>
      <c r="V106" s="10">
        <f t="shared" si="7"/>
        <v>1.972775231158068</v>
      </c>
      <c r="W106" s="10">
        <f t="shared" si="9"/>
        <v>1.8603199420824112</v>
      </c>
      <c r="X106" s="10">
        <f t="shared" si="10"/>
        <v>0.11245528907565674</v>
      </c>
      <c r="Y106" s="10">
        <f t="shared" si="8"/>
        <v>0.19118153143069308</v>
      </c>
      <c r="Z106" s="1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6"/>
  <sheetViews>
    <sheetView topLeftCell="Y1" zoomScale="85" zoomScaleNormal="85" workbookViewId="0">
      <pane ySplit="2" topLeftCell="A3" activePane="bottomLeft" state="frozen"/>
      <selection pane="bottomLeft" activeCell="AV3" sqref="AV3"/>
    </sheetView>
  </sheetViews>
  <sheetFormatPr baseColWidth="10" defaultRowHeight="16.5" x14ac:dyDescent="0.3"/>
  <cols>
    <col min="1" max="3" width="11.42578125" style="3"/>
    <col min="4" max="6" width="11.42578125" style="4"/>
    <col min="7" max="14" width="11.42578125" style="3"/>
    <col min="15" max="15" width="12.28515625" style="3" bestFit="1" customWidth="1"/>
    <col min="16" max="22" width="11.42578125" style="3"/>
    <col min="23" max="23" width="13.5703125" style="3" bestFit="1" customWidth="1"/>
    <col min="24" max="24" width="12.140625" style="3" bestFit="1" customWidth="1"/>
    <col min="25" max="29" width="11.42578125" style="3"/>
    <col min="30" max="30" width="5.5703125" style="3" customWidth="1"/>
    <col min="31" max="33" width="11.42578125" style="3"/>
    <col min="34" max="34" width="4.7109375" style="3" customWidth="1"/>
    <col min="35" max="37" width="11.42578125" style="3"/>
    <col min="38" max="38" width="4.42578125" style="3" customWidth="1"/>
    <col min="39" max="50" width="11.42578125" style="3"/>
    <col min="51" max="52" width="15" style="3" bestFit="1" customWidth="1"/>
    <col min="53" max="53" width="13" style="3" bestFit="1" customWidth="1"/>
    <col min="54" max="54" width="13" style="3" customWidth="1"/>
    <col min="55" max="56" width="11.42578125" style="3"/>
    <col min="57" max="57" width="14" style="3" bestFit="1" customWidth="1"/>
    <col min="58" max="58" width="15" style="3" bestFit="1" customWidth="1"/>
    <col min="59" max="59" width="15" style="3" customWidth="1"/>
    <col min="60" max="61" width="15" style="3" bestFit="1" customWidth="1"/>
    <col min="62" max="62" width="15" style="3" customWidth="1"/>
    <col min="63" max="64" width="13" style="3" bestFit="1" customWidth="1"/>
    <col min="65" max="16384" width="11.42578125" style="3"/>
  </cols>
  <sheetData>
    <row r="1" spans="1:64" x14ac:dyDescent="0.3">
      <c r="A1" s="3" t="s">
        <v>0</v>
      </c>
      <c r="H1" s="1">
        <f>10^(-3)*(700/(24*1.08))*28/22.4</f>
        <v>3.3757716049382713E-2</v>
      </c>
      <c r="I1" s="1"/>
      <c r="J1" s="1"/>
      <c r="K1" s="1"/>
      <c r="L1" s="1"/>
      <c r="M1" s="1"/>
      <c r="N1" s="3" t="s">
        <v>1</v>
      </c>
      <c r="O1" s="3" t="s">
        <v>1</v>
      </c>
      <c r="P1" s="3" t="s">
        <v>2</v>
      </c>
      <c r="Q1" s="3" t="s">
        <v>1</v>
      </c>
      <c r="R1" s="3" t="s">
        <v>1</v>
      </c>
      <c r="S1" s="3" t="s">
        <v>1</v>
      </c>
      <c r="T1" s="3" t="s">
        <v>19</v>
      </c>
      <c r="U1" s="3" t="s">
        <v>2</v>
      </c>
      <c r="V1" s="3" t="s">
        <v>28</v>
      </c>
      <c r="W1" s="3" t="s">
        <v>29</v>
      </c>
      <c r="X1" s="3" t="s">
        <v>30</v>
      </c>
      <c r="Z1" s="5"/>
      <c r="AA1" s="3" t="s">
        <v>37</v>
      </c>
      <c r="AB1" s="3" t="s">
        <v>38</v>
      </c>
      <c r="AC1" s="3" t="s">
        <v>39</v>
      </c>
      <c r="AE1" s="3" t="s">
        <v>40</v>
      </c>
      <c r="AF1" s="3" t="s">
        <v>42</v>
      </c>
      <c r="AI1" s="3" t="s">
        <v>45</v>
      </c>
      <c r="AM1" s="3" t="s">
        <v>41</v>
      </c>
      <c r="AS1" s="3" t="s">
        <v>46</v>
      </c>
      <c r="AV1" s="3" t="s">
        <v>47</v>
      </c>
    </row>
    <row r="2" spans="1:64" x14ac:dyDescent="0.3">
      <c r="A2" s="3" t="s">
        <v>15</v>
      </c>
      <c r="B2" s="6" t="s">
        <v>14</v>
      </c>
      <c r="C2" s="6" t="s">
        <v>36</v>
      </c>
      <c r="D2" s="4" t="s">
        <v>17</v>
      </c>
      <c r="E2" s="4" t="s">
        <v>16</v>
      </c>
      <c r="F2" s="4" t="s">
        <v>18</v>
      </c>
      <c r="G2" s="3" t="s">
        <v>3</v>
      </c>
      <c r="H2" s="3" t="s">
        <v>11</v>
      </c>
      <c r="I2" s="3" t="s">
        <v>4</v>
      </c>
      <c r="J2" s="3" t="s">
        <v>5</v>
      </c>
      <c r="K2" s="3" t="s">
        <v>34</v>
      </c>
      <c r="L2" s="3" t="s">
        <v>35</v>
      </c>
      <c r="M2" s="3" t="s">
        <v>6</v>
      </c>
      <c r="N2" s="2" t="s">
        <v>23</v>
      </c>
      <c r="O2" s="2" t="s">
        <v>27</v>
      </c>
      <c r="P2" s="1" t="s">
        <v>25</v>
      </c>
      <c r="Q2" s="2" t="s">
        <v>31</v>
      </c>
      <c r="R2" s="2" t="s">
        <v>32</v>
      </c>
      <c r="S2" s="2" t="s">
        <v>33</v>
      </c>
      <c r="T2" s="2" t="s">
        <v>24</v>
      </c>
      <c r="U2" s="2" t="s">
        <v>26</v>
      </c>
      <c r="V2" s="2" t="s">
        <v>21</v>
      </c>
      <c r="W2" s="2" t="s">
        <v>20</v>
      </c>
      <c r="X2" s="2" t="s">
        <v>22</v>
      </c>
      <c r="Y2" s="1"/>
      <c r="Z2" s="2">
        <f>7*24</f>
        <v>168</v>
      </c>
      <c r="AA2" s="2" t="s">
        <v>21</v>
      </c>
      <c r="AB2" s="2" t="s">
        <v>20</v>
      </c>
      <c r="AC2" s="2" t="s">
        <v>22</v>
      </c>
      <c r="AE2" s="2" t="s">
        <v>21</v>
      </c>
      <c r="AF2" s="2" t="s">
        <v>20</v>
      </c>
      <c r="AG2" s="2" t="s">
        <v>22</v>
      </c>
      <c r="AH2" s="2"/>
      <c r="AI2" s="2" t="s">
        <v>21</v>
      </c>
      <c r="AJ2" s="2" t="s">
        <v>20</v>
      </c>
      <c r="AK2" s="2" t="s">
        <v>22</v>
      </c>
      <c r="AL2" s="2"/>
      <c r="AM2" s="2" t="s">
        <v>21</v>
      </c>
      <c r="AN2" s="2" t="s">
        <v>20</v>
      </c>
      <c r="AO2" s="2" t="s">
        <v>22</v>
      </c>
      <c r="AP2" s="2"/>
      <c r="AQ2" s="2"/>
      <c r="AU2" s="2"/>
      <c r="AV2" s="2"/>
      <c r="AW2" s="2"/>
      <c r="AX2" s="2"/>
      <c r="AY2" s="1"/>
      <c r="AZ2" s="2"/>
      <c r="BA2" s="2"/>
      <c r="BB2" s="2"/>
      <c r="BC2" s="2"/>
    </row>
    <row r="3" spans="1:64" x14ac:dyDescent="0.3">
      <c r="A3" s="4">
        <v>1</v>
      </c>
      <c r="B3" s="6">
        <v>1</v>
      </c>
      <c r="C3" s="6">
        <v>11</v>
      </c>
      <c r="D3" s="4">
        <v>1</v>
      </c>
      <c r="E3" s="4">
        <v>19</v>
      </c>
      <c r="F3" s="4">
        <v>3</v>
      </c>
      <c r="G3" s="9">
        <v>41437</v>
      </c>
      <c r="H3" s="7" t="s">
        <v>4</v>
      </c>
      <c r="I3" s="7" t="s">
        <v>7</v>
      </c>
      <c r="J3" s="7" t="s">
        <v>8</v>
      </c>
      <c r="K3" s="7" t="s">
        <v>8</v>
      </c>
      <c r="L3" s="7" t="s">
        <v>7</v>
      </c>
      <c r="M3" s="7" t="s">
        <v>9</v>
      </c>
      <c r="N3" s="8">
        <v>15.954638058183326</v>
      </c>
      <c r="O3" s="5">
        <v>0.19212951724448951</v>
      </c>
      <c r="P3" s="5">
        <v>1.5818180069926222</v>
      </c>
      <c r="Q3" s="7">
        <v>8.0928498654516883</v>
      </c>
      <c r="R3" s="7">
        <v>5.0274929575223659</v>
      </c>
      <c r="S3" s="7">
        <v>3.0653569079293224</v>
      </c>
      <c r="T3" s="5">
        <f>S3/Q3</f>
        <v>0.37877348015750378</v>
      </c>
      <c r="U3" s="5">
        <v>0.23330649070687642</v>
      </c>
      <c r="V3" s="10">
        <f>Q3*$H$1</f>
        <v>0.27319612778820318</v>
      </c>
      <c r="W3" s="10">
        <f t="shared" ref="W3:X18" si="0">R3*$H$1</f>
        <v>0.16971667970031135</v>
      </c>
      <c r="X3" s="10">
        <f t="shared" si="0"/>
        <v>0.10347944808789185</v>
      </c>
      <c r="Y3" s="10"/>
      <c r="Z3" s="10"/>
      <c r="AA3" s="3">
        <f>V3*$Z$2</f>
        <v>45.896949468418136</v>
      </c>
      <c r="AB3" s="3">
        <f t="shared" ref="AB3:AC3" si="1">W3*$Z$2</f>
        <v>28.512402189652306</v>
      </c>
      <c r="AC3" s="3">
        <f t="shared" si="1"/>
        <v>17.38454727876583</v>
      </c>
      <c r="AE3" s="3">
        <f>0.5*($Z$2*(V29-V3))</f>
        <v>104.47787604528963</v>
      </c>
      <c r="AF3" s="3">
        <f t="shared" ref="AF3:AG18" si="2">0.5*($Z$2*(W29-W3))</f>
        <v>93.817975258980553</v>
      </c>
      <c r="AG3" s="3">
        <f t="shared" si="2"/>
        <v>10.659900786309079</v>
      </c>
      <c r="AI3" s="3">
        <f>AA3+AE3</f>
        <v>150.37482551370778</v>
      </c>
      <c r="AJ3" s="3">
        <f t="shared" ref="AJ3:AK18" si="3">AB3+AF3</f>
        <v>122.33037744863286</v>
      </c>
      <c r="AK3" s="3">
        <f t="shared" si="3"/>
        <v>28.04444806507491</v>
      </c>
      <c r="AM3" s="3">
        <f>AI3+AI29+AI55</f>
        <v>2633.2341457803809</v>
      </c>
      <c r="AN3" s="3">
        <f t="shared" ref="AN3:AO18" si="4">AJ3+AJ29+AJ55</f>
        <v>2371.1885859687786</v>
      </c>
      <c r="AO3" s="3">
        <f t="shared" si="4"/>
        <v>262.04555981160223</v>
      </c>
      <c r="AQ3" s="3" t="s">
        <v>4</v>
      </c>
      <c r="AR3" s="3" t="s">
        <v>9</v>
      </c>
      <c r="AS3" s="3">
        <f>AVERAGEIFS(AM$3:AM$28,$H$3:$H$28,$AQ3,$M$3:$M$28,$AR3)</f>
        <v>1196.7404789000107</v>
      </c>
      <c r="AT3" s="3">
        <f t="shared" ref="AT3:AU10" si="5">AVERAGEIFS(AN$3:AN$28,$H$3:$H$28,$AQ3,$M$3:$M$28,$AR3)</f>
        <v>1057.8918145013556</v>
      </c>
      <c r="AU3" s="3">
        <f t="shared" si="5"/>
        <v>138.84866439865513</v>
      </c>
      <c r="AV3" s="3">
        <f>SQRT(_xlfn.STDEV.S(AM3:AM6)/4)</f>
        <v>15.703320466372686</v>
      </c>
      <c r="AW3" s="3">
        <f t="shared" ref="AW3:AX3" si="6">SQRT(_xlfn.STDEV.S(AN3:AN6)/4)</f>
        <v>14.945675931682706</v>
      </c>
      <c r="AX3" s="3">
        <f t="shared" si="6"/>
        <v>5.0259759618609943</v>
      </c>
    </row>
    <row r="4" spans="1:64" x14ac:dyDescent="0.3">
      <c r="A4" s="4">
        <v>2</v>
      </c>
      <c r="B4" s="6">
        <v>2</v>
      </c>
      <c r="C4" s="6">
        <v>12</v>
      </c>
      <c r="D4" s="4">
        <v>1</v>
      </c>
      <c r="E4" s="4">
        <v>19</v>
      </c>
      <c r="F4" s="4">
        <v>3</v>
      </c>
      <c r="G4" s="9">
        <v>41437</v>
      </c>
      <c r="H4" s="7" t="s">
        <v>4</v>
      </c>
      <c r="I4" s="7" t="s">
        <v>7</v>
      </c>
      <c r="J4" s="7" t="s">
        <v>8</v>
      </c>
      <c r="K4" s="7" t="s">
        <v>8</v>
      </c>
      <c r="L4" s="7" t="s">
        <v>7</v>
      </c>
      <c r="M4" s="7" t="s">
        <v>9</v>
      </c>
      <c r="N4" s="8">
        <v>18.734346855142022</v>
      </c>
      <c r="O4" s="5">
        <v>0.15178940702077842</v>
      </c>
      <c r="P4" s="5">
        <v>1.1812153174326312</v>
      </c>
      <c r="Q4" s="7">
        <v>0</v>
      </c>
      <c r="R4" s="7">
        <v>0</v>
      </c>
      <c r="S4" s="7">
        <v>0</v>
      </c>
      <c r="T4" s="5">
        <v>0</v>
      </c>
      <c r="U4" s="5">
        <v>0.17422054829389841</v>
      </c>
      <c r="V4" s="10">
        <f t="shared" ref="V4:X67" si="7">Q4*$H$1</f>
        <v>0</v>
      </c>
      <c r="W4" s="10">
        <f t="shared" si="0"/>
        <v>0</v>
      </c>
      <c r="X4" s="10">
        <f t="shared" si="0"/>
        <v>0</v>
      </c>
      <c r="Y4" s="10"/>
      <c r="Z4" s="10"/>
      <c r="AA4" s="3">
        <f t="shared" ref="AA4:AA67" si="8">V4*$Z$2</f>
        <v>0</v>
      </c>
      <c r="AB4" s="3">
        <f t="shared" ref="AB4:AB67" si="9">W4*$Z$2</f>
        <v>0</v>
      </c>
      <c r="AC4" s="3">
        <f t="shared" ref="AC4:AC67" si="10">X4*$Z$2</f>
        <v>0</v>
      </c>
      <c r="AE4" s="3">
        <f t="shared" ref="AE4:AE67" si="11">0.5*($Z$2*(V30-V4))</f>
        <v>0</v>
      </c>
      <c r="AF4" s="3">
        <f t="shared" si="2"/>
        <v>0</v>
      </c>
      <c r="AG4" s="3">
        <f t="shared" si="2"/>
        <v>0</v>
      </c>
      <c r="AI4" s="3">
        <f t="shared" ref="AI4:AI67" si="12">AA4+AE4</f>
        <v>0</v>
      </c>
      <c r="AJ4" s="3">
        <f t="shared" si="3"/>
        <v>0</v>
      </c>
      <c r="AK4" s="3">
        <f t="shared" si="3"/>
        <v>0</v>
      </c>
      <c r="AM4" s="3">
        <f t="shared" ref="AM4:AM27" si="13">AI4+AI30+AI56</f>
        <v>492.08204489037155</v>
      </c>
      <c r="AN4" s="3">
        <f t="shared" si="4"/>
        <v>458.924912653734</v>
      </c>
      <c r="AO4" s="3">
        <f t="shared" si="4"/>
        <v>33.157132236637509</v>
      </c>
      <c r="AQ4" s="3" t="s">
        <v>12</v>
      </c>
      <c r="AR4" s="3" t="s">
        <v>9</v>
      </c>
      <c r="AS4" s="3">
        <f t="shared" ref="AS4:AS10" si="14">AVERAGEIFS(AM$3:AM$28,$H$3:$H$28,$AQ4,$M$3:$M$28,$AR4)</f>
        <v>1114.5133452203252</v>
      </c>
      <c r="AT4" s="3">
        <f t="shared" si="5"/>
        <v>967.71901033984705</v>
      </c>
      <c r="AU4" s="3">
        <f t="shared" si="5"/>
        <v>146.7943348804782</v>
      </c>
      <c r="AV4" s="3">
        <f>SQRT(_xlfn.STDEV.S(AM7:AM9)/4)</f>
        <v>7.9981430006501553</v>
      </c>
      <c r="AW4" s="3">
        <f t="shared" ref="AW4" si="15">SQRT(_xlfn.STDEV.S(AN7:AN9)/4)</f>
        <v>7.0966541502662173</v>
      </c>
      <c r="AX4" s="3">
        <f>SQRT(_xlfn.STDEV.S(AO7:AO9)/4)</f>
        <v>3.7886177695766681</v>
      </c>
    </row>
    <row r="5" spans="1:64" x14ac:dyDescent="0.3">
      <c r="A5" s="4">
        <v>3</v>
      </c>
      <c r="B5" s="6">
        <v>3</v>
      </c>
      <c r="C5" s="6">
        <v>13</v>
      </c>
      <c r="D5" s="4">
        <v>1</v>
      </c>
      <c r="E5" s="4">
        <v>19</v>
      </c>
      <c r="F5" s="4">
        <v>3</v>
      </c>
      <c r="G5" s="9">
        <v>41437</v>
      </c>
      <c r="H5" s="7" t="s">
        <v>4</v>
      </c>
      <c r="I5" s="7" t="s">
        <v>7</v>
      </c>
      <c r="J5" s="7" t="s">
        <v>8</v>
      </c>
      <c r="K5" s="7" t="s">
        <v>8</v>
      </c>
      <c r="L5" s="7" t="s">
        <v>7</v>
      </c>
      <c r="M5" s="7" t="s">
        <v>9</v>
      </c>
      <c r="N5" s="8">
        <v>16.240213863523724</v>
      </c>
      <c r="O5" s="5">
        <v>0.11691888256393958</v>
      </c>
      <c r="P5" s="5">
        <v>0.92570532173581432</v>
      </c>
      <c r="Q5" s="7">
        <v>6.8532011171589913</v>
      </c>
      <c r="R5" s="7">
        <v>4.954413459636398</v>
      </c>
      <c r="S5" s="7">
        <v>1.8987876575225933</v>
      </c>
      <c r="T5" s="5">
        <f t="shared" ref="T5:T68" si="16">S5/Q5</f>
        <v>0.27706580108504675</v>
      </c>
      <c r="U5" s="5">
        <v>0.13653470822062158</v>
      </c>
      <c r="V5" s="10">
        <f t="shared" si="7"/>
        <v>0.23134841734236561</v>
      </c>
      <c r="W5" s="10">
        <f t="shared" si="0"/>
        <v>0.16724968276164537</v>
      </c>
      <c r="X5" s="10">
        <f t="shared" si="0"/>
        <v>6.4098734580720254E-2</v>
      </c>
      <c r="Y5" s="10"/>
      <c r="Z5" s="10"/>
      <c r="AA5" s="3">
        <f t="shared" si="8"/>
        <v>38.866534113517424</v>
      </c>
      <c r="AB5" s="3">
        <f t="shared" si="9"/>
        <v>28.097946703956421</v>
      </c>
      <c r="AC5" s="3">
        <f t="shared" si="10"/>
        <v>10.768587409561002</v>
      </c>
      <c r="AE5" s="3">
        <f t="shared" si="11"/>
        <v>1.9608403538482708</v>
      </c>
      <c r="AF5" s="3">
        <f t="shared" si="2"/>
        <v>5.8487004222344128</v>
      </c>
      <c r="AG5" s="3">
        <f t="shared" si="2"/>
        <v>-3.8878600683861433</v>
      </c>
      <c r="AI5" s="3">
        <f t="shared" si="12"/>
        <v>40.827374467365694</v>
      </c>
      <c r="AJ5" s="3">
        <f t="shared" si="3"/>
        <v>33.946647126190832</v>
      </c>
      <c r="AK5" s="3">
        <f t="shared" si="3"/>
        <v>6.8807273411748593</v>
      </c>
      <c r="AM5" s="3">
        <f t="shared" si="13"/>
        <v>617.55032429484595</v>
      </c>
      <c r="AN5" s="3">
        <f t="shared" si="4"/>
        <v>532.87957820560564</v>
      </c>
      <c r="AO5" s="3">
        <f t="shared" si="4"/>
        <v>84.670746089240211</v>
      </c>
      <c r="AQ5" s="3" t="s">
        <v>5</v>
      </c>
      <c r="AR5" s="3" t="s">
        <v>9</v>
      </c>
      <c r="AS5" s="3">
        <f t="shared" si="14"/>
        <v>236.80107070531753</v>
      </c>
      <c r="AT5" s="3">
        <f t="shared" si="5"/>
        <v>235.27643648733692</v>
      </c>
      <c r="AU5" s="3">
        <f t="shared" si="5"/>
        <v>1.5246342179805765</v>
      </c>
      <c r="AV5" s="3">
        <f>SQRT(_xlfn.STDEV.S(AM10:AM12)/4)</f>
        <v>5.2947613192012772</v>
      </c>
      <c r="AW5" s="3">
        <f t="shared" ref="AW5" si="17">SQRT(_xlfn.STDEV.S(AN10:AN12)/4)</f>
        <v>5.2663545903872011</v>
      </c>
      <c r="AX5" s="3">
        <f>SQRT(_xlfn.STDEV.S(AO10:AO12)/4)</f>
        <v>0.69374747978606466</v>
      </c>
    </row>
    <row r="6" spans="1:64" x14ac:dyDescent="0.3">
      <c r="A6" s="4">
        <v>4</v>
      </c>
      <c r="B6" s="6">
        <v>4</v>
      </c>
      <c r="C6" s="6">
        <v>14</v>
      </c>
      <c r="D6" s="4">
        <v>1</v>
      </c>
      <c r="E6" s="4">
        <v>19</v>
      </c>
      <c r="F6" s="4">
        <v>3</v>
      </c>
      <c r="G6" s="9">
        <v>41437</v>
      </c>
      <c r="H6" s="7" t="s">
        <v>4</v>
      </c>
      <c r="I6" s="7" t="s">
        <v>7</v>
      </c>
      <c r="J6" s="7" t="s">
        <v>8</v>
      </c>
      <c r="K6" s="7" t="s">
        <v>8</v>
      </c>
      <c r="L6" s="7" t="s">
        <v>7</v>
      </c>
      <c r="M6" s="7" t="s">
        <v>9</v>
      </c>
      <c r="N6" s="8">
        <v>17.456085478402034</v>
      </c>
      <c r="O6" s="5">
        <v>0.14259347700799002</v>
      </c>
      <c r="P6" s="5">
        <v>1.3770251202220525</v>
      </c>
      <c r="Q6" s="7">
        <v>7.929408829405892</v>
      </c>
      <c r="R6" s="7">
        <v>5.440284906091863</v>
      </c>
      <c r="S6" s="7">
        <v>2.489123923314029</v>
      </c>
      <c r="T6" s="5">
        <f t="shared" si="16"/>
        <v>0.3139104032677964</v>
      </c>
      <c r="U6" s="5">
        <v>0.20310105018024371</v>
      </c>
      <c r="V6" s="10">
        <f t="shared" si="7"/>
        <v>0.2676787317025523</v>
      </c>
      <c r="W6" s="10">
        <f t="shared" si="0"/>
        <v>0.1836515930875918</v>
      </c>
      <c r="X6" s="10">
        <f t="shared" si="0"/>
        <v>8.4027138614960459E-2</v>
      </c>
      <c r="Y6" s="10"/>
      <c r="Z6" s="10"/>
      <c r="AA6" s="3">
        <f t="shared" si="8"/>
        <v>44.970026926028787</v>
      </c>
      <c r="AB6" s="3">
        <f t="shared" si="9"/>
        <v>30.853467638715422</v>
      </c>
      <c r="AC6" s="3">
        <f t="shared" si="10"/>
        <v>14.116559287313358</v>
      </c>
      <c r="AE6" s="3">
        <f t="shared" si="11"/>
        <v>-6.6634640434696681</v>
      </c>
      <c r="AF6" s="3">
        <f t="shared" si="2"/>
        <v>-4.2279208521486895</v>
      </c>
      <c r="AG6" s="3">
        <f t="shared" si="2"/>
        <v>-2.4355431913209751</v>
      </c>
      <c r="AI6" s="3">
        <f t="shared" si="12"/>
        <v>38.30656288255912</v>
      </c>
      <c r="AJ6" s="3">
        <f t="shared" si="3"/>
        <v>26.625546786566733</v>
      </c>
      <c r="AK6" s="3">
        <f t="shared" si="3"/>
        <v>11.681016095992383</v>
      </c>
      <c r="AM6" s="3">
        <f t="shared" si="13"/>
        <v>1044.095400634445</v>
      </c>
      <c r="AN6" s="3">
        <f t="shared" si="4"/>
        <v>868.57418117730447</v>
      </c>
      <c r="AO6" s="3">
        <f t="shared" si="4"/>
        <v>175.5212194571406</v>
      </c>
      <c r="AQ6" s="3" t="s">
        <v>13</v>
      </c>
      <c r="AR6" s="3" t="s">
        <v>9</v>
      </c>
      <c r="AS6" s="3">
        <f t="shared" si="14"/>
        <v>116.03250623346246</v>
      </c>
      <c r="AT6" s="3">
        <f t="shared" si="5"/>
        <v>113.79137411079871</v>
      </c>
      <c r="AU6" s="3">
        <f t="shared" si="5"/>
        <v>2.241132122663712</v>
      </c>
      <c r="AV6" s="3">
        <f>SQRT(_xlfn.STDEV.S(AM13:AM15)/4)</f>
        <v>3.5006551450022561</v>
      </c>
      <c r="AW6" s="3">
        <f t="shared" ref="AW6" si="18">SQRT(_xlfn.STDEV.S(AN13:AN15)/4)</f>
        <v>3.4188719005265691</v>
      </c>
      <c r="AX6" s="3">
        <f>SQRT(_xlfn.STDEV.S(AO13:AO15)/4)</f>
        <v>0.77704052502802712</v>
      </c>
    </row>
    <row r="7" spans="1:64" x14ac:dyDescent="0.3">
      <c r="A7" s="4">
        <v>5</v>
      </c>
      <c r="B7" s="6">
        <v>5</v>
      </c>
      <c r="C7" s="6">
        <v>15</v>
      </c>
      <c r="D7" s="4">
        <v>1</v>
      </c>
      <c r="E7" s="4">
        <v>19</v>
      </c>
      <c r="F7" s="4">
        <v>3</v>
      </c>
      <c r="G7" s="9">
        <v>41437</v>
      </c>
      <c r="H7" s="7" t="s">
        <v>12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9</v>
      </c>
      <c r="N7" s="8">
        <v>74.472413098204271</v>
      </c>
      <c r="O7" s="5">
        <v>0.18579671221770799</v>
      </c>
      <c r="P7" s="5">
        <v>1.5977255862000928</v>
      </c>
      <c r="Q7" s="7">
        <v>59.864374254281053</v>
      </c>
      <c r="R7" s="7">
        <v>46.027644749715726</v>
      </c>
      <c r="S7" s="7">
        <v>13.836729504565326</v>
      </c>
      <c r="T7" s="5">
        <f t="shared" si="16"/>
        <v>0.23113462183354946</v>
      </c>
      <c r="U7" s="5">
        <v>0.23565274132744729</v>
      </c>
      <c r="V7" s="10">
        <f t="shared" si="7"/>
        <v>2.0208845475499966</v>
      </c>
      <c r="W7" s="10">
        <f t="shared" si="0"/>
        <v>1.5537881618827645</v>
      </c>
      <c r="X7" s="10">
        <f t="shared" si="0"/>
        <v>0.46709638566723222</v>
      </c>
      <c r="Y7" s="10"/>
      <c r="Z7" s="10"/>
      <c r="AA7" s="3">
        <f t="shared" si="8"/>
        <v>339.50860398839944</v>
      </c>
      <c r="AB7" s="3">
        <f t="shared" si="9"/>
        <v>261.03641119630441</v>
      </c>
      <c r="AC7" s="3">
        <f t="shared" si="10"/>
        <v>78.472192792095015</v>
      </c>
      <c r="AE7" s="3">
        <f t="shared" si="11"/>
        <v>68.388827898492366</v>
      </c>
      <c r="AF7" s="3">
        <f t="shared" si="2"/>
        <v>75.891023044888001</v>
      </c>
      <c r="AG7" s="3">
        <f t="shared" si="2"/>
        <v>-7.5021951463956515</v>
      </c>
      <c r="AI7" s="3">
        <f t="shared" si="12"/>
        <v>407.89743188689181</v>
      </c>
      <c r="AJ7" s="3">
        <f t="shared" si="3"/>
        <v>336.92743424119243</v>
      </c>
      <c r="AK7" s="3">
        <f t="shared" si="3"/>
        <v>70.969997645699365</v>
      </c>
      <c r="AM7" s="3">
        <f t="shared" si="13"/>
        <v>1285.7846551930716</v>
      </c>
      <c r="AN7" s="3">
        <f t="shared" si="4"/>
        <v>1086.8831662862581</v>
      </c>
      <c r="AO7" s="3">
        <f t="shared" si="4"/>
        <v>198.90148890681343</v>
      </c>
      <c r="AQ7" s="3" t="s">
        <v>4</v>
      </c>
      <c r="AR7" s="3" t="s">
        <v>10</v>
      </c>
      <c r="AS7" s="3">
        <f t="shared" si="14"/>
        <v>1406.6036253994289</v>
      </c>
      <c r="AT7" s="3">
        <f t="shared" si="5"/>
        <v>1179.5284262943464</v>
      </c>
      <c r="AU7" s="3">
        <f t="shared" si="5"/>
        <v>227.07519910508245</v>
      </c>
      <c r="AV7" s="3">
        <f>SQRT(_xlfn.STDEV.S(AM16:AM19)/4)</f>
        <v>6.6930045314237407</v>
      </c>
      <c r="AW7" s="3">
        <f t="shared" ref="AW7:AX7" si="19">SQRT(_xlfn.STDEV.S(AN16:AN19)/4)</f>
        <v>6.0041053602326446</v>
      </c>
      <c r="AX7" s="3">
        <f t="shared" si="19"/>
        <v>4.8937722282387099</v>
      </c>
    </row>
    <row r="8" spans="1:64" x14ac:dyDescent="0.3">
      <c r="A8" s="4">
        <v>6</v>
      </c>
      <c r="B8" s="6">
        <v>6</v>
      </c>
      <c r="C8" s="6">
        <v>16</v>
      </c>
      <c r="D8" s="4">
        <v>1</v>
      </c>
      <c r="E8" s="4">
        <v>19</v>
      </c>
      <c r="F8" s="4">
        <v>3</v>
      </c>
      <c r="G8" s="9">
        <v>41437</v>
      </c>
      <c r="H8" s="7" t="s">
        <v>12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9</v>
      </c>
      <c r="N8" s="8">
        <v>35.636595603559421</v>
      </c>
      <c r="O8" s="5">
        <v>0.12984569761933445</v>
      </c>
      <c r="P8" s="5">
        <v>1.3207873580130276</v>
      </c>
      <c r="Q8" s="7">
        <v>20.635777372349931</v>
      </c>
      <c r="R8" s="7">
        <v>16.008518755427652</v>
      </c>
      <c r="S8" s="7">
        <v>4.6272586169222798</v>
      </c>
      <c r="T8" s="5">
        <f t="shared" si="16"/>
        <v>0.22423476147413696</v>
      </c>
      <c r="U8" s="5">
        <v>0.1948063949871722</v>
      </c>
      <c r="V8" s="10">
        <f t="shared" si="7"/>
        <v>0.69661671299406591</v>
      </c>
      <c r="W8" s="10">
        <f t="shared" si="0"/>
        <v>0.54041103051694417</v>
      </c>
      <c r="X8" s="10">
        <f t="shared" si="0"/>
        <v>0.15620568247712169</v>
      </c>
      <c r="Y8" s="10"/>
      <c r="Z8" s="10"/>
      <c r="AA8" s="3">
        <f t="shared" si="8"/>
        <v>117.03160778300307</v>
      </c>
      <c r="AB8" s="3">
        <f t="shared" si="9"/>
        <v>90.789053126846625</v>
      </c>
      <c r="AC8" s="3">
        <f t="shared" si="10"/>
        <v>26.242554656156443</v>
      </c>
      <c r="AE8" s="3">
        <f t="shared" si="11"/>
        <v>100.97362716050213</v>
      </c>
      <c r="AF8" s="3">
        <f t="shared" si="2"/>
        <v>82.765122272807531</v>
      </c>
      <c r="AG8" s="3">
        <f t="shared" si="2"/>
        <v>18.208504887694602</v>
      </c>
      <c r="AI8" s="3">
        <f t="shared" si="12"/>
        <v>218.0052349435052</v>
      </c>
      <c r="AJ8" s="3">
        <f t="shared" si="3"/>
        <v>173.55417539965416</v>
      </c>
      <c r="AK8" s="3">
        <f t="shared" si="3"/>
        <v>44.451059543851045</v>
      </c>
      <c r="AM8" s="3">
        <f t="shared" si="13"/>
        <v>1237.3837448569434</v>
      </c>
      <c r="AN8" s="3">
        <f t="shared" si="4"/>
        <v>1081.1456912786116</v>
      </c>
      <c r="AO8" s="3">
        <f t="shared" si="4"/>
        <v>156.23805357833191</v>
      </c>
      <c r="AQ8" s="3" t="s">
        <v>12</v>
      </c>
      <c r="AR8" s="3" t="s">
        <v>10</v>
      </c>
      <c r="AS8" s="3">
        <f t="shared" si="14"/>
        <v>1112.1938564146958</v>
      </c>
      <c r="AT8" s="3">
        <f t="shared" si="5"/>
        <v>888.31251057072984</v>
      </c>
      <c r="AU8" s="3">
        <f t="shared" si="5"/>
        <v>223.88134584396616</v>
      </c>
      <c r="AV8" s="3">
        <f>SQRT(_xlfn.STDEV.S(AM20:AM22)/4)</f>
        <v>7.2821067027764874</v>
      </c>
      <c r="AW8" s="3">
        <f t="shared" ref="AW8:AX8" si="20">SQRT(_xlfn.STDEV.S(AN20:AN22)/4)</f>
        <v>7.2149528884554286</v>
      </c>
      <c r="AX8" s="3">
        <f t="shared" si="20"/>
        <v>2.9480153854915492</v>
      </c>
    </row>
    <row r="9" spans="1:64" x14ac:dyDescent="0.3">
      <c r="A9" s="4">
        <v>7</v>
      </c>
      <c r="B9" s="6">
        <v>7</v>
      </c>
      <c r="C9" s="6">
        <v>17</v>
      </c>
      <c r="D9" s="4">
        <v>1</v>
      </c>
      <c r="E9" s="4">
        <v>19</v>
      </c>
      <c r="F9" s="4">
        <v>3</v>
      </c>
      <c r="G9" s="9">
        <v>41437</v>
      </c>
      <c r="H9" s="7" t="s">
        <v>12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9</v>
      </c>
      <c r="N9" s="8">
        <v>21.901261238562377</v>
      </c>
      <c r="O9" s="5">
        <v>0.13392470296311995</v>
      </c>
      <c r="P9" s="5">
        <v>1.2768846378654857</v>
      </c>
      <c r="Q9" s="7">
        <v>15.432067669755362</v>
      </c>
      <c r="R9" s="7">
        <v>12.498947763863203</v>
      </c>
      <c r="S9" s="7">
        <v>2.9331199058921591</v>
      </c>
      <c r="T9" s="5">
        <f t="shared" si="16"/>
        <v>0.19006655288588795</v>
      </c>
      <c r="U9" s="5">
        <v>0.18833106753178255</v>
      </c>
      <c r="V9" s="10">
        <f t="shared" si="7"/>
        <v>0.5209513584504607</v>
      </c>
      <c r="W9" s="10">
        <f t="shared" si="0"/>
        <v>0.42193592952856102</v>
      </c>
      <c r="X9" s="10">
        <f t="shared" si="0"/>
        <v>9.9015428921899656E-2</v>
      </c>
      <c r="Y9" s="10"/>
      <c r="Z9" s="10"/>
      <c r="AA9" s="3">
        <f t="shared" si="8"/>
        <v>87.519828219677393</v>
      </c>
      <c r="AB9" s="3">
        <f t="shared" si="9"/>
        <v>70.885236160798257</v>
      </c>
      <c r="AC9" s="3">
        <f t="shared" si="10"/>
        <v>16.634592058879143</v>
      </c>
      <c r="AE9" s="3">
        <f t="shared" si="11"/>
        <v>35.862040444281661</v>
      </c>
      <c r="AF9" s="3">
        <f t="shared" si="2"/>
        <v>33.537562333651167</v>
      </c>
      <c r="AG9" s="3">
        <f t="shared" si="2"/>
        <v>2.3244781106305057</v>
      </c>
      <c r="AI9" s="3">
        <f t="shared" si="12"/>
        <v>123.38186866395905</v>
      </c>
      <c r="AJ9" s="3">
        <f t="shared" si="3"/>
        <v>104.42279849444942</v>
      </c>
      <c r="AK9" s="3">
        <f t="shared" si="3"/>
        <v>18.959070169509648</v>
      </c>
      <c r="AM9" s="3">
        <f t="shared" si="13"/>
        <v>820.37163561096054</v>
      </c>
      <c r="AN9" s="3">
        <f t="shared" si="4"/>
        <v>735.12817345467136</v>
      </c>
      <c r="AO9" s="3">
        <f t="shared" si="4"/>
        <v>85.243462156289212</v>
      </c>
      <c r="AQ9" s="3" t="s">
        <v>5</v>
      </c>
      <c r="AR9" s="3" t="s">
        <v>10</v>
      </c>
      <c r="AS9" s="3">
        <f t="shared" si="14"/>
        <v>1274.7633160257826</v>
      </c>
      <c r="AT9" s="3">
        <f t="shared" si="5"/>
        <v>1015.9597816970763</v>
      </c>
      <c r="AU9" s="3">
        <f t="shared" si="5"/>
        <v>258.80353432870612</v>
      </c>
      <c r="AV9" s="3">
        <f>SQRT(_xlfn.STDEV.S(AM23:AM25)/4)</f>
        <v>12.732626353829032</v>
      </c>
      <c r="AW9" s="3">
        <f t="shared" ref="AW9:AX9" si="21">SQRT(_xlfn.STDEV.S(AN23:AN25)/4)</f>
        <v>11.869367162806713</v>
      </c>
      <c r="AX9" s="3">
        <f t="shared" si="21"/>
        <v>4.7917401708092635</v>
      </c>
    </row>
    <row r="10" spans="1:64" x14ac:dyDescent="0.3">
      <c r="A10" s="4">
        <v>8</v>
      </c>
      <c r="B10" s="6">
        <v>9</v>
      </c>
      <c r="C10" s="6">
        <v>19</v>
      </c>
      <c r="D10" s="4">
        <v>1</v>
      </c>
      <c r="E10" s="4">
        <v>19</v>
      </c>
      <c r="F10" s="4">
        <v>3</v>
      </c>
      <c r="G10" s="9">
        <v>41437</v>
      </c>
      <c r="H10" s="7" t="s">
        <v>5</v>
      </c>
      <c r="I10" s="7" t="s">
        <v>8</v>
      </c>
      <c r="J10" s="7" t="s">
        <v>7</v>
      </c>
      <c r="K10" s="7" t="s">
        <v>7</v>
      </c>
      <c r="L10" s="7" t="s">
        <v>8</v>
      </c>
      <c r="M10" s="7" t="s">
        <v>9</v>
      </c>
      <c r="N10" s="8">
        <v>9.4504508752197819E-2</v>
      </c>
      <c r="O10" s="5">
        <v>0</v>
      </c>
      <c r="P10" s="5">
        <v>0</v>
      </c>
      <c r="Q10" s="7">
        <v>0</v>
      </c>
      <c r="R10" s="7">
        <v>0</v>
      </c>
      <c r="S10" s="7">
        <v>0</v>
      </c>
      <c r="T10" s="5">
        <v>0</v>
      </c>
      <c r="U10" s="5">
        <v>0</v>
      </c>
      <c r="V10" s="10">
        <f t="shared" si="7"/>
        <v>0</v>
      </c>
      <c r="W10" s="10">
        <f t="shared" si="0"/>
        <v>0</v>
      </c>
      <c r="X10" s="10">
        <f t="shared" si="0"/>
        <v>0</v>
      </c>
      <c r="Y10" s="10"/>
      <c r="Z10" s="10"/>
      <c r="AA10" s="3">
        <f t="shared" si="8"/>
        <v>0</v>
      </c>
      <c r="AB10" s="3">
        <f t="shared" si="9"/>
        <v>0</v>
      </c>
      <c r="AC10" s="3">
        <f t="shared" si="10"/>
        <v>0</v>
      </c>
      <c r="AE10" s="3">
        <f t="shared" si="11"/>
        <v>5.3889111452911669</v>
      </c>
      <c r="AF10" s="3">
        <f t="shared" si="2"/>
        <v>4.9459336274469869</v>
      </c>
      <c r="AG10" s="3">
        <f t="shared" si="2"/>
        <v>0.44297751784418027</v>
      </c>
      <c r="AI10" s="3">
        <f t="shared" si="12"/>
        <v>5.3889111452911669</v>
      </c>
      <c r="AJ10" s="3">
        <f t="shared" si="3"/>
        <v>4.9459336274469869</v>
      </c>
      <c r="AK10" s="3">
        <f t="shared" si="3"/>
        <v>0.44297751784418027</v>
      </c>
      <c r="AM10" s="3">
        <f t="shared" si="13"/>
        <v>116.95623180498134</v>
      </c>
      <c r="AN10" s="3">
        <f t="shared" si="4"/>
        <v>116.07027676929299</v>
      </c>
      <c r="AO10" s="3">
        <f t="shared" si="4"/>
        <v>0.88595503568836054</v>
      </c>
      <c r="AQ10" s="3" t="s">
        <v>13</v>
      </c>
      <c r="AR10" s="3" t="s">
        <v>10</v>
      </c>
      <c r="AS10" s="3">
        <f t="shared" si="14"/>
        <v>1030.7679744517739</v>
      </c>
      <c r="AT10" s="3">
        <f t="shared" si="5"/>
        <v>873.46053333021757</v>
      </c>
      <c r="AU10" s="3">
        <f t="shared" si="5"/>
        <v>157.30744112155617</v>
      </c>
      <c r="AV10" s="3">
        <f>SQRT(_xlfn.STDEV.S(AM26:AM28)/4)</f>
        <v>6.0616118850458633</v>
      </c>
      <c r="AW10" s="3">
        <f t="shared" ref="AW10:AX10" si="22">SQRT(_xlfn.STDEV.S(AN26:AN28)/4)</f>
        <v>5.3069674831040956</v>
      </c>
      <c r="AX10" s="3">
        <f t="shared" si="22"/>
        <v>3.1819237364894533</v>
      </c>
    </row>
    <row r="11" spans="1:64" x14ac:dyDescent="0.3">
      <c r="A11" s="4">
        <v>9</v>
      </c>
      <c r="B11" s="6">
        <v>10</v>
      </c>
      <c r="C11" s="6">
        <v>20</v>
      </c>
      <c r="D11" s="4">
        <v>1</v>
      </c>
      <c r="E11" s="4">
        <v>19</v>
      </c>
      <c r="F11" s="4">
        <v>3</v>
      </c>
      <c r="G11" s="9">
        <v>41437</v>
      </c>
      <c r="H11" s="7" t="s">
        <v>5</v>
      </c>
      <c r="I11" s="7" t="s">
        <v>8</v>
      </c>
      <c r="J11" s="7" t="s">
        <v>7</v>
      </c>
      <c r="K11" s="7" t="s">
        <v>7</v>
      </c>
      <c r="L11" s="7" t="s">
        <v>8</v>
      </c>
      <c r="M11" s="7" t="s">
        <v>9</v>
      </c>
      <c r="N11" s="8">
        <v>0.24394285639055782</v>
      </c>
      <c r="O11" s="5">
        <v>0</v>
      </c>
      <c r="P11" s="5">
        <v>0</v>
      </c>
      <c r="Q11" s="7">
        <v>0</v>
      </c>
      <c r="R11" s="7">
        <v>0</v>
      </c>
      <c r="S11" s="7">
        <v>0</v>
      </c>
      <c r="T11" s="5">
        <v>0</v>
      </c>
      <c r="U11" s="5">
        <v>0</v>
      </c>
      <c r="V11" s="10">
        <f t="shared" si="7"/>
        <v>0</v>
      </c>
      <c r="W11" s="10">
        <f t="shared" si="0"/>
        <v>0</v>
      </c>
      <c r="X11" s="10">
        <f t="shared" si="0"/>
        <v>0</v>
      </c>
      <c r="Y11" s="10"/>
      <c r="Z11" s="10"/>
      <c r="AA11" s="3">
        <f t="shared" si="8"/>
        <v>0</v>
      </c>
      <c r="AB11" s="3">
        <f t="shared" si="9"/>
        <v>0</v>
      </c>
      <c r="AC11" s="3">
        <f t="shared" si="10"/>
        <v>0</v>
      </c>
      <c r="AE11" s="3">
        <f t="shared" si="11"/>
        <v>0</v>
      </c>
      <c r="AF11" s="3">
        <f t="shared" si="2"/>
        <v>0</v>
      </c>
      <c r="AG11" s="3">
        <f t="shared" si="2"/>
        <v>0</v>
      </c>
      <c r="AI11" s="3">
        <f t="shared" si="12"/>
        <v>0</v>
      </c>
      <c r="AJ11" s="3">
        <f t="shared" si="3"/>
        <v>0</v>
      </c>
      <c r="AK11" s="3">
        <f t="shared" si="3"/>
        <v>0</v>
      </c>
      <c r="AM11" s="3">
        <f t="shared" si="13"/>
        <v>339.18334976128267</v>
      </c>
      <c r="AN11" s="3">
        <f t="shared" si="4"/>
        <v>335.49540214302925</v>
      </c>
      <c r="AO11" s="3">
        <f t="shared" si="4"/>
        <v>3.6879476182533693</v>
      </c>
      <c r="BE11" s="3" t="s">
        <v>21</v>
      </c>
      <c r="BH11" s="3" t="s">
        <v>20</v>
      </c>
      <c r="BK11" s="3" t="s">
        <v>22</v>
      </c>
    </row>
    <row r="12" spans="1:64" x14ac:dyDescent="0.3">
      <c r="A12" s="4">
        <v>10</v>
      </c>
      <c r="B12" s="6">
        <v>12</v>
      </c>
      <c r="C12" s="6">
        <v>22</v>
      </c>
      <c r="D12" s="4">
        <v>1</v>
      </c>
      <c r="E12" s="4">
        <v>19</v>
      </c>
      <c r="F12" s="4">
        <v>3</v>
      </c>
      <c r="G12" s="9">
        <v>41437</v>
      </c>
      <c r="H12" s="7" t="s">
        <v>5</v>
      </c>
      <c r="I12" s="7" t="s">
        <v>8</v>
      </c>
      <c r="J12" s="7" t="s">
        <v>7</v>
      </c>
      <c r="K12" s="7" t="s">
        <v>7</v>
      </c>
      <c r="L12" s="7" t="s">
        <v>8</v>
      </c>
      <c r="M12" s="7" t="s">
        <v>9</v>
      </c>
      <c r="N12" s="8">
        <v>0.10359295922656041</v>
      </c>
      <c r="O12" s="5">
        <v>0</v>
      </c>
      <c r="P12" s="5">
        <v>0</v>
      </c>
      <c r="Q12" s="7">
        <v>0</v>
      </c>
      <c r="R12" s="7">
        <v>0</v>
      </c>
      <c r="S12" s="7">
        <v>0</v>
      </c>
      <c r="T12" s="5">
        <v>0</v>
      </c>
      <c r="U12" s="5">
        <v>0</v>
      </c>
      <c r="V12" s="10">
        <f t="shared" si="7"/>
        <v>0</v>
      </c>
      <c r="W12" s="10">
        <f t="shared" si="0"/>
        <v>0</v>
      </c>
      <c r="X12" s="10">
        <f t="shared" si="0"/>
        <v>0</v>
      </c>
      <c r="Y12" s="10"/>
      <c r="Z12" s="10"/>
      <c r="AA12" s="3">
        <f t="shared" si="8"/>
        <v>0</v>
      </c>
      <c r="AB12" s="3">
        <f t="shared" si="9"/>
        <v>0</v>
      </c>
      <c r="AC12" s="3">
        <f t="shared" si="10"/>
        <v>0</v>
      </c>
      <c r="AE12" s="3">
        <f t="shared" si="11"/>
        <v>0.52136254237345525</v>
      </c>
      <c r="AF12" s="3">
        <f t="shared" si="2"/>
        <v>0.52136254237345525</v>
      </c>
      <c r="AG12" s="3">
        <f t="shared" si="2"/>
        <v>0</v>
      </c>
      <c r="AI12" s="3">
        <f t="shared" si="12"/>
        <v>0.52136254237345525</v>
      </c>
      <c r="AJ12" s="3">
        <f t="shared" si="3"/>
        <v>0.52136254237345525</v>
      </c>
      <c r="AK12" s="3">
        <f t="shared" si="3"/>
        <v>0</v>
      </c>
      <c r="AM12" s="3">
        <f t="shared" si="13"/>
        <v>254.26363054968857</v>
      </c>
      <c r="AN12" s="3">
        <f t="shared" si="4"/>
        <v>254.26363054968857</v>
      </c>
      <c r="AO12" s="3">
        <f t="shared" si="4"/>
        <v>0</v>
      </c>
      <c r="AQ12" s="3" t="s">
        <v>48</v>
      </c>
      <c r="AV12" s="3" t="s">
        <v>49</v>
      </c>
      <c r="AY12" s="3" t="s">
        <v>50</v>
      </c>
      <c r="BD12" s="3" t="s">
        <v>8</v>
      </c>
      <c r="BE12" s="3" t="s">
        <v>84</v>
      </c>
      <c r="BF12" s="3" t="s">
        <v>10</v>
      </c>
      <c r="BH12" s="3" t="s">
        <v>84</v>
      </c>
      <c r="BI12" s="3" t="s">
        <v>10</v>
      </c>
      <c r="BK12" s="3" t="s">
        <v>84</v>
      </c>
      <c r="BL12" s="3" t="s">
        <v>10</v>
      </c>
    </row>
    <row r="13" spans="1:64" x14ac:dyDescent="0.3">
      <c r="A13" s="4">
        <v>11</v>
      </c>
      <c r="B13" s="6">
        <v>13</v>
      </c>
      <c r="C13" s="6">
        <v>23</v>
      </c>
      <c r="D13" s="4">
        <v>1</v>
      </c>
      <c r="E13" s="4">
        <v>19</v>
      </c>
      <c r="F13" s="4">
        <v>3</v>
      </c>
      <c r="G13" s="9">
        <v>41437</v>
      </c>
      <c r="H13" s="7" t="s">
        <v>13</v>
      </c>
      <c r="I13" s="7" t="s">
        <v>8</v>
      </c>
      <c r="J13" s="7" t="s">
        <v>8</v>
      </c>
      <c r="K13" s="7" t="s">
        <v>7</v>
      </c>
      <c r="L13" s="7" t="s">
        <v>7</v>
      </c>
      <c r="M13" s="7" t="s">
        <v>9</v>
      </c>
      <c r="N13" s="8">
        <v>0.48745561609185983</v>
      </c>
      <c r="O13" s="5">
        <v>0</v>
      </c>
      <c r="P13" s="5">
        <v>1.7198065088288983</v>
      </c>
      <c r="Q13" s="7">
        <v>1.0067240986614134</v>
      </c>
      <c r="R13" s="7">
        <v>1.0067240986614134</v>
      </c>
      <c r="S13" s="7">
        <v>0</v>
      </c>
      <c r="T13" s="5">
        <f t="shared" si="16"/>
        <v>0</v>
      </c>
      <c r="U13" s="5">
        <v>0.25365877711340684</v>
      </c>
      <c r="V13" s="10">
        <f t="shared" si="7"/>
        <v>3.398470626268274E-2</v>
      </c>
      <c r="W13" s="10">
        <f t="shared" si="0"/>
        <v>3.398470626268274E-2</v>
      </c>
      <c r="X13" s="10">
        <f t="shared" si="0"/>
        <v>0</v>
      </c>
      <c r="Y13" s="10"/>
      <c r="Z13" s="10"/>
      <c r="AA13" s="3">
        <f t="shared" si="8"/>
        <v>5.7094306521307008</v>
      </c>
      <c r="AB13" s="3">
        <f t="shared" si="9"/>
        <v>5.7094306521307008</v>
      </c>
      <c r="AC13" s="3">
        <f t="shared" si="10"/>
        <v>0</v>
      </c>
      <c r="AE13" s="3">
        <f t="shared" si="11"/>
        <v>14.348690200078368</v>
      </c>
      <c r="AF13" s="3">
        <f t="shared" si="2"/>
        <v>13.646651384317931</v>
      </c>
      <c r="AG13" s="3">
        <f t="shared" si="2"/>
        <v>0.70203881576043747</v>
      </c>
      <c r="AI13" s="3">
        <f t="shared" si="12"/>
        <v>20.058120852209068</v>
      </c>
      <c r="AJ13" s="3">
        <f t="shared" si="3"/>
        <v>19.356082036448633</v>
      </c>
      <c r="AK13" s="3">
        <f t="shared" si="3"/>
        <v>0.70203881576043747</v>
      </c>
      <c r="AM13" s="3">
        <f t="shared" si="13"/>
        <v>172.52422959402838</v>
      </c>
      <c r="AN13" s="3">
        <f t="shared" si="4"/>
        <v>167.72516188873365</v>
      </c>
      <c r="AO13" s="3">
        <f t="shared" si="4"/>
        <v>4.7990677052947097</v>
      </c>
      <c r="AQ13" s="3" t="s">
        <v>4</v>
      </c>
      <c r="AR13" s="3" t="s">
        <v>9</v>
      </c>
      <c r="AS13" s="5">
        <f t="array" ref="AS13:AX20">ROUND(AS3:AX10,2)</f>
        <v>1196.74</v>
      </c>
      <c r="AT13" s="5">
        <v>1057.8900000000001</v>
      </c>
      <c r="AU13" s="5">
        <v>138.85</v>
      </c>
      <c r="AV13" s="5">
        <v>15.7</v>
      </c>
      <c r="AW13" s="5">
        <v>14.95</v>
      </c>
      <c r="AX13" s="5">
        <v>5.03</v>
      </c>
      <c r="AY13" s="3" t="str">
        <f>CONCATENATE(AS13," (",$AV$12," ",AV13,")")</f>
        <v>1196.74 (± 15.7)</v>
      </c>
      <c r="AZ13" s="3" t="str">
        <f t="shared" ref="AZ13:BA13" si="23">CONCATENATE(AT13," (",$AV$12," ",AW13,")")</f>
        <v>1057.89 (± 14.95)</v>
      </c>
      <c r="BA13" s="3" t="str">
        <f t="shared" si="23"/>
        <v>138.85 (± 5.03)</v>
      </c>
      <c r="BC13" s="3" t="s">
        <v>4</v>
      </c>
      <c r="BD13" s="3">
        <v>4</v>
      </c>
      <c r="BE13" s="3" t="s">
        <v>51</v>
      </c>
      <c r="BF13" s="3" t="s">
        <v>63</v>
      </c>
      <c r="BH13" s="3" t="s">
        <v>52</v>
      </c>
      <c r="BI13" s="3" t="s">
        <v>67</v>
      </c>
      <c r="BK13" s="3" t="s">
        <v>53</v>
      </c>
      <c r="BL13" s="3" t="s">
        <v>71</v>
      </c>
    </row>
    <row r="14" spans="1:64" x14ac:dyDescent="0.3">
      <c r="A14" s="4">
        <v>12</v>
      </c>
      <c r="B14" s="6">
        <v>15</v>
      </c>
      <c r="C14" s="6">
        <v>25</v>
      </c>
      <c r="D14" s="4">
        <v>1</v>
      </c>
      <c r="E14" s="4">
        <v>19</v>
      </c>
      <c r="F14" s="4">
        <v>3</v>
      </c>
      <c r="G14" s="9">
        <v>41437</v>
      </c>
      <c r="H14" s="7" t="s">
        <v>13</v>
      </c>
      <c r="I14" s="7" t="s">
        <v>8</v>
      </c>
      <c r="J14" s="7" t="s">
        <v>8</v>
      </c>
      <c r="K14" s="7" t="s">
        <v>7</v>
      </c>
      <c r="L14" s="7" t="s">
        <v>7</v>
      </c>
      <c r="M14" s="7" t="s">
        <v>9</v>
      </c>
      <c r="N14" s="8">
        <v>0.16273314941365646</v>
      </c>
      <c r="O14" s="5">
        <v>0</v>
      </c>
      <c r="P14" s="5">
        <v>2.0900673618882299</v>
      </c>
      <c r="Q14" s="7">
        <v>0</v>
      </c>
      <c r="R14" s="7">
        <v>0</v>
      </c>
      <c r="S14" s="7">
        <v>0</v>
      </c>
      <c r="T14" s="5">
        <v>0</v>
      </c>
      <c r="U14" s="5">
        <v>0.3082695224023938</v>
      </c>
      <c r="V14" s="10">
        <f t="shared" si="7"/>
        <v>0</v>
      </c>
      <c r="W14" s="10">
        <f t="shared" si="0"/>
        <v>0</v>
      </c>
      <c r="X14" s="10">
        <f t="shared" si="0"/>
        <v>0</v>
      </c>
      <c r="Y14" s="10"/>
      <c r="Z14" s="10"/>
      <c r="AA14" s="3">
        <f t="shared" si="8"/>
        <v>0</v>
      </c>
      <c r="AB14" s="3">
        <f t="shared" si="9"/>
        <v>0</v>
      </c>
      <c r="AC14" s="3">
        <f t="shared" si="10"/>
        <v>0</v>
      </c>
      <c r="AE14" s="3">
        <f t="shared" si="11"/>
        <v>3.5058933862455657</v>
      </c>
      <c r="AF14" s="3">
        <f t="shared" si="2"/>
        <v>3.5058933862455657</v>
      </c>
      <c r="AG14" s="3">
        <f t="shared" si="2"/>
        <v>0</v>
      </c>
      <c r="AI14" s="3">
        <f t="shared" si="12"/>
        <v>3.5058933862455657</v>
      </c>
      <c r="AJ14" s="3">
        <f t="shared" si="3"/>
        <v>3.5058933862455657</v>
      </c>
      <c r="AK14" s="3">
        <f t="shared" si="3"/>
        <v>0</v>
      </c>
      <c r="AM14" s="3">
        <f t="shared" si="13"/>
        <v>90.838220624812521</v>
      </c>
      <c r="AN14" s="3">
        <f t="shared" si="4"/>
        <v>88.913891962116082</v>
      </c>
      <c r="AO14" s="3">
        <f t="shared" si="4"/>
        <v>1.9243286626964253</v>
      </c>
      <c r="AQ14" s="3" t="s">
        <v>12</v>
      </c>
      <c r="AR14" s="3" t="s">
        <v>9</v>
      </c>
      <c r="AS14" s="5">
        <v>1114.51</v>
      </c>
      <c r="AT14" s="5">
        <v>967.72</v>
      </c>
      <c r="AU14" s="5">
        <v>146.79</v>
      </c>
      <c r="AV14" s="5">
        <v>8</v>
      </c>
      <c r="AW14" s="5">
        <v>7.1</v>
      </c>
      <c r="AX14" s="5">
        <v>3.79</v>
      </c>
      <c r="AY14" s="3" t="str">
        <f t="shared" ref="AY14:AY20" si="24">CONCATENATE(AS14," (",$AV$12," ",AV14,")")</f>
        <v>1114.51 (± 8)</v>
      </c>
      <c r="AZ14" s="3" t="str">
        <f t="shared" ref="AZ14:BA20" si="25">CONCATENATE(AT14," (",$AV$12," ",AW14,")")</f>
        <v>967.72 (± 7.1)</v>
      </c>
      <c r="BA14" s="3" t="str">
        <f t="shared" si="25"/>
        <v>146.79 (± 3.79)</v>
      </c>
      <c r="BC14" s="3" t="s">
        <v>12</v>
      </c>
      <c r="BD14" s="3">
        <v>4</v>
      </c>
      <c r="BE14" s="3" t="s">
        <v>54</v>
      </c>
      <c r="BF14" s="3" t="s">
        <v>64</v>
      </c>
      <c r="BH14" s="3" t="s">
        <v>55</v>
      </c>
      <c r="BI14" s="3" t="s">
        <v>68</v>
      </c>
      <c r="BK14" s="3" t="s">
        <v>56</v>
      </c>
      <c r="BL14" s="3" t="s">
        <v>72</v>
      </c>
    </row>
    <row r="15" spans="1:64" x14ac:dyDescent="0.3">
      <c r="A15" s="4">
        <v>13</v>
      </c>
      <c r="B15" s="6">
        <v>16</v>
      </c>
      <c r="C15" s="6">
        <v>26</v>
      </c>
      <c r="D15" s="4">
        <v>1</v>
      </c>
      <c r="E15" s="4">
        <v>19</v>
      </c>
      <c r="F15" s="4">
        <v>3</v>
      </c>
      <c r="G15" s="9">
        <v>41437</v>
      </c>
      <c r="H15" s="7" t="s">
        <v>13</v>
      </c>
      <c r="I15" s="7" t="s">
        <v>8</v>
      </c>
      <c r="J15" s="7" t="s">
        <v>8</v>
      </c>
      <c r="K15" s="7" t="s">
        <v>7</v>
      </c>
      <c r="L15" s="7" t="s">
        <v>7</v>
      </c>
      <c r="M15" s="7" t="s">
        <v>9</v>
      </c>
      <c r="N15" s="8">
        <v>9.8530841091052992E-2</v>
      </c>
      <c r="O15" s="5">
        <v>0</v>
      </c>
      <c r="P15" s="5">
        <v>0.71342009397796347</v>
      </c>
      <c r="Q15" s="7">
        <v>0</v>
      </c>
      <c r="R15" s="7">
        <v>0</v>
      </c>
      <c r="S15" s="7">
        <v>0</v>
      </c>
      <c r="T15" s="5">
        <v>0</v>
      </c>
      <c r="U15" s="5">
        <v>0.10522420265161703</v>
      </c>
      <c r="V15" s="10">
        <f t="shared" si="7"/>
        <v>0</v>
      </c>
      <c r="W15" s="10">
        <f t="shared" si="0"/>
        <v>0</v>
      </c>
      <c r="X15" s="10">
        <f t="shared" si="0"/>
        <v>0</v>
      </c>
      <c r="Y15" s="10"/>
      <c r="Z15" s="10"/>
      <c r="AA15" s="3">
        <f t="shared" si="8"/>
        <v>0</v>
      </c>
      <c r="AB15" s="3">
        <f t="shared" si="9"/>
        <v>0</v>
      </c>
      <c r="AC15" s="3">
        <f t="shared" si="10"/>
        <v>0</v>
      </c>
      <c r="AE15" s="3">
        <f t="shared" si="11"/>
        <v>0</v>
      </c>
      <c r="AF15" s="3">
        <f t="shared" si="2"/>
        <v>0</v>
      </c>
      <c r="AG15" s="3">
        <f t="shared" si="2"/>
        <v>0</v>
      </c>
      <c r="AI15" s="3">
        <f t="shared" si="12"/>
        <v>0</v>
      </c>
      <c r="AJ15" s="3">
        <f t="shared" si="3"/>
        <v>0</v>
      </c>
      <c r="AK15" s="3">
        <f t="shared" si="3"/>
        <v>0</v>
      </c>
      <c r="AM15" s="3">
        <f t="shared" si="13"/>
        <v>84.735068481546449</v>
      </c>
      <c r="AN15" s="3">
        <f t="shared" si="4"/>
        <v>84.735068481546449</v>
      </c>
      <c r="AO15" s="3">
        <f t="shared" si="4"/>
        <v>0</v>
      </c>
      <c r="AQ15" s="3" t="s">
        <v>5</v>
      </c>
      <c r="AR15" s="3" t="s">
        <v>9</v>
      </c>
      <c r="AS15" s="5">
        <v>236.8</v>
      </c>
      <c r="AT15" s="5">
        <v>235.28</v>
      </c>
      <c r="AU15" s="5">
        <v>1.52</v>
      </c>
      <c r="AV15" s="5">
        <v>5.29</v>
      </c>
      <c r="AW15" s="5">
        <v>5.27</v>
      </c>
      <c r="AX15" s="5">
        <v>0.69</v>
      </c>
      <c r="AY15" s="3" t="str">
        <f t="shared" si="24"/>
        <v>236.8 (± 5.29)</v>
      </c>
      <c r="AZ15" s="3" t="str">
        <f t="shared" si="25"/>
        <v>235.28 (± 5.27)</v>
      </c>
      <c r="BA15" s="3" t="str">
        <f t="shared" si="25"/>
        <v>1.52 (± 0.69)</v>
      </c>
      <c r="BC15" s="3" t="s">
        <v>5</v>
      </c>
      <c r="BD15" s="3">
        <v>3</v>
      </c>
      <c r="BE15" s="3" t="s">
        <v>57</v>
      </c>
      <c r="BF15" s="3" t="s">
        <v>65</v>
      </c>
      <c r="BH15" s="3" t="s">
        <v>58</v>
      </c>
      <c r="BI15" s="3" t="s">
        <v>69</v>
      </c>
      <c r="BK15" s="3" t="s">
        <v>59</v>
      </c>
      <c r="BL15" s="3" t="s">
        <v>73</v>
      </c>
    </row>
    <row r="16" spans="1:64" x14ac:dyDescent="0.3">
      <c r="A16" s="4">
        <v>14</v>
      </c>
      <c r="B16" s="11">
        <v>17</v>
      </c>
      <c r="C16" s="6">
        <v>27</v>
      </c>
      <c r="D16" s="4">
        <v>1</v>
      </c>
      <c r="E16" s="4">
        <v>19</v>
      </c>
      <c r="F16" s="4">
        <v>3</v>
      </c>
      <c r="G16" s="9">
        <v>41437</v>
      </c>
      <c r="H16" s="7" t="s">
        <v>4</v>
      </c>
      <c r="I16" s="7" t="s">
        <v>7</v>
      </c>
      <c r="J16" s="7" t="s">
        <v>8</v>
      </c>
      <c r="K16" s="7" t="s">
        <v>8</v>
      </c>
      <c r="L16" s="7" t="s">
        <v>7</v>
      </c>
      <c r="M16" s="7" t="s">
        <v>10</v>
      </c>
      <c r="N16" s="8">
        <v>10.806765283466026</v>
      </c>
      <c r="O16" s="5">
        <v>0.20649956119963761</v>
      </c>
      <c r="P16" s="5">
        <v>1.7822733395326866</v>
      </c>
      <c r="Q16" s="7">
        <v>1.7883128080132906</v>
      </c>
      <c r="R16" s="7">
        <v>0</v>
      </c>
      <c r="S16" s="7">
        <v>1.7883128080132906</v>
      </c>
      <c r="T16" s="5">
        <f t="shared" si="16"/>
        <v>1</v>
      </c>
      <c r="U16" s="5">
        <v>0.26287217397237267</v>
      </c>
      <c r="V16" s="10">
        <f t="shared" si="7"/>
        <v>6.0369355980386931E-2</v>
      </c>
      <c r="W16" s="10">
        <f t="shared" si="0"/>
        <v>0</v>
      </c>
      <c r="X16" s="10">
        <f t="shared" si="0"/>
        <v>6.0369355980386931E-2</v>
      </c>
      <c r="Y16" s="10"/>
      <c r="Z16" s="10"/>
      <c r="AA16" s="3">
        <f t="shared" si="8"/>
        <v>10.142051804705005</v>
      </c>
      <c r="AB16" s="3">
        <f t="shared" si="9"/>
        <v>0</v>
      </c>
      <c r="AC16" s="3">
        <f t="shared" si="10"/>
        <v>10.142051804705005</v>
      </c>
      <c r="AE16" s="3">
        <f t="shared" si="11"/>
        <v>128.85930572485614</v>
      </c>
      <c r="AF16" s="3">
        <f t="shared" si="2"/>
        <v>107.91515313545241</v>
      </c>
      <c r="AG16" s="3">
        <f t="shared" si="2"/>
        <v>20.944152589403718</v>
      </c>
      <c r="AI16" s="3">
        <f t="shared" si="12"/>
        <v>139.00135752956115</v>
      </c>
      <c r="AJ16" s="3">
        <f t="shared" si="3"/>
        <v>107.91515313545241</v>
      </c>
      <c r="AK16" s="3">
        <f t="shared" si="3"/>
        <v>31.086204394108723</v>
      </c>
      <c r="AM16" s="3">
        <f t="shared" si="13"/>
        <v>1503.3899827347473</v>
      </c>
      <c r="AN16" s="3">
        <f t="shared" si="4"/>
        <v>1351.6112430467938</v>
      </c>
      <c r="AO16" s="3">
        <f t="shared" si="4"/>
        <v>151.77873968795353</v>
      </c>
      <c r="AQ16" s="3" t="s">
        <v>13</v>
      </c>
      <c r="AR16" s="3" t="s">
        <v>9</v>
      </c>
      <c r="AS16" s="5">
        <v>116.03</v>
      </c>
      <c r="AT16" s="5">
        <v>113.79</v>
      </c>
      <c r="AU16" s="5">
        <v>2.2400000000000002</v>
      </c>
      <c r="AV16" s="5">
        <v>3.5</v>
      </c>
      <c r="AW16" s="5">
        <v>3.42</v>
      </c>
      <c r="AX16" s="5">
        <v>0.78</v>
      </c>
      <c r="AY16" s="3" t="str">
        <f t="shared" si="24"/>
        <v>116.03 (± 3.5)</v>
      </c>
      <c r="AZ16" s="3" t="str">
        <f t="shared" si="25"/>
        <v>113.79 (± 3.42)</v>
      </c>
      <c r="BA16" s="3" t="str">
        <f t="shared" si="25"/>
        <v>2.24 (± 0.78)</v>
      </c>
      <c r="BC16" s="3" t="s">
        <v>13</v>
      </c>
      <c r="BD16" s="3">
        <v>3</v>
      </c>
      <c r="BE16" s="3" t="s">
        <v>60</v>
      </c>
      <c r="BF16" s="3" t="s">
        <v>66</v>
      </c>
      <c r="BH16" s="3" t="s">
        <v>61</v>
      </c>
      <c r="BI16" s="3" t="s">
        <v>70</v>
      </c>
      <c r="BK16" s="3" t="s">
        <v>62</v>
      </c>
      <c r="BL16" s="3" t="s">
        <v>74</v>
      </c>
    </row>
    <row r="17" spans="1:53" x14ac:dyDescent="0.3">
      <c r="A17" s="4">
        <v>15</v>
      </c>
      <c r="B17" s="11">
        <v>18</v>
      </c>
      <c r="C17" s="6">
        <v>28</v>
      </c>
      <c r="D17" s="4">
        <v>1</v>
      </c>
      <c r="E17" s="4">
        <v>19</v>
      </c>
      <c r="F17" s="4">
        <v>3</v>
      </c>
      <c r="G17" s="9">
        <v>41437</v>
      </c>
      <c r="H17" s="7" t="s">
        <v>4</v>
      </c>
      <c r="I17" s="7" t="s">
        <v>7</v>
      </c>
      <c r="J17" s="7" t="s">
        <v>8</v>
      </c>
      <c r="K17" s="7" t="s">
        <v>8</v>
      </c>
      <c r="L17" s="7" t="s">
        <v>7</v>
      </c>
      <c r="M17" s="7" t="s">
        <v>10</v>
      </c>
      <c r="N17" s="8">
        <v>8.9822837933157924</v>
      </c>
      <c r="O17" s="5">
        <v>0.28895050460964361</v>
      </c>
      <c r="P17" s="5">
        <v>2.2919624545533677</v>
      </c>
      <c r="Q17" s="7">
        <v>9.1790584492802978</v>
      </c>
      <c r="R17" s="7">
        <v>6.5836230146546759</v>
      </c>
      <c r="S17" s="7">
        <v>2.5954354346256219</v>
      </c>
      <c r="T17" s="5">
        <f t="shared" si="16"/>
        <v>0.28275617253849411</v>
      </c>
      <c r="U17" s="5">
        <v>0.33804755966863831</v>
      </c>
      <c r="V17" s="10">
        <f t="shared" si="7"/>
        <v>0.30986404873149148</v>
      </c>
      <c r="W17" s="10">
        <f t="shared" si="0"/>
        <v>0.22224807630489354</v>
      </c>
      <c r="X17" s="10">
        <f t="shared" si="0"/>
        <v>8.7615972426597952E-2</v>
      </c>
      <c r="Y17" s="10"/>
      <c r="Z17" s="10"/>
      <c r="AA17" s="3">
        <f t="shared" si="8"/>
        <v>52.05716018689057</v>
      </c>
      <c r="AB17" s="3">
        <f t="shared" si="9"/>
        <v>37.337676819222118</v>
      </c>
      <c r="AC17" s="3">
        <f t="shared" si="10"/>
        <v>14.719483367668456</v>
      </c>
      <c r="AE17" s="3">
        <f t="shared" si="11"/>
        <v>134.25049970400551</v>
      </c>
      <c r="AF17" s="3">
        <f t="shared" si="2"/>
        <v>114.89981844326111</v>
      </c>
      <c r="AG17" s="3">
        <f t="shared" si="2"/>
        <v>19.350681260744398</v>
      </c>
      <c r="AI17" s="3">
        <f t="shared" si="12"/>
        <v>186.30765989089608</v>
      </c>
      <c r="AJ17" s="3">
        <f t="shared" si="3"/>
        <v>152.23749526248324</v>
      </c>
      <c r="AK17" s="3">
        <f t="shared" si="3"/>
        <v>34.070164628412854</v>
      </c>
      <c r="AM17" s="3">
        <f t="shared" si="13"/>
        <v>1230.0312477209445</v>
      </c>
      <c r="AN17" s="3">
        <f t="shared" si="4"/>
        <v>1061.2100592743816</v>
      </c>
      <c r="AO17" s="3">
        <f t="shared" si="4"/>
        <v>168.82118844656284</v>
      </c>
      <c r="AQ17" s="3" t="s">
        <v>4</v>
      </c>
      <c r="AR17" s="3" t="s">
        <v>10</v>
      </c>
      <c r="AS17" s="5">
        <v>1406.6</v>
      </c>
      <c r="AT17" s="5">
        <v>1179.53</v>
      </c>
      <c r="AU17" s="5">
        <v>227.08</v>
      </c>
      <c r="AV17" s="5">
        <v>6.69</v>
      </c>
      <c r="AW17" s="5">
        <v>6</v>
      </c>
      <c r="AX17" s="5">
        <v>4.8899999999999997</v>
      </c>
      <c r="AY17" s="3" t="str">
        <f t="shared" si="24"/>
        <v>1406.6 (± 6.69)</v>
      </c>
      <c r="AZ17" s="3" t="str">
        <f t="shared" si="25"/>
        <v>1179.53 (± 6)</v>
      </c>
      <c r="BA17" s="3" t="str">
        <f t="shared" si="25"/>
        <v>227.08 (± 4.89)</v>
      </c>
    </row>
    <row r="18" spans="1:53" x14ac:dyDescent="0.3">
      <c r="A18" s="4">
        <v>16</v>
      </c>
      <c r="B18" s="11">
        <v>19</v>
      </c>
      <c r="C18" s="6">
        <v>29</v>
      </c>
      <c r="D18" s="4">
        <v>1</v>
      </c>
      <c r="E18" s="4">
        <v>19</v>
      </c>
      <c r="F18" s="4">
        <v>3</v>
      </c>
      <c r="G18" s="9">
        <v>41437</v>
      </c>
      <c r="H18" s="7" t="s">
        <v>4</v>
      </c>
      <c r="I18" s="7" t="s">
        <v>7</v>
      </c>
      <c r="J18" s="7" t="s">
        <v>8</v>
      </c>
      <c r="K18" s="7" t="s">
        <v>8</v>
      </c>
      <c r="L18" s="7" t="s">
        <v>7</v>
      </c>
      <c r="M18" s="7" t="s">
        <v>10</v>
      </c>
      <c r="N18" s="8">
        <v>4.8356155988301035</v>
      </c>
      <c r="O18" s="5">
        <v>0.37229728272547946</v>
      </c>
      <c r="P18" s="5">
        <v>1.1826875716562317</v>
      </c>
      <c r="Q18" s="7">
        <v>1.8972475697040883</v>
      </c>
      <c r="R18" s="7">
        <v>9.6961021954698634E-2</v>
      </c>
      <c r="S18" s="7">
        <v>1.8002865477493897</v>
      </c>
      <c r="T18" s="5">
        <f t="shared" si="16"/>
        <v>0.94889384838172619</v>
      </c>
      <c r="U18" s="5">
        <v>0.17443769493454744</v>
      </c>
      <c r="V18" s="10">
        <f t="shared" si="7"/>
        <v>6.4046744733452052E-2</v>
      </c>
      <c r="W18" s="10">
        <f t="shared" si="0"/>
        <v>3.2731826470046798E-3</v>
      </c>
      <c r="X18" s="10">
        <f t="shared" si="0"/>
        <v>6.0773562086447373E-2</v>
      </c>
      <c r="Y18" s="10"/>
      <c r="Z18" s="10"/>
      <c r="AA18" s="3">
        <f t="shared" si="8"/>
        <v>10.759853115219945</v>
      </c>
      <c r="AB18" s="3">
        <f t="shared" si="9"/>
        <v>0.54989468469678615</v>
      </c>
      <c r="AC18" s="3">
        <f t="shared" si="10"/>
        <v>10.209958430523159</v>
      </c>
      <c r="AE18" s="3">
        <f t="shared" si="11"/>
        <v>102.00197559742558</v>
      </c>
      <c r="AF18" s="3">
        <f t="shared" si="2"/>
        <v>79.014388526020056</v>
      </c>
      <c r="AG18" s="3">
        <f t="shared" si="2"/>
        <v>22.987587071405517</v>
      </c>
      <c r="AI18" s="3">
        <f t="shared" si="12"/>
        <v>112.76182871264552</v>
      </c>
      <c r="AJ18" s="3">
        <f t="shared" si="3"/>
        <v>79.564283210716837</v>
      </c>
      <c r="AK18" s="3">
        <f t="shared" si="3"/>
        <v>33.197545501928673</v>
      </c>
      <c r="AM18" s="3">
        <f t="shared" si="13"/>
        <v>1284.3335368355379</v>
      </c>
      <c r="AN18" s="3">
        <f t="shared" si="4"/>
        <v>1059.5833396137964</v>
      </c>
      <c r="AO18" s="3">
        <f t="shared" si="4"/>
        <v>224.75019722174136</v>
      </c>
      <c r="AQ18" s="3" t="s">
        <v>12</v>
      </c>
      <c r="AR18" s="3" t="s">
        <v>10</v>
      </c>
      <c r="AS18" s="5">
        <v>1112.19</v>
      </c>
      <c r="AT18" s="5">
        <v>888.31</v>
      </c>
      <c r="AU18" s="5">
        <v>223.88</v>
      </c>
      <c r="AV18" s="5">
        <v>7.28</v>
      </c>
      <c r="AW18" s="5">
        <v>7.21</v>
      </c>
      <c r="AX18" s="5">
        <v>2.95</v>
      </c>
      <c r="AY18" s="3" t="str">
        <f t="shared" si="24"/>
        <v>1112.19 (± 7.28)</v>
      </c>
      <c r="AZ18" s="3" t="str">
        <f t="shared" si="25"/>
        <v>888.31 (± 7.21)</v>
      </c>
      <c r="BA18" s="3" t="str">
        <f t="shared" si="25"/>
        <v>223.88 (± 2.95)</v>
      </c>
    </row>
    <row r="19" spans="1:53" x14ac:dyDescent="0.3">
      <c r="A19" s="4">
        <v>17</v>
      </c>
      <c r="B19" s="11">
        <v>20</v>
      </c>
      <c r="C19" s="6">
        <v>30</v>
      </c>
      <c r="D19" s="4">
        <v>1</v>
      </c>
      <c r="E19" s="4">
        <v>19</v>
      </c>
      <c r="F19" s="4">
        <v>3</v>
      </c>
      <c r="G19" s="9">
        <v>41437</v>
      </c>
      <c r="H19" s="7" t="s">
        <v>4</v>
      </c>
      <c r="I19" s="7" t="s">
        <v>7</v>
      </c>
      <c r="J19" s="7" t="s">
        <v>8</v>
      </c>
      <c r="K19" s="7" t="s">
        <v>8</v>
      </c>
      <c r="L19" s="7" t="s">
        <v>7</v>
      </c>
      <c r="M19" s="7" t="s">
        <v>10</v>
      </c>
      <c r="N19" s="8">
        <v>16.494602487501989</v>
      </c>
      <c r="O19" s="5">
        <v>0.26693566764253573</v>
      </c>
      <c r="P19" s="5">
        <v>1.2731230947975025</v>
      </c>
      <c r="Q19" s="7">
        <v>10.859338201079435</v>
      </c>
      <c r="R19" s="7">
        <v>6.4563404735798606</v>
      </c>
      <c r="S19" s="7">
        <v>4.4029977274995744</v>
      </c>
      <c r="T19" s="5">
        <f t="shared" si="16"/>
        <v>0.40545727980568003</v>
      </c>
      <c r="U19" s="5">
        <v>0.18777626766924815</v>
      </c>
      <c r="V19" s="10">
        <f t="shared" si="7"/>
        <v>0.36658645547625407</v>
      </c>
      <c r="W19" s="10">
        <f t="shared" si="7"/>
        <v>0.21795130842524604</v>
      </c>
      <c r="X19" s="10">
        <f t="shared" si="7"/>
        <v>0.148635147051008</v>
      </c>
      <c r="Y19" s="10"/>
      <c r="Z19" s="10"/>
      <c r="AA19" s="3">
        <f t="shared" si="8"/>
        <v>61.586524520010684</v>
      </c>
      <c r="AB19" s="3">
        <f t="shared" si="9"/>
        <v>36.615819815441334</v>
      </c>
      <c r="AC19" s="3">
        <f t="shared" si="10"/>
        <v>24.970704704569343</v>
      </c>
      <c r="AE19" s="3">
        <f t="shared" si="11"/>
        <v>245.94012497864588</v>
      </c>
      <c r="AF19" s="3">
        <f t="shared" ref="AF19:AF80" si="26">0.5*($Z$2*(W45-W19))</f>
        <v>175.55222790395246</v>
      </c>
      <c r="AG19" s="3">
        <f t="shared" ref="AG19:AG80" si="27">0.5*($Z$2*(X45-X19))</f>
        <v>70.387897074693441</v>
      </c>
      <c r="AI19" s="3">
        <f t="shared" si="12"/>
        <v>307.52664949865658</v>
      </c>
      <c r="AJ19" s="3">
        <f t="shared" ref="AJ19:AJ80" si="28">AB19+AF19</f>
        <v>212.1680477193938</v>
      </c>
      <c r="AK19" s="3">
        <f t="shared" ref="AK19:AK80" si="29">AC19+AG19</f>
        <v>95.358601779262784</v>
      </c>
      <c r="AM19" s="3">
        <f t="shared" si="13"/>
        <v>1608.6597343064855</v>
      </c>
      <c r="AN19" s="3">
        <f t="shared" ref="AN19:AN28" si="30">AJ19+AJ45+AJ71</f>
        <v>1245.7090632424135</v>
      </c>
      <c r="AO19" s="3">
        <f t="shared" ref="AO19:AO28" si="31">AK19+AK45+AK71</f>
        <v>362.95067106407203</v>
      </c>
      <c r="AQ19" s="3" t="s">
        <v>5</v>
      </c>
      <c r="AR19" s="3" t="s">
        <v>10</v>
      </c>
      <c r="AS19" s="5">
        <v>1274.76</v>
      </c>
      <c r="AT19" s="5">
        <v>1015.96</v>
      </c>
      <c r="AU19" s="5">
        <v>258.8</v>
      </c>
      <c r="AV19" s="5">
        <v>12.73</v>
      </c>
      <c r="AW19" s="5">
        <v>11.87</v>
      </c>
      <c r="AX19" s="5">
        <v>4.79</v>
      </c>
      <c r="AY19" s="3" t="str">
        <f t="shared" si="24"/>
        <v>1274.76 (± 12.73)</v>
      </c>
      <c r="AZ19" s="3" t="str">
        <f t="shared" si="25"/>
        <v>1015.96 (± 11.87)</v>
      </c>
      <c r="BA19" s="3" t="str">
        <f t="shared" si="25"/>
        <v>258.8 (± 4.79)</v>
      </c>
    </row>
    <row r="20" spans="1:53" x14ac:dyDescent="0.3">
      <c r="A20" s="4">
        <v>18</v>
      </c>
      <c r="B20" s="11">
        <v>21</v>
      </c>
      <c r="C20" s="6">
        <v>31</v>
      </c>
      <c r="D20" s="4">
        <v>1</v>
      </c>
      <c r="E20" s="4">
        <v>19</v>
      </c>
      <c r="F20" s="4">
        <v>3</v>
      </c>
      <c r="G20" s="9">
        <v>41437</v>
      </c>
      <c r="H20" s="7" t="s">
        <v>12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10</v>
      </c>
      <c r="N20" s="8">
        <v>32.647780271857584</v>
      </c>
      <c r="O20" s="5">
        <v>9.7296629549233696E-2</v>
      </c>
      <c r="P20" s="5">
        <v>1.1303744936811679</v>
      </c>
      <c r="Q20" s="7">
        <v>11.373085956405237</v>
      </c>
      <c r="R20" s="7">
        <v>8.1965669736895297</v>
      </c>
      <c r="S20" s="7">
        <v>3.1765189827157077</v>
      </c>
      <c r="T20" s="5">
        <f t="shared" si="16"/>
        <v>0.27930141343271181</v>
      </c>
      <c r="U20" s="5">
        <v>0.16672190172288612</v>
      </c>
      <c r="V20" s="10">
        <f t="shared" si="7"/>
        <v>0.3839294063215502</v>
      </c>
      <c r="W20" s="10">
        <f t="shared" si="7"/>
        <v>0.27669738047755932</v>
      </c>
      <c r="X20" s="10">
        <f t="shared" si="7"/>
        <v>0.1072320258439909</v>
      </c>
      <c r="Y20" s="10"/>
      <c r="Z20" s="10"/>
      <c r="AA20" s="3">
        <f t="shared" si="8"/>
        <v>64.500140262020437</v>
      </c>
      <c r="AB20" s="3">
        <f t="shared" si="9"/>
        <v>46.485159920229968</v>
      </c>
      <c r="AC20" s="3">
        <f t="shared" si="10"/>
        <v>18.014980341790473</v>
      </c>
      <c r="AE20" s="3">
        <f t="shared" si="11"/>
        <v>91.930264838454406</v>
      </c>
      <c r="AF20" s="3">
        <f t="shared" si="26"/>
        <v>74.307278549754869</v>
      </c>
      <c r="AG20" s="3">
        <f t="shared" si="27"/>
        <v>17.622986288699519</v>
      </c>
      <c r="AI20" s="3">
        <f t="shared" si="12"/>
        <v>156.43040510047484</v>
      </c>
      <c r="AJ20" s="3">
        <f t="shared" si="28"/>
        <v>120.79243846998483</v>
      </c>
      <c r="AK20" s="3">
        <f t="shared" si="29"/>
        <v>35.637966630489991</v>
      </c>
      <c r="AM20" s="3">
        <f t="shared" si="13"/>
        <v>868.91333822742376</v>
      </c>
      <c r="AN20" s="3">
        <f t="shared" si="30"/>
        <v>657.28890264377719</v>
      </c>
      <c r="AO20" s="3">
        <f t="shared" si="31"/>
        <v>211.62443558364663</v>
      </c>
      <c r="AQ20" s="3" t="s">
        <v>13</v>
      </c>
      <c r="AR20" s="3" t="s">
        <v>10</v>
      </c>
      <c r="AS20" s="5">
        <v>1030.77</v>
      </c>
      <c r="AT20" s="5">
        <v>873.46</v>
      </c>
      <c r="AU20" s="5">
        <v>157.31</v>
      </c>
      <c r="AV20" s="5">
        <v>6.06</v>
      </c>
      <c r="AW20" s="5">
        <v>5.31</v>
      </c>
      <c r="AX20" s="5">
        <v>3.18</v>
      </c>
      <c r="AY20" s="3" t="str">
        <f t="shared" si="24"/>
        <v>1030.77 (± 6.06)</v>
      </c>
      <c r="AZ20" s="3" t="str">
        <f t="shared" si="25"/>
        <v>873.46 (± 5.31)</v>
      </c>
      <c r="BA20" s="3" t="str">
        <f t="shared" si="25"/>
        <v>157.31 (± 3.18)</v>
      </c>
    </row>
    <row r="21" spans="1:53" x14ac:dyDescent="0.3">
      <c r="A21" s="4">
        <v>19</v>
      </c>
      <c r="B21" s="11">
        <v>23</v>
      </c>
      <c r="C21" s="6">
        <v>33</v>
      </c>
      <c r="D21" s="4">
        <v>1</v>
      </c>
      <c r="E21" s="4">
        <v>19</v>
      </c>
      <c r="F21" s="4">
        <v>3</v>
      </c>
      <c r="G21" s="9">
        <v>41437</v>
      </c>
      <c r="H21" s="7" t="s">
        <v>12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10</v>
      </c>
      <c r="N21" s="8">
        <v>12.555305874331111</v>
      </c>
      <c r="O21" s="5">
        <v>0.19058601123580984</v>
      </c>
      <c r="P21" s="5">
        <v>1.5139770151856959</v>
      </c>
      <c r="Q21" s="7">
        <v>0</v>
      </c>
      <c r="R21" s="7">
        <v>0</v>
      </c>
      <c r="S21" s="7">
        <v>0</v>
      </c>
      <c r="T21" s="5">
        <v>0</v>
      </c>
      <c r="U21" s="5">
        <v>0.22330044471765426</v>
      </c>
      <c r="V21" s="10">
        <f t="shared" si="7"/>
        <v>0</v>
      </c>
      <c r="W21" s="10">
        <f t="shared" si="7"/>
        <v>0</v>
      </c>
      <c r="X21" s="10">
        <f t="shared" si="7"/>
        <v>0</v>
      </c>
      <c r="Y21" s="10"/>
      <c r="Z21" s="10"/>
      <c r="AA21" s="3">
        <f t="shared" si="8"/>
        <v>0</v>
      </c>
      <c r="AB21" s="3">
        <f t="shared" si="9"/>
        <v>0</v>
      </c>
      <c r="AC21" s="3">
        <f t="shared" si="10"/>
        <v>0</v>
      </c>
      <c r="AE21" s="3">
        <f t="shared" si="11"/>
        <v>223.14095084846755</v>
      </c>
      <c r="AF21" s="3">
        <f t="shared" si="26"/>
        <v>184.78362524322</v>
      </c>
      <c r="AG21" s="3">
        <f t="shared" si="27"/>
        <v>38.357325605247567</v>
      </c>
      <c r="AI21" s="3">
        <f t="shared" si="12"/>
        <v>223.14095084846755</v>
      </c>
      <c r="AJ21" s="3">
        <f t="shared" si="28"/>
        <v>184.78362524322</v>
      </c>
      <c r="AK21" s="3">
        <f t="shared" si="29"/>
        <v>38.357325605247567</v>
      </c>
      <c r="AM21" s="3">
        <f t="shared" si="13"/>
        <v>1258.4160595190174</v>
      </c>
      <c r="AN21" s="3">
        <f t="shared" si="30"/>
        <v>1061.5091997597651</v>
      </c>
      <c r="AO21" s="3">
        <f t="shared" si="31"/>
        <v>196.90685975925231</v>
      </c>
    </row>
    <row r="22" spans="1:53" x14ac:dyDescent="0.3">
      <c r="A22" s="4">
        <v>20</v>
      </c>
      <c r="B22" s="11">
        <v>24</v>
      </c>
      <c r="C22" s="6">
        <v>34</v>
      </c>
      <c r="D22" s="4">
        <v>1</v>
      </c>
      <c r="E22" s="4">
        <v>19</v>
      </c>
      <c r="F22" s="4">
        <v>3</v>
      </c>
      <c r="G22" s="9">
        <v>41437</v>
      </c>
      <c r="H22" s="7" t="s">
        <v>12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10</v>
      </c>
      <c r="N22" s="8">
        <v>22.984258933391978</v>
      </c>
      <c r="O22" s="5">
        <v>0.12624288745264525</v>
      </c>
      <c r="P22" s="5">
        <v>0.99898329294189314</v>
      </c>
      <c r="Q22" s="7">
        <v>7.5967523001996042</v>
      </c>
      <c r="R22" s="7">
        <v>4.6951530864889444</v>
      </c>
      <c r="S22" s="7">
        <v>2.9015992137106599</v>
      </c>
      <c r="T22" s="5">
        <f t="shared" si="16"/>
        <v>0.38195258961311934</v>
      </c>
      <c r="U22" s="5">
        <v>0.14734266857550046</v>
      </c>
      <c r="V22" s="10">
        <f t="shared" si="7"/>
        <v>0.25644900704763324</v>
      </c>
      <c r="W22" s="10">
        <f t="shared" si="7"/>
        <v>0.15849764470207661</v>
      </c>
      <c r="X22" s="10">
        <f t="shared" si="7"/>
        <v>9.7951362345556611E-2</v>
      </c>
      <c r="Y22" s="10"/>
      <c r="Z22" s="10"/>
      <c r="AA22" s="3">
        <f t="shared" si="8"/>
        <v>43.083433184002381</v>
      </c>
      <c r="AB22" s="3">
        <f t="shared" si="9"/>
        <v>26.627604309948872</v>
      </c>
      <c r="AC22" s="3">
        <f t="shared" si="10"/>
        <v>16.455828874053509</v>
      </c>
      <c r="AE22" s="3">
        <f t="shared" si="11"/>
        <v>129.49118499303137</v>
      </c>
      <c r="AF22" s="3">
        <f t="shared" si="26"/>
        <v>114.83370871311917</v>
      </c>
      <c r="AG22" s="3">
        <f t="shared" si="27"/>
        <v>14.65747627991222</v>
      </c>
      <c r="AI22" s="3">
        <f t="shared" si="12"/>
        <v>172.57461817703376</v>
      </c>
      <c r="AJ22" s="3">
        <f t="shared" si="28"/>
        <v>141.46131302306804</v>
      </c>
      <c r="AK22" s="3">
        <f t="shared" si="29"/>
        <v>31.113305153965729</v>
      </c>
      <c r="AM22" s="3">
        <f t="shared" si="13"/>
        <v>1209.2521714976463</v>
      </c>
      <c r="AN22" s="3">
        <f t="shared" si="30"/>
        <v>946.13942930864687</v>
      </c>
      <c r="AO22" s="3">
        <f t="shared" si="31"/>
        <v>263.1127421889995</v>
      </c>
    </row>
    <row r="23" spans="1:53" x14ac:dyDescent="0.3">
      <c r="A23" s="4">
        <v>21</v>
      </c>
      <c r="B23" s="11">
        <v>26</v>
      </c>
      <c r="C23" s="6">
        <v>36</v>
      </c>
      <c r="D23" s="4">
        <v>1</v>
      </c>
      <c r="E23" s="4">
        <v>19</v>
      </c>
      <c r="F23" s="4">
        <v>3</v>
      </c>
      <c r="G23" s="9">
        <v>41437</v>
      </c>
      <c r="H23" s="7" t="s">
        <v>5</v>
      </c>
      <c r="I23" s="7" t="s">
        <v>8</v>
      </c>
      <c r="J23" s="7" t="s">
        <v>7</v>
      </c>
      <c r="K23" s="7" t="s">
        <v>7</v>
      </c>
      <c r="L23" s="7" t="s">
        <v>8</v>
      </c>
      <c r="M23" s="7" t="s">
        <v>10</v>
      </c>
      <c r="N23" s="8">
        <v>4.2791736819665376</v>
      </c>
      <c r="O23" s="5">
        <v>0.62614697640958183</v>
      </c>
      <c r="P23" s="5">
        <v>3.3081595227336642</v>
      </c>
      <c r="Q23" s="7">
        <v>2.9698130621546892</v>
      </c>
      <c r="R23" s="7">
        <v>0.29042139965988395</v>
      </c>
      <c r="S23" s="7">
        <v>2.6793916624948051</v>
      </c>
      <c r="T23" s="5">
        <f t="shared" si="16"/>
        <v>0.90220886177624438</v>
      </c>
      <c r="U23" s="5">
        <v>0.48792913314655811</v>
      </c>
      <c r="V23" s="10">
        <f t="shared" si="7"/>
        <v>0.10025410607196578</v>
      </c>
      <c r="W23" s="10">
        <f t="shared" si="7"/>
        <v>9.8039631443826557E-3</v>
      </c>
      <c r="X23" s="10">
        <f t="shared" si="7"/>
        <v>9.0450142927583119E-2</v>
      </c>
      <c r="Y23" s="10"/>
      <c r="Z23" s="10"/>
      <c r="AA23" s="3">
        <f t="shared" si="8"/>
        <v>16.84268982009025</v>
      </c>
      <c r="AB23" s="3">
        <f t="shared" si="9"/>
        <v>1.6470658082562861</v>
      </c>
      <c r="AC23" s="3">
        <f t="shared" si="10"/>
        <v>15.195624011833964</v>
      </c>
      <c r="AE23" s="3">
        <f t="shared" si="11"/>
        <v>55.989614501249392</v>
      </c>
      <c r="AF23" s="3">
        <f t="shared" si="26"/>
        <v>47.251801177336581</v>
      </c>
      <c r="AG23" s="3">
        <f t="shared" si="27"/>
        <v>8.7378133239128015</v>
      </c>
      <c r="AI23" s="3">
        <f t="shared" si="12"/>
        <v>72.832304321339649</v>
      </c>
      <c r="AJ23" s="3">
        <f t="shared" si="28"/>
        <v>48.898866985592868</v>
      </c>
      <c r="AK23" s="3">
        <f t="shared" si="29"/>
        <v>23.933437335746767</v>
      </c>
      <c r="AM23" s="3">
        <f t="shared" si="13"/>
        <v>530.82222017893173</v>
      </c>
      <c r="AN23" s="3">
        <f t="shared" si="30"/>
        <v>374.82480426691296</v>
      </c>
      <c r="AO23" s="3">
        <f t="shared" si="31"/>
        <v>155.99741591201879</v>
      </c>
    </row>
    <row r="24" spans="1:53" x14ac:dyDescent="0.3">
      <c r="A24" s="4">
        <v>22</v>
      </c>
      <c r="B24" s="12">
        <v>27</v>
      </c>
      <c r="C24" s="6">
        <v>37</v>
      </c>
      <c r="D24" s="4">
        <v>1</v>
      </c>
      <c r="E24" s="4">
        <v>19</v>
      </c>
      <c r="F24" s="4">
        <v>3</v>
      </c>
      <c r="G24" s="9">
        <v>41437</v>
      </c>
      <c r="H24" s="7" t="s">
        <v>5</v>
      </c>
      <c r="I24" s="7" t="s">
        <v>8</v>
      </c>
      <c r="J24" s="7" t="s">
        <v>7</v>
      </c>
      <c r="K24" s="7" t="s">
        <v>7</v>
      </c>
      <c r="L24" s="7" t="s">
        <v>8</v>
      </c>
      <c r="M24" s="7" t="s">
        <v>10</v>
      </c>
      <c r="N24" s="8">
        <v>5.0887043301844415</v>
      </c>
      <c r="O24" s="5">
        <v>0</v>
      </c>
      <c r="P24" s="5">
        <v>3.2837968682490217</v>
      </c>
      <c r="Q24" s="7">
        <v>10.548263395128208</v>
      </c>
      <c r="R24" s="7">
        <v>4.5159560961955938</v>
      </c>
      <c r="S24" s="7">
        <v>6.0323072989326141</v>
      </c>
      <c r="T24" s="5">
        <f t="shared" si="16"/>
        <v>0.57187681734594142</v>
      </c>
      <c r="U24" s="5">
        <v>0.48433582127566688</v>
      </c>
      <c r="V24" s="10">
        <f t="shared" si="7"/>
        <v>0.35608528050683569</v>
      </c>
      <c r="W24" s="10">
        <f t="shared" si="7"/>
        <v>0.15244836358684971</v>
      </c>
      <c r="X24" s="10">
        <f t="shared" si="7"/>
        <v>0.20363691691998598</v>
      </c>
      <c r="Y24" s="10"/>
      <c r="Z24" s="10"/>
      <c r="AA24" s="3">
        <f t="shared" si="8"/>
        <v>59.822327125148398</v>
      </c>
      <c r="AB24" s="3">
        <f t="shared" si="9"/>
        <v>25.611325082590753</v>
      </c>
      <c r="AC24" s="3">
        <f t="shared" si="10"/>
        <v>34.211002042557645</v>
      </c>
      <c r="AE24" s="3">
        <f t="shared" si="11"/>
        <v>466.45667111381022</v>
      </c>
      <c r="AF24" s="3">
        <f t="shared" si="26"/>
        <v>375.60732053809221</v>
      </c>
      <c r="AG24" s="3">
        <f t="shared" si="27"/>
        <v>90.849350575717963</v>
      </c>
      <c r="AI24" s="3">
        <f t="shared" si="12"/>
        <v>526.27899823895859</v>
      </c>
      <c r="AJ24" s="3">
        <f t="shared" si="28"/>
        <v>401.21864562068299</v>
      </c>
      <c r="AK24" s="3">
        <f t="shared" si="29"/>
        <v>125.0603526182756</v>
      </c>
      <c r="AM24" s="3">
        <f t="shared" si="13"/>
        <v>1572.9851576039594</v>
      </c>
      <c r="AN24" s="3">
        <f t="shared" si="30"/>
        <v>1240.2323738030861</v>
      </c>
      <c r="AO24" s="3">
        <f t="shared" si="31"/>
        <v>332.75278380087315</v>
      </c>
    </row>
    <row r="25" spans="1:53" x14ac:dyDescent="0.3">
      <c r="A25" s="4">
        <v>23</v>
      </c>
      <c r="B25" s="11">
        <v>28</v>
      </c>
      <c r="C25" s="6">
        <v>38</v>
      </c>
      <c r="D25" s="4">
        <v>1</v>
      </c>
      <c r="E25" s="4">
        <v>19</v>
      </c>
      <c r="F25" s="4">
        <v>3</v>
      </c>
      <c r="G25" s="9">
        <v>41437</v>
      </c>
      <c r="H25" s="7" t="s">
        <v>5</v>
      </c>
      <c r="I25" s="7" t="s">
        <v>8</v>
      </c>
      <c r="J25" s="7" t="s">
        <v>7</v>
      </c>
      <c r="K25" s="7" t="s">
        <v>7</v>
      </c>
      <c r="L25" s="7" t="s">
        <v>8</v>
      </c>
      <c r="M25" s="7" t="s">
        <v>10</v>
      </c>
      <c r="N25" s="8">
        <v>5.7526356071357165</v>
      </c>
      <c r="O25" s="5">
        <v>0.71523846667076241</v>
      </c>
      <c r="P25" s="5">
        <v>2.7936483679907953</v>
      </c>
      <c r="Q25" s="7">
        <v>9.373674022555825</v>
      </c>
      <c r="R25" s="7">
        <v>5.2591677515924449</v>
      </c>
      <c r="S25" s="7">
        <v>4.1145062709633802</v>
      </c>
      <c r="T25" s="5">
        <f t="shared" si="16"/>
        <v>0.43894275190951426</v>
      </c>
      <c r="U25" s="5">
        <v>0.41204253215203468</v>
      </c>
      <c r="V25" s="10">
        <f t="shared" si="7"/>
        <v>0.31643382599291459</v>
      </c>
      <c r="W25" s="10">
        <f t="shared" si="7"/>
        <v>0.17753749161432827</v>
      </c>
      <c r="X25" s="10">
        <f t="shared" si="7"/>
        <v>0.13889633437858631</v>
      </c>
      <c r="Y25" s="10"/>
      <c r="Z25" s="10"/>
      <c r="AA25" s="3">
        <f t="shared" si="8"/>
        <v>53.16088276680965</v>
      </c>
      <c r="AB25" s="3">
        <f t="shared" si="9"/>
        <v>29.826298591207149</v>
      </c>
      <c r="AC25" s="3">
        <f t="shared" si="10"/>
        <v>23.334584175602501</v>
      </c>
      <c r="AE25" s="3">
        <f t="shared" si="11"/>
        <v>379.23073001764965</v>
      </c>
      <c r="AF25" s="3">
        <f t="shared" si="26"/>
        <v>317.93432902307978</v>
      </c>
      <c r="AG25" s="3">
        <f t="shared" si="27"/>
        <v>61.296400994569851</v>
      </c>
      <c r="AI25" s="3">
        <f t="shared" si="12"/>
        <v>432.39161278445931</v>
      </c>
      <c r="AJ25" s="3">
        <f t="shared" si="28"/>
        <v>347.76062761428693</v>
      </c>
      <c r="AK25" s="3">
        <f t="shared" si="29"/>
        <v>84.630985170172352</v>
      </c>
      <c r="AM25" s="3">
        <f t="shared" si="13"/>
        <v>1720.4825702944563</v>
      </c>
      <c r="AN25" s="3">
        <f t="shared" si="30"/>
        <v>1432.8221670212301</v>
      </c>
      <c r="AO25" s="3">
        <f t="shared" si="31"/>
        <v>287.66040327322639</v>
      </c>
    </row>
    <row r="26" spans="1:53" x14ac:dyDescent="0.3">
      <c r="A26" s="4">
        <v>24</v>
      </c>
      <c r="B26" s="11">
        <v>29</v>
      </c>
      <c r="C26" s="6">
        <v>39</v>
      </c>
      <c r="D26" s="4">
        <v>1</v>
      </c>
      <c r="E26" s="4">
        <v>19</v>
      </c>
      <c r="F26" s="4">
        <v>3</v>
      </c>
      <c r="G26" s="9">
        <v>41437</v>
      </c>
      <c r="H26" s="7" t="s">
        <v>13</v>
      </c>
      <c r="I26" s="7" t="s">
        <v>8</v>
      </c>
      <c r="J26" s="7" t="s">
        <v>8</v>
      </c>
      <c r="K26" s="7" t="s">
        <v>7</v>
      </c>
      <c r="L26" s="7" t="s">
        <v>7</v>
      </c>
      <c r="M26" s="7" t="s">
        <v>10</v>
      </c>
      <c r="N26" s="8">
        <v>4.6590752910776381</v>
      </c>
      <c r="O26" s="5">
        <v>0.71222295487599485</v>
      </c>
      <c r="P26" s="5">
        <v>3.0797949465861842</v>
      </c>
      <c r="Q26" s="7">
        <v>0</v>
      </c>
      <c r="R26" s="7">
        <v>0</v>
      </c>
      <c r="S26" s="7">
        <v>0</v>
      </c>
      <c r="T26" s="5">
        <v>0</v>
      </c>
      <c r="U26" s="5">
        <v>0.4542470422693487</v>
      </c>
      <c r="V26" s="10">
        <f t="shared" si="7"/>
        <v>0</v>
      </c>
      <c r="W26" s="10">
        <f t="shared" si="7"/>
        <v>0</v>
      </c>
      <c r="X26" s="10">
        <f t="shared" si="7"/>
        <v>0</v>
      </c>
      <c r="Y26" s="10"/>
      <c r="Z26" s="10"/>
      <c r="AA26" s="3">
        <f t="shared" si="8"/>
        <v>0</v>
      </c>
      <c r="AB26" s="3">
        <f t="shared" si="9"/>
        <v>0</v>
      </c>
      <c r="AC26" s="3">
        <f t="shared" si="10"/>
        <v>0</v>
      </c>
      <c r="AE26" s="3">
        <f t="shared" si="11"/>
        <v>181.51012924414204</v>
      </c>
      <c r="AF26" s="3">
        <f t="shared" si="26"/>
        <v>143.73837081945143</v>
      </c>
      <c r="AG26" s="3">
        <f t="shared" si="27"/>
        <v>37.771758424690617</v>
      </c>
      <c r="AI26" s="3">
        <f t="shared" si="12"/>
        <v>181.51012924414204</v>
      </c>
      <c r="AJ26" s="3">
        <f t="shared" si="28"/>
        <v>143.73837081945143</v>
      </c>
      <c r="AK26" s="3">
        <f t="shared" si="29"/>
        <v>37.771758424690617</v>
      </c>
      <c r="AM26" s="3">
        <f t="shared" si="13"/>
        <v>1199.8544272535064</v>
      </c>
      <c r="AN26" s="3">
        <f t="shared" si="30"/>
        <v>1003.1109332260755</v>
      </c>
      <c r="AO26" s="3">
        <f t="shared" si="31"/>
        <v>196.7434940274311</v>
      </c>
    </row>
    <row r="27" spans="1:53" x14ac:dyDescent="0.3">
      <c r="A27" s="4">
        <v>25</v>
      </c>
      <c r="B27" s="11">
        <v>30</v>
      </c>
      <c r="C27" s="6">
        <v>40</v>
      </c>
      <c r="D27" s="4">
        <v>1</v>
      </c>
      <c r="E27" s="4">
        <v>19</v>
      </c>
      <c r="F27" s="4">
        <v>3</v>
      </c>
      <c r="G27" s="9">
        <v>41437</v>
      </c>
      <c r="H27" s="7" t="s">
        <v>13</v>
      </c>
      <c r="I27" s="7" t="s">
        <v>8</v>
      </c>
      <c r="J27" s="7" t="s">
        <v>8</v>
      </c>
      <c r="K27" s="7" t="s">
        <v>7</v>
      </c>
      <c r="L27" s="7" t="s">
        <v>7</v>
      </c>
      <c r="M27" s="7" t="s">
        <v>10</v>
      </c>
      <c r="N27" s="8">
        <v>0.9023609131141338</v>
      </c>
      <c r="O27" s="5">
        <v>0</v>
      </c>
      <c r="P27" s="5">
        <v>3.6792882118388248</v>
      </c>
      <c r="Q27" s="7">
        <v>0</v>
      </c>
      <c r="R27" s="7">
        <v>0</v>
      </c>
      <c r="S27" s="7">
        <v>0</v>
      </c>
      <c r="T27" s="5">
        <v>0</v>
      </c>
      <c r="U27" s="5">
        <v>0.54266787785233406</v>
      </c>
      <c r="V27" s="10">
        <f t="shared" si="7"/>
        <v>0</v>
      </c>
      <c r="W27" s="10">
        <f t="shared" si="7"/>
        <v>0</v>
      </c>
      <c r="X27" s="10">
        <f t="shared" si="7"/>
        <v>0</v>
      </c>
      <c r="Y27" s="10"/>
      <c r="Z27" s="10"/>
      <c r="AA27" s="3">
        <f t="shared" si="8"/>
        <v>0</v>
      </c>
      <c r="AB27" s="3">
        <f t="shared" si="9"/>
        <v>0</v>
      </c>
      <c r="AC27" s="3">
        <f t="shared" si="10"/>
        <v>0</v>
      </c>
      <c r="AE27" s="3">
        <f t="shared" si="11"/>
        <v>97.345185224409633</v>
      </c>
      <c r="AF27" s="3">
        <f t="shared" si="26"/>
        <v>80.233463808924938</v>
      </c>
      <c r="AG27" s="3">
        <f t="shared" si="27"/>
        <v>17.111721415484688</v>
      </c>
      <c r="AI27" s="3">
        <f t="shared" si="12"/>
        <v>97.345185224409633</v>
      </c>
      <c r="AJ27" s="3">
        <f t="shared" si="28"/>
        <v>80.233463808924938</v>
      </c>
      <c r="AK27" s="3">
        <f t="shared" si="29"/>
        <v>17.111721415484688</v>
      </c>
      <c r="AM27" s="3">
        <f t="shared" si="13"/>
        <v>933.64458871631518</v>
      </c>
      <c r="AN27" s="3">
        <f t="shared" si="30"/>
        <v>817.82054167379738</v>
      </c>
      <c r="AO27" s="3">
        <f t="shared" si="31"/>
        <v>115.82404704251769</v>
      </c>
    </row>
    <row r="28" spans="1:53" x14ac:dyDescent="0.3">
      <c r="A28" s="4">
        <v>26</v>
      </c>
      <c r="B28" s="11">
        <v>32</v>
      </c>
      <c r="C28" s="6">
        <v>42</v>
      </c>
      <c r="D28" s="4">
        <v>1</v>
      </c>
      <c r="E28" s="4">
        <v>19</v>
      </c>
      <c r="F28" s="4">
        <v>3</v>
      </c>
      <c r="G28" s="9">
        <v>41437</v>
      </c>
      <c r="H28" s="7" t="s">
        <v>13</v>
      </c>
      <c r="I28" s="7" t="s">
        <v>8</v>
      </c>
      <c r="J28" s="7" t="s">
        <v>8</v>
      </c>
      <c r="K28" s="7" t="s">
        <v>7</v>
      </c>
      <c r="L28" s="7" t="s">
        <v>7</v>
      </c>
      <c r="M28" s="7" t="s">
        <v>10</v>
      </c>
      <c r="N28" s="8">
        <v>3.5332478442437543</v>
      </c>
      <c r="O28" s="5">
        <v>0</v>
      </c>
      <c r="P28" s="5">
        <v>4.2773218244446127</v>
      </c>
      <c r="Q28" s="7">
        <v>3.116758502395172</v>
      </c>
      <c r="R28" s="7">
        <v>0</v>
      </c>
      <c r="S28" s="7">
        <v>3.116758502395172</v>
      </c>
      <c r="T28" s="5">
        <f t="shared" si="16"/>
        <v>1</v>
      </c>
      <c r="U28" s="5">
        <v>0.63087342543430869</v>
      </c>
      <c r="V28" s="10">
        <f t="shared" si="7"/>
        <v>0.10521464851835553</v>
      </c>
      <c r="W28" s="10">
        <f t="shared" si="7"/>
        <v>0</v>
      </c>
      <c r="X28" s="10">
        <f t="shared" si="7"/>
        <v>0.10521464851835553</v>
      </c>
      <c r="Y28" s="10"/>
      <c r="Z28" s="10"/>
      <c r="AA28" s="3">
        <f t="shared" si="8"/>
        <v>17.676060951083731</v>
      </c>
      <c r="AB28" s="3">
        <f t="shared" si="9"/>
        <v>0</v>
      </c>
      <c r="AC28" s="3">
        <f t="shared" si="10"/>
        <v>17.676060951083731</v>
      </c>
      <c r="AE28" s="3">
        <f t="shared" si="11"/>
        <v>104.6310696534923</v>
      </c>
      <c r="AF28" s="3">
        <f t="shared" si="26"/>
        <v>79.357150818993517</v>
      </c>
      <c r="AG28" s="3">
        <f t="shared" si="27"/>
        <v>25.273918834498794</v>
      </c>
      <c r="AI28" s="3">
        <f t="shared" si="12"/>
        <v>122.30713060457603</v>
      </c>
      <c r="AJ28" s="3">
        <f t="shared" si="28"/>
        <v>79.357150818993517</v>
      </c>
      <c r="AK28" s="3">
        <f t="shared" si="29"/>
        <v>42.949979785582528</v>
      </c>
      <c r="AM28" s="3">
        <f>AI28+AI54+AI80</f>
        <v>958.80490738549963</v>
      </c>
      <c r="AN28" s="3">
        <f t="shared" si="30"/>
        <v>799.45012509077992</v>
      </c>
      <c r="AO28" s="3">
        <f t="shared" si="31"/>
        <v>159.35478229471971</v>
      </c>
    </row>
    <row r="29" spans="1:53" x14ac:dyDescent="0.3">
      <c r="A29" s="4">
        <v>27</v>
      </c>
      <c r="B29" s="6">
        <v>1</v>
      </c>
      <c r="C29" s="6">
        <v>11</v>
      </c>
      <c r="D29" s="4">
        <v>2</v>
      </c>
      <c r="E29" s="4">
        <v>26</v>
      </c>
      <c r="F29" s="4">
        <v>4</v>
      </c>
      <c r="G29" s="9">
        <v>41444</v>
      </c>
      <c r="H29" s="7" t="s">
        <v>4</v>
      </c>
      <c r="I29" s="7" t="s">
        <v>7</v>
      </c>
      <c r="J29" s="7" t="s">
        <v>8</v>
      </c>
      <c r="K29" s="7" t="s">
        <v>8</v>
      </c>
      <c r="L29" s="7" t="s">
        <v>7</v>
      </c>
      <c r="M29" s="7" t="s">
        <v>9</v>
      </c>
      <c r="N29" s="8">
        <v>23.763816836819252</v>
      </c>
      <c r="O29" s="5">
        <v>0.28718465553886269</v>
      </c>
      <c r="P29" s="5">
        <v>1.9120829461193749</v>
      </c>
      <c r="Q29" s="7">
        <v>44.937292683055873</v>
      </c>
      <c r="R29" s="7">
        <v>38.112689130485307</v>
      </c>
      <c r="S29" s="7">
        <v>6.8246035525705651</v>
      </c>
      <c r="T29" s="5">
        <f t="shared" si="16"/>
        <v>0.15186948623506777</v>
      </c>
      <c r="U29" s="5">
        <v>0.28201813364592548</v>
      </c>
      <c r="V29" s="10">
        <f t="shared" si="7"/>
        <v>1.5169803664226036</v>
      </c>
      <c r="W29" s="10">
        <f t="shared" si="7"/>
        <v>1.2865973375453179</v>
      </c>
      <c r="X29" s="10">
        <f t="shared" si="7"/>
        <v>0.23038302887728565</v>
      </c>
      <c r="Y29" s="10"/>
      <c r="Z29" s="10"/>
      <c r="AA29" s="3">
        <f t="shared" si="8"/>
        <v>254.85270155899741</v>
      </c>
      <c r="AB29" s="3">
        <f t="shared" si="9"/>
        <v>216.14835270761341</v>
      </c>
      <c r="AC29" s="3">
        <f t="shared" si="10"/>
        <v>38.70434885138399</v>
      </c>
      <c r="AE29" s="3">
        <f t="shared" si="11"/>
        <v>506.17656943111331</v>
      </c>
      <c r="AF29" s="3">
        <f t="shared" si="26"/>
        <v>470.63065174194708</v>
      </c>
      <c r="AG29" s="3">
        <f t="shared" si="27"/>
        <v>35.545917689166231</v>
      </c>
      <c r="AI29" s="3">
        <f t="shared" si="12"/>
        <v>761.02927099011072</v>
      </c>
      <c r="AJ29" s="3">
        <f t="shared" si="28"/>
        <v>686.77900444956049</v>
      </c>
      <c r="AK29" s="3">
        <f t="shared" si="29"/>
        <v>74.250266540550228</v>
      </c>
    </row>
    <row r="30" spans="1:53" x14ac:dyDescent="0.3">
      <c r="A30" s="4">
        <v>28</v>
      </c>
      <c r="B30" s="6">
        <v>2</v>
      </c>
      <c r="C30" s="6">
        <v>12</v>
      </c>
      <c r="D30" s="4">
        <v>2</v>
      </c>
      <c r="E30" s="4">
        <v>26</v>
      </c>
      <c r="F30" s="4">
        <v>4</v>
      </c>
      <c r="G30" s="9">
        <v>41444</v>
      </c>
      <c r="H30" s="7" t="s">
        <v>4</v>
      </c>
      <c r="I30" s="7" t="s">
        <v>7</v>
      </c>
      <c r="J30" s="7" t="s">
        <v>8</v>
      </c>
      <c r="K30" s="7" t="s">
        <v>8</v>
      </c>
      <c r="L30" s="7" t="s">
        <v>7</v>
      </c>
      <c r="M30" s="7" t="s">
        <v>9</v>
      </c>
      <c r="N30" s="8">
        <v>17.055350492259699</v>
      </c>
      <c r="O30" s="5">
        <v>0.11119223917320266</v>
      </c>
      <c r="P30" s="5">
        <v>1.154114592575741</v>
      </c>
      <c r="Q30" s="7">
        <v>0</v>
      </c>
      <c r="R30" s="7">
        <v>0</v>
      </c>
      <c r="S30" s="7">
        <v>0</v>
      </c>
      <c r="T30" s="5">
        <v>0</v>
      </c>
      <c r="U30" s="5">
        <v>0.17022339123536001</v>
      </c>
      <c r="V30" s="10">
        <f t="shared" si="7"/>
        <v>0</v>
      </c>
      <c r="W30" s="10">
        <f t="shared" si="7"/>
        <v>0</v>
      </c>
      <c r="X30" s="10">
        <f t="shared" si="7"/>
        <v>0</v>
      </c>
      <c r="Y30" s="10"/>
      <c r="Z30" s="10"/>
      <c r="AA30" s="3">
        <f t="shared" si="8"/>
        <v>0</v>
      </c>
      <c r="AB30" s="3">
        <f t="shared" si="9"/>
        <v>0</v>
      </c>
      <c r="AC30" s="3">
        <f t="shared" si="10"/>
        <v>0</v>
      </c>
      <c r="AE30" s="3">
        <f t="shared" si="11"/>
        <v>134.74624965699942</v>
      </c>
      <c r="AF30" s="3">
        <f t="shared" si="26"/>
        <v>126.67280585280351</v>
      </c>
      <c r="AG30" s="3">
        <f t="shared" si="27"/>
        <v>8.0734438041959091</v>
      </c>
      <c r="AI30" s="3">
        <f t="shared" si="12"/>
        <v>134.74624965699942</v>
      </c>
      <c r="AJ30" s="3">
        <f t="shared" si="28"/>
        <v>126.67280585280351</v>
      </c>
      <c r="AK30" s="3">
        <f t="shared" si="29"/>
        <v>8.0734438041959091</v>
      </c>
    </row>
    <row r="31" spans="1:53" x14ac:dyDescent="0.3">
      <c r="A31" s="4">
        <v>29</v>
      </c>
      <c r="B31" s="6">
        <v>3</v>
      </c>
      <c r="C31" s="6">
        <v>13</v>
      </c>
      <c r="D31" s="4">
        <v>2</v>
      </c>
      <c r="E31" s="4">
        <v>26</v>
      </c>
      <c r="F31" s="4">
        <v>4</v>
      </c>
      <c r="G31" s="9">
        <v>41444</v>
      </c>
      <c r="H31" s="7" t="s">
        <v>4</v>
      </c>
      <c r="I31" s="7" t="s">
        <v>7</v>
      </c>
      <c r="J31" s="7" t="s">
        <v>8</v>
      </c>
      <c r="K31" s="7" t="s">
        <v>8</v>
      </c>
      <c r="L31" s="7" t="s">
        <v>7</v>
      </c>
      <c r="M31" s="7" t="s">
        <v>9</v>
      </c>
      <c r="N31" s="8">
        <v>8.9451363797397256</v>
      </c>
      <c r="O31" s="5">
        <v>5.8995400449011394E-2</v>
      </c>
      <c r="P31" s="5">
        <v>1.2349297140529367</v>
      </c>
      <c r="Q31" s="7">
        <v>7.5446974705160956</v>
      </c>
      <c r="R31" s="7">
        <v>7.01697556772233</v>
      </c>
      <c r="S31" s="7">
        <v>0.52772190279376563</v>
      </c>
      <c r="T31" s="5">
        <f t="shared" si="16"/>
        <v>6.9946065412967023E-2</v>
      </c>
      <c r="U31" s="5">
        <v>0.18214302567152457</v>
      </c>
      <c r="V31" s="10">
        <f t="shared" si="7"/>
        <v>0.25469175488817836</v>
      </c>
      <c r="W31" s="10">
        <f t="shared" si="7"/>
        <v>0.23687706874062647</v>
      </c>
      <c r="X31" s="10">
        <f t="shared" si="7"/>
        <v>1.7814686147551887E-2</v>
      </c>
      <c r="Y31" s="10"/>
      <c r="Z31" s="10"/>
      <c r="AA31" s="3">
        <f t="shared" si="8"/>
        <v>42.788214821213963</v>
      </c>
      <c r="AB31" s="3">
        <f t="shared" si="9"/>
        <v>39.795347548425248</v>
      </c>
      <c r="AC31" s="3">
        <f t="shared" si="10"/>
        <v>2.9928672727887169</v>
      </c>
      <c r="AE31" s="3">
        <f t="shared" si="11"/>
        <v>120.96200312374491</v>
      </c>
      <c r="AF31" s="3">
        <f t="shared" si="26"/>
        <v>109.2854256821158</v>
      </c>
      <c r="AG31" s="3">
        <f t="shared" si="27"/>
        <v>11.676577441629107</v>
      </c>
      <c r="AI31" s="3">
        <f t="shared" si="12"/>
        <v>163.75021794495888</v>
      </c>
      <c r="AJ31" s="3">
        <f t="shared" si="28"/>
        <v>149.08077323054104</v>
      </c>
      <c r="AK31" s="3">
        <f t="shared" si="29"/>
        <v>14.669444714417823</v>
      </c>
    </row>
    <row r="32" spans="1:53" x14ac:dyDescent="0.3">
      <c r="A32" s="4">
        <v>30</v>
      </c>
      <c r="B32" s="6">
        <v>4</v>
      </c>
      <c r="C32" s="6">
        <v>14</v>
      </c>
      <c r="D32" s="4">
        <v>2</v>
      </c>
      <c r="E32" s="4">
        <v>26</v>
      </c>
      <c r="F32" s="4">
        <v>4</v>
      </c>
      <c r="G32" s="9">
        <v>41444</v>
      </c>
      <c r="H32" s="7" t="s">
        <v>4</v>
      </c>
      <c r="I32" s="7" t="s">
        <v>7</v>
      </c>
      <c r="J32" s="7" t="s">
        <v>8</v>
      </c>
      <c r="K32" s="7" t="s">
        <v>8</v>
      </c>
      <c r="L32" s="7" t="s">
        <v>7</v>
      </c>
      <c r="M32" s="7" t="s">
        <v>9</v>
      </c>
      <c r="N32" s="8">
        <v>14.63246812762638</v>
      </c>
      <c r="O32" s="5">
        <v>0.11141129076319893</v>
      </c>
      <c r="P32" s="5">
        <v>1.3605388726992063</v>
      </c>
      <c r="Q32" s="7">
        <v>5.579517836116997</v>
      </c>
      <c r="R32" s="7">
        <v>3.9492956749667734</v>
      </c>
      <c r="S32" s="7">
        <v>1.6302221611502237</v>
      </c>
      <c r="T32" s="5">
        <f t="shared" si="16"/>
        <v>0.29217975621433956</v>
      </c>
      <c r="U32" s="5">
        <v>0.20066945025062038</v>
      </c>
      <c r="V32" s="10">
        <f t="shared" si="7"/>
        <v>0.18835177880410386</v>
      </c>
      <c r="W32" s="10">
        <f t="shared" si="7"/>
        <v>0.13331920199058359</v>
      </c>
      <c r="X32" s="10">
        <f t="shared" si="7"/>
        <v>5.5032576813520279E-2</v>
      </c>
      <c r="Y32" s="10"/>
      <c r="Z32" s="10"/>
      <c r="AA32" s="3">
        <f t="shared" si="8"/>
        <v>31.643098839089451</v>
      </c>
      <c r="AB32" s="3">
        <f t="shared" si="9"/>
        <v>22.397625934418041</v>
      </c>
      <c r="AC32" s="3">
        <f t="shared" si="10"/>
        <v>9.2454729046714075</v>
      </c>
      <c r="AE32" s="3">
        <f t="shared" si="11"/>
        <v>247.93845226043172</v>
      </c>
      <c r="AF32" s="3">
        <f t="shared" si="26"/>
        <v>210.60662654689682</v>
      </c>
      <c r="AG32" s="3">
        <f t="shared" si="27"/>
        <v>37.331825713534897</v>
      </c>
      <c r="AI32" s="3">
        <f t="shared" si="12"/>
        <v>279.58155109952116</v>
      </c>
      <c r="AJ32" s="3">
        <f t="shared" si="28"/>
        <v>233.00425248131486</v>
      </c>
      <c r="AK32" s="3">
        <f t="shared" si="29"/>
        <v>46.577298618206306</v>
      </c>
    </row>
    <row r="33" spans="1:37" x14ac:dyDescent="0.3">
      <c r="A33" s="4">
        <v>31</v>
      </c>
      <c r="B33" s="6">
        <v>5</v>
      </c>
      <c r="C33" s="6">
        <v>15</v>
      </c>
      <c r="D33" s="4">
        <v>2</v>
      </c>
      <c r="E33" s="4">
        <v>26</v>
      </c>
      <c r="F33" s="4">
        <v>4</v>
      </c>
      <c r="G33" s="9">
        <v>41444</v>
      </c>
      <c r="H33" s="7" t="s">
        <v>12</v>
      </c>
      <c r="I33" s="7" t="s">
        <v>7</v>
      </c>
      <c r="J33" s="7" t="s">
        <v>7</v>
      </c>
      <c r="K33" s="7" t="s">
        <v>7</v>
      </c>
      <c r="L33" s="7" t="s">
        <v>7</v>
      </c>
      <c r="M33" s="7" t="s">
        <v>9</v>
      </c>
      <c r="N33" s="8">
        <v>66.669247419047849</v>
      </c>
      <c r="O33" s="5">
        <v>0.16785936325250969</v>
      </c>
      <c r="P33" s="5">
        <v>1.8227344099024674</v>
      </c>
      <c r="Q33" s="7">
        <v>83.981903766239171</v>
      </c>
      <c r="R33" s="7">
        <v>72.790846345953781</v>
      </c>
      <c r="S33" s="7">
        <v>11.191057420285389</v>
      </c>
      <c r="T33" s="5">
        <f t="shared" si="16"/>
        <v>0.13325558148140251</v>
      </c>
      <c r="U33" s="5">
        <v>0.26883988346644061</v>
      </c>
      <c r="V33" s="10">
        <f t="shared" si="7"/>
        <v>2.8350372606272867</v>
      </c>
      <c r="W33" s="10">
        <f t="shared" si="7"/>
        <v>2.457252721940955</v>
      </c>
      <c r="X33" s="10">
        <f t="shared" si="7"/>
        <v>0.37778453868633161</v>
      </c>
      <c r="Y33" s="10"/>
      <c r="Z33" s="10"/>
      <c r="AA33" s="3">
        <f t="shared" si="8"/>
        <v>476.28625978538417</v>
      </c>
      <c r="AB33" s="3">
        <f t="shared" si="9"/>
        <v>412.81845728608045</v>
      </c>
      <c r="AC33" s="3">
        <f t="shared" si="10"/>
        <v>63.467802499303708</v>
      </c>
      <c r="AE33" s="3">
        <f t="shared" si="11"/>
        <v>-109.89973257186688</v>
      </c>
      <c r="AF33" s="3">
        <f t="shared" si="26"/>
        <v>-88.908585326637379</v>
      </c>
      <c r="AG33" s="3">
        <f t="shared" si="27"/>
        <v>-20.991147245229495</v>
      </c>
      <c r="AI33" s="3">
        <f t="shared" si="12"/>
        <v>366.3865272135173</v>
      </c>
      <c r="AJ33" s="3">
        <f t="shared" si="28"/>
        <v>323.90987195944308</v>
      </c>
      <c r="AK33" s="3">
        <f t="shared" si="29"/>
        <v>42.476655254074217</v>
      </c>
    </row>
    <row r="34" spans="1:37" x14ac:dyDescent="0.3">
      <c r="A34" s="4">
        <v>32</v>
      </c>
      <c r="B34" s="6">
        <v>6</v>
      </c>
      <c r="C34" s="6">
        <v>16</v>
      </c>
      <c r="D34" s="4">
        <v>2</v>
      </c>
      <c r="E34" s="4">
        <v>26</v>
      </c>
      <c r="F34" s="4">
        <v>4</v>
      </c>
      <c r="G34" s="9">
        <v>41444</v>
      </c>
      <c r="H34" s="7" t="s">
        <v>12</v>
      </c>
      <c r="I34" s="7" t="s">
        <v>7</v>
      </c>
      <c r="J34" s="7" t="s">
        <v>7</v>
      </c>
      <c r="K34" s="7" t="s">
        <v>7</v>
      </c>
      <c r="L34" s="7" t="s">
        <v>7</v>
      </c>
      <c r="M34" s="7" t="s">
        <v>9</v>
      </c>
      <c r="N34" s="8">
        <v>51.292011194296272</v>
      </c>
      <c r="O34" s="5">
        <v>0.21540476477002463</v>
      </c>
      <c r="P34" s="5">
        <v>1.9928532760186679</v>
      </c>
      <c r="Q34" s="7">
        <v>56.244436093441294</v>
      </c>
      <c r="R34" s="7">
        <v>45.195892487552427</v>
      </c>
      <c r="S34" s="7">
        <v>11.048543605888867</v>
      </c>
      <c r="T34" s="5">
        <f t="shared" si="16"/>
        <v>0.19643798343952543</v>
      </c>
      <c r="U34" s="5">
        <v>0.29393116165467076</v>
      </c>
      <c r="V34" s="10">
        <f t="shared" si="7"/>
        <v>1.8986837030000436</v>
      </c>
      <c r="W34" s="10">
        <f t="shared" si="7"/>
        <v>1.5257101051932243</v>
      </c>
      <c r="X34" s="10">
        <f t="shared" si="7"/>
        <v>0.37297359780681932</v>
      </c>
      <c r="Y34" s="10"/>
      <c r="Z34" s="10"/>
      <c r="AA34" s="3">
        <f t="shared" si="8"/>
        <v>318.97886210400731</v>
      </c>
      <c r="AB34" s="3">
        <f t="shared" si="9"/>
        <v>256.31929767246169</v>
      </c>
      <c r="AC34" s="3">
        <f t="shared" si="10"/>
        <v>62.659564431545647</v>
      </c>
      <c r="AE34" s="3">
        <f t="shared" si="11"/>
        <v>94.698225872592403</v>
      </c>
      <c r="AF34" s="3">
        <f t="shared" si="26"/>
        <v>93.132054137654166</v>
      </c>
      <c r="AG34" s="3">
        <f t="shared" si="27"/>
        <v>1.5661717349382509</v>
      </c>
      <c r="AI34" s="3">
        <f t="shared" si="12"/>
        <v>413.67708797659969</v>
      </c>
      <c r="AJ34" s="3">
        <f t="shared" si="28"/>
        <v>349.45135181011585</v>
      </c>
      <c r="AK34" s="3">
        <f t="shared" si="29"/>
        <v>64.225736166483898</v>
      </c>
    </row>
    <row r="35" spans="1:37" x14ac:dyDescent="0.3">
      <c r="A35" s="4">
        <v>33</v>
      </c>
      <c r="B35" s="6">
        <v>7</v>
      </c>
      <c r="C35" s="6">
        <v>17</v>
      </c>
      <c r="D35" s="4">
        <v>2</v>
      </c>
      <c r="E35" s="4">
        <v>26</v>
      </c>
      <c r="F35" s="4">
        <v>4</v>
      </c>
      <c r="G35" s="9">
        <v>41444</v>
      </c>
      <c r="H35" s="7" t="s">
        <v>12</v>
      </c>
      <c r="I35" s="7" t="s">
        <v>7</v>
      </c>
      <c r="J35" s="7" t="s">
        <v>7</v>
      </c>
      <c r="K35" s="7" t="s">
        <v>7</v>
      </c>
      <c r="L35" s="7" t="s">
        <v>7</v>
      </c>
      <c r="M35" s="7" t="s">
        <v>9</v>
      </c>
      <c r="N35" s="8">
        <v>21.045422138954827</v>
      </c>
      <c r="O35" s="5">
        <v>0.17832164176022089</v>
      </c>
      <c r="P35" s="5">
        <v>1.9259593420294294</v>
      </c>
      <c r="Q35" s="7">
        <v>28.078926014187754</v>
      </c>
      <c r="R35" s="7">
        <v>24.326071786832429</v>
      </c>
      <c r="S35" s="7">
        <v>3.7528542273553249</v>
      </c>
      <c r="T35" s="5">
        <f t="shared" si="16"/>
        <v>0.13365376672380838</v>
      </c>
      <c r="U35" s="5">
        <v>0.28406479970935539</v>
      </c>
      <c r="V35" s="10">
        <f t="shared" si="7"/>
        <v>0.9478804113585757</v>
      </c>
      <c r="W35" s="10">
        <f t="shared" si="7"/>
        <v>0.82119262397678916</v>
      </c>
      <c r="X35" s="10">
        <f t="shared" si="7"/>
        <v>0.12668778738178663</v>
      </c>
      <c r="Y35" s="10"/>
      <c r="Z35" s="10"/>
      <c r="AA35" s="3">
        <f t="shared" si="8"/>
        <v>159.24390910824073</v>
      </c>
      <c r="AB35" s="3">
        <f t="shared" si="9"/>
        <v>137.96036082810059</v>
      </c>
      <c r="AC35" s="3">
        <f t="shared" si="10"/>
        <v>21.283548280140153</v>
      </c>
      <c r="AE35" s="3">
        <f t="shared" si="11"/>
        <v>102.04892389402127</v>
      </c>
      <c r="AF35" s="3">
        <f t="shared" si="26"/>
        <v>96.132700829463431</v>
      </c>
      <c r="AG35" s="3">
        <f t="shared" si="27"/>
        <v>5.9162230645578351</v>
      </c>
      <c r="AI35" s="3">
        <f t="shared" si="12"/>
        <v>261.292833002262</v>
      </c>
      <c r="AJ35" s="3">
        <f t="shared" si="28"/>
        <v>234.09306165756402</v>
      </c>
      <c r="AK35" s="3">
        <f t="shared" si="29"/>
        <v>27.199771344697986</v>
      </c>
    </row>
    <row r="36" spans="1:37" x14ac:dyDescent="0.3">
      <c r="A36" s="4">
        <v>34</v>
      </c>
      <c r="B36" s="6">
        <v>9</v>
      </c>
      <c r="C36" s="6">
        <v>19</v>
      </c>
      <c r="D36" s="4">
        <v>2</v>
      </c>
      <c r="E36" s="4">
        <v>26</v>
      </c>
      <c r="F36" s="4">
        <v>4</v>
      </c>
      <c r="G36" s="9">
        <v>41444</v>
      </c>
      <c r="H36" s="7" t="s">
        <v>5</v>
      </c>
      <c r="I36" s="7" t="s">
        <v>8</v>
      </c>
      <c r="J36" s="7" t="s">
        <v>7</v>
      </c>
      <c r="K36" s="7" t="s">
        <v>7</v>
      </c>
      <c r="L36" s="7" t="s">
        <v>8</v>
      </c>
      <c r="M36" s="7" t="s">
        <v>9</v>
      </c>
      <c r="N36" s="8">
        <v>0</v>
      </c>
      <c r="O36" s="5">
        <v>0</v>
      </c>
      <c r="P36" s="5">
        <v>0</v>
      </c>
      <c r="Q36" s="7">
        <v>1.9004160120537015</v>
      </c>
      <c r="R36" s="7">
        <v>1.7441986343323252</v>
      </c>
      <c r="S36" s="7">
        <v>0.15621737772137623</v>
      </c>
      <c r="T36" s="5">
        <f t="shared" si="16"/>
        <v>8.2201674123213969E-2</v>
      </c>
      <c r="U36" s="5">
        <v>0</v>
      </c>
      <c r="V36" s="10">
        <f t="shared" si="7"/>
        <v>6.4153704110609125E-2</v>
      </c>
      <c r="W36" s="10">
        <f t="shared" si="7"/>
        <v>5.8880162231511747E-2</v>
      </c>
      <c r="X36" s="10">
        <f t="shared" si="7"/>
        <v>5.2735418790973839E-3</v>
      </c>
      <c r="Y36" s="10"/>
      <c r="Z36" s="10"/>
      <c r="AA36" s="3">
        <f t="shared" si="8"/>
        <v>10.777822290582334</v>
      </c>
      <c r="AB36" s="3">
        <f t="shared" si="9"/>
        <v>9.8918672548939739</v>
      </c>
      <c r="AC36" s="3">
        <f t="shared" si="10"/>
        <v>0.88595503568836054</v>
      </c>
      <c r="AE36" s="3">
        <f t="shared" si="11"/>
        <v>12.071254238688855</v>
      </c>
      <c r="AF36" s="3">
        <f t="shared" si="26"/>
        <v>12.514231756533034</v>
      </c>
      <c r="AG36" s="3">
        <f t="shared" si="27"/>
        <v>-0.44297751784418027</v>
      </c>
      <c r="AI36" s="3">
        <f t="shared" si="12"/>
        <v>22.849076529271187</v>
      </c>
      <c r="AJ36" s="3">
        <f t="shared" si="28"/>
        <v>22.40609901142701</v>
      </c>
      <c r="AK36" s="3">
        <f t="shared" si="29"/>
        <v>0.44297751784418027</v>
      </c>
    </row>
    <row r="37" spans="1:37" x14ac:dyDescent="0.3">
      <c r="A37" s="4">
        <v>35</v>
      </c>
      <c r="B37" s="6">
        <v>10</v>
      </c>
      <c r="C37" s="6">
        <v>20</v>
      </c>
      <c r="D37" s="4">
        <v>2</v>
      </c>
      <c r="E37" s="4">
        <v>26</v>
      </c>
      <c r="F37" s="4">
        <v>4</v>
      </c>
      <c r="G37" s="9">
        <v>41444</v>
      </c>
      <c r="H37" s="7" t="s">
        <v>5</v>
      </c>
      <c r="I37" s="7" t="s">
        <v>8</v>
      </c>
      <c r="J37" s="7" t="s">
        <v>7</v>
      </c>
      <c r="K37" s="7" t="s">
        <v>7</v>
      </c>
      <c r="L37" s="7" t="s">
        <v>8</v>
      </c>
      <c r="M37" s="7" t="s">
        <v>9</v>
      </c>
      <c r="N37" s="8">
        <v>8.9217646505336451E-2</v>
      </c>
      <c r="O37" s="5">
        <v>0</v>
      </c>
      <c r="P37" s="5">
        <v>0</v>
      </c>
      <c r="Q37" s="7">
        <v>0</v>
      </c>
      <c r="R37" s="7">
        <v>0</v>
      </c>
      <c r="S37" s="7">
        <v>0</v>
      </c>
      <c r="T37" s="5">
        <v>0</v>
      </c>
      <c r="U37" s="5">
        <v>0</v>
      </c>
      <c r="V37" s="10">
        <f t="shared" si="7"/>
        <v>0</v>
      </c>
      <c r="W37" s="10">
        <f t="shared" si="7"/>
        <v>0</v>
      </c>
      <c r="X37" s="10">
        <f t="shared" si="7"/>
        <v>0</v>
      </c>
      <c r="Y37" s="10"/>
      <c r="Z37" s="10"/>
      <c r="AA37" s="3">
        <f t="shared" si="8"/>
        <v>0</v>
      </c>
      <c r="AB37" s="3">
        <f t="shared" si="9"/>
        <v>0</v>
      </c>
      <c r="AC37" s="3">
        <f t="shared" si="10"/>
        <v>0</v>
      </c>
      <c r="AE37" s="3">
        <f t="shared" si="11"/>
        <v>129.65663876010561</v>
      </c>
      <c r="AF37" s="3">
        <f t="shared" si="26"/>
        <v>128.03500016288399</v>
      </c>
      <c r="AG37" s="3">
        <f t="shared" si="27"/>
        <v>1.6216385972216165</v>
      </c>
      <c r="AI37" s="3">
        <f t="shared" si="12"/>
        <v>129.65663876010561</v>
      </c>
      <c r="AJ37" s="3">
        <f t="shared" si="28"/>
        <v>128.03500016288399</v>
      </c>
      <c r="AK37" s="3">
        <f t="shared" si="29"/>
        <v>1.6216385972216165</v>
      </c>
    </row>
    <row r="38" spans="1:37" x14ac:dyDescent="0.3">
      <c r="A38" s="4">
        <v>36</v>
      </c>
      <c r="B38" s="6">
        <v>12</v>
      </c>
      <c r="C38" s="6">
        <v>22</v>
      </c>
      <c r="D38" s="4">
        <v>2</v>
      </c>
      <c r="E38" s="4">
        <v>26</v>
      </c>
      <c r="F38" s="4">
        <v>4</v>
      </c>
      <c r="G38" s="9">
        <v>41444</v>
      </c>
      <c r="H38" s="7" t="s">
        <v>5</v>
      </c>
      <c r="I38" s="7" t="s">
        <v>8</v>
      </c>
      <c r="J38" s="7" t="s">
        <v>7</v>
      </c>
      <c r="K38" s="7" t="s">
        <v>7</v>
      </c>
      <c r="L38" s="7" t="s">
        <v>8</v>
      </c>
      <c r="M38" s="7" t="s">
        <v>9</v>
      </c>
      <c r="N38" s="8">
        <v>7.9178930099366371E-2</v>
      </c>
      <c r="O38" s="5">
        <v>0</v>
      </c>
      <c r="P38" s="5">
        <v>2.4628378311595087</v>
      </c>
      <c r="Q38" s="7">
        <v>0.18386009657578178</v>
      </c>
      <c r="R38" s="7">
        <v>0.18386009657578178</v>
      </c>
      <c r="S38" s="7">
        <v>0</v>
      </c>
      <c r="T38" s="5">
        <f t="shared" si="16"/>
        <v>0</v>
      </c>
      <c r="U38" s="5">
        <v>0.36325041757514875</v>
      </c>
      <c r="V38" s="10">
        <f t="shared" si="7"/>
        <v>6.2066969330173243E-3</v>
      </c>
      <c r="W38" s="10">
        <f t="shared" si="7"/>
        <v>6.2066969330173243E-3</v>
      </c>
      <c r="X38" s="10">
        <f t="shared" si="7"/>
        <v>0</v>
      </c>
      <c r="Y38" s="10"/>
      <c r="Z38" s="10"/>
      <c r="AA38" s="3">
        <f t="shared" si="8"/>
        <v>1.0427250847469105</v>
      </c>
      <c r="AB38" s="3">
        <f t="shared" si="9"/>
        <v>1.0427250847469105</v>
      </c>
      <c r="AC38" s="3">
        <f t="shared" si="10"/>
        <v>0</v>
      </c>
      <c r="AE38" s="3">
        <f t="shared" si="11"/>
        <v>90.326973760921561</v>
      </c>
      <c r="AF38" s="3">
        <f t="shared" si="26"/>
        <v>90.326973760921561</v>
      </c>
      <c r="AG38" s="3">
        <f t="shared" si="27"/>
        <v>0</v>
      </c>
      <c r="AI38" s="3">
        <f t="shared" si="12"/>
        <v>91.369698845668466</v>
      </c>
      <c r="AJ38" s="3">
        <f t="shared" si="28"/>
        <v>91.369698845668466</v>
      </c>
      <c r="AK38" s="3">
        <f t="shared" si="29"/>
        <v>0</v>
      </c>
    </row>
    <row r="39" spans="1:37" x14ac:dyDescent="0.3">
      <c r="A39" s="4">
        <v>37</v>
      </c>
      <c r="B39" s="6">
        <v>13</v>
      </c>
      <c r="C39" s="6">
        <v>23</v>
      </c>
      <c r="D39" s="4">
        <v>2</v>
      </c>
      <c r="E39" s="4">
        <v>26</v>
      </c>
      <c r="F39" s="4">
        <v>4</v>
      </c>
      <c r="G39" s="9">
        <v>41444</v>
      </c>
      <c r="H39" s="7" t="s">
        <v>13</v>
      </c>
      <c r="I39" s="7" t="s">
        <v>8</v>
      </c>
      <c r="J39" s="7" t="s">
        <v>8</v>
      </c>
      <c r="K39" s="7" t="s">
        <v>7</v>
      </c>
      <c r="L39" s="7" t="s">
        <v>7</v>
      </c>
      <c r="M39" s="7" t="s">
        <v>9</v>
      </c>
      <c r="N39" s="8">
        <v>2.062070400902809</v>
      </c>
      <c r="O39" s="5">
        <v>0.12006192289455325</v>
      </c>
      <c r="P39" s="5">
        <v>3.0133686048858488</v>
      </c>
      <c r="Q39" s="7">
        <v>6.0668336222808872</v>
      </c>
      <c r="R39" s="7">
        <v>5.8192574848045533</v>
      </c>
      <c r="S39" s="7">
        <v>0.24757613747633389</v>
      </c>
      <c r="T39" s="5">
        <f t="shared" si="16"/>
        <v>4.0808130384042927E-2</v>
      </c>
      <c r="U39" s="5">
        <v>0.44444964673832577</v>
      </c>
      <c r="V39" s="10">
        <f t="shared" si="7"/>
        <v>0.20480244673980616</v>
      </c>
      <c r="W39" s="10">
        <f t="shared" si="7"/>
        <v>0.19644484179027716</v>
      </c>
      <c r="X39" s="10">
        <f t="shared" si="7"/>
        <v>8.3576049495290173E-3</v>
      </c>
      <c r="Y39" s="10"/>
      <c r="Z39" s="10"/>
      <c r="AA39" s="3">
        <f t="shared" si="8"/>
        <v>34.406811052287438</v>
      </c>
      <c r="AB39" s="3">
        <f t="shared" si="9"/>
        <v>33.00273342076656</v>
      </c>
      <c r="AC39" s="3">
        <f t="shared" si="10"/>
        <v>1.4040776315208749</v>
      </c>
      <c r="AE39" s="3">
        <f t="shared" si="11"/>
        <v>39.426147926830964</v>
      </c>
      <c r="AF39" s="3">
        <f t="shared" si="26"/>
        <v>38.430691705704483</v>
      </c>
      <c r="AG39" s="3">
        <f t="shared" si="27"/>
        <v>0.99545622112648002</v>
      </c>
      <c r="AI39" s="3">
        <f t="shared" si="12"/>
        <v>73.832958979118402</v>
      </c>
      <c r="AJ39" s="3">
        <f t="shared" si="28"/>
        <v>71.433425126471036</v>
      </c>
      <c r="AK39" s="3">
        <f t="shared" si="29"/>
        <v>2.3995338526473549</v>
      </c>
    </row>
    <row r="40" spans="1:37" x14ac:dyDescent="0.3">
      <c r="A40" s="4">
        <v>38</v>
      </c>
      <c r="B40" s="6">
        <v>15</v>
      </c>
      <c r="C40" s="6">
        <v>25</v>
      </c>
      <c r="D40" s="4">
        <v>2</v>
      </c>
      <c r="E40" s="4">
        <v>26</v>
      </c>
      <c r="F40" s="4">
        <v>4</v>
      </c>
      <c r="G40" s="9">
        <v>41444</v>
      </c>
      <c r="H40" s="7" t="s">
        <v>13</v>
      </c>
      <c r="I40" s="7" t="s">
        <v>8</v>
      </c>
      <c r="J40" s="7" t="s">
        <v>8</v>
      </c>
      <c r="K40" s="7" t="s">
        <v>7</v>
      </c>
      <c r="L40" s="7" t="s">
        <v>7</v>
      </c>
      <c r="M40" s="7" t="s">
        <v>9</v>
      </c>
      <c r="N40" s="8">
        <v>0</v>
      </c>
      <c r="O40" s="5">
        <v>0</v>
      </c>
      <c r="P40" s="5">
        <v>0</v>
      </c>
      <c r="Q40" s="7">
        <v>1.2363640349861915</v>
      </c>
      <c r="R40" s="7">
        <v>1.2363640349861915</v>
      </c>
      <c r="S40" s="7">
        <v>0</v>
      </c>
      <c r="T40" s="5">
        <f t="shared" si="16"/>
        <v>0</v>
      </c>
      <c r="U40" s="5">
        <v>0</v>
      </c>
      <c r="V40" s="10">
        <f t="shared" si="7"/>
        <v>4.1736826026732926E-2</v>
      </c>
      <c r="W40" s="10">
        <f t="shared" si="7"/>
        <v>4.1736826026732926E-2</v>
      </c>
      <c r="X40" s="10">
        <f t="shared" si="7"/>
        <v>0</v>
      </c>
      <c r="Y40" s="10"/>
      <c r="Z40" s="10"/>
      <c r="AA40" s="3">
        <f t="shared" si="8"/>
        <v>7.0117867724911314</v>
      </c>
      <c r="AB40" s="3">
        <f t="shared" si="9"/>
        <v>7.0117867724911314</v>
      </c>
      <c r="AC40" s="3">
        <f t="shared" si="10"/>
        <v>0</v>
      </c>
      <c r="AE40" s="3">
        <f t="shared" si="11"/>
        <v>25.64561719062576</v>
      </c>
      <c r="AF40" s="3">
        <f t="shared" si="26"/>
        <v>24.683452859277541</v>
      </c>
      <c r="AG40" s="3">
        <f t="shared" si="27"/>
        <v>0.96216433134821266</v>
      </c>
      <c r="AI40" s="3">
        <f t="shared" si="12"/>
        <v>32.657403963116892</v>
      </c>
      <c r="AJ40" s="3">
        <f t="shared" si="28"/>
        <v>31.695239631768672</v>
      </c>
      <c r="AK40" s="3">
        <f t="shared" si="29"/>
        <v>0.96216433134821266</v>
      </c>
    </row>
    <row r="41" spans="1:37" x14ac:dyDescent="0.3">
      <c r="A41" s="4">
        <v>39</v>
      </c>
      <c r="B41" s="6">
        <v>16</v>
      </c>
      <c r="C41" s="6">
        <v>26</v>
      </c>
      <c r="D41" s="4">
        <v>2</v>
      </c>
      <c r="E41" s="4">
        <v>26</v>
      </c>
      <c r="F41" s="4">
        <v>4</v>
      </c>
      <c r="G41" s="9">
        <v>41444</v>
      </c>
      <c r="H41" s="7" t="s">
        <v>13</v>
      </c>
      <c r="I41" s="7" t="s">
        <v>8</v>
      </c>
      <c r="J41" s="7" t="s">
        <v>8</v>
      </c>
      <c r="K41" s="7" t="s">
        <v>7</v>
      </c>
      <c r="L41" s="7" t="s">
        <v>7</v>
      </c>
      <c r="M41" s="7" t="s">
        <v>9</v>
      </c>
      <c r="N41" s="8">
        <v>0</v>
      </c>
      <c r="O41" s="5">
        <v>0</v>
      </c>
      <c r="P41" s="5">
        <v>0</v>
      </c>
      <c r="Q41" s="7">
        <v>0</v>
      </c>
      <c r="R41" s="7">
        <v>0</v>
      </c>
      <c r="S41" s="7">
        <v>0</v>
      </c>
      <c r="T41" s="5">
        <v>0</v>
      </c>
      <c r="U41" s="5">
        <v>0</v>
      </c>
      <c r="V41" s="10">
        <f t="shared" si="7"/>
        <v>0</v>
      </c>
      <c r="W41" s="10">
        <f t="shared" si="7"/>
        <v>0</v>
      </c>
      <c r="X41" s="10">
        <f t="shared" si="7"/>
        <v>0</v>
      </c>
      <c r="Y41" s="10"/>
      <c r="Z41" s="10"/>
      <c r="AA41" s="3">
        <f t="shared" si="8"/>
        <v>0</v>
      </c>
      <c r="AB41" s="3">
        <f t="shared" si="9"/>
        <v>0</v>
      </c>
      <c r="AC41" s="3">
        <f t="shared" si="10"/>
        <v>0</v>
      </c>
      <c r="AE41" s="3">
        <f t="shared" si="11"/>
        <v>30.776994221564141</v>
      </c>
      <c r="AF41" s="3">
        <f t="shared" si="26"/>
        <v>30.776994221564141</v>
      </c>
      <c r="AG41" s="3">
        <f t="shared" si="27"/>
        <v>0</v>
      </c>
      <c r="AI41" s="3">
        <f t="shared" si="12"/>
        <v>30.776994221564141</v>
      </c>
      <c r="AJ41" s="3">
        <f t="shared" si="28"/>
        <v>30.776994221564141</v>
      </c>
      <c r="AK41" s="3">
        <f t="shared" si="29"/>
        <v>0</v>
      </c>
    </row>
    <row r="42" spans="1:37" x14ac:dyDescent="0.3">
      <c r="A42" s="4">
        <v>40</v>
      </c>
      <c r="B42" s="11">
        <v>17</v>
      </c>
      <c r="C42" s="6">
        <v>27</v>
      </c>
      <c r="D42" s="4">
        <v>2</v>
      </c>
      <c r="E42" s="4">
        <v>26</v>
      </c>
      <c r="F42" s="4">
        <v>4</v>
      </c>
      <c r="G42" s="9">
        <v>41444</v>
      </c>
      <c r="H42" s="7" t="s">
        <v>4</v>
      </c>
      <c r="I42" s="7" t="s">
        <v>7</v>
      </c>
      <c r="J42" s="7" t="s">
        <v>8</v>
      </c>
      <c r="K42" s="7" t="s">
        <v>8</v>
      </c>
      <c r="L42" s="7" t="s">
        <v>7</v>
      </c>
      <c r="M42" s="7" t="s">
        <v>10</v>
      </c>
      <c r="N42" s="8">
        <v>21.427874007735706</v>
      </c>
      <c r="O42" s="5">
        <v>0.42814944357556395</v>
      </c>
      <c r="P42" s="5">
        <v>3.7982708036895287</v>
      </c>
      <c r="Q42" s="7">
        <v>47.230941439146228</v>
      </c>
      <c r="R42" s="7">
        <v>38.056609105726892</v>
      </c>
      <c r="S42" s="7">
        <v>9.1743323334193363</v>
      </c>
      <c r="T42" s="5">
        <f t="shared" si="16"/>
        <v>0.19424411315704607</v>
      </c>
      <c r="U42" s="5">
        <v>0.56021693269757056</v>
      </c>
      <c r="V42" s="10">
        <f t="shared" si="7"/>
        <v>1.5944087098477218</v>
      </c>
      <c r="W42" s="10">
        <f t="shared" si="7"/>
        <v>1.2847042039934811</v>
      </c>
      <c r="X42" s="10">
        <f t="shared" si="7"/>
        <v>0.3097045058542407</v>
      </c>
      <c r="Y42" s="10"/>
      <c r="Z42" s="10"/>
      <c r="AA42" s="3">
        <f t="shared" si="8"/>
        <v>267.86066325441726</v>
      </c>
      <c r="AB42" s="3">
        <f t="shared" si="9"/>
        <v>215.83030627090483</v>
      </c>
      <c r="AC42" s="3">
        <f t="shared" si="10"/>
        <v>52.030356983512434</v>
      </c>
      <c r="AE42" s="3">
        <f t="shared" si="11"/>
        <v>324.04454162673335</v>
      </c>
      <c r="AF42" s="3">
        <f t="shared" si="26"/>
        <v>324.47204626812595</v>
      </c>
      <c r="AG42" s="3">
        <f t="shared" si="27"/>
        <v>-0.42750464139260447</v>
      </c>
      <c r="AI42" s="3">
        <f t="shared" si="12"/>
        <v>591.90520488115067</v>
      </c>
      <c r="AJ42" s="3">
        <f t="shared" si="28"/>
        <v>540.30235253903084</v>
      </c>
      <c r="AK42" s="3">
        <f t="shared" si="29"/>
        <v>51.602852342119832</v>
      </c>
    </row>
    <row r="43" spans="1:37" x14ac:dyDescent="0.3">
      <c r="A43" s="4">
        <v>41</v>
      </c>
      <c r="B43" s="11">
        <v>18</v>
      </c>
      <c r="C43" s="6">
        <v>28</v>
      </c>
      <c r="D43" s="4">
        <v>2</v>
      </c>
      <c r="E43" s="4">
        <v>26</v>
      </c>
      <c r="F43" s="4">
        <v>4</v>
      </c>
      <c r="G43" s="9">
        <v>41444</v>
      </c>
      <c r="H43" s="7" t="s">
        <v>4</v>
      </c>
      <c r="I43" s="7" t="s">
        <v>7</v>
      </c>
      <c r="J43" s="7" t="s">
        <v>8</v>
      </c>
      <c r="K43" s="7" t="s">
        <v>8</v>
      </c>
      <c r="L43" s="7" t="s">
        <v>7</v>
      </c>
      <c r="M43" s="7" t="s">
        <v>10</v>
      </c>
      <c r="N43" s="8">
        <v>20.01983895781277</v>
      </c>
      <c r="O43" s="5">
        <v>0.47050890058885969</v>
      </c>
      <c r="P43" s="5">
        <v>4.0860125619373626</v>
      </c>
      <c r="Q43" s="7">
        <v>56.522908140815304</v>
      </c>
      <c r="R43" s="7">
        <v>47.103395722808798</v>
      </c>
      <c r="S43" s="7">
        <v>9.4195124180065051</v>
      </c>
      <c r="T43" s="5">
        <f t="shared" si="16"/>
        <v>0.16664946528476046</v>
      </c>
      <c r="U43" s="5">
        <v>0.60265672004975845</v>
      </c>
      <c r="V43" s="10">
        <f t="shared" si="7"/>
        <v>1.9080842833029856</v>
      </c>
      <c r="W43" s="10">
        <f t="shared" si="7"/>
        <v>1.5901030577722877</v>
      </c>
      <c r="X43" s="10">
        <f t="shared" si="7"/>
        <v>0.31798122553069796</v>
      </c>
      <c r="Y43" s="10"/>
      <c r="Z43" s="10"/>
      <c r="AA43" s="3">
        <f t="shared" si="8"/>
        <v>320.55815959490161</v>
      </c>
      <c r="AB43" s="3">
        <f t="shared" si="9"/>
        <v>267.1373137057443</v>
      </c>
      <c r="AC43" s="3">
        <f t="shared" si="10"/>
        <v>53.420845889157256</v>
      </c>
      <c r="AE43" s="3">
        <f t="shared" si="11"/>
        <v>195.37501078035723</v>
      </c>
      <c r="AF43" s="3">
        <f t="shared" si="26"/>
        <v>184.4994244878142</v>
      </c>
      <c r="AG43" s="3">
        <f t="shared" si="27"/>
        <v>10.875586292543012</v>
      </c>
      <c r="AI43" s="3">
        <f t="shared" si="12"/>
        <v>515.9331703752589</v>
      </c>
      <c r="AJ43" s="3">
        <f t="shared" si="28"/>
        <v>451.63673819355847</v>
      </c>
      <c r="AK43" s="3">
        <f t="shared" si="29"/>
        <v>64.296432181700268</v>
      </c>
    </row>
    <row r="44" spans="1:37" x14ac:dyDescent="0.3">
      <c r="A44" s="4">
        <v>42</v>
      </c>
      <c r="B44" s="11">
        <v>19</v>
      </c>
      <c r="C44" s="6">
        <v>29</v>
      </c>
      <c r="D44" s="4">
        <v>2</v>
      </c>
      <c r="E44" s="4">
        <v>26</v>
      </c>
      <c r="F44" s="4">
        <v>4</v>
      </c>
      <c r="G44" s="9">
        <v>41444</v>
      </c>
      <c r="H44" s="7" t="s">
        <v>4</v>
      </c>
      <c r="I44" s="7" t="s">
        <v>7</v>
      </c>
      <c r="J44" s="7" t="s">
        <v>8</v>
      </c>
      <c r="K44" s="7" t="s">
        <v>8</v>
      </c>
      <c r="L44" s="7" t="s">
        <v>7</v>
      </c>
      <c r="M44" s="7" t="s">
        <v>10</v>
      </c>
      <c r="N44" s="8">
        <v>18.282969205598498</v>
      </c>
      <c r="O44" s="5">
        <v>0.54186655281415719</v>
      </c>
      <c r="P44" s="5">
        <v>4.6085633506428989</v>
      </c>
      <c r="Q44" s="7">
        <v>37.868556515081927</v>
      </c>
      <c r="R44" s="7">
        <v>27.961627016436879</v>
      </c>
      <c r="S44" s="7">
        <v>9.9069294986450487</v>
      </c>
      <c r="T44" s="5">
        <f t="shared" si="16"/>
        <v>0.26161360269170575</v>
      </c>
      <c r="U44" s="5">
        <v>0.67972910776443929</v>
      </c>
      <c r="V44" s="10">
        <f t="shared" si="7"/>
        <v>1.2783559780361375</v>
      </c>
      <c r="W44" s="10">
        <f t="shared" si="7"/>
        <v>0.94392066509962447</v>
      </c>
      <c r="X44" s="10">
        <f t="shared" si="7"/>
        <v>0.33443531293651302</v>
      </c>
      <c r="Y44" s="10"/>
      <c r="Z44" s="10"/>
      <c r="AA44" s="3">
        <f t="shared" si="8"/>
        <v>214.76380431007109</v>
      </c>
      <c r="AB44" s="3">
        <f t="shared" si="9"/>
        <v>158.57867173673691</v>
      </c>
      <c r="AC44" s="3">
        <f t="shared" si="10"/>
        <v>56.185132573334187</v>
      </c>
      <c r="AE44" s="3">
        <f t="shared" si="11"/>
        <v>349.4873651060883</v>
      </c>
      <c r="AF44" s="3">
        <f t="shared" si="26"/>
        <v>321.26452667688017</v>
      </c>
      <c r="AG44" s="3">
        <f t="shared" si="27"/>
        <v>28.222838429208196</v>
      </c>
      <c r="AI44" s="3">
        <f t="shared" si="12"/>
        <v>564.25116941615943</v>
      </c>
      <c r="AJ44" s="3">
        <f t="shared" si="28"/>
        <v>479.84319841361707</v>
      </c>
      <c r="AK44" s="3">
        <f t="shared" si="29"/>
        <v>84.407971002542382</v>
      </c>
    </row>
    <row r="45" spans="1:37" x14ac:dyDescent="0.3">
      <c r="A45" s="4">
        <v>43</v>
      </c>
      <c r="B45" s="11">
        <v>20</v>
      </c>
      <c r="C45" s="6">
        <v>30</v>
      </c>
      <c r="D45" s="4">
        <v>2</v>
      </c>
      <c r="E45" s="4">
        <v>26</v>
      </c>
      <c r="F45" s="4">
        <v>4</v>
      </c>
      <c r="G45" s="9">
        <v>41444</v>
      </c>
      <c r="H45" s="7" t="s">
        <v>4</v>
      </c>
      <c r="I45" s="7" t="s">
        <v>7</v>
      </c>
      <c r="J45" s="7" t="s">
        <v>8</v>
      </c>
      <c r="K45" s="7" t="s">
        <v>8</v>
      </c>
      <c r="L45" s="7" t="s">
        <v>7</v>
      </c>
      <c r="M45" s="7" t="s">
        <v>10</v>
      </c>
      <c r="N45" s="8">
        <v>34.420571394453319</v>
      </c>
      <c r="O45" s="5">
        <v>0.84907088755516869</v>
      </c>
      <c r="P45" s="5">
        <v>4.6891046677816037</v>
      </c>
      <c r="Q45" s="7">
        <v>97.59087615273252</v>
      </c>
      <c r="R45" s="7">
        <v>68.36537104868799</v>
      </c>
      <c r="S45" s="7">
        <v>29.22550510404453</v>
      </c>
      <c r="T45" s="5">
        <f t="shared" si="16"/>
        <v>0.29946964569009277</v>
      </c>
      <c r="U45" s="5">
        <v>0.69160835807988252</v>
      </c>
      <c r="V45" s="10">
        <f t="shared" si="7"/>
        <v>3.2944450861744192</v>
      </c>
      <c r="W45" s="10">
        <f t="shared" si="7"/>
        <v>2.307858783472299</v>
      </c>
      <c r="X45" s="10">
        <f t="shared" si="7"/>
        <v>0.98658630270212044</v>
      </c>
      <c r="Y45" s="10"/>
      <c r="Z45" s="10"/>
      <c r="AA45" s="3">
        <f t="shared" si="8"/>
        <v>553.46677447730247</v>
      </c>
      <c r="AB45" s="3">
        <f t="shared" si="9"/>
        <v>387.72027562334625</v>
      </c>
      <c r="AC45" s="3">
        <f t="shared" si="10"/>
        <v>165.74649885395624</v>
      </c>
      <c r="AE45" s="3">
        <f t="shared" si="11"/>
        <v>176.21979279660573</v>
      </c>
      <c r="AF45" s="3">
        <f t="shared" si="26"/>
        <v>177.20878363326381</v>
      </c>
      <c r="AG45" s="3">
        <f t="shared" si="27"/>
        <v>-0.98899083665814302</v>
      </c>
      <c r="AI45" s="3">
        <f t="shared" si="12"/>
        <v>729.68656727390817</v>
      </c>
      <c r="AJ45" s="3">
        <f t="shared" si="28"/>
        <v>564.92905925661012</v>
      </c>
      <c r="AK45" s="3">
        <f t="shared" si="29"/>
        <v>164.75750801729811</v>
      </c>
    </row>
    <row r="46" spans="1:37" x14ac:dyDescent="0.3">
      <c r="A46" s="4">
        <v>44</v>
      </c>
      <c r="B46" s="11">
        <v>21</v>
      </c>
      <c r="C46" s="6">
        <v>31</v>
      </c>
      <c r="D46" s="4">
        <v>2</v>
      </c>
      <c r="E46" s="4">
        <v>26</v>
      </c>
      <c r="F46" s="4">
        <v>4</v>
      </c>
      <c r="G46" s="9">
        <v>41444</v>
      </c>
      <c r="H46" s="7" t="s">
        <v>12</v>
      </c>
      <c r="I46" s="7" t="s">
        <v>7</v>
      </c>
      <c r="J46" s="7" t="s">
        <v>7</v>
      </c>
      <c r="K46" s="7" t="s">
        <v>7</v>
      </c>
      <c r="L46" s="7" t="s">
        <v>7</v>
      </c>
      <c r="M46" s="7" t="s">
        <v>10</v>
      </c>
      <c r="N46" s="8">
        <v>40.971642744374549</v>
      </c>
      <c r="O46" s="5">
        <v>0.22921509649822974</v>
      </c>
      <c r="P46" s="5">
        <v>2.0324892810970021</v>
      </c>
      <c r="Q46" s="7">
        <v>43.792575270864262</v>
      </c>
      <c r="R46" s="7">
        <v>34.401256225521458</v>
      </c>
      <c r="S46" s="7">
        <v>9.3913190453428044</v>
      </c>
      <c r="T46" s="5">
        <f t="shared" si="16"/>
        <v>0.21445002919458278</v>
      </c>
      <c r="U46" s="5">
        <v>0.29977718010280269</v>
      </c>
      <c r="V46" s="10">
        <f t="shared" si="7"/>
        <v>1.478337321065055</v>
      </c>
      <c r="W46" s="10">
        <f t="shared" si="7"/>
        <v>1.1613078394032126</v>
      </c>
      <c r="X46" s="10">
        <f t="shared" si="7"/>
        <v>0.31702948166184231</v>
      </c>
      <c r="Y46" s="10"/>
      <c r="Z46" s="10"/>
      <c r="AA46" s="3">
        <f t="shared" si="8"/>
        <v>248.36066993892925</v>
      </c>
      <c r="AB46" s="3">
        <f t="shared" si="9"/>
        <v>195.09971701973973</v>
      </c>
      <c r="AC46" s="3">
        <f t="shared" si="10"/>
        <v>53.260952919189506</v>
      </c>
      <c r="AE46" s="3">
        <f t="shared" si="11"/>
        <v>106.77388170541276</v>
      </c>
      <c r="AF46" s="3">
        <f t="shared" si="26"/>
        <v>73.041615570114914</v>
      </c>
      <c r="AG46" s="3">
        <f t="shared" si="27"/>
        <v>33.732266135297877</v>
      </c>
      <c r="AI46" s="3">
        <f t="shared" si="12"/>
        <v>355.13455164434203</v>
      </c>
      <c r="AJ46" s="3">
        <f t="shared" si="28"/>
        <v>268.14133258985464</v>
      </c>
      <c r="AK46" s="3">
        <f t="shared" si="29"/>
        <v>86.993219054487383</v>
      </c>
    </row>
    <row r="47" spans="1:37" x14ac:dyDescent="0.3">
      <c r="A47" s="4">
        <v>45</v>
      </c>
      <c r="B47" s="11">
        <v>23</v>
      </c>
      <c r="C47" s="6">
        <v>33</v>
      </c>
      <c r="D47" s="4">
        <v>2</v>
      </c>
      <c r="E47" s="4">
        <v>26</v>
      </c>
      <c r="F47" s="4">
        <v>4</v>
      </c>
      <c r="G47" s="9">
        <v>41444</v>
      </c>
      <c r="H47" s="7" t="s">
        <v>12</v>
      </c>
      <c r="I47" s="7" t="s">
        <v>7</v>
      </c>
      <c r="J47" s="7" t="s">
        <v>7</v>
      </c>
      <c r="K47" s="7" t="s">
        <v>7</v>
      </c>
      <c r="L47" s="7" t="s">
        <v>7</v>
      </c>
      <c r="M47" s="7" t="s">
        <v>10</v>
      </c>
      <c r="N47" s="8">
        <v>33.82960254070985</v>
      </c>
      <c r="O47" s="5">
        <v>0.39985182441316447</v>
      </c>
      <c r="P47" s="5">
        <v>3.5597616665055574</v>
      </c>
      <c r="Q47" s="7">
        <v>78.691339401255505</v>
      </c>
      <c r="R47" s="7">
        <v>65.164511106180441</v>
      </c>
      <c r="S47" s="7">
        <v>13.526828295075063</v>
      </c>
      <c r="T47" s="5">
        <f t="shared" si="16"/>
        <v>0.17189729388262573</v>
      </c>
      <c r="U47" s="5">
        <v>0.52503859387987573</v>
      </c>
      <c r="V47" s="10">
        <f t="shared" si="7"/>
        <v>2.6564398910531852</v>
      </c>
      <c r="W47" s="10">
        <f t="shared" si="7"/>
        <v>2.1998050624192858</v>
      </c>
      <c r="X47" s="10">
        <f t="shared" si="7"/>
        <v>0.45663482863389965</v>
      </c>
      <c r="Y47" s="10"/>
      <c r="Z47" s="10"/>
      <c r="AA47" s="3">
        <f t="shared" si="8"/>
        <v>446.28190169693511</v>
      </c>
      <c r="AB47" s="3">
        <f t="shared" si="9"/>
        <v>369.56725048644</v>
      </c>
      <c r="AC47" s="3">
        <f t="shared" si="10"/>
        <v>76.714651210495134</v>
      </c>
      <c r="AE47" s="3">
        <f t="shared" si="11"/>
        <v>116.0633162856724</v>
      </c>
      <c r="AF47" s="3">
        <f t="shared" si="26"/>
        <v>100.45792590537974</v>
      </c>
      <c r="AG47" s="3">
        <f t="shared" si="27"/>
        <v>15.605390380292642</v>
      </c>
      <c r="AI47" s="3">
        <f t="shared" si="12"/>
        <v>562.34521798260755</v>
      </c>
      <c r="AJ47" s="3">
        <f t="shared" si="28"/>
        <v>470.02517639181974</v>
      </c>
      <c r="AK47" s="3">
        <f t="shared" si="29"/>
        <v>92.320041590787781</v>
      </c>
    </row>
    <row r="48" spans="1:37" x14ac:dyDescent="0.3">
      <c r="A48" s="4">
        <v>46</v>
      </c>
      <c r="B48" s="11">
        <v>24</v>
      </c>
      <c r="C48" s="6">
        <v>34</v>
      </c>
      <c r="D48" s="4">
        <v>2</v>
      </c>
      <c r="E48" s="4">
        <v>26</v>
      </c>
      <c r="F48" s="4">
        <v>4</v>
      </c>
      <c r="G48" s="9">
        <v>41444</v>
      </c>
      <c r="H48" s="7" t="s">
        <v>12</v>
      </c>
      <c r="I48" s="7" t="s">
        <v>7</v>
      </c>
      <c r="J48" s="7" t="s">
        <v>7</v>
      </c>
      <c r="K48" s="7" t="s">
        <v>7</v>
      </c>
      <c r="L48" s="7" t="s">
        <v>7</v>
      </c>
      <c r="M48" s="7" t="s">
        <v>10</v>
      </c>
      <c r="N48" s="8">
        <v>25.496499928391408</v>
      </c>
      <c r="O48" s="5">
        <v>0.3165376862045326</v>
      </c>
      <c r="P48" s="5">
        <v>4.1569893630696981</v>
      </c>
      <c r="Q48" s="7">
        <v>53.262215089578838</v>
      </c>
      <c r="R48" s="7">
        <v>45.191611995931787</v>
      </c>
      <c r="S48" s="7">
        <v>8.0706030936470512</v>
      </c>
      <c r="T48" s="5">
        <f t="shared" si="16"/>
        <v>0.15152586275417837</v>
      </c>
      <c r="U48" s="5">
        <v>0.613125274789041</v>
      </c>
      <c r="V48" s="10">
        <f t="shared" si="7"/>
        <v>1.7980107331551496</v>
      </c>
      <c r="W48" s="10">
        <f t="shared" si="7"/>
        <v>1.5255656055725428</v>
      </c>
      <c r="X48" s="10">
        <f t="shared" si="7"/>
        <v>0.27244512758260686</v>
      </c>
      <c r="Y48" s="10"/>
      <c r="Z48" s="10"/>
      <c r="AA48" s="3">
        <f t="shared" si="8"/>
        <v>302.06580317006512</v>
      </c>
      <c r="AB48" s="3">
        <f t="shared" si="9"/>
        <v>256.29502173618721</v>
      </c>
      <c r="AC48" s="3">
        <f t="shared" si="10"/>
        <v>45.77078143387795</v>
      </c>
      <c r="AE48" s="3">
        <f t="shared" si="11"/>
        <v>236.74103977897283</v>
      </c>
      <c r="AF48" s="3">
        <f t="shared" si="26"/>
        <v>176.95629288386678</v>
      </c>
      <c r="AG48" s="3">
        <f t="shared" si="27"/>
        <v>59.784746895106061</v>
      </c>
      <c r="AI48" s="3">
        <f t="shared" si="12"/>
        <v>538.8068429490379</v>
      </c>
      <c r="AJ48" s="3">
        <f t="shared" si="28"/>
        <v>433.25131462005402</v>
      </c>
      <c r="AK48" s="3">
        <f t="shared" si="29"/>
        <v>105.55552832898401</v>
      </c>
    </row>
    <row r="49" spans="1:37" x14ac:dyDescent="0.3">
      <c r="A49" s="4">
        <v>47</v>
      </c>
      <c r="B49" s="11">
        <v>26</v>
      </c>
      <c r="C49" s="6">
        <v>36</v>
      </c>
      <c r="D49" s="4">
        <v>2</v>
      </c>
      <c r="E49" s="4">
        <v>26</v>
      </c>
      <c r="F49" s="4">
        <v>4</v>
      </c>
      <c r="G49" s="9">
        <v>41444</v>
      </c>
      <c r="H49" s="7" t="s">
        <v>5</v>
      </c>
      <c r="I49" s="7" t="s">
        <v>8</v>
      </c>
      <c r="J49" s="7" t="s">
        <v>7</v>
      </c>
      <c r="K49" s="7" t="s">
        <v>7</v>
      </c>
      <c r="L49" s="7" t="s">
        <v>8</v>
      </c>
      <c r="M49" s="7" t="s">
        <v>10</v>
      </c>
      <c r="N49" s="8">
        <v>28.75660638910761</v>
      </c>
      <c r="O49" s="5">
        <v>0.20032990686143218</v>
      </c>
      <c r="P49" s="5">
        <v>4.9321145691430601</v>
      </c>
      <c r="Q49" s="7">
        <v>22.714722012799374</v>
      </c>
      <c r="R49" s="7">
        <v>16.953913733218585</v>
      </c>
      <c r="S49" s="7">
        <v>5.7608082795807896</v>
      </c>
      <c r="T49" s="5">
        <f t="shared" si="16"/>
        <v>0.25361561881913713</v>
      </c>
      <c r="U49" s="5">
        <v>0.72745052642228025</v>
      </c>
      <c r="V49" s="10">
        <f t="shared" si="7"/>
        <v>0.7667971358487442</v>
      </c>
      <c r="W49" s="10">
        <f t="shared" si="7"/>
        <v>0.57232540573172297</v>
      </c>
      <c r="X49" s="10">
        <f t="shared" si="7"/>
        <v>0.19447173011702124</v>
      </c>
      <c r="Y49" s="10"/>
      <c r="Z49" s="10"/>
      <c r="AA49" s="3">
        <f t="shared" si="8"/>
        <v>128.82191882258903</v>
      </c>
      <c r="AB49" s="3">
        <f t="shared" si="9"/>
        <v>96.150668162929463</v>
      </c>
      <c r="AC49" s="3">
        <f t="shared" si="10"/>
        <v>32.67125065965957</v>
      </c>
      <c r="AE49" s="3">
        <f t="shared" si="11"/>
        <v>102.23570003951247</v>
      </c>
      <c r="AF49" s="3">
        <f t="shared" si="26"/>
        <v>61.192182007540922</v>
      </c>
      <c r="AG49" s="3">
        <f t="shared" si="27"/>
        <v>41.043518031971537</v>
      </c>
      <c r="AI49" s="3">
        <f t="shared" si="12"/>
        <v>231.05761886210149</v>
      </c>
      <c r="AJ49" s="3">
        <f t="shared" si="28"/>
        <v>157.3428501704704</v>
      </c>
      <c r="AK49" s="3">
        <f t="shared" si="29"/>
        <v>73.714768691631107</v>
      </c>
    </row>
    <row r="50" spans="1:37" x14ac:dyDescent="0.3">
      <c r="A50" s="4">
        <v>48</v>
      </c>
      <c r="B50" s="12">
        <v>27</v>
      </c>
      <c r="C50" s="6">
        <v>37</v>
      </c>
      <c r="D50" s="4">
        <v>2</v>
      </c>
      <c r="E50" s="4">
        <v>26</v>
      </c>
      <c r="F50" s="4">
        <v>4</v>
      </c>
      <c r="G50" s="9">
        <v>41444</v>
      </c>
      <c r="H50" s="7" t="s">
        <v>5</v>
      </c>
      <c r="I50" s="7" t="s">
        <v>8</v>
      </c>
      <c r="J50" s="7" t="s">
        <v>7</v>
      </c>
      <c r="K50" s="7" t="s">
        <v>7</v>
      </c>
      <c r="L50" s="7" t="s">
        <v>8</v>
      </c>
      <c r="M50" s="7" t="s">
        <v>10</v>
      </c>
      <c r="N50" s="8">
        <v>30.751115249983542</v>
      </c>
      <c r="O50" s="5">
        <v>0</v>
      </c>
      <c r="P50" s="5">
        <v>4.8110049198794895</v>
      </c>
      <c r="Q50" s="7">
        <v>175.04563639199844</v>
      </c>
      <c r="R50" s="7">
        <v>136.97502750228202</v>
      </c>
      <c r="S50" s="7">
        <v>38.070608889716425</v>
      </c>
      <c r="T50" s="5">
        <f t="shared" si="16"/>
        <v>0.21748961970386302</v>
      </c>
      <c r="U50" s="5">
        <v>0.70958774629490995</v>
      </c>
      <c r="V50" s="10">
        <f t="shared" si="7"/>
        <v>5.9091408890045765</v>
      </c>
      <c r="W50" s="10">
        <f t="shared" si="7"/>
        <v>4.6239640842784242</v>
      </c>
      <c r="X50" s="10">
        <f t="shared" si="7"/>
        <v>1.2851768047261523</v>
      </c>
      <c r="Y50" s="10"/>
      <c r="Z50" s="10"/>
      <c r="AA50" s="3">
        <f t="shared" si="8"/>
        <v>992.73566935276881</v>
      </c>
      <c r="AB50" s="3">
        <f t="shared" si="9"/>
        <v>776.82596615877526</v>
      </c>
      <c r="AC50" s="3">
        <f t="shared" si="10"/>
        <v>215.90970319399358</v>
      </c>
      <c r="AE50" s="3">
        <f t="shared" si="11"/>
        <v>-260.76421140558074</v>
      </c>
      <c r="AF50" s="3">
        <f t="shared" si="26"/>
        <v>-197.79297737452237</v>
      </c>
      <c r="AG50" s="3">
        <f t="shared" si="27"/>
        <v>-62.971234031058373</v>
      </c>
      <c r="AI50" s="3">
        <f t="shared" si="12"/>
        <v>731.97145794718813</v>
      </c>
      <c r="AJ50" s="3">
        <f t="shared" si="28"/>
        <v>579.03298878425289</v>
      </c>
      <c r="AK50" s="3">
        <f t="shared" si="29"/>
        <v>152.93846916293521</v>
      </c>
    </row>
    <row r="51" spans="1:37" x14ac:dyDescent="0.3">
      <c r="A51" s="4">
        <v>49</v>
      </c>
      <c r="B51" s="11">
        <v>28</v>
      </c>
      <c r="C51" s="6">
        <v>38</v>
      </c>
      <c r="D51" s="4">
        <v>2</v>
      </c>
      <c r="E51" s="4">
        <v>26</v>
      </c>
      <c r="F51" s="4">
        <v>4</v>
      </c>
      <c r="G51" s="9">
        <v>41444</v>
      </c>
      <c r="H51" s="7" t="s">
        <v>5</v>
      </c>
      <c r="I51" s="7" t="s">
        <v>8</v>
      </c>
      <c r="J51" s="7" t="s">
        <v>7</v>
      </c>
      <c r="K51" s="7" t="s">
        <v>7</v>
      </c>
      <c r="L51" s="7" t="s">
        <v>8</v>
      </c>
      <c r="M51" s="7" t="s">
        <v>10</v>
      </c>
      <c r="N51" s="8">
        <v>49.008119699409889</v>
      </c>
      <c r="O51" s="5">
        <v>0.52503278806781328</v>
      </c>
      <c r="P51" s="5">
        <v>5.1147606418793679</v>
      </c>
      <c r="Q51" s="7">
        <v>143.11055187367799</v>
      </c>
      <c r="R51" s="7">
        <v>117.37968214993569</v>
      </c>
      <c r="S51" s="7">
        <v>25.730869723742302</v>
      </c>
      <c r="T51" s="5">
        <f t="shared" si="16"/>
        <v>0.17979715252900877</v>
      </c>
      <c r="U51" s="5">
        <v>0.75438947520344657</v>
      </c>
      <c r="V51" s="10">
        <f t="shared" si="7"/>
        <v>4.8310853738220771</v>
      </c>
      <c r="W51" s="10">
        <f t="shared" si="7"/>
        <v>3.9624699799843257</v>
      </c>
      <c r="X51" s="10">
        <f t="shared" si="7"/>
        <v>0.86861539383775122</v>
      </c>
      <c r="Y51" s="10"/>
      <c r="Z51" s="10"/>
      <c r="AA51" s="3">
        <f t="shared" si="8"/>
        <v>811.62234280210896</v>
      </c>
      <c r="AB51" s="3">
        <f t="shared" si="9"/>
        <v>665.69495663736677</v>
      </c>
      <c r="AC51" s="3">
        <f t="shared" si="10"/>
        <v>145.92738616474222</v>
      </c>
      <c r="AE51" s="3">
        <f t="shared" si="11"/>
        <v>-26.085937197401222</v>
      </c>
      <c r="AF51" s="3">
        <f t="shared" si="26"/>
        <v>-11.5794123977385</v>
      </c>
      <c r="AG51" s="3">
        <f t="shared" si="27"/>
        <v>-14.506524799662722</v>
      </c>
      <c r="AI51" s="3">
        <f t="shared" si="12"/>
        <v>785.53640560470774</v>
      </c>
      <c r="AJ51" s="3">
        <f t="shared" si="28"/>
        <v>654.11554423962832</v>
      </c>
      <c r="AK51" s="3">
        <f t="shared" si="29"/>
        <v>131.4208613650795</v>
      </c>
    </row>
    <row r="52" spans="1:37" x14ac:dyDescent="0.3">
      <c r="A52" s="4">
        <v>50</v>
      </c>
      <c r="B52" s="11">
        <v>29</v>
      </c>
      <c r="C52" s="6">
        <v>39</v>
      </c>
      <c r="D52" s="4">
        <v>2</v>
      </c>
      <c r="E52" s="4">
        <v>26</v>
      </c>
      <c r="F52" s="4">
        <v>4</v>
      </c>
      <c r="G52" s="9">
        <v>41444</v>
      </c>
      <c r="H52" s="7" t="s">
        <v>13</v>
      </c>
      <c r="I52" s="7" t="s">
        <v>8</v>
      </c>
      <c r="J52" s="7" t="s">
        <v>8</v>
      </c>
      <c r="K52" s="7" t="s">
        <v>7</v>
      </c>
      <c r="L52" s="7" t="s">
        <v>7</v>
      </c>
      <c r="M52" s="7" t="s">
        <v>10</v>
      </c>
      <c r="N52" s="8">
        <v>24.021074402055074</v>
      </c>
      <c r="O52" s="5">
        <v>0.55452666326862854</v>
      </c>
      <c r="P52" s="5">
        <v>5.056013967773624</v>
      </c>
      <c r="Q52" s="7">
        <v>64.010102721199488</v>
      </c>
      <c r="R52" s="7">
        <v>50.689776484900428</v>
      </c>
      <c r="S52" s="7">
        <v>13.32032623629906</v>
      </c>
      <c r="T52" s="5">
        <f t="shared" si="16"/>
        <v>0.20809724824715059</v>
      </c>
      <c r="U52" s="5">
        <v>0.74572477400790915</v>
      </c>
      <c r="V52" s="10">
        <f t="shared" si="7"/>
        <v>2.160834871954072</v>
      </c>
      <c r="W52" s="10">
        <f t="shared" si="7"/>
        <v>1.7111710811839456</v>
      </c>
      <c r="X52" s="10">
        <f t="shared" si="7"/>
        <v>0.44966379077012641</v>
      </c>
      <c r="Y52" s="10"/>
      <c r="Z52" s="10"/>
      <c r="AA52" s="3">
        <f t="shared" si="8"/>
        <v>363.02025848828407</v>
      </c>
      <c r="AB52" s="3">
        <f t="shared" si="9"/>
        <v>287.47674163890287</v>
      </c>
      <c r="AC52" s="3">
        <f t="shared" si="10"/>
        <v>75.543516849381234</v>
      </c>
      <c r="AE52" s="3">
        <f t="shared" si="11"/>
        <v>157.43821612671746</v>
      </c>
      <c r="AF52" s="3">
        <f t="shared" si="26"/>
        <v>152.08402102323436</v>
      </c>
      <c r="AG52" s="3">
        <f t="shared" si="27"/>
        <v>5.3541951034830682</v>
      </c>
      <c r="AI52" s="3">
        <f t="shared" si="12"/>
        <v>520.45847461500148</v>
      </c>
      <c r="AJ52" s="3">
        <f t="shared" si="28"/>
        <v>439.56076266213722</v>
      </c>
      <c r="AK52" s="3">
        <f t="shared" si="29"/>
        <v>80.897711952864299</v>
      </c>
    </row>
    <row r="53" spans="1:37" x14ac:dyDescent="0.3">
      <c r="A53" s="4">
        <v>51</v>
      </c>
      <c r="B53" s="11">
        <v>30</v>
      </c>
      <c r="C53" s="6">
        <v>40</v>
      </c>
      <c r="D53" s="4">
        <v>2</v>
      </c>
      <c r="E53" s="4">
        <v>26</v>
      </c>
      <c r="F53" s="4">
        <v>4</v>
      </c>
      <c r="G53" s="9">
        <v>41444</v>
      </c>
      <c r="H53" s="7" t="s">
        <v>13</v>
      </c>
      <c r="I53" s="7" t="s">
        <v>8</v>
      </c>
      <c r="J53" s="7" t="s">
        <v>8</v>
      </c>
      <c r="K53" s="7" t="s">
        <v>7</v>
      </c>
      <c r="L53" s="7" t="s">
        <v>7</v>
      </c>
      <c r="M53" s="7" t="s">
        <v>10</v>
      </c>
      <c r="N53" s="8">
        <v>12.19600617864177</v>
      </c>
      <c r="O53" s="5">
        <v>0.49479320128250232</v>
      </c>
      <c r="P53" s="5">
        <v>5.0644254682806267</v>
      </c>
      <c r="Q53" s="7">
        <v>34.32907756485303</v>
      </c>
      <c r="R53" s="7">
        <v>28.294576624861694</v>
      </c>
      <c r="S53" s="7">
        <v>6.0345009399913359</v>
      </c>
      <c r="T53" s="5">
        <f t="shared" si="16"/>
        <v>0.17578395249890458</v>
      </c>
      <c r="U53" s="5">
        <v>0.74696540830097735</v>
      </c>
      <c r="V53" s="10">
        <f t="shared" si="7"/>
        <v>1.1588712526715432</v>
      </c>
      <c r="W53" s="10">
        <f t="shared" si="7"/>
        <v>0.95516028343958259</v>
      </c>
      <c r="X53" s="10">
        <f t="shared" si="7"/>
        <v>0.20371096923196058</v>
      </c>
      <c r="Y53" s="10"/>
      <c r="Z53" s="10"/>
      <c r="AA53" s="3">
        <f t="shared" si="8"/>
        <v>194.69037044881927</v>
      </c>
      <c r="AB53" s="3">
        <f t="shared" si="9"/>
        <v>160.46692761784988</v>
      </c>
      <c r="AC53" s="3">
        <f t="shared" si="10"/>
        <v>34.223442830969375</v>
      </c>
      <c r="AE53" s="3">
        <f t="shared" si="11"/>
        <v>216.63348965037102</v>
      </c>
      <c r="AF53" s="3">
        <f t="shared" si="26"/>
        <v>202.6960406963002</v>
      </c>
      <c r="AG53" s="3">
        <f t="shared" si="27"/>
        <v>13.937448954070783</v>
      </c>
      <c r="AI53" s="3">
        <f t="shared" si="12"/>
        <v>411.32386009919026</v>
      </c>
      <c r="AJ53" s="3">
        <f t="shared" si="28"/>
        <v>363.16296831415008</v>
      </c>
      <c r="AK53" s="3">
        <f t="shared" si="29"/>
        <v>48.160891785040157</v>
      </c>
    </row>
    <row r="54" spans="1:37" x14ac:dyDescent="0.3">
      <c r="A54" s="4">
        <v>52</v>
      </c>
      <c r="B54" s="11">
        <v>32</v>
      </c>
      <c r="C54" s="6">
        <v>42</v>
      </c>
      <c r="D54" s="4">
        <v>2</v>
      </c>
      <c r="E54" s="4">
        <v>26</v>
      </c>
      <c r="F54" s="4">
        <v>4</v>
      </c>
      <c r="G54" s="9">
        <v>41444</v>
      </c>
      <c r="H54" s="7" t="s">
        <v>13</v>
      </c>
      <c r="I54" s="7" t="s">
        <v>8</v>
      </c>
      <c r="J54" s="7" t="s">
        <v>8</v>
      </c>
      <c r="K54" s="7" t="s">
        <v>7</v>
      </c>
      <c r="L54" s="7" t="s">
        <v>7</v>
      </c>
      <c r="M54" s="7" t="s">
        <v>10</v>
      </c>
      <c r="N54" s="8">
        <v>23.517007690815468</v>
      </c>
      <c r="O54" s="5">
        <v>0.51153120782533201</v>
      </c>
      <c r="P54" s="5">
        <v>5.0895167371589123</v>
      </c>
      <c r="Q54" s="7">
        <v>40.015225514892052</v>
      </c>
      <c r="R54" s="7">
        <v>27.985542166371591</v>
      </c>
      <c r="S54" s="7">
        <v>12.029683348520461</v>
      </c>
      <c r="T54" s="5">
        <f t="shared" si="16"/>
        <v>0.30062765344265019</v>
      </c>
      <c r="U54" s="5">
        <v>0.75066618542166841</v>
      </c>
      <c r="V54" s="10">
        <f t="shared" si="7"/>
        <v>1.3508226205837401</v>
      </c>
      <c r="W54" s="10">
        <f t="shared" si="7"/>
        <v>0.94472798594039897</v>
      </c>
      <c r="X54" s="10">
        <f t="shared" si="7"/>
        <v>0.40609463464334117</v>
      </c>
      <c r="Y54" s="10"/>
      <c r="Z54" s="10"/>
      <c r="AA54" s="3">
        <f t="shared" si="8"/>
        <v>226.93820025806835</v>
      </c>
      <c r="AB54" s="3">
        <f t="shared" si="9"/>
        <v>158.71430163798703</v>
      </c>
      <c r="AC54" s="3">
        <f t="shared" si="10"/>
        <v>68.223898620081314</v>
      </c>
      <c r="AE54" s="3">
        <f t="shared" si="11"/>
        <v>165.18867848827165</v>
      </c>
      <c r="AF54" s="3">
        <f t="shared" si="26"/>
        <v>162.87732333994165</v>
      </c>
      <c r="AG54" s="3">
        <f t="shared" si="27"/>
        <v>2.3113551483300192</v>
      </c>
      <c r="AI54" s="3">
        <f t="shared" si="12"/>
        <v>392.12687874634003</v>
      </c>
      <c r="AJ54" s="3">
        <f t="shared" si="28"/>
        <v>321.59162497792869</v>
      </c>
      <c r="AK54" s="3">
        <f t="shared" si="29"/>
        <v>70.535253768411337</v>
      </c>
    </row>
    <row r="55" spans="1:37" x14ac:dyDescent="0.3">
      <c r="A55" s="4">
        <v>53</v>
      </c>
      <c r="B55" s="6">
        <v>1</v>
      </c>
      <c r="C55" s="6">
        <v>11</v>
      </c>
      <c r="D55" s="4">
        <v>3</v>
      </c>
      <c r="E55" s="4">
        <v>33</v>
      </c>
      <c r="F55" s="4">
        <v>5</v>
      </c>
      <c r="G55" s="9">
        <v>41451</v>
      </c>
      <c r="H55" s="7" t="s">
        <v>4</v>
      </c>
      <c r="I55" s="7" t="s">
        <v>7</v>
      </c>
      <c r="J55" s="7" t="s">
        <v>8</v>
      </c>
      <c r="K55" s="7" t="s">
        <v>8</v>
      </c>
      <c r="L55" s="7" t="s">
        <v>7</v>
      </c>
      <c r="M55" s="7" t="s">
        <v>9</v>
      </c>
      <c r="N55" s="8">
        <v>45.135484671018752</v>
      </c>
      <c r="O55" s="5">
        <v>0.42893037220711833</v>
      </c>
      <c r="P55" s="5">
        <v>2.5847933340557803</v>
      </c>
      <c r="Q55" s="7">
        <v>223.44200941304848</v>
      </c>
      <c r="R55" s="7">
        <v>204.0820291733597</v>
      </c>
      <c r="S55" s="7">
        <v>19.359980239688781</v>
      </c>
      <c r="T55" s="5">
        <f t="shared" si="16"/>
        <v>8.6644316753795733E-2</v>
      </c>
      <c r="U55" s="5">
        <v>0.38123795487548379</v>
      </c>
      <c r="V55" s="10">
        <f t="shared" si="7"/>
        <v>7.5428919072691905</v>
      </c>
      <c r="W55" s="10">
        <f t="shared" si="7"/>
        <v>6.8893431916161161</v>
      </c>
      <c r="X55" s="10">
        <f t="shared" si="7"/>
        <v>0.65354871565307415</v>
      </c>
      <c r="Y55" s="10"/>
      <c r="Z55" s="10"/>
      <c r="AA55" s="3">
        <f t="shared" si="8"/>
        <v>1267.2058404212239</v>
      </c>
      <c r="AB55" s="3">
        <f t="shared" si="9"/>
        <v>1157.4096561915076</v>
      </c>
      <c r="AC55" s="3">
        <f t="shared" si="10"/>
        <v>109.79618422971646</v>
      </c>
      <c r="AE55" s="3">
        <f t="shared" si="11"/>
        <v>454.62420885533851</v>
      </c>
      <c r="AF55" s="3">
        <f t="shared" si="26"/>
        <v>404.66954787907775</v>
      </c>
      <c r="AG55" s="3">
        <f t="shared" si="27"/>
        <v>49.954660976260648</v>
      </c>
      <c r="AI55" s="3">
        <f t="shared" si="12"/>
        <v>1721.8300492765625</v>
      </c>
      <c r="AJ55" s="3">
        <f t="shared" si="28"/>
        <v>1562.0792040705853</v>
      </c>
      <c r="AK55" s="3">
        <f t="shared" si="29"/>
        <v>159.7508452059771</v>
      </c>
    </row>
    <row r="56" spans="1:37" x14ac:dyDescent="0.3">
      <c r="A56" s="4">
        <v>54</v>
      </c>
      <c r="B56" s="6">
        <v>2</v>
      </c>
      <c r="C56" s="6">
        <v>12</v>
      </c>
      <c r="D56" s="4">
        <v>3</v>
      </c>
      <c r="E56" s="4">
        <v>33</v>
      </c>
      <c r="F56" s="4">
        <v>5</v>
      </c>
      <c r="G56" s="9">
        <v>41451</v>
      </c>
      <c r="H56" s="7" t="s">
        <v>4</v>
      </c>
      <c r="I56" s="7" t="s">
        <v>7</v>
      </c>
      <c r="J56" s="7" t="s">
        <v>8</v>
      </c>
      <c r="K56" s="7" t="s">
        <v>8</v>
      </c>
      <c r="L56" s="7" t="s">
        <v>7</v>
      </c>
      <c r="M56" s="7" t="s">
        <v>9</v>
      </c>
      <c r="N56" s="8">
        <v>10.572676642466025</v>
      </c>
      <c r="O56" s="5">
        <v>0.26929081144294781</v>
      </c>
      <c r="P56" s="5">
        <v>1.3512019422713408</v>
      </c>
      <c r="Q56" s="7">
        <v>47.518677430060208</v>
      </c>
      <c r="R56" s="7">
        <v>44.67155275788663</v>
      </c>
      <c r="S56" s="7">
        <v>2.8471246721735781</v>
      </c>
      <c r="T56" s="5">
        <f t="shared" si="16"/>
        <v>5.9915907305376589E-2</v>
      </c>
      <c r="U56" s="5">
        <v>0.19929232186892931</v>
      </c>
      <c r="V56" s="10">
        <f t="shared" si="7"/>
        <v>1.6041220197261836</v>
      </c>
      <c r="W56" s="10">
        <f t="shared" si="7"/>
        <v>1.508009593485756</v>
      </c>
      <c r="X56" s="10">
        <f t="shared" si="7"/>
        <v>9.6112426240427498E-2</v>
      </c>
      <c r="Y56" s="10"/>
      <c r="Z56" s="10"/>
      <c r="AA56" s="3">
        <f t="shared" si="8"/>
        <v>269.49249931399885</v>
      </c>
      <c r="AB56" s="3">
        <f t="shared" si="9"/>
        <v>253.34561170560701</v>
      </c>
      <c r="AC56" s="3">
        <f t="shared" si="10"/>
        <v>16.146887608391818</v>
      </c>
      <c r="AE56" s="3">
        <f t="shared" si="11"/>
        <v>87.843295919373304</v>
      </c>
      <c r="AF56" s="3">
        <f t="shared" si="26"/>
        <v>78.906495095323493</v>
      </c>
      <c r="AG56" s="3">
        <f t="shared" si="27"/>
        <v>8.9368008240497794</v>
      </c>
      <c r="AI56" s="3">
        <f t="shared" si="12"/>
        <v>357.33579523337215</v>
      </c>
      <c r="AJ56" s="3">
        <f t="shared" si="28"/>
        <v>332.25210680093051</v>
      </c>
      <c r="AK56" s="3">
        <f t="shared" si="29"/>
        <v>25.083688432441598</v>
      </c>
    </row>
    <row r="57" spans="1:37" x14ac:dyDescent="0.3">
      <c r="A57" s="4">
        <v>55</v>
      </c>
      <c r="B57" s="6">
        <v>3</v>
      </c>
      <c r="C57" s="6">
        <v>13</v>
      </c>
      <c r="D57" s="4">
        <v>3</v>
      </c>
      <c r="E57" s="4">
        <v>33</v>
      </c>
      <c r="F57" s="4">
        <v>5</v>
      </c>
      <c r="G57" s="9">
        <v>41451</v>
      </c>
      <c r="H57" s="7" t="s">
        <v>4</v>
      </c>
      <c r="I57" s="7" t="s">
        <v>7</v>
      </c>
      <c r="J57" s="7" t="s">
        <v>8</v>
      </c>
      <c r="K57" s="7" t="s">
        <v>8</v>
      </c>
      <c r="L57" s="7" t="s">
        <v>7</v>
      </c>
      <c r="M57" s="7" t="s">
        <v>9</v>
      </c>
      <c r="N57" s="8">
        <v>18.275839622971723</v>
      </c>
      <c r="O57" s="5">
        <v>0.25418819479954041</v>
      </c>
      <c r="P57" s="5">
        <v>1.6004041072038722</v>
      </c>
      <c r="Q57" s="7">
        <v>50.202318163951041</v>
      </c>
      <c r="R57" s="7">
        <v>45.55681548174195</v>
      </c>
      <c r="S57" s="7">
        <v>4.6455026822090915</v>
      </c>
      <c r="T57" s="5">
        <f t="shared" si="16"/>
        <v>9.253562090574742E-2</v>
      </c>
      <c r="U57" s="5">
        <v>0.2360478034224</v>
      </c>
      <c r="V57" s="10">
        <f t="shared" si="7"/>
        <v>1.6947156015994274</v>
      </c>
      <c r="W57" s="10">
        <f t="shared" si="7"/>
        <v>1.537894041146767</v>
      </c>
      <c r="X57" s="10">
        <f t="shared" si="7"/>
        <v>0.1568215604526603</v>
      </c>
      <c r="Y57" s="10"/>
      <c r="Z57" s="10"/>
      <c r="AA57" s="3">
        <f t="shared" si="8"/>
        <v>284.7122210687038</v>
      </c>
      <c r="AB57" s="3">
        <f t="shared" si="9"/>
        <v>258.36619891265684</v>
      </c>
      <c r="AC57" s="3">
        <f t="shared" si="10"/>
        <v>26.346022156046931</v>
      </c>
      <c r="AE57" s="3">
        <f t="shared" si="11"/>
        <v>128.26051081381752</v>
      </c>
      <c r="AF57" s="3">
        <f t="shared" si="26"/>
        <v>91.48595893621696</v>
      </c>
      <c r="AG57" s="3">
        <f t="shared" si="27"/>
        <v>36.774551877600594</v>
      </c>
      <c r="AI57" s="3">
        <f t="shared" si="12"/>
        <v>412.97273188252132</v>
      </c>
      <c r="AJ57" s="3">
        <f t="shared" si="28"/>
        <v>349.85215784887379</v>
      </c>
      <c r="AK57" s="3">
        <f t="shared" si="29"/>
        <v>63.120574033647529</v>
      </c>
    </row>
    <row r="58" spans="1:37" x14ac:dyDescent="0.3">
      <c r="A58" s="4">
        <v>56</v>
      </c>
      <c r="B58" s="6">
        <v>4</v>
      </c>
      <c r="C58" s="6">
        <v>14</v>
      </c>
      <c r="D58" s="4">
        <v>3</v>
      </c>
      <c r="E58" s="4">
        <v>33</v>
      </c>
      <c r="F58" s="4">
        <v>5</v>
      </c>
      <c r="G58" s="9">
        <v>41451</v>
      </c>
      <c r="H58" s="7" t="s">
        <v>4</v>
      </c>
      <c r="I58" s="7" t="s">
        <v>7</v>
      </c>
      <c r="J58" s="7" t="s">
        <v>8</v>
      </c>
      <c r="K58" s="7" t="s">
        <v>8</v>
      </c>
      <c r="L58" s="7" t="s">
        <v>7</v>
      </c>
      <c r="M58" s="7" t="s">
        <v>9</v>
      </c>
      <c r="N58" s="8">
        <v>37.732413732390732</v>
      </c>
      <c r="O58" s="5">
        <v>0.39211392319242411</v>
      </c>
      <c r="P58" s="5">
        <v>2.3394055738380648</v>
      </c>
      <c r="Q58" s="7">
        <v>93.015772021020268</v>
      </c>
      <c r="R58" s="7">
        <v>78.220367240892841</v>
      </c>
      <c r="S58" s="7">
        <v>14.795404780127427</v>
      </c>
      <c r="T58" s="5">
        <f t="shared" si="16"/>
        <v>0.15906339815987197</v>
      </c>
      <c r="U58" s="5">
        <v>0.34504506988762018</v>
      </c>
      <c r="V58" s="10">
        <f t="shared" si="7"/>
        <v>3.1400000199997193</v>
      </c>
      <c r="W58" s="10">
        <f t="shared" si="7"/>
        <v>2.6405409465964982</v>
      </c>
      <c r="X58" s="10">
        <f t="shared" si="7"/>
        <v>0.49945907340322138</v>
      </c>
      <c r="Y58" s="10"/>
      <c r="Z58" s="10"/>
      <c r="AA58" s="3">
        <f t="shared" si="8"/>
        <v>527.52000335995285</v>
      </c>
      <c r="AB58" s="3">
        <f t="shared" si="9"/>
        <v>443.61087902821168</v>
      </c>
      <c r="AC58" s="3">
        <f t="shared" si="10"/>
        <v>83.909124331741197</v>
      </c>
      <c r="AE58" s="3">
        <f t="shared" si="11"/>
        <v>198.68728329241188</v>
      </c>
      <c r="AF58" s="3">
        <f t="shared" si="26"/>
        <v>165.33350288121122</v>
      </c>
      <c r="AG58" s="3">
        <f t="shared" si="27"/>
        <v>33.353780411200709</v>
      </c>
      <c r="AI58" s="3">
        <f t="shared" si="12"/>
        <v>726.2072866523647</v>
      </c>
      <c r="AJ58" s="3">
        <f t="shared" si="28"/>
        <v>608.94438190942287</v>
      </c>
      <c r="AK58" s="3">
        <f t="shared" si="29"/>
        <v>117.26290474294191</v>
      </c>
    </row>
    <row r="59" spans="1:37" x14ac:dyDescent="0.3">
      <c r="A59" s="4">
        <v>57</v>
      </c>
      <c r="B59" s="6">
        <v>5</v>
      </c>
      <c r="C59" s="6">
        <v>15</v>
      </c>
      <c r="D59" s="4">
        <v>3</v>
      </c>
      <c r="E59" s="4">
        <v>33</v>
      </c>
      <c r="F59" s="4">
        <v>5</v>
      </c>
      <c r="G59" s="9">
        <v>41451</v>
      </c>
      <c r="H59" s="7" t="s">
        <v>12</v>
      </c>
      <c r="I59" s="7" t="s">
        <v>7</v>
      </c>
      <c r="J59" s="7" t="s">
        <v>7</v>
      </c>
      <c r="K59" s="7" t="s">
        <v>7</v>
      </c>
      <c r="L59" s="7" t="s">
        <v>7</v>
      </c>
      <c r="M59" s="7" t="s">
        <v>9</v>
      </c>
      <c r="N59" s="8">
        <v>17.011533517217106</v>
      </c>
      <c r="O59" s="5">
        <v>0.22269979845185256</v>
      </c>
      <c r="P59" s="5">
        <v>1.832899226902887</v>
      </c>
      <c r="Q59" s="7">
        <v>45.225426647017542</v>
      </c>
      <c r="R59" s="7">
        <v>41.43696156137635</v>
      </c>
      <c r="S59" s="7">
        <v>3.7884650856411923</v>
      </c>
      <c r="T59" s="5">
        <f t="shared" si="16"/>
        <v>8.376847641947073E-2</v>
      </c>
      <c r="U59" s="5">
        <v>0.27033911901222518</v>
      </c>
      <c r="V59" s="10">
        <f t="shared" si="7"/>
        <v>1.5267071109622048</v>
      </c>
      <c r="W59" s="10">
        <f t="shared" si="7"/>
        <v>1.398817182338129</v>
      </c>
      <c r="X59" s="10">
        <f t="shared" si="7"/>
        <v>0.12788992862407572</v>
      </c>
      <c r="Y59" s="10"/>
      <c r="Z59" s="10"/>
      <c r="AA59" s="3">
        <f t="shared" si="8"/>
        <v>256.48679464165042</v>
      </c>
      <c r="AB59" s="3">
        <f t="shared" si="9"/>
        <v>235.00128663280569</v>
      </c>
      <c r="AC59" s="3">
        <f t="shared" si="10"/>
        <v>21.485508008844722</v>
      </c>
      <c r="AE59" s="3">
        <f t="shared" si="11"/>
        <v>255.01390145101198</v>
      </c>
      <c r="AF59" s="3">
        <f t="shared" si="26"/>
        <v>191.04457345281685</v>
      </c>
      <c r="AG59" s="3">
        <f t="shared" si="27"/>
        <v>63.969327998195133</v>
      </c>
      <c r="AI59" s="3">
        <f t="shared" si="12"/>
        <v>511.50069609266239</v>
      </c>
      <c r="AJ59" s="3">
        <f t="shared" si="28"/>
        <v>426.04586008562251</v>
      </c>
      <c r="AK59" s="3">
        <f t="shared" si="29"/>
        <v>85.454836007039859</v>
      </c>
    </row>
    <row r="60" spans="1:37" x14ac:dyDescent="0.3">
      <c r="A60" s="4">
        <v>58</v>
      </c>
      <c r="B60" s="6">
        <v>6</v>
      </c>
      <c r="C60" s="6">
        <v>16</v>
      </c>
      <c r="D60" s="4">
        <v>3</v>
      </c>
      <c r="E60" s="4">
        <v>33</v>
      </c>
      <c r="F60" s="4">
        <v>5</v>
      </c>
      <c r="G60" s="9">
        <v>41451</v>
      </c>
      <c r="H60" s="7" t="s">
        <v>12</v>
      </c>
      <c r="I60" s="7" t="s">
        <v>7</v>
      </c>
      <c r="J60" s="7" t="s">
        <v>7</v>
      </c>
      <c r="K60" s="7" t="s">
        <v>7</v>
      </c>
      <c r="L60" s="7" t="s">
        <v>7</v>
      </c>
      <c r="M60" s="7" t="s">
        <v>9</v>
      </c>
      <c r="N60" s="8">
        <v>38.583116481524677</v>
      </c>
      <c r="O60" s="5">
        <v>0.30067189798349037</v>
      </c>
      <c r="P60" s="5">
        <v>2.0989453010252088</v>
      </c>
      <c r="Q60" s="7">
        <v>89.640055339939195</v>
      </c>
      <c r="R60" s="7">
        <v>78.039196477321084</v>
      </c>
      <c r="S60" s="7">
        <v>11.600858862618111</v>
      </c>
      <c r="T60" s="5">
        <f t="shared" si="16"/>
        <v>0.12941601629566754</v>
      </c>
      <c r="U60" s="5">
        <v>0.30957895295357063</v>
      </c>
      <c r="V60" s="10">
        <f t="shared" si="7"/>
        <v>3.0260435348166199</v>
      </c>
      <c r="W60" s="10">
        <f t="shared" si="7"/>
        <v>2.6344250354033929</v>
      </c>
      <c r="X60" s="10">
        <f t="shared" si="7"/>
        <v>0.39161849941322707</v>
      </c>
      <c r="Y60" s="10"/>
      <c r="Z60" s="10"/>
      <c r="AA60" s="3">
        <f t="shared" si="8"/>
        <v>508.37531384919214</v>
      </c>
      <c r="AB60" s="3">
        <f t="shared" si="9"/>
        <v>442.58340594777002</v>
      </c>
      <c r="AC60" s="3">
        <f t="shared" si="10"/>
        <v>65.79190790142215</v>
      </c>
      <c r="AE60" s="3">
        <f t="shared" si="11"/>
        <v>97.326108087646418</v>
      </c>
      <c r="AF60" s="3">
        <f t="shared" si="26"/>
        <v>115.55675812107157</v>
      </c>
      <c r="AG60" s="3">
        <f t="shared" si="27"/>
        <v>-18.230650033425182</v>
      </c>
      <c r="AI60" s="3">
        <f t="shared" si="12"/>
        <v>605.70142193683853</v>
      </c>
      <c r="AJ60" s="3">
        <f t="shared" si="28"/>
        <v>558.14016406884161</v>
      </c>
      <c r="AK60" s="3">
        <f t="shared" si="29"/>
        <v>47.561257867996972</v>
      </c>
    </row>
    <row r="61" spans="1:37" x14ac:dyDescent="0.3">
      <c r="A61" s="4">
        <v>59</v>
      </c>
      <c r="B61" s="6">
        <v>7</v>
      </c>
      <c r="C61" s="6">
        <v>17</v>
      </c>
      <c r="D61" s="4">
        <v>3</v>
      </c>
      <c r="E61" s="4">
        <v>33</v>
      </c>
      <c r="F61" s="4">
        <v>5</v>
      </c>
      <c r="G61" s="9">
        <v>41451</v>
      </c>
      <c r="H61" s="7" t="s">
        <v>12</v>
      </c>
      <c r="I61" s="7" t="s">
        <v>7</v>
      </c>
      <c r="J61" s="7" t="s">
        <v>7</v>
      </c>
      <c r="K61" s="7" t="s">
        <v>7</v>
      </c>
      <c r="L61" s="7" t="s">
        <v>7</v>
      </c>
      <c r="M61" s="7" t="s">
        <v>9</v>
      </c>
      <c r="N61" s="8">
        <v>16.256843459205577</v>
      </c>
      <c r="O61" s="5">
        <v>0.35918586634676969</v>
      </c>
      <c r="P61" s="5">
        <v>2.3946598762670601</v>
      </c>
      <c r="Q61" s="7">
        <v>64.06679142007934</v>
      </c>
      <c r="R61" s="7">
        <v>58.227563018120762</v>
      </c>
      <c r="S61" s="7">
        <v>5.8392284019585787</v>
      </c>
      <c r="T61" s="5">
        <f t="shared" si="16"/>
        <v>9.1142825675026559E-2</v>
      </c>
      <c r="U61" s="5">
        <v>0.35319467201579058</v>
      </c>
      <c r="V61" s="10">
        <f t="shared" si="7"/>
        <v>2.1627485529540671</v>
      </c>
      <c r="W61" s="10">
        <f t="shared" si="7"/>
        <v>1.9656295386132585</v>
      </c>
      <c r="X61" s="10">
        <f t="shared" si="7"/>
        <v>0.19711901434080847</v>
      </c>
      <c r="Y61" s="10"/>
      <c r="Z61" s="10"/>
      <c r="AA61" s="3">
        <f t="shared" si="8"/>
        <v>363.3417568962833</v>
      </c>
      <c r="AB61" s="3">
        <f t="shared" si="9"/>
        <v>330.22576248702745</v>
      </c>
      <c r="AC61" s="3">
        <f t="shared" si="10"/>
        <v>33.115994409255826</v>
      </c>
      <c r="AE61" s="3">
        <f t="shared" si="11"/>
        <v>72.355177048456227</v>
      </c>
      <c r="AF61" s="3">
        <f t="shared" si="26"/>
        <v>66.386550815630486</v>
      </c>
      <c r="AG61" s="3">
        <f t="shared" si="27"/>
        <v>5.9686262328257405</v>
      </c>
      <c r="AI61" s="3">
        <f t="shared" si="12"/>
        <v>435.6969339447395</v>
      </c>
      <c r="AJ61" s="3">
        <f t="shared" si="28"/>
        <v>396.61231330265792</v>
      </c>
      <c r="AK61" s="3">
        <f t="shared" si="29"/>
        <v>39.084620642081568</v>
      </c>
    </row>
    <row r="62" spans="1:37" x14ac:dyDescent="0.3">
      <c r="A62" s="4">
        <v>60</v>
      </c>
      <c r="B62" s="6">
        <v>9</v>
      </c>
      <c r="C62" s="6">
        <v>19</v>
      </c>
      <c r="D62" s="4">
        <v>3</v>
      </c>
      <c r="E62" s="4">
        <v>33</v>
      </c>
      <c r="F62" s="4">
        <v>5</v>
      </c>
      <c r="G62" s="9">
        <v>41451</v>
      </c>
      <c r="H62" s="7" t="s">
        <v>5</v>
      </c>
      <c r="I62" s="7" t="s">
        <v>8</v>
      </c>
      <c r="J62" s="7" t="s">
        <v>7</v>
      </c>
      <c r="K62" s="7" t="s">
        <v>7</v>
      </c>
      <c r="L62" s="7" t="s">
        <v>8</v>
      </c>
      <c r="M62" s="7" t="s">
        <v>9</v>
      </c>
      <c r="N62" s="8">
        <v>0.36299157327681442</v>
      </c>
      <c r="O62" s="5">
        <v>0</v>
      </c>
      <c r="P62" s="5">
        <v>0</v>
      </c>
      <c r="Q62" s="7">
        <v>6.157380772146424</v>
      </c>
      <c r="R62" s="7">
        <v>6.157380772146424</v>
      </c>
      <c r="S62" s="7">
        <v>0</v>
      </c>
      <c r="T62" s="5">
        <f t="shared" si="16"/>
        <v>0</v>
      </c>
      <c r="U62" s="5">
        <v>0</v>
      </c>
      <c r="V62" s="10">
        <f t="shared" si="7"/>
        <v>0.20785911171404786</v>
      </c>
      <c r="W62" s="10">
        <f t="shared" si="7"/>
        <v>0.20785911171404786</v>
      </c>
      <c r="X62" s="10">
        <f t="shared" si="7"/>
        <v>0</v>
      </c>
      <c r="Y62" s="10"/>
      <c r="Z62" s="10"/>
      <c r="AA62" s="3">
        <f t="shared" si="8"/>
        <v>34.920330767960039</v>
      </c>
      <c r="AB62" s="3">
        <f t="shared" si="9"/>
        <v>34.920330767960039</v>
      </c>
      <c r="AC62" s="3">
        <f t="shared" si="10"/>
        <v>0</v>
      </c>
      <c r="AE62" s="3">
        <f t="shared" si="11"/>
        <v>53.797913362458956</v>
      </c>
      <c r="AF62" s="3">
        <f t="shared" si="26"/>
        <v>53.797913362458956</v>
      </c>
      <c r="AG62" s="3">
        <f t="shared" si="27"/>
        <v>0</v>
      </c>
      <c r="AI62" s="3">
        <f t="shared" si="12"/>
        <v>88.718244130418995</v>
      </c>
      <c r="AJ62" s="3">
        <f t="shared" si="28"/>
        <v>88.718244130418995</v>
      </c>
      <c r="AK62" s="3">
        <f t="shared" si="29"/>
        <v>0</v>
      </c>
    </row>
    <row r="63" spans="1:37" x14ac:dyDescent="0.3">
      <c r="A63" s="4">
        <v>61</v>
      </c>
      <c r="B63" s="6">
        <v>10</v>
      </c>
      <c r="C63" s="6">
        <v>20</v>
      </c>
      <c r="D63" s="4">
        <v>3</v>
      </c>
      <c r="E63" s="4">
        <v>33</v>
      </c>
      <c r="F63" s="4">
        <v>5</v>
      </c>
      <c r="G63" s="9">
        <v>41451</v>
      </c>
      <c r="H63" s="7" t="s">
        <v>5</v>
      </c>
      <c r="I63" s="7" t="s">
        <v>8</v>
      </c>
      <c r="J63" s="7" t="s">
        <v>7</v>
      </c>
      <c r="K63" s="7" t="s">
        <v>7</v>
      </c>
      <c r="L63" s="7" t="s">
        <v>8</v>
      </c>
      <c r="M63" s="7" t="s">
        <v>9</v>
      </c>
      <c r="N63" s="8">
        <v>0.26766642656707956</v>
      </c>
      <c r="O63" s="5">
        <v>0</v>
      </c>
      <c r="P63" s="5">
        <v>0</v>
      </c>
      <c r="Q63" s="7">
        <v>45.72381056682908</v>
      </c>
      <c r="R63" s="7">
        <v>45.151934751319089</v>
      </c>
      <c r="S63" s="7">
        <v>0.57187581550999056</v>
      </c>
      <c r="T63" s="5">
        <f t="shared" si="16"/>
        <v>1.2507177516933926E-2</v>
      </c>
      <c r="U63" s="5">
        <v>0</v>
      </c>
      <c r="V63" s="10">
        <f t="shared" si="7"/>
        <v>1.543531413810781</v>
      </c>
      <c r="W63" s="10">
        <f t="shared" si="7"/>
        <v>1.5242261924152856</v>
      </c>
      <c r="X63" s="10">
        <f t="shared" si="7"/>
        <v>1.9305221395495436E-2</v>
      </c>
      <c r="Y63" s="10"/>
      <c r="Z63" s="10"/>
      <c r="AA63" s="3">
        <f t="shared" si="8"/>
        <v>259.31327752021122</v>
      </c>
      <c r="AB63" s="3">
        <f t="shared" si="9"/>
        <v>256.07000032576798</v>
      </c>
      <c r="AC63" s="3">
        <f t="shared" si="10"/>
        <v>3.243277194443233</v>
      </c>
      <c r="AE63" s="3">
        <f t="shared" si="11"/>
        <v>-49.786566519034182</v>
      </c>
      <c r="AF63" s="3">
        <f t="shared" si="26"/>
        <v>-48.609598345622707</v>
      </c>
      <c r="AG63" s="3">
        <f t="shared" si="27"/>
        <v>-1.1769681734114803</v>
      </c>
      <c r="AI63" s="3">
        <f t="shared" si="12"/>
        <v>209.52671100117703</v>
      </c>
      <c r="AJ63" s="3">
        <f t="shared" si="28"/>
        <v>207.46040198014526</v>
      </c>
      <c r="AK63" s="3">
        <f t="shared" si="29"/>
        <v>2.0663090210317527</v>
      </c>
    </row>
    <row r="64" spans="1:37" x14ac:dyDescent="0.3">
      <c r="A64" s="4">
        <v>62</v>
      </c>
      <c r="B64" s="6">
        <v>12</v>
      </c>
      <c r="C64" s="6">
        <v>22</v>
      </c>
      <c r="D64" s="4">
        <v>3</v>
      </c>
      <c r="E64" s="4">
        <v>33</v>
      </c>
      <c r="F64" s="4">
        <v>5</v>
      </c>
      <c r="G64" s="9">
        <v>41451</v>
      </c>
      <c r="H64" s="7" t="s">
        <v>5</v>
      </c>
      <c r="I64" s="7" t="s">
        <v>8</v>
      </c>
      <c r="J64" s="7" t="s">
        <v>7</v>
      </c>
      <c r="K64" s="7" t="s">
        <v>7</v>
      </c>
      <c r="L64" s="7" t="s">
        <v>8</v>
      </c>
      <c r="M64" s="7" t="s">
        <v>9</v>
      </c>
      <c r="N64" s="8">
        <v>0.2310637543974435</v>
      </c>
      <c r="O64" s="5">
        <v>0</v>
      </c>
      <c r="P64" s="5">
        <v>0</v>
      </c>
      <c r="Q64" s="7">
        <v>32.037943904508936</v>
      </c>
      <c r="R64" s="7">
        <v>32.037943904508936</v>
      </c>
      <c r="S64" s="7">
        <v>0</v>
      </c>
      <c r="T64" s="5">
        <f t="shared" si="16"/>
        <v>0</v>
      </c>
      <c r="U64" s="5">
        <v>0</v>
      </c>
      <c r="V64" s="10">
        <f t="shared" si="7"/>
        <v>1.0815278131344643</v>
      </c>
      <c r="W64" s="10">
        <f t="shared" si="7"/>
        <v>1.0815278131344643</v>
      </c>
      <c r="X64" s="10">
        <f t="shared" si="7"/>
        <v>0</v>
      </c>
      <c r="Y64" s="10"/>
      <c r="Z64" s="10"/>
      <c r="AA64" s="3">
        <f t="shared" si="8"/>
        <v>181.69667260659</v>
      </c>
      <c r="AB64" s="3">
        <f t="shared" si="9"/>
        <v>181.69667260659</v>
      </c>
      <c r="AC64" s="3">
        <f t="shared" si="10"/>
        <v>0</v>
      </c>
      <c r="AE64" s="3">
        <f t="shared" si="11"/>
        <v>-19.32410344494334</v>
      </c>
      <c r="AF64" s="3">
        <f t="shared" si="26"/>
        <v>-19.32410344494334</v>
      </c>
      <c r="AG64" s="3">
        <f t="shared" si="27"/>
        <v>0</v>
      </c>
      <c r="AI64" s="3">
        <f t="shared" si="12"/>
        <v>162.37256916164665</v>
      </c>
      <c r="AJ64" s="3">
        <f t="shared" si="28"/>
        <v>162.37256916164665</v>
      </c>
      <c r="AK64" s="3">
        <f t="shared" si="29"/>
        <v>0</v>
      </c>
    </row>
    <row r="65" spans="1:37" x14ac:dyDescent="0.3">
      <c r="A65" s="4">
        <v>63</v>
      </c>
      <c r="B65" s="6">
        <v>13</v>
      </c>
      <c r="C65" s="6">
        <v>23</v>
      </c>
      <c r="D65" s="4">
        <v>3</v>
      </c>
      <c r="E65" s="4">
        <v>33</v>
      </c>
      <c r="F65" s="4">
        <v>5</v>
      </c>
      <c r="G65" s="9">
        <v>41451</v>
      </c>
      <c r="H65" s="7" t="s">
        <v>13</v>
      </c>
      <c r="I65" s="7" t="s">
        <v>8</v>
      </c>
      <c r="J65" s="7" t="s">
        <v>8</v>
      </c>
      <c r="K65" s="7" t="s">
        <v>7</v>
      </c>
      <c r="L65" s="7" t="s">
        <v>7</v>
      </c>
      <c r="M65" s="7" t="s">
        <v>9</v>
      </c>
      <c r="N65" s="8">
        <v>1.6411808764462383</v>
      </c>
      <c r="O65" s="5">
        <v>0.36475371469584522</v>
      </c>
      <c r="P65" s="5">
        <v>3.2376867919783954</v>
      </c>
      <c r="Q65" s="7">
        <v>19.9705853809674</v>
      </c>
      <c r="R65" s="7">
        <v>19.37195855979585</v>
      </c>
      <c r="S65" s="7">
        <v>0.59862682117154975</v>
      </c>
      <c r="T65" s="5">
        <f t="shared" si="16"/>
        <v>2.9975426846629145E-2</v>
      </c>
      <c r="U65" s="5">
        <v>0.47753492507055978</v>
      </c>
      <c r="V65" s="10">
        <f t="shared" si="7"/>
        <v>0.67416135063065097</v>
      </c>
      <c r="W65" s="10">
        <f t="shared" si="7"/>
        <v>0.65395307638199718</v>
      </c>
      <c r="X65" s="10">
        <f t="shared" si="7"/>
        <v>2.020827424865378E-2</v>
      </c>
      <c r="Y65" s="10"/>
      <c r="Z65" s="10"/>
      <c r="AA65" s="3">
        <f t="shared" si="8"/>
        <v>113.25910690594937</v>
      </c>
      <c r="AB65" s="3">
        <f t="shared" si="9"/>
        <v>109.86411683217553</v>
      </c>
      <c r="AC65" s="3">
        <f t="shared" si="10"/>
        <v>3.394990073773835</v>
      </c>
      <c r="AE65" s="3">
        <f t="shared" si="11"/>
        <v>-34.625957143248471</v>
      </c>
      <c r="AF65" s="3">
        <f t="shared" si="26"/>
        <v>-32.92846210636155</v>
      </c>
      <c r="AG65" s="3">
        <f t="shared" si="27"/>
        <v>-1.6974950368869175</v>
      </c>
      <c r="AI65" s="3">
        <f t="shared" si="12"/>
        <v>78.633149762700896</v>
      </c>
      <c r="AJ65" s="3">
        <f t="shared" si="28"/>
        <v>76.935654725813976</v>
      </c>
      <c r="AK65" s="3">
        <f t="shared" si="29"/>
        <v>1.6974950368869175</v>
      </c>
    </row>
    <row r="66" spans="1:37" x14ac:dyDescent="0.3">
      <c r="A66" s="4">
        <v>64</v>
      </c>
      <c r="B66" s="6">
        <v>15</v>
      </c>
      <c r="C66" s="6">
        <v>25</v>
      </c>
      <c r="D66" s="4">
        <v>3</v>
      </c>
      <c r="E66" s="4">
        <v>33</v>
      </c>
      <c r="F66" s="4">
        <v>5</v>
      </c>
      <c r="G66" s="9">
        <v>41451</v>
      </c>
      <c r="H66" s="7" t="s">
        <v>13</v>
      </c>
      <c r="I66" s="7" t="s">
        <v>8</v>
      </c>
      <c r="J66" s="7" t="s">
        <v>8</v>
      </c>
      <c r="K66" s="7" t="s">
        <v>7</v>
      </c>
      <c r="L66" s="7" t="s">
        <v>7</v>
      </c>
      <c r="M66" s="7" t="s">
        <v>9</v>
      </c>
      <c r="N66" s="8">
        <v>0.18248159902354688</v>
      </c>
      <c r="O66" s="5">
        <v>0</v>
      </c>
      <c r="P66" s="5">
        <v>0</v>
      </c>
      <c r="Q66" s="7">
        <v>10.280369444251765</v>
      </c>
      <c r="R66" s="7">
        <v>9.941059247400803</v>
      </c>
      <c r="S66" s="7">
        <v>0.33931019685096153</v>
      </c>
      <c r="T66" s="5">
        <f t="shared" si="16"/>
        <v>3.3005642325498886E-2</v>
      </c>
      <c r="U66" s="5">
        <v>0</v>
      </c>
      <c r="V66" s="10">
        <f t="shared" si="7"/>
        <v>0.34704179258180146</v>
      </c>
      <c r="W66" s="10">
        <f t="shared" si="7"/>
        <v>0.33558745530384654</v>
      </c>
      <c r="X66" s="10">
        <f t="shared" si="7"/>
        <v>1.1454337277954913E-2</v>
      </c>
      <c r="Y66" s="10"/>
      <c r="Z66" s="10"/>
      <c r="AA66" s="3">
        <f t="shared" si="8"/>
        <v>58.303021153742648</v>
      </c>
      <c r="AB66" s="3">
        <f t="shared" si="9"/>
        <v>56.378692491046216</v>
      </c>
      <c r="AC66" s="3">
        <f t="shared" si="10"/>
        <v>1.9243286626964253</v>
      </c>
      <c r="AE66" s="3">
        <f t="shared" si="11"/>
        <v>-3.6280978782925937</v>
      </c>
      <c r="AF66" s="3">
        <f t="shared" si="26"/>
        <v>-2.6659335469443803</v>
      </c>
      <c r="AG66" s="3">
        <f t="shared" si="27"/>
        <v>-0.96216433134821266</v>
      </c>
      <c r="AI66" s="3">
        <f t="shared" si="12"/>
        <v>54.674923275450055</v>
      </c>
      <c r="AJ66" s="3">
        <f t="shared" si="28"/>
        <v>53.712758944101836</v>
      </c>
      <c r="AK66" s="3">
        <f t="shared" si="29"/>
        <v>0.96216433134821266</v>
      </c>
    </row>
    <row r="67" spans="1:37" x14ac:dyDescent="0.3">
      <c r="A67" s="4">
        <v>65</v>
      </c>
      <c r="B67" s="6">
        <v>16</v>
      </c>
      <c r="C67" s="6">
        <v>26</v>
      </c>
      <c r="D67" s="4">
        <v>3</v>
      </c>
      <c r="E67" s="4">
        <v>33</v>
      </c>
      <c r="F67" s="4">
        <v>5</v>
      </c>
      <c r="G67" s="9">
        <v>41451</v>
      </c>
      <c r="H67" s="7" t="s">
        <v>13</v>
      </c>
      <c r="I67" s="7" t="s">
        <v>8</v>
      </c>
      <c r="J67" s="7" t="s">
        <v>8</v>
      </c>
      <c r="K67" s="7" t="s">
        <v>7</v>
      </c>
      <c r="L67" s="7" t="s">
        <v>7</v>
      </c>
      <c r="M67" s="7" t="s">
        <v>9</v>
      </c>
      <c r="N67" s="8">
        <v>0.19689991967457104</v>
      </c>
      <c r="O67" s="5">
        <v>0</v>
      </c>
      <c r="P67" s="5">
        <v>0</v>
      </c>
      <c r="Q67" s="7">
        <v>10.853601227523027</v>
      </c>
      <c r="R67" s="7">
        <v>10.853601227523027</v>
      </c>
      <c r="S67" s="7">
        <v>0</v>
      </c>
      <c r="T67" s="5">
        <f t="shared" si="16"/>
        <v>0</v>
      </c>
      <c r="U67" s="5">
        <v>0</v>
      </c>
      <c r="V67" s="10">
        <f t="shared" si="7"/>
        <v>0.36639278835195405</v>
      </c>
      <c r="W67" s="10">
        <f t="shared" si="7"/>
        <v>0.36639278835195405</v>
      </c>
      <c r="X67" s="10">
        <f t="shared" si="7"/>
        <v>0</v>
      </c>
      <c r="Y67" s="10"/>
      <c r="Z67" s="10"/>
      <c r="AA67" s="3">
        <f t="shared" si="8"/>
        <v>61.553988443128283</v>
      </c>
      <c r="AB67" s="3">
        <f t="shared" si="9"/>
        <v>61.553988443128283</v>
      </c>
      <c r="AC67" s="3">
        <f t="shared" si="10"/>
        <v>0</v>
      </c>
      <c r="AE67" s="3">
        <f t="shared" si="11"/>
        <v>-7.5959141831459807</v>
      </c>
      <c r="AF67" s="3">
        <f t="shared" si="26"/>
        <v>-7.5959141831459807</v>
      </c>
      <c r="AG67" s="3">
        <f t="shared" si="27"/>
        <v>0</v>
      </c>
      <c r="AI67" s="3">
        <f t="shared" si="12"/>
        <v>53.958074259982304</v>
      </c>
      <c r="AJ67" s="3">
        <f t="shared" si="28"/>
        <v>53.958074259982304</v>
      </c>
      <c r="AK67" s="3">
        <f t="shared" si="29"/>
        <v>0</v>
      </c>
    </row>
    <row r="68" spans="1:37" x14ac:dyDescent="0.3">
      <c r="A68" s="4">
        <v>66</v>
      </c>
      <c r="B68" s="11">
        <v>17</v>
      </c>
      <c r="C68" s="6">
        <v>27</v>
      </c>
      <c r="D68" s="4">
        <v>3</v>
      </c>
      <c r="E68" s="4">
        <v>33</v>
      </c>
      <c r="F68" s="4">
        <v>5</v>
      </c>
      <c r="G68" s="9">
        <v>41451</v>
      </c>
      <c r="H68" s="7" t="s">
        <v>4</v>
      </c>
      <c r="I68" s="7" t="s">
        <v>7</v>
      </c>
      <c r="J68" s="7" t="s">
        <v>8</v>
      </c>
      <c r="K68" s="7" t="s">
        <v>8</v>
      </c>
      <c r="L68" s="7" t="s">
        <v>7</v>
      </c>
      <c r="M68" s="7" t="s">
        <v>10</v>
      </c>
      <c r="N68" s="8">
        <v>16.475499556136239</v>
      </c>
      <c r="O68" s="5">
        <v>0.54769638287439704</v>
      </c>
      <c r="P68" s="5">
        <v>3.9037065312247812</v>
      </c>
      <c r="Q68" s="7">
        <v>161.50624101690036</v>
      </c>
      <c r="R68" s="7">
        <v>152.4826695039558</v>
      </c>
      <c r="S68" s="7">
        <v>9.0235715129445566</v>
      </c>
      <c r="T68" s="5">
        <f t="shared" si="16"/>
        <v>5.5871348723919037E-2</v>
      </c>
      <c r="U68" s="5">
        <v>0.57576792495940721</v>
      </c>
      <c r="V68" s="10">
        <f t="shared" ref="V68:X106" si="32">Q68*$H$1</f>
        <v>5.4520818244516898</v>
      </c>
      <c r="W68" s="10">
        <f t="shared" si="32"/>
        <v>5.1474666595664091</v>
      </c>
      <c r="X68" s="10">
        <f t="shared" si="32"/>
        <v>0.30461516488528112</v>
      </c>
      <c r="Y68" s="10"/>
      <c r="Z68" s="10"/>
      <c r="AA68" s="3">
        <f t="shared" ref="AA68:AA80" si="33">V68*$Z$2</f>
        <v>915.9497465078839</v>
      </c>
      <c r="AB68" s="3">
        <f t="shared" ref="AB68:AB80" si="34">W68*$Z$2</f>
        <v>864.77439880715679</v>
      </c>
      <c r="AC68" s="3">
        <f t="shared" ref="AC68:AC80" si="35">X68*$Z$2</f>
        <v>51.175347700727229</v>
      </c>
      <c r="AE68" s="3">
        <f t="shared" ref="AE68:AE80" si="36">0.5*($Z$2*(V94-V68))</f>
        <v>-143.46632618384851</v>
      </c>
      <c r="AF68" s="3">
        <f t="shared" si="26"/>
        <v>-161.38066143484625</v>
      </c>
      <c r="AG68" s="3">
        <f t="shared" si="27"/>
        <v>17.914335250997734</v>
      </c>
      <c r="AI68" s="3">
        <f t="shared" ref="AI68:AI80" si="37">AA68+AE68</f>
        <v>772.48342032403536</v>
      </c>
      <c r="AJ68" s="3">
        <f t="shared" si="28"/>
        <v>703.39373737231051</v>
      </c>
      <c r="AK68" s="3">
        <f t="shared" si="29"/>
        <v>69.089682951724967</v>
      </c>
    </row>
    <row r="69" spans="1:37" x14ac:dyDescent="0.3">
      <c r="A69" s="4">
        <v>67</v>
      </c>
      <c r="B69" s="11">
        <v>18</v>
      </c>
      <c r="C69" s="6">
        <v>28</v>
      </c>
      <c r="D69" s="4">
        <v>3</v>
      </c>
      <c r="E69" s="4">
        <v>33</v>
      </c>
      <c r="F69" s="4">
        <v>5</v>
      </c>
      <c r="G69" s="9">
        <v>41451</v>
      </c>
      <c r="H69" s="7" t="s">
        <v>4</v>
      </c>
      <c r="I69" s="7" t="s">
        <v>7</v>
      </c>
      <c r="J69" s="7" t="s">
        <v>8</v>
      </c>
      <c r="K69" s="7" t="s">
        <v>8</v>
      </c>
      <c r="L69" s="7" t="s">
        <v>7</v>
      </c>
      <c r="M69" s="7" t="s">
        <v>10</v>
      </c>
      <c r="N69" s="8">
        <v>18.352414917183701</v>
      </c>
      <c r="O69" s="5">
        <v>0.72223853244905512</v>
      </c>
      <c r="P69" s="5">
        <v>4.4909667912013305</v>
      </c>
      <c r="Q69" s="7">
        <v>125.42250377927597</v>
      </c>
      <c r="R69" s="7">
        <v>112.16768256259307</v>
      </c>
      <c r="S69" s="7">
        <v>13.254821216682899</v>
      </c>
      <c r="T69" s="5">
        <f t="shared" ref="T69:T106" si="38">S69/Q69</f>
        <v>0.10568136352954104</v>
      </c>
      <c r="U69" s="5">
        <v>0.66238448247807236</v>
      </c>
      <c r="V69" s="10">
        <f t="shared" si="32"/>
        <v>4.2339772687834287</v>
      </c>
      <c r="W69" s="10">
        <f t="shared" si="32"/>
        <v>3.7865247778653135</v>
      </c>
      <c r="X69" s="10">
        <f t="shared" si="32"/>
        <v>0.44745249091811479</v>
      </c>
      <c r="Y69" s="10"/>
      <c r="Z69" s="10"/>
      <c r="AA69" s="3">
        <f t="shared" si="33"/>
        <v>711.30818115561601</v>
      </c>
      <c r="AB69" s="3">
        <f t="shared" si="34"/>
        <v>636.13616268137264</v>
      </c>
      <c r="AC69" s="3">
        <f t="shared" si="35"/>
        <v>75.172018474243288</v>
      </c>
      <c r="AE69" s="3">
        <f t="shared" si="36"/>
        <v>-183.51776370082638</v>
      </c>
      <c r="AF69" s="3">
        <f t="shared" si="26"/>
        <v>-178.80033686303275</v>
      </c>
      <c r="AG69" s="3">
        <f t="shared" si="27"/>
        <v>-4.7174268377935693</v>
      </c>
      <c r="AI69" s="3">
        <f t="shared" si="37"/>
        <v>527.79041745478958</v>
      </c>
      <c r="AJ69" s="3">
        <f t="shared" si="28"/>
        <v>457.33582581833991</v>
      </c>
      <c r="AK69" s="3">
        <f t="shared" si="29"/>
        <v>70.45459163644972</v>
      </c>
    </row>
    <row r="70" spans="1:37" x14ac:dyDescent="0.3">
      <c r="A70" s="4">
        <v>68</v>
      </c>
      <c r="B70" s="11">
        <v>19</v>
      </c>
      <c r="C70" s="6">
        <v>29</v>
      </c>
      <c r="D70" s="4">
        <v>3</v>
      </c>
      <c r="E70" s="4">
        <v>33</v>
      </c>
      <c r="F70" s="4">
        <v>5</v>
      </c>
      <c r="G70" s="9">
        <v>41451</v>
      </c>
      <c r="H70" s="7" t="s">
        <v>4</v>
      </c>
      <c r="I70" s="7" t="s">
        <v>7</v>
      </c>
      <c r="J70" s="7" t="s">
        <v>8</v>
      </c>
      <c r="K70" s="7" t="s">
        <v>8</v>
      </c>
      <c r="L70" s="7" t="s">
        <v>7</v>
      </c>
      <c r="M70" s="7" t="s">
        <v>10</v>
      </c>
      <c r="N70" s="8">
        <v>20.378434938627922</v>
      </c>
      <c r="O70" s="5">
        <v>0.97454980850883099</v>
      </c>
      <c r="P70" s="5">
        <v>5.884060730397163</v>
      </c>
      <c r="Q70" s="7">
        <v>161.11634567902493</v>
      </c>
      <c r="R70" s="7">
        <v>141.25654581187544</v>
      </c>
      <c r="S70" s="7">
        <v>19.859799867149491</v>
      </c>
      <c r="T70" s="5">
        <f t="shared" si="38"/>
        <v>0.12326371842317024</v>
      </c>
      <c r="U70" s="5">
        <v>0.86785556495533378</v>
      </c>
      <c r="V70" s="10">
        <f t="shared" si="32"/>
        <v>5.4389198483467132</v>
      </c>
      <c r="W70" s="10">
        <f t="shared" si="32"/>
        <v>4.7684983636339124</v>
      </c>
      <c r="X70" s="10">
        <f t="shared" si="32"/>
        <v>0.67042148471280105</v>
      </c>
      <c r="Y70" s="10"/>
      <c r="Z70" s="10"/>
      <c r="AA70" s="3">
        <f t="shared" si="33"/>
        <v>913.73853452224785</v>
      </c>
      <c r="AB70" s="3">
        <f t="shared" si="34"/>
        <v>801.1077250904973</v>
      </c>
      <c r="AC70" s="3">
        <f t="shared" si="35"/>
        <v>112.63080943175058</v>
      </c>
      <c r="AE70" s="3">
        <f t="shared" si="36"/>
        <v>-306.41799581551504</v>
      </c>
      <c r="AF70" s="3">
        <f t="shared" si="26"/>
        <v>-300.93186710103481</v>
      </c>
      <c r="AG70" s="3">
        <f t="shared" si="27"/>
        <v>-5.4861287144802562</v>
      </c>
      <c r="AI70" s="3">
        <f t="shared" si="37"/>
        <v>607.3205387067328</v>
      </c>
      <c r="AJ70" s="3">
        <f t="shared" si="28"/>
        <v>500.17585798946249</v>
      </c>
      <c r="AK70" s="3">
        <f t="shared" si="29"/>
        <v>107.14468071727032</v>
      </c>
    </row>
    <row r="71" spans="1:37" x14ac:dyDescent="0.3">
      <c r="A71" s="4">
        <v>69</v>
      </c>
      <c r="B71" s="11">
        <v>20</v>
      </c>
      <c r="C71" s="6">
        <v>30</v>
      </c>
      <c r="D71" s="4">
        <v>3</v>
      </c>
      <c r="E71" s="4">
        <v>33</v>
      </c>
      <c r="F71" s="4">
        <v>5</v>
      </c>
      <c r="G71" s="9">
        <v>41451</v>
      </c>
      <c r="H71" s="7" t="s">
        <v>4</v>
      </c>
      <c r="I71" s="7" t="s">
        <v>7</v>
      </c>
      <c r="J71" s="7" t="s">
        <v>8</v>
      </c>
      <c r="K71" s="7" t="s">
        <v>8</v>
      </c>
      <c r="L71" s="7" t="s">
        <v>7</v>
      </c>
      <c r="M71" s="7" t="s">
        <v>10</v>
      </c>
      <c r="N71" s="8">
        <v>35.416361762288929</v>
      </c>
      <c r="O71" s="5">
        <v>0.81535010998000912</v>
      </c>
      <c r="P71" s="5">
        <v>5.0133565475895736</v>
      </c>
      <c r="Q71" s="7">
        <v>159.73532553080082</v>
      </c>
      <c r="R71" s="7">
        <v>130.85859107282675</v>
      </c>
      <c r="S71" s="7">
        <v>28.876734457974067</v>
      </c>
      <c r="T71" s="5">
        <f t="shared" si="38"/>
        <v>0.18077863717381623</v>
      </c>
      <c r="U71" s="5">
        <v>0.7394331191135064</v>
      </c>
      <c r="V71" s="10">
        <f t="shared" si="32"/>
        <v>5.3922997623244875</v>
      </c>
      <c r="W71" s="10">
        <f t="shared" si="32"/>
        <v>4.4174871600587728</v>
      </c>
      <c r="X71" s="10">
        <f t="shared" si="32"/>
        <v>0.97481260226571398</v>
      </c>
      <c r="Y71" s="10"/>
      <c r="Z71" s="10"/>
      <c r="AA71" s="3">
        <f t="shared" si="33"/>
        <v>905.90636007051387</v>
      </c>
      <c r="AB71" s="3">
        <f t="shared" si="34"/>
        <v>742.13784288987381</v>
      </c>
      <c r="AC71" s="3">
        <f t="shared" si="35"/>
        <v>163.76851718063995</v>
      </c>
      <c r="AE71" s="3">
        <f t="shared" si="36"/>
        <v>-334.45984253659299</v>
      </c>
      <c r="AF71" s="3">
        <f t="shared" si="26"/>
        <v>-273.52588662346415</v>
      </c>
      <c r="AG71" s="3">
        <f t="shared" si="27"/>
        <v>-60.933955913128798</v>
      </c>
      <c r="AI71" s="3">
        <f t="shared" si="37"/>
        <v>571.44651753392088</v>
      </c>
      <c r="AJ71" s="3">
        <f t="shared" si="28"/>
        <v>468.61195626640966</v>
      </c>
      <c r="AK71" s="3">
        <f t="shared" si="29"/>
        <v>102.83456126751115</v>
      </c>
    </row>
    <row r="72" spans="1:37" x14ac:dyDescent="0.3">
      <c r="A72" s="4">
        <v>70</v>
      </c>
      <c r="B72" s="11">
        <v>21</v>
      </c>
      <c r="C72" s="6">
        <v>31</v>
      </c>
      <c r="D72" s="4">
        <v>3</v>
      </c>
      <c r="E72" s="4">
        <v>33</v>
      </c>
      <c r="F72" s="4">
        <v>5</v>
      </c>
      <c r="G72" s="9">
        <v>41451</v>
      </c>
      <c r="H72" s="7" t="s">
        <v>12</v>
      </c>
      <c r="I72" s="7" t="s">
        <v>7</v>
      </c>
      <c r="J72" s="7" t="s">
        <v>7</v>
      </c>
      <c r="K72" s="7" t="s">
        <v>7</v>
      </c>
      <c r="L72" s="7" t="s">
        <v>7</v>
      </c>
      <c r="M72" s="7" t="s">
        <v>10</v>
      </c>
      <c r="N72" s="8">
        <v>50.428938783804085</v>
      </c>
      <c r="O72" s="5">
        <v>0.42212083921209581</v>
      </c>
      <c r="P72" s="5">
        <v>2.6688180371189918</v>
      </c>
      <c r="Q72" s="7">
        <v>81.446711513099629</v>
      </c>
      <c r="R72" s="7">
        <v>60.159605553104839</v>
      </c>
      <c r="S72" s="7">
        <v>21.28710595999479</v>
      </c>
      <c r="T72" s="5">
        <f t="shared" si="38"/>
        <v>0.26136237503672621</v>
      </c>
      <c r="U72" s="5">
        <v>0.39363097892610499</v>
      </c>
      <c r="V72" s="10">
        <f t="shared" si="32"/>
        <v>2.749454960415207</v>
      </c>
      <c r="W72" s="10">
        <f t="shared" si="32"/>
        <v>2.0308508819045805</v>
      </c>
      <c r="X72" s="10">
        <f t="shared" si="32"/>
        <v>0.71860407851062658</v>
      </c>
      <c r="Y72" s="10"/>
      <c r="Z72" s="10"/>
      <c r="AA72" s="3">
        <f t="shared" si="33"/>
        <v>461.90843334975477</v>
      </c>
      <c r="AB72" s="3">
        <f t="shared" si="34"/>
        <v>341.18294815996956</v>
      </c>
      <c r="AC72" s="3">
        <f t="shared" si="35"/>
        <v>120.72548518978526</v>
      </c>
      <c r="AE72" s="3">
        <f t="shared" si="36"/>
        <v>-104.56005186714792</v>
      </c>
      <c r="AF72" s="3">
        <f t="shared" si="26"/>
        <v>-72.827816576031921</v>
      </c>
      <c r="AG72" s="3">
        <f t="shared" si="27"/>
        <v>-31.732235291116012</v>
      </c>
      <c r="AI72" s="3">
        <f t="shared" si="37"/>
        <v>357.34838148260684</v>
      </c>
      <c r="AJ72" s="3">
        <f t="shared" si="28"/>
        <v>268.35513158393763</v>
      </c>
      <c r="AK72" s="3">
        <f t="shared" si="29"/>
        <v>88.993249898669248</v>
      </c>
    </row>
    <row r="73" spans="1:37" x14ac:dyDescent="0.3">
      <c r="A73" s="4">
        <v>71</v>
      </c>
      <c r="B73" s="11">
        <v>23</v>
      </c>
      <c r="C73" s="6">
        <v>33</v>
      </c>
      <c r="D73" s="4">
        <v>3</v>
      </c>
      <c r="E73" s="4">
        <v>33</v>
      </c>
      <c r="F73" s="4">
        <v>5</v>
      </c>
      <c r="G73" s="9">
        <v>41451</v>
      </c>
      <c r="H73" s="7" t="s">
        <v>12</v>
      </c>
      <c r="I73" s="7" t="s">
        <v>7</v>
      </c>
      <c r="J73" s="7" t="s">
        <v>7</v>
      </c>
      <c r="K73" s="7" t="s">
        <v>7</v>
      </c>
      <c r="L73" s="7" t="s">
        <v>7</v>
      </c>
      <c r="M73" s="7" t="s">
        <v>10</v>
      </c>
      <c r="N73" s="8">
        <v>26.504786368033358</v>
      </c>
      <c r="O73" s="5">
        <v>0.7179879407456814</v>
      </c>
      <c r="P73" s="5">
        <v>4.5413454280906107</v>
      </c>
      <c r="Q73" s="7">
        <v>119.62142318526406</v>
      </c>
      <c r="R73" s="7">
        <v>100.59130620097559</v>
      </c>
      <c r="S73" s="7">
        <v>19.030116984288469</v>
      </c>
      <c r="T73" s="5">
        <f t="shared" si="38"/>
        <v>0.15908619440863458</v>
      </c>
      <c r="U73" s="5">
        <v>0.66981495989537032</v>
      </c>
      <c r="V73" s="10">
        <f t="shared" si="32"/>
        <v>4.0381460373111899</v>
      </c>
      <c r="W73" s="10">
        <f t="shared" si="32"/>
        <v>3.3957327517690445</v>
      </c>
      <c r="X73" s="10">
        <f t="shared" si="32"/>
        <v>0.64241328554214538</v>
      </c>
      <c r="Y73" s="10"/>
      <c r="Z73" s="10"/>
      <c r="AA73" s="3">
        <f t="shared" si="33"/>
        <v>678.40853426827994</v>
      </c>
      <c r="AB73" s="3">
        <f t="shared" si="34"/>
        <v>570.48310229719948</v>
      </c>
      <c r="AC73" s="3">
        <f t="shared" si="35"/>
        <v>107.92543197108043</v>
      </c>
      <c r="AE73" s="3">
        <f t="shared" si="36"/>
        <v>-205.47864358033758</v>
      </c>
      <c r="AF73" s="3">
        <f t="shared" si="26"/>
        <v>-163.7827041724741</v>
      </c>
      <c r="AG73" s="3">
        <f t="shared" si="27"/>
        <v>-41.695939407863456</v>
      </c>
      <c r="AI73" s="3">
        <f t="shared" si="37"/>
        <v>472.92989068794236</v>
      </c>
      <c r="AJ73" s="3">
        <f t="shared" si="28"/>
        <v>406.70039812472538</v>
      </c>
      <c r="AK73" s="3">
        <f t="shared" si="29"/>
        <v>66.229492563216979</v>
      </c>
    </row>
    <row r="74" spans="1:37" x14ac:dyDescent="0.3">
      <c r="A74" s="4">
        <v>72</v>
      </c>
      <c r="B74" s="11">
        <v>24</v>
      </c>
      <c r="C74" s="6">
        <v>34</v>
      </c>
      <c r="D74" s="4">
        <v>3</v>
      </c>
      <c r="E74" s="4">
        <v>33</v>
      </c>
      <c r="F74" s="4">
        <v>5</v>
      </c>
      <c r="G74" s="9">
        <v>41451</v>
      </c>
      <c r="H74" s="7" t="s">
        <v>12</v>
      </c>
      <c r="I74" s="7" t="s">
        <v>7</v>
      </c>
      <c r="J74" s="7" t="s">
        <v>7</v>
      </c>
      <c r="K74" s="7" t="s">
        <v>7</v>
      </c>
      <c r="L74" s="7" t="s">
        <v>7</v>
      </c>
      <c r="M74" s="7" t="s">
        <v>10</v>
      </c>
      <c r="N74" s="8">
        <v>31.384726715803616</v>
      </c>
      <c r="O74" s="5">
        <v>0.92891925950902776</v>
      </c>
      <c r="P74" s="5">
        <v>5.7272426879271503</v>
      </c>
      <c r="Q74" s="7">
        <v>136.74966748510232</v>
      </c>
      <c r="R74" s="7">
        <v>107.5957903843648</v>
      </c>
      <c r="S74" s="7">
        <v>29.153877100737517</v>
      </c>
      <c r="T74" s="5">
        <f t="shared" si="38"/>
        <v>0.21319157579606968</v>
      </c>
      <c r="U74" s="5">
        <v>0.8447260601662463</v>
      </c>
      <c r="V74" s="10">
        <f t="shared" si="32"/>
        <v>4.616356444809588</v>
      </c>
      <c r="W74" s="10">
        <f t="shared" si="32"/>
        <v>3.6321881399042901</v>
      </c>
      <c r="X74" s="10">
        <f t="shared" si="32"/>
        <v>0.98416830490529805</v>
      </c>
      <c r="Y74" s="10"/>
      <c r="Z74" s="10"/>
      <c r="AA74" s="3">
        <f t="shared" si="33"/>
        <v>775.54788272801079</v>
      </c>
      <c r="AB74" s="3">
        <f t="shared" si="34"/>
        <v>610.20760750392071</v>
      </c>
      <c r="AC74" s="3">
        <f t="shared" si="35"/>
        <v>165.34027522409008</v>
      </c>
      <c r="AE74" s="3">
        <f t="shared" si="36"/>
        <v>-277.67717235643613</v>
      </c>
      <c r="AF74" s="3">
        <f t="shared" si="26"/>
        <v>-238.78080583839591</v>
      </c>
      <c r="AG74" s="3">
        <f t="shared" si="27"/>
        <v>-38.896366518040274</v>
      </c>
      <c r="AI74" s="3">
        <f t="shared" si="37"/>
        <v>497.87071037157466</v>
      </c>
      <c r="AJ74" s="3">
        <f t="shared" si="28"/>
        <v>371.42680166552481</v>
      </c>
      <c r="AK74" s="3">
        <f t="shared" si="29"/>
        <v>126.4439087060498</v>
      </c>
    </row>
    <row r="75" spans="1:37" x14ac:dyDescent="0.3">
      <c r="A75" s="4">
        <v>73</v>
      </c>
      <c r="B75" s="11">
        <v>26</v>
      </c>
      <c r="C75" s="6">
        <v>36</v>
      </c>
      <c r="D75" s="4">
        <v>3</v>
      </c>
      <c r="E75" s="4">
        <v>33</v>
      </c>
      <c r="F75" s="4">
        <v>5</v>
      </c>
      <c r="G75" s="9">
        <v>41451</v>
      </c>
      <c r="H75" s="7" t="s">
        <v>5</v>
      </c>
      <c r="I75" s="7" t="s">
        <v>8</v>
      </c>
      <c r="J75" s="7" t="s">
        <v>7</v>
      </c>
      <c r="K75" s="7" t="s">
        <v>7</v>
      </c>
      <c r="L75" s="7" t="s">
        <v>8</v>
      </c>
      <c r="M75" s="7" t="s">
        <v>10</v>
      </c>
      <c r="N75" s="8">
        <v>19.671983255485316</v>
      </c>
      <c r="O75" s="5">
        <v>1</v>
      </c>
      <c r="P75" s="5">
        <v>6.0844193244120603</v>
      </c>
      <c r="Q75" s="7">
        <v>58.768454598162137</v>
      </c>
      <c r="R75" s="7">
        <v>38.533524041184037</v>
      </c>
      <c r="S75" s="7">
        <v>20.2349305569781</v>
      </c>
      <c r="T75" s="5">
        <f t="shared" si="38"/>
        <v>0.34431619302119448</v>
      </c>
      <c r="U75" s="5">
        <v>0.89740698000177876</v>
      </c>
      <c r="V75" s="10">
        <f t="shared" si="32"/>
        <v>1.9838888029857973</v>
      </c>
      <c r="W75" s="10">
        <f t="shared" si="32"/>
        <v>1.300803762964353</v>
      </c>
      <c r="X75" s="10">
        <f t="shared" si="32"/>
        <v>0.68308504002144432</v>
      </c>
      <c r="Y75" s="10"/>
      <c r="Z75" s="10"/>
      <c r="AA75" s="3">
        <f t="shared" si="33"/>
        <v>333.29331890161393</v>
      </c>
      <c r="AB75" s="3">
        <f t="shared" si="34"/>
        <v>218.53503217801131</v>
      </c>
      <c r="AC75" s="3">
        <f t="shared" si="35"/>
        <v>114.75828672360265</v>
      </c>
      <c r="AE75" s="3">
        <f t="shared" si="36"/>
        <v>-106.36102190612334</v>
      </c>
      <c r="AF75" s="3">
        <f t="shared" si="26"/>
        <v>-49.95194506716161</v>
      </c>
      <c r="AG75" s="3">
        <f t="shared" si="27"/>
        <v>-56.409076838961731</v>
      </c>
      <c r="AI75" s="3">
        <f t="shared" si="37"/>
        <v>226.93229699549059</v>
      </c>
      <c r="AJ75" s="3">
        <f t="shared" si="28"/>
        <v>168.5830871108497</v>
      </c>
      <c r="AK75" s="3">
        <f t="shared" si="29"/>
        <v>58.349209884640921</v>
      </c>
    </row>
    <row r="76" spans="1:37" x14ac:dyDescent="0.3">
      <c r="A76" s="4">
        <v>74</v>
      </c>
      <c r="B76" s="12">
        <v>27</v>
      </c>
      <c r="C76" s="6">
        <v>37</v>
      </c>
      <c r="D76" s="4">
        <v>3</v>
      </c>
      <c r="E76" s="4">
        <v>33</v>
      </c>
      <c r="F76" s="4">
        <v>5</v>
      </c>
      <c r="G76" s="9">
        <v>41451</v>
      </c>
      <c r="H76" s="7" t="s">
        <v>5</v>
      </c>
      <c r="I76" s="7" t="s">
        <v>8</v>
      </c>
      <c r="J76" s="7" t="s">
        <v>7</v>
      </c>
      <c r="K76" s="7" t="s">
        <v>7</v>
      </c>
      <c r="L76" s="7" t="s">
        <v>8</v>
      </c>
      <c r="M76" s="7" t="s">
        <v>10</v>
      </c>
      <c r="N76" s="8">
        <v>16.713909097828402</v>
      </c>
      <c r="O76" s="5">
        <v>0.94912628438556257</v>
      </c>
      <c r="P76" s="5">
        <v>6.102292631670184</v>
      </c>
      <c r="Q76" s="7">
        <v>83.086338982030369</v>
      </c>
      <c r="R76" s="7">
        <v>67.222728542450454</v>
      </c>
      <c r="S76" s="7">
        <v>15.863610439579915</v>
      </c>
      <c r="T76" s="5">
        <f t="shared" si="38"/>
        <v>0.19092922656046793</v>
      </c>
      <c r="U76" s="5">
        <v>0.9000431610133014</v>
      </c>
      <c r="V76" s="10">
        <f t="shared" si="32"/>
        <v>2.8048050389381394</v>
      </c>
      <c r="W76" s="10">
        <f t="shared" si="32"/>
        <v>2.269285782200777</v>
      </c>
      <c r="X76" s="10">
        <f t="shared" si="32"/>
        <v>0.53551925673736211</v>
      </c>
      <c r="Y76" s="10"/>
      <c r="Z76" s="10"/>
      <c r="AA76" s="3">
        <f t="shared" si="33"/>
        <v>471.20724654160739</v>
      </c>
      <c r="AB76" s="3">
        <f t="shared" si="34"/>
        <v>381.24001140973053</v>
      </c>
      <c r="AC76" s="3">
        <f t="shared" si="35"/>
        <v>89.967235131876834</v>
      </c>
      <c r="AE76" s="3">
        <f t="shared" si="36"/>
        <v>-156.47254512379476</v>
      </c>
      <c r="AF76" s="3">
        <f t="shared" si="26"/>
        <v>-121.25927201158024</v>
      </c>
      <c r="AG76" s="3">
        <f t="shared" si="27"/>
        <v>-35.213273112214523</v>
      </c>
      <c r="AI76" s="3">
        <f t="shared" si="37"/>
        <v>314.73470141781263</v>
      </c>
      <c r="AJ76" s="3">
        <f t="shared" si="28"/>
        <v>259.98073939815026</v>
      </c>
      <c r="AK76" s="3">
        <f t="shared" si="29"/>
        <v>54.75396201966231</v>
      </c>
    </row>
    <row r="77" spans="1:37" x14ac:dyDescent="0.3">
      <c r="A77" s="4">
        <v>75</v>
      </c>
      <c r="B77" s="11">
        <v>28</v>
      </c>
      <c r="C77" s="6">
        <v>38</v>
      </c>
      <c r="D77" s="4">
        <v>3</v>
      </c>
      <c r="E77" s="4">
        <v>33</v>
      </c>
      <c r="F77" s="4">
        <v>5</v>
      </c>
      <c r="G77" s="9">
        <v>41451</v>
      </c>
      <c r="H77" s="7" t="s">
        <v>5</v>
      </c>
      <c r="I77" s="7" t="s">
        <v>8</v>
      </c>
      <c r="J77" s="7" t="s">
        <v>7</v>
      </c>
      <c r="K77" s="7" t="s">
        <v>7</v>
      </c>
      <c r="L77" s="7" t="s">
        <v>8</v>
      </c>
      <c r="M77" s="7" t="s">
        <v>10</v>
      </c>
      <c r="N77" s="8">
        <v>20.121763259110633</v>
      </c>
      <c r="O77" s="5">
        <v>1</v>
      </c>
      <c r="P77" s="5">
        <v>6.1667486935879028</v>
      </c>
      <c r="Q77" s="7">
        <v>133.91126626610466</v>
      </c>
      <c r="R77" s="7">
        <v>113.2961669206924</v>
      </c>
      <c r="S77" s="7">
        <v>20.615099345412261</v>
      </c>
      <c r="T77" s="5">
        <f t="shared" si="38"/>
        <v>0.15394596676015684</v>
      </c>
      <c r="U77" s="5">
        <v>0.90954995480647527</v>
      </c>
      <c r="V77" s="10">
        <f t="shared" si="32"/>
        <v>4.5205385024244435</v>
      </c>
      <c r="W77" s="10">
        <f t="shared" si="32"/>
        <v>3.8246198323922007</v>
      </c>
      <c r="X77" s="10">
        <f t="shared" si="32"/>
        <v>0.69591867003224261</v>
      </c>
      <c r="Y77" s="10"/>
      <c r="Z77" s="10"/>
      <c r="AA77" s="3">
        <f t="shared" si="33"/>
        <v>759.45046840730652</v>
      </c>
      <c r="AB77" s="3">
        <f t="shared" si="34"/>
        <v>642.53613184188976</v>
      </c>
      <c r="AC77" s="3">
        <f t="shared" si="35"/>
        <v>116.91433656541676</v>
      </c>
      <c r="AE77" s="3">
        <f t="shared" si="36"/>
        <v>-256.89591650201714</v>
      </c>
      <c r="AF77" s="3">
        <f t="shared" si="26"/>
        <v>-211.59013667457489</v>
      </c>
      <c r="AG77" s="3">
        <f t="shared" si="27"/>
        <v>-45.305779827442194</v>
      </c>
      <c r="AI77" s="3">
        <f t="shared" si="37"/>
        <v>502.55455190528937</v>
      </c>
      <c r="AJ77" s="3">
        <f t="shared" si="28"/>
        <v>430.94599516731489</v>
      </c>
      <c r="AK77" s="3">
        <f t="shared" si="29"/>
        <v>71.608556737974567</v>
      </c>
    </row>
    <row r="78" spans="1:37" x14ac:dyDescent="0.3">
      <c r="A78" s="4">
        <v>76</v>
      </c>
      <c r="B78" s="11">
        <v>29</v>
      </c>
      <c r="C78" s="6">
        <v>39</v>
      </c>
      <c r="D78" s="4">
        <v>3</v>
      </c>
      <c r="E78" s="4">
        <v>33</v>
      </c>
      <c r="F78" s="4">
        <v>5</v>
      </c>
      <c r="G78" s="9">
        <v>41451</v>
      </c>
      <c r="H78" s="7" t="s">
        <v>13</v>
      </c>
      <c r="I78" s="7" t="s">
        <v>8</v>
      </c>
      <c r="J78" s="7" t="s">
        <v>8</v>
      </c>
      <c r="K78" s="7" t="s">
        <v>7</v>
      </c>
      <c r="L78" s="7" t="s">
        <v>7</v>
      </c>
      <c r="M78" s="7" t="s">
        <v>10</v>
      </c>
      <c r="N78" s="8">
        <v>16.14828058641492</v>
      </c>
      <c r="O78" s="5">
        <v>0.94180302655441928</v>
      </c>
      <c r="P78" s="5">
        <v>5.9813136472750283</v>
      </c>
      <c r="Q78" s="7">
        <v>119.53117159200923</v>
      </c>
      <c r="R78" s="7">
        <v>104.32267206207369</v>
      </c>
      <c r="S78" s="7">
        <v>15.208499529935537</v>
      </c>
      <c r="T78" s="5">
        <f t="shared" si="38"/>
        <v>0.12723458933244688</v>
      </c>
      <c r="U78" s="5">
        <v>0.88219965299041714</v>
      </c>
      <c r="V78" s="10">
        <f t="shared" si="32"/>
        <v>4.0350993496530894</v>
      </c>
      <c r="W78" s="10">
        <f t="shared" si="32"/>
        <v>3.5216951409843547</v>
      </c>
      <c r="X78" s="10">
        <f t="shared" si="32"/>
        <v>0.51340420866873437</v>
      </c>
      <c r="Y78" s="10"/>
      <c r="Z78" s="10"/>
      <c r="AA78" s="3">
        <f t="shared" si="33"/>
        <v>677.896690741719</v>
      </c>
      <c r="AB78" s="3">
        <f t="shared" si="34"/>
        <v>591.64478368537164</v>
      </c>
      <c r="AC78" s="3">
        <f t="shared" si="35"/>
        <v>86.251907056347378</v>
      </c>
      <c r="AE78" s="3">
        <f t="shared" si="36"/>
        <v>-180.01086734735603</v>
      </c>
      <c r="AF78" s="3">
        <f t="shared" si="26"/>
        <v>-171.83298394088479</v>
      </c>
      <c r="AG78" s="3">
        <f t="shared" si="27"/>
        <v>-8.1778834064711834</v>
      </c>
      <c r="AI78" s="3">
        <f t="shared" si="37"/>
        <v>497.885823394363</v>
      </c>
      <c r="AJ78" s="3">
        <f t="shared" si="28"/>
        <v>419.81179974448685</v>
      </c>
      <c r="AK78" s="3">
        <f t="shared" si="29"/>
        <v>78.074023649876196</v>
      </c>
    </row>
    <row r="79" spans="1:37" x14ac:dyDescent="0.3">
      <c r="A79" s="4">
        <v>77</v>
      </c>
      <c r="B79" s="11">
        <v>30</v>
      </c>
      <c r="C79" s="6">
        <v>40</v>
      </c>
      <c r="D79" s="4">
        <v>3</v>
      </c>
      <c r="E79" s="4">
        <v>33</v>
      </c>
      <c r="F79" s="4">
        <v>5</v>
      </c>
      <c r="G79" s="9">
        <v>41451</v>
      </c>
      <c r="H79" s="7" t="s">
        <v>13</v>
      </c>
      <c r="I79" s="7" t="s">
        <v>8</v>
      </c>
      <c r="J79" s="7" t="s">
        <v>8</v>
      </c>
      <c r="K79" s="7" t="s">
        <v>7</v>
      </c>
      <c r="L79" s="7" t="s">
        <v>7</v>
      </c>
      <c r="M79" s="7" t="s">
        <v>10</v>
      </c>
      <c r="N79" s="8">
        <v>12.661700840639822</v>
      </c>
      <c r="O79" s="5">
        <v>0.86477994679513703</v>
      </c>
      <c r="P79" s="5">
        <v>5.8733287279967552</v>
      </c>
      <c r="Q79" s="7">
        <v>110.7255408538002</v>
      </c>
      <c r="R79" s="7">
        <v>99.775955874495736</v>
      </c>
      <c r="S79" s="7">
        <v>10.949584979304461</v>
      </c>
      <c r="T79" s="5">
        <f t="shared" si="38"/>
        <v>9.8889424200348464E-2</v>
      </c>
      <c r="U79" s="5">
        <v>0.86627267374583405</v>
      </c>
      <c r="V79" s="10">
        <f t="shared" si="32"/>
        <v>3.7378413675569124</v>
      </c>
      <c r="W79" s="10">
        <f t="shared" si="32"/>
        <v>3.3682083869669661</v>
      </c>
      <c r="X79" s="10">
        <f t="shared" si="32"/>
        <v>0.36963298058994609</v>
      </c>
      <c r="Y79" s="10"/>
      <c r="Z79" s="10"/>
      <c r="AA79" s="3">
        <f t="shared" si="33"/>
        <v>627.95734974956133</v>
      </c>
      <c r="AB79" s="3">
        <f t="shared" si="34"/>
        <v>565.85900901045034</v>
      </c>
      <c r="AC79" s="3">
        <f t="shared" si="35"/>
        <v>62.098340739110945</v>
      </c>
      <c r="AE79" s="3">
        <f t="shared" si="36"/>
        <v>-202.98180635684605</v>
      </c>
      <c r="AF79" s="3">
        <f t="shared" si="26"/>
        <v>-191.43489945972794</v>
      </c>
      <c r="AG79" s="3">
        <f t="shared" si="27"/>
        <v>-11.546906897118102</v>
      </c>
      <c r="AI79" s="3">
        <f t="shared" si="37"/>
        <v>424.97554339271528</v>
      </c>
      <c r="AJ79" s="3">
        <f t="shared" si="28"/>
        <v>374.42410955072239</v>
      </c>
      <c r="AK79" s="3">
        <f t="shared" si="29"/>
        <v>50.551433841992846</v>
      </c>
    </row>
    <row r="80" spans="1:37" x14ac:dyDescent="0.3">
      <c r="A80" s="4">
        <v>78</v>
      </c>
      <c r="B80" s="11">
        <v>32</v>
      </c>
      <c r="C80" s="6">
        <v>42</v>
      </c>
      <c r="D80" s="4">
        <v>3</v>
      </c>
      <c r="E80" s="4">
        <v>33</v>
      </c>
      <c r="F80" s="4">
        <v>5</v>
      </c>
      <c r="G80" s="9">
        <v>41451</v>
      </c>
      <c r="H80" s="7" t="s">
        <v>13</v>
      </c>
      <c r="I80" s="7" t="s">
        <v>8</v>
      </c>
      <c r="J80" s="7" t="s">
        <v>8</v>
      </c>
      <c r="K80" s="7" t="s">
        <v>7</v>
      </c>
      <c r="L80" s="7" t="s">
        <v>7</v>
      </c>
      <c r="M80" s="7" t="s">
        <v>10</v>
      </c>
      <c r="N80" s="8">
        <v>13.472169242446986</v>
      </c>
      <c r="O80" s="5">
        <v>0.95343144715594408</v>
      </c>
      <c r="P80" s="5">
        <v>6.0408284024941965</v>
      </c>
      <c r="Q80" s="7">
        <v>98.269518663409087</v>
      </c>
      <c r="R80" s="7">
        <v>85.424728846253061</v>
      </c>
      <c r="S80" s="7">
        <v>12.844789817156027</v>
      </c>
      <c r="T80" s="5">
        <f t="shared" si="38"/>
        <v>0.13070980698655663</v>
      </c>
      <c r="U80" s="5">
        <v>0.89097764048586969</v>
      </c>
      <c r="V80" s="10">
        <f t="shared" si="32"/>
        <v>3.3173545073488788</v>
      </c>
      <c r="W80" s="10">
        <f t="shared" si="32"/>
        <v>2.8837437399873234</v>
      </c>
      <c r="X80" s="10">
        <f t="shared" si="32"/>
        <v>0.43361076736155568</v>
      </c>
      <c r="Y80" s="10"/>
      <c r="Z80" s="10"/>
      <c r="AA80" s="3">
        <f t="shared" si="33"/>
        <v>557.31555723461167</v>
      </c>
      <c r="AB80" s="3">
        <f t="shared" si="34"/>
        <v>484.46894831787034</v>
      </c>
      <c r="AC80" s="3">
        <f t="shared" si="35"/>
        <v>72.84660891674136</v>
      </c>
      <c r="AE80" s="3">
        <f t="shared" si="36"/>
        <v>-112.94465920002811</v>
      </c>
      <c r="AF80" s="3">
        <f t="shared" si="26"/>
        <v>-85.967599024012614</v>
      </c>
      <c r="AG80" s="3">
        <f t="shared" si="27"/>
        <v>-26.977060176015513</v>
      </c>
      <c r="AI80" s="3">
        <f t="shared" si="37"/>
        <v>444.37089803458355</v>
      </c>
      <c r="AJ80" s="3">
        <f t="shared" si="28"/>
        <v>398.50134929385774</v>
      </c>
      <c r="AK80" s="3">
        <f t="shared" si="29"/>
        <v>45.869548740725847</v>
      </c>
    </row>
    <row r="81" spans="1:27" x14ac:dyDescent="0.3">
      <c r="A81" s="4">
        <v>79</v>
      </c>
      <c r="B81" s="6">
        <v>1</v>
      </c>
      <c r="C81" s="6">
        <v>11</v>
      </c>
      <c r="D81" s="4">
        <v>4</v>
      </c>
      <c r="E81" s="4">
        <v>40</v>
      </c>
      <c r="F81" s="4">
        <v>6</v>
      </c>
      <c r="G81" s="9">
        <v>41458</v>
      </c>
      <c r="H81" s="7" t="s">
        <v>4</v>
      </c>
      <c r="I81" s="7" t="s">
        <v>7</v>
      </c>
      <c r="J81" s="7" t="s">
        <v>8</v>
      </c>
      <c r="K81" s="7" t="s">
        <v>8</v>
      </c>
      <c r="L81" s="7" t="s">
        <v>7</v>
      </c>
      <c r="M81" s="7" t="s">
        <v>9</v>
      </c>
      <c r="N81" s="8">
        <v>99.036501857163799</v>
      </c>
      <c r="O81" s="5">
        <v>0.37336379680219861</v>
      </c>
      <c r="P81" s="5">
        <v>2.9545696057113422</v>
      </c>
      <c r="Q81" s="7">
        <v>383.76662837264541</v>
      </c>
      <c r="R81" s="7">
        <v>346.78998401724675</v>
      </c>
      <c r="S81" s="7">
        <v>36.976644355398662</v>
      </c>
      <c r="T81" s="5">
        <f t="shared" si="38"/>
        <v>9.6351901446452948E-2</v>
      </c>
      <c r="U81" s="5">
        <v>0.43577722798102392</v>
      </c>
      <c r="V81" s="10">
        <f t="shared" si="32"/>
        <v>12.955084869832744</v>
      </c>
      <c r="W81" s="10">
        <f t="shared" si="32"/>
        <v>11.706837809224185</v>
      </c>
      <c r="X81" s="10">
        <f t="shared" si="32"/>
        <v>1.2482470606085581</v>
      </c>
      <c r="Y81" s="10"/>
      <c r="Z81" s="10"/>
    </row>
    <row r="82" spans="1:27" x14ac:dyDescent="0.3">
      <c r="A82" s="4">
        <v>80</v>
      </c>
      <c r="B82" s="6">
        <v>2</v>
      </c>
      <c r="C82" s="6">
        <v>12</v>
      </c>
      <c r="D82" s="4">
        <v>4</v>
      </c>
      <c r="E82" s="4">
        <v>40</v>
      </c>
      <c r="F82" s="4">
        <v>6</v>
      </c>
      <c r="G82" s="9">
        <v>41458</v>
      </c>
      <c r="H82" s="7" t="s">
        <v>4</v>
      </c>
      <c r="I82" s="7" t="s">
        <v>7</v>
      </c>
      <c r="J82" s="7" t="s">
        <v>8</v>
      </c>
      <c r="K82" s="7" t="s">
        <v>8</v>
      </c>
      <c r="L82" s="7" t="s">
        <v>7</v>
      </c>
      <c r="M82" s="7" t="s">
        <v>9</v>
      </c>
      <c r="N82" s="8">
        <v>26.326541328086176</v>
      </c>
      <c r="O82" s="5">
        <v>0.22785806785521862</v>
      </c>
      <c r="P82" s="5">
        <v>2.0838301501400407</v>
      </c>
      <c r="Q82" s="7">
        <v>78.496884644075934</v>
      </c>
      <c r="R82" s="7">
        <v>72.498169803747658</v>
      </c>
      <c r="S82" s="7">
        <v>5.998714840328276</v>
      </c>
      <c r="T82" s="5">
        <f t="shared" si="38"/>
        <v>7.6419782358598254E-2</v>
      </c>
      <c r="U82" s="5">
        <v>0.30734957966667265</v>
      </c>
      <c r="V82" s="10">
        <f t="shared" si="32"/>
        <v>2.6498755425758658</v>
      </c>
      <c r="W82" s="10">
        <f t="shared" si="32"/>
        <v>2.4473726303348453</v>
      </c>
      <c r="X82" s="10">
        <f t="shared" si="32"/>
        <v>0.2025029122410201</v>
      </c>
      <c r="Y82" s="10"/>
      <c r="Z82" s="10"/>
      <c r="AA82" s="3" t="s">
        <v>44</v>
      </c>
    </row>
    <row r="83" spans="1:27" x14ac:dyDescent="0.3">
      <c r="A83" s="4">
        <v>81</v>
      </c>
      <c r="B83" s="6">
        <v>3</v>
      </c>
      <c r="C83" s="6">
        <v>13</v>
      </c>
      <c r="D83" s="4">
        <v>4</v>
      </c>
      <c r="E83" s="4">
        <v>40</v>
      </c>
      <c r="F83" s="4">
        <v>6</v>
      </c>
      <c r="G83" s="9">
        <v>41458</v>
      </c>
      <c r="H83" s="7" t="s">
        <v>4</v>
      </c>
      <c r="I83" s="7" t="s">
        <v>7</v>
      </c>
      <c r="J83" s="7" t="s">
        <v>8</v>
      </c>
      <c r="K83" s="7" t="s">
        <v>8</v>
      </c>
      <c r="L83" s="7" t="s">
        <v>7</v>
      </c>
      <c r="M83" s="7" t="s">
        <v>9</v>
      </c>
      <c r="N83" s="8">
        <v>58.650595076636002</v>
      </c>
      <c r="O83" s="5">
        <v>0.3003236532210482</v>
      </c>
      <c r="P83" s="5">
        <v>2.3850716754979384</v>
      </c>
      <c r="Q83" s="7">
        <v>95.433779936660571</v>
      </c>
      <c r="R83" s="7">
        <v>77.819618959656822</v>
      </c>
      <c r="S83" s="7">
        <v>17.614160977003749</v>
      </c>
      <c r="T83" s="5">
        <f t="shared" si="38"/>
        <v>0.18456945736294081</v>
      </c>
      <c r="U83" s="5">
        <v>0.35178048311179033</v>
      </c>
      <c r="V83" s="10">
        <f t="shared" si="32"/>
        <v>3.2216264446210645</v>
      </c>
      <c r="W83" s="10">
        <f t="shared" si="32"/>
        <v>2.6270125999112546</v>
      </c>
      <c r="X83" s="10">
        <f t="shared" si="32"/>
        <v>0.59461384470981016</v>
      </c>
      <c r="Y83" s="10"/>
      <c r="Z83" s="10"/>
      <c r="AA83" s="3" t="s">
        <v>43</v>
      </c>
    </row>
    <row r="84" spans="1:27" x14ac:dyDescent="0.3">
      <c r="A84" s="4">
        <v>82</v>
      </c>
      <c r="B84" s="6">
        <v>4</v>
      </c>
      <c r="C84" s="6">
        <v>14</v>
      </c>
      <c r="D84" s="4">
        <v>4</v>
      </c>
      <c r="E84" s="4">
        <v>40</v>
      </c>
      <c r="F84" s="4">
        <v>6</v>
      </c>
      <c r="G84" s="9">
        <v>41458</v>
      </c>
      <c r="H84" s="7" t="s">
        <v>4</v>
      </c>
      <c r="I84" s="7" t="s">
        <v>7</v>
      </c>
      <c r="J84" s="7" t="s">
        <v>8</v>
      </c>
      <c r="K84" s="7" t="s">
        <v>8</v>
      </c>
      <c r="L84" s="7" t="s">
        <v>7</v>
      </c>
      <c r="M84" s="7" t="s">
        <v>9</v>
      </c>
      <c r="N84" s="8">
        <v>69.639797821376334</v>
      </c>
      <c r="O84" s="5">
        <v>0.38135833785253692</v>
      </c>
      <c r="P84" s="5">
        <v>2.9113926133464827</v>
      </c>
      <c r="Q84" s="7">
        <v>163.08345070046676</v>
      </c>
      <c r="R84" s="7">
        <v>136.52573315491998</v>
      </c>
      <c r="S84" s="7">
        <v>26.55771754554678</v>
      </c>
      <c r="T84" s="5">
        <f t="shared" si="38"/>
        <v>0.16284740990871596</v>
      </c>
      <c r="U84" s="5">
        <v>0.42940894002160512</v>
      </c>
      <c r="V84" s="10">
        <f t="shared" si="32"/>
        <v>5.5053248210998609</v>
      </c>
      <c r="W84" s="10">
        <f t="shared" si="32"/>
        <v>4.608796933277584</v>
      </c>
      <c r="X84" s="10">
        <f t="shared" si="32"/>
        <v>0.89652788782227744</v>
      </c>
      <c r="Y84" s="10"/>
      <c r="Z84" s="10"/>
    </row>
    <row r="85" spans="1:27" x14ac:dyDescent="0.3">
      <c r="A85" s="4">
        <v>83</v>
      </c>
      <c r="B85" s="6">
        <v>5</v>
      </c>
      <c r="C85" s="6">
        <v>15</v>
      </c>
      <c r="D85" s="4">
        <v>4</v>
      </c>
      <c r="E85" s="4">
        <v>40</v>
      </c>
      <c r="F85" s="4">
        <v>6</v>
      </c>
      <c r="G85" s="9">
        <v>41458</v>
      </c>
      <c r="H85" s="7" t="s">
        <v>12</v>
      </c>
      <c r="I85" s="7" t="s">
        <v>7</v>
      </c>
      <c r="J85" s="7" t="s">
        <v>7</v>
      </c>
      <c r="K85" s="7" t="s">
        <v>7</v>
      </c>
      <c r="L85" s="7" t="s">
        <v>7</v>
      </c>
      <c r="M85" s="7" t="s">
        <v>9</v>
      </c>
      <c r="N85" s="8">
        <v>57.720054741779784</v>
      </c>
      <c r="O85" s="5">
        <v>0.45646949828006628</v>
      </c>
      <c r="P85" s="5">
        <v>3.4027093677759952</v>
      </c>
      <c r="Q85" s="7">
        <v>135.1568596485173</v>
      </c>
      <c r="R85" s="7">
        <v>108.80941521983912</v>
      </c>
      <c r="S85" s="7">
        <v>26.347444428678173</v>
      </c>
      <c r="T85" s="5">
        <f t="shared" si="38"/>
        <v>0.19493974998528468</v>
      </c>
      <c r="U85" s="5">
        <v>0.50187453802005833</v>
      </c>
      <c r="V85" s="10">
        <f t="shared" si="32"/>
        <v>4.5625868901409188</v>
      </c>
      <c r="W85" s="10">
        <f t="shared" si="32"/>
        <v>3.6731573424907107</v>
      </c>
      <c r="X85" s="10">
        <f t="shared" si="32"/>
        <v>0.88942954765020832</v>
      </c>
      <c r="Y85" s="10"/>
      <c r="Z85" s="10"/>
    </row>
    <row r="86" spans="1:27" x14ac:dyDescent="0.3">
      <c r="A86" s="4">
        <v>84</v>
      </c>
      <c r="B86" s="6">
        <v>6</v>
      </c>
      <c r="C86" s="6">
        <v>16</v>
      </c>
      <c r="D86" s="4">
        <v>4</v>
      </c>
      <c r="E86" s="4">
        <v>40</v>
      </c>
      <c r="F86" s="4">
        <v>6</v>
      </c>
      <c r="G86" s="9">
        <v>41458</v>
      </c>
      <c r="H86" s="7" t="s">
        <v>12</v>
      </c>
      <c r="I86" s="7" t="s">
        <v>7</v>
      </c>
      <c r="J86" s="7" t="s">
        <v>7</v>
      </c>
      <c r="K86" s="7" t="s">
        <v>7</v>
      </c>
      <c r="L86" s="7" t="s">
        <v>7</v>
      </c>
      <c r="M86" s="7" t="s">
        <v>9</v>
      </c>
      <c r="N86" s="8">
        <v>26.438054385842673</v>
      </c>
      <c r="O86" s="5">
        <v>0.19561818902179945</v>
      </c>
      <c r="P86" s="5">
        <v>2.0038222814069298</v>
      </c>
      <c r="Q86" s="7">
        <v>123.96240529411327</v>
      </c>
      <c r="R86" s="7">
        <v>118.7906409738949</v>
      </c>
      <c r="S86" s="7">
        <v>5.1717643202183723</v>
      </c>
      <c r="T86" s="5">
        <f t="shared" si="38"/>
        <v>4.172042570445323E-2</v>
      </c>
      <c r="U86" s="5">
        <v>0.29554900905706927</v>
      </c>
      <c r="V86" s="10">
        <f t="shared" si="32"/>
        <v>4.1846876787171725</v>
      </c>
      <c r="W86" s="10">
        <f t="shared" si="32"/>
        <v>4.0101007273209115</v>
      </c>
      <c r="X86" s="10">
        <f t="shared" si="32"/>
        <v>0.17458695139626063</v>
      </c>
      <c r="Y86" s="10"/>
      <c r="Z86" s="10"/>
    </row>
    <row r="87" spans="1:27" x14ac:dyDescent="0.3">
      <c r="A87" s="4">
        <v>85</v>
      </c>
      <c r="B87" s="6">
        <v>7</v>
      </c>
      <c r="C87" s="6">
        <v>17</v>
      </c>
      <c r="D87" s="4">
        <v>4</v>
      </c>
      <c r="E87" s="4">
        <v>40</v>
      </c>
      <c r="F87" s="4">
        <v>6</v>
      </c>
      <c r="G87" s="9">
        <v>41458</v>
      </c>
      <c r="H87" s="7" t="s">
        <v>12</v>
      </c>
      <c r="I87" s="7" t="s">
        <v>7</v>
      </c>
      <c r="J87" s="7" t="s">
        <v>7</v>
      </c>
      <c r="K87" s="7" t="s">
        <v>7</v>
      </c>
      <c r="L87" s="7" t="s">
        <v>7</v>
      </c>
      <c r="M87" s="7" t="s">
        <v>9</v>
      </c>
      <c r="N87" s="8">
        <v>26.392269522129997</v>
      </c>
      <c r="O87" s="5">
        <v>0.30100036329229851</v>
      </c>
      <c r="P87" s="5">
        <v>2.5876068639224932</v>
      </c>
      <c r="Q87" s="7">
        <v>89.58306610165738</v>
      </c>
      <c r="R87" s="7">
        <v>81.638983387388009</v>
      </c>
      <c r="S87" s="7">
        <v>7.9440827142693706</v>
      </c>
      <c r="T87" s="5">
        <f t="shared" si="38"/>
        <v>8.8678397156607219E-2</v>
      </c>
      <c r="U87" s="5">
        <v>0.3816529297820786</v>
      </c>
      <c r="V87" s="10">
        <f t="shared" si="32"/>
        <v>3.0241197082928317</v>
      </c>
      <c r="W87" s="10">
        <f t="shared" si="32"/>
        <v>2.7559456197517167</v>
      </c>
      <c r="X87" s="10">
        <f t="shared" si="32"/>
        <v>0.26817408854111491</v>
      </c>
      <c r="Y87" s="10"/>
      <c r="Z87" s="10"/>
    </row>
    <row r="88" spans="1:27" x14ac:dyDescent="0.3">
      <c r="A88" s="4">
        <v>86</v>
      </c>
      <c r="B88" s="6">
        <v>9</v>
      </c>
      <c r="C88" s="6">
        <v>19</v>
      </c>
      <c r="D88" s="4">
        <v>4</v>
      </c>
      <c r="E88" s="4">
        <v>40</v>
      </c>
      <c r="F88" s="4">
        <v>6</v>
      </c>
      <c r="G88" s="9">
        <v>41458</v>
      </c>
      <c r="H88" s="7" t="s">
        <v>5</v>
      </c>
      <c r="I88" s="7" t="s">
        <v>8</v>
      </c>
      <c r="J88" s="7" t="s">
        <v>7</v>
      </c>
      <c r="K88" s="7" t="s">
        <v>7</v>
      </c>
      <c r="L88" s="7" t="s">
        <v>8</v>
      </c>
      <c r="M88" s="7" t="s">
        <v>9</v>
      </c>
      <c r="N88" s="8">
        <v>9.1261229683218648E-2</v>
      </c>
      <c r="O88" s="5">
        <v>0</v>
      </c>
      <c r="P88" s="5">
        <v>0</v>
      </c>
      <c r="Q88" s="7">
        <v>25.129379606907463</v>
      </c>
      <c r="R88" s="7">
        <v>25.129379606907463</v>
      </c>
      <c r="S88" s="7">
        <v>0</v>
      </c>
      <c r="T88" s="5">
        <f t="shared" si="38"/>
        <v>0</v>
      </c>
      <c r="U88" s="5">
        <v>0</v>
      </c>
      <c r="V88" s="10">
        <f t="shared" si="32"/>
        <v>0.84831046126713072</v>
      </c>
      <c r="W88" s="10">
        <f t="shared" si="32"/>
        <v>0.84831046126713072</v>
      </c>
      <c r="X88" s="10">
        <f t="shared" si="32"/>
        <v>0</v>
      </c>
      <c r="Y88" s="10"/>
      <c r="Z88" s="10"/>
    </row>
    <row r="89" spans="1:27" x14ac:dyDescent="0.3">
      <c r="A89" s="4">
        <v>87</v>
      </c>
      <c r="B89" s="6">
        <v>10</v>
      </c>
      <c r="C89" s="6">
        <v>20</v>
      </c>
      <c r="D89" s="4">
        <v>4</v>
      </c>
      <c r="E89" s="4">
        <v>40</v>
      </c>
      <c r="F89" s="4">
        <v>6</v>
      </c>
      <c r="G89" s="9">
        <v>41458</v>
      </c>
      <c r="H89" s="7" t="s">
        <v>5</v>
      </c>
      <c r="I89" s="7" t="s">
        <v>8</v>
      </c>
      <c r="J89" s="7" t="s">
        <v>7</v>
      </c>
      <c r="K89" s="7" t="s">
        <v>7</v>
      </c>
      <c r="L89" s="7" t="s">
        <v>8</v>
      </c>
      <c r="M89" s="7" t="s">
        <v>9</v>
      </c>
      <c r="N89" s="8">
        <v>4.8495935451236052E-2</v>
      </c>
      <c r="O89" s="5">
        <v>0</v>
      </c>
      <c r="P89" s="5">
        <v>0</v>
      </c>
      <c r="Q89" s="7">
        <v>28.166425476034984</v>
      </c>
      <c r="R89" s="7">
        <v>28.009611089842348</v>
      </c>
      <c r="S89" s="7">
        <v>0.15681438619263588</v>
      </c>
      <c r="T89" s="5">
        <f t="shared" si="38"/>
        <v>5.567422331458397E-3</v>
      </c>
      <c r="U89" s="5">
        <v>0</v>
      </c>
      <c r="V89" s="10">
        <f t="shared" si="32"/>
        <v>0.95083419334608832</v>
      </c>
      <c r="W89" s="10">
        <f t="shared" si="32"/>
        <v>0.94554049782453908</v>
      </c>
      <c r="X89" s="10">
        <f t="shared" si="32"/>
        <v>5.2936955215492432E-3</v>
      </c>
      <c r="Y89" s="10"/>
      <c r="Z89" s="10"/>
    </row>
    <row r="90" spans="1:27" x14ac:dyDescent="0.3">
      <c r="A90" s="4">
        <v>88</v>
      </c>
      <c r="B90" s="6">
        <v>12</v>
      </c>
      <c r="C90" s="6">
        <v>22</v>
      </c>
      <c r="D90" s="4">
        <v>4</v>
      </c>
      <c r="E90" s="4">
        <v>40</v>
      </c>
      <c r="F90" s="4">
        <v>6</v>
      </c>
      <c r="G90" s="9">
        <v>41458</v>
      </c>
      <c r="H90" s="7" t="s">
        <v>5</v>
      </c>
      <c r="I90" s="7" t="s">
        <v>8</v>
      </c>
      <c r="J90" s="7" t="s">
        <v>7</v>
      </c>
      <c r="K90" s="7" t="s">
        <v>7</v>
      </c>
      <c r="L90" s="7" t="s">
        <v>8</v>
      </c>
      <c r="M90" s="7" t="s">
        <v>9</v>
      </c>
      <c r="N90" s="8">
        <v>0</v>
      </c>
      <c r="O90" s="5">
        <v>0</v>
      </c>
      <c r="P90" s="5">
        <v>0</v>
      </c>
      <c r="Q90" s="7">
        <v>25.223239669230956</v>
      </c>
      <c r="R90" s="7">
        <v>25.223239669230956</v>
      </c>
      <c r="S90" s="7">
        <v>0</v>
      </c>
      <c r="T90" s="5">
        <f t="shared" si="38"/>
        <v>0</v>
      </c>
      <c r="U90" s="5">
        <v>0</v>
      </c>
      <c r="V90" s="10">
        <f t="shared" si="32"/>
        <v>0.85147896259942457</v>
      </c>
      <c r="W90" s="10">
        <f t="shared" si="32"/>
        <v>0.85147896259942457</v>
      </c>
      <c r="X90" s="10">
        <f t="shared" si="32"/>
        <v>0</v>
      </c>
      <c r="Y90" s="10"/>
      <c r="Z90" s="10"/>
    </row>
    <row r="91" spans="1:27" x14ac:dyDescent="0.3">
      <c r="A91" s="4">
        <v>89</v>
      </c>
      <c r="B91" s="6">
        <v>13</v>
      </c>
      <c r="C91" s="6">
        <v>23</v>
      </c>
      <c r="D91" s="4">
        <v>4</v>
      </c>
      <c r="E91" s="4">
        <v>40</v>
      </c>
      <c r="F91" s="4">
        <v>6</v>
      </c>
      <c r="G91" s="9">
        <v>41458</v>
      </c>
      <c r="H91" s="7" t="s">
        <v>13</v>
      </c>
      <c r="I91" s="7" t="s">
        <v>8</v>
      </c>
      <c r="J91" s="7" t="s">
        <v>8</v>
      </c>
      <c r="K91" s="7" t="s">
        <v>7</v>
      </c>
      <c r="L91" s="7" t="s">
        <v>7</v>
      </c>
      <c r="M91" s="7" t="s">
        <v>9</v>
      </c>
      <c r="N91" s="8">
        <v>0.11116598437815499</v>
      </c>
      <c r="O91" s="5">
        <v>0</v>
      </c>
      <c r="P91" s="5">
        <v>1.3576725076690488</v>
      </c>
      <c r="Q91" s="7">
        <v>7.7596355965728367</v>
      </c>
      <c r="R91" s="7">
        <v>7.7596355965728367</v>
      </c>
      <c r="S91" s="7">
        <v>0</v>
      </c>
      <c r="T91" s="5">
        <f t="shared" si="38"/>
        <v>0</v>
      </c>
      <c r="U91" s="5">
        <v>0.20024668254705733</v>
      </c>
      <c r="V91" s="10">
        <f t="shared" si="32"/>
        <v>0.26194757511578826</v>
      </c>
      <c r="W91" s="10">
        <f t="shared" si="32"/>
        <v>0.26194757511578826</v>
      </c>
      <c r="X91" s="10">
        <f t="shared" si="32"/>
        <v>0</v>
      </c>
      <c r="Y91" s="10"/>
      <c r="Z91" s="10"/>
    </row>
    <row r="92" spans="1:27" x14ac:dyDescent="0.3">
      <c r="A92" s="4">
        <v>90</v>
      </c>
      <c r="B92" s="6">
        <v>15</v>
      </c>
      <c r="C92" s="6">
        <v>25</v>
      </c>
      <c r="D92" s="4">
        <v>4</v>
      </c>
      <c r="E92" s="4">
        <v>40</v>
      </c>
      <c r="F92" s="4">
        <v>6</v>
      </c>
      <c r="G92" s="9">
        <v>41458</v>
      </c>
      <c r="H92" s="7" t="s">
        <v>13</v>
      </c>
      <c r="I92" s="7" t="s">
        <v>8</v>
      </c>
      <c r="J92" s="7" t="s">
        <v>8</v>
      </c>
      <c r="K92" s="7" t="s">
        <v>7</v>
      </c>
      <c r="L92" s="7" t="s">
        <v>7</v>
      </c>
      <c r="M92" s="7" t="s">
        <v>9</v>
      </c>
      <c r="N92" s="8">
        <v>0</v>
      </c>
      <c r="O92" s="5">
        <v>0</v>
      </c>
      <c r="P92" s="5">
        <v>0</v>
      </c>
      <c r="Q92" s="7">
        <v>9.0009096210498054</v>
      </c>
      <c r="R92" s="7">
        <v>9.0009096210498054</v>
      </c>
      <c r="S92" s="7">
        <v>0</v>
      </c>
      <c r="T92" s="5">
        <f t="shared" si="38"/>
        <v>0</v>
      </c>
      <c r="U92" s="5">
        <v>0</v>
      </c>
      <c r="V92" s="10">
        <f t="shared" si="32"/>
        <v>0.30385015117355629</v>
      </c>
      <c r="W92" s="10">
        <f t="shared" si="32"/>
        <v>0.30385015117355629</v>
      </c>
      <c r="X92" s="10">
        <f t="shared" si="32"/>
        <v>0</v>
      </c>
      <c r="Y92" s="10"/>
      <c r="Z92" s="10"/>
    </row>
    <row r="93" spans="1:27" x14ac:dyDescent="0.3">
      <c r="A93" s="4">
        <v>91</v>
      </c>
      <c r="B93" s="6">
        <v>16</v>
      </c>
      <c r="C93" s="6">
        <v>26</v>
      </c>
      <c r="D93" s="4">
        <v>4</v>
      </c>
      <c r="E93" s="4">
        <v>40</v>
      </c>
      <c r="F93" s="4">
        <v>6</v>
      </c>
      <c r="G93" s="9">
        <v>41458</v>
      </c>
      <c r="H93" s="7" t="s">
        <v>13</v>
      </c>
      <c r="I93" s="7" t="s">
        <v>8</v>
      </c>
      <c r="J93" s="7" t="s">
        <v>8</v>
      </c>
      <c r="K93" s="7" t="s">
        <v>7</v>
      </c>
      <c r="L93" s="7" t="s">
        <v>7</v>
      </c>
      <c r="M93" s="7" t="s">
        <v>9</v>
      </c>
      <c r="N93" s="8">
        <v>0</v>
      </c>
      <c r="O93" s="5">
        <v>0</v>
      </c>
      <c r="P93" s="5">
        <v>0</v>
      </c>
      <c r="Q93" s="7">
        <v>8.1748788380380777</v>
      </c>
      <c r="R93" s="7">
        <v>8.1748788380380777</v>
      </c>
      <c r="S93" s="7">
        <v>0</v>
      </c>
      <c r="T93" s="5">
        <f t="shared" si="38"/>
        <v>0</v>
      </c>
      <c r="U93" s="5">
        <v>0</v>
      </c>
      <c r="V93" s="10">
        <f t="shared" si="32"/>
        <v>0.27596523855259714</v>
      </c>
      <c r="W93" s="10">
        <f t="shared" si="32"/>
        <v>0.27596523855259714</v>
      </c>
      <c r="X93" s="10">
        <f t="shared" si="32"/>
        <v>0</v>
      </c>
      <c r="Y93" s="10"/>
      <c r="Z93" s="10"/>
    </row>
    <row r="94" spans="1:27" x14ac:dyDescent="0.3">
      <c r="A94" s="4">
        <v>92</v>
      </c>
      <c r="B94" s="11">
        <v>17</v>
      </c>
      <c r="C94" s="6">
        <v>27</v>
      </c>
      <c r="D94" s="4">
        <v>4</v>
      </c>
      <c r="E94" s="4">
        <v>40</v>
      </c>
      <c r="F94" s="4">
        <v>6</v>
      </c>
      <c r="G94" s="9">
        <v>41458</v>
      </c>
      <c r="H94" s="7" t="s">
        <v>4</v>
      </c>
      <c r="I94" s="7" t="s">
        <v>7</v>
      </c>
      <c r="J94" s="7" t="s">
        <v>8</v>
      </c>
      <c r="K94" s="7" t="s">
        <v>8</v>
      </c>
      <c r="L94" s="7" t="s">
        <v>7</v>
      </c>
      <c r="M94" s="7" t="s">
        <v>10</v>
      </c>
      <c r="N94" s="8">
        <v>32.045066803626291</v>
      </c>
      <c r="O94" s="5">
        <v>0.47873567476147882</v>
      </c>
      <c r="P94" s="5">
        <v>3.9147052103515767</v>
      </c>
      <c r="Q94" s="7">
        <v>110.91240190553501</v>
      </c>
      <c r="R94" s="7">
        <v>95.57128522652431</v>
      </c>
      <c r="S94" s="7">
        <v>15.341116679010696</v>
      </c>
      <c r="T94" s="5">
        <f t="shared" si="38"/>
        <v>0.13831741460325464</v>
      </c>
      <c r="U94" s="5">
        <v>0.57739014901940655</v>
      </c>
      <c r="V94" s="10">
        <f t="shared" si="32"/>
        <v>3.7441493698820647</v>
      </c>
      <c r="W94" s="10">
        <f t="shared" si="32"/>
        <v>3.2262683091515729</v>
      </c>
      <c r="X94" s="10">
        <f t="shared" si="32"/>
        <v>0.51788106073049223</v>
      </c>
      <c r="Y94" s="10"/>
      <c r="Z94" s="10"/>
    </row>
    <row r="95" spans="1:27" x14ac:dyDescent="0.3">
      <c r="A95" s="4">
        <v>93</v>
      </c>
      <c r="B95" s="11">
        <v>18</v>
      </c>
      <c r="C95" s="6">
        <v>28</v>
      </c>
      <c r="D95" s="4">
        <v>4</v>
      </c>
      <c r="E95" s="4">
        <v>40</v>
      </c>
      <c r="F95" s="4">
        <v>6</v>
      </c>
      <c r="G95" s="9">
        <v>41458</v>
      </c>
      <c r="H95" s="7" t="s">
        <v>4</v>
      </c>
      <c r="I95" s="7" t="s">
        <v>7</v>
      </c>
      <c r="J95" s="7" t="s">
        <v>8</v>
      </c>
      <c r="K95" s="7" t="s">
        <v>8</v>
      </c>
      <c r="L95" s="7" t="s">
        <v>7</v>
      </c>
      <c r="M95" s="7" t="s">
        <v>10</v>
      </c>
      <c r="N95" s="8">
        <v>28.355147973666895</v>
      </c>
      <c r="O95" s="5">
        <v>0.40878665884576099</v>
      </c>
      <c r="P95" s="5">
        <v>3.176382137465267</v>
      </c>
      <c r="Q95" s="7">
        <v>60.704402621107</v>
      </c>
      <c r="R95" s="7">
        <v>49.113196419874569</v>
      </c>
      <c r="S95" s="7">
        <v>11.591206201232431</v>
      </c>
      <c r="T95" s="5">
        <f t="shared" si="38"/>
        <v>0.19094506659723151</v>
      </c>
      <c r="U95" s="5">
        <v>0.46849294062909541</v>
      </c>
      <c r="V95" s="10">
        <f t="shared" si="32"/>
        <v>2.0492419866307339</v>
      </c>
      <c r="W95" s="10">
        <f t="shared" si="32"/>
        <v>1.6579493390196853</v>
      </c>
      <c r="X95" s="10">
        <f t="shared" si="32"/>
        <v>0.39129264761104848</v>
      </c>
      <c r="Y95" s="10"/>
      <c r="Z95" s="10"/>
    </row>
    <row r="96" spans="1:27" x14ac:dyDescent="0.3">
      <c r="A96" s="4">
        <v>94</v>
      </c>
      <c r="B96" s="11">
        <v>19</v>
      </c>
      <c r="C96" s="6">
        <v>29</v>
      </c>
      <c r="D96" s="4">
        <v>4</v>
      </c>
      <c r="E96" s="4">
        <v>40</v>
      </c>
      <c r="F96" s="4">
        <v>6</v>
      </c>
      <c r="G96" s="9">
        <v>41458</v>
      </c>
      <c r="H96" s="7" t="s">
        <v>4</v>
      </c>
      <c r="I96" s="7" t="s">
        <v>7</v>
      </c>
      <c r="J96" s="7" t="s">
        <v>8</v>
      </c>
      <c r="K96" s="7" t="s">
        <v>8</v>
      </c>
      <c r="L96" s="7" t="s">
        <v>7</v>
      </c>
      <c r="M96" s="7" t="s">
        <v>10</v>
      </c>
      <c r="N96" s="8">
        <v>23.82390225668653</v>
      </c>
      <c r="O96" s="5">
        <v>0.7523998205073863</v>
      </c>
      <c r="P96" s="5">
        <v>5.5712735595421305</v>
      </c>
      <c r="Q96" s="7">
        <v>53.057101440410641</v>
      </c>
      <c r="R96" s="7">
        <v>35.132001658694186</v>
      </c>
      <c r="S96" s="7">
        <v>17.925099781716455</v>
      </c>
      <c r="T96" s="5">
        <f t="shared" si="38"/>
        <v>0.33784544000859995</v>
      </c>
      <c r="U96" s="5">
        <v>0.82172176394426699</v>
      </c>
      <c r="V96" s="10">
        <f t="shared" si="32"/>
        <v>1.7910865648286769</v>
      </c>
      <c r="W96" s="10">
        <f t="shared" si="32"/>
        <v>1.1859761362406409</v>
      </c>
      <c r="X96" s="10">
        <f t="shared" si="32"/>
        <v>0.6051104285880361</v>
      </c>
      <c r="Y96" s="10"/>
      <c r="Z96" s="10"/>
    </row>
    <row r="97" spans="1:26" x14ac:dyDescent="0.3">
      <c r="A97" s="4">
        <v>95</v>
      </c>
      <c r="B97" s="11">
        <v>20</v>
      </c>
      <c r="C97" s="6">
        <v>30</v>
      </c>
      <c r="D97" s="4">
        <v>4</v>
      </c>
      <c r="E97" s="4">
        <v>40</v>
      </c>
      <c r="F97" s="4">
        <v>6</v>
      </c>
      <c r="G97" s="9">
        <v>41458</v>
      </c>
      <c r="H97" s="7" t="s">
        <v>4</v>
      </c>
      <c r="I97" s="7" t="s">
        <v>7</v>
      </c>
      <c r="J97" s="7" t="s">
        <v>8</v>
      </c>
      <c r="K97" s="7" t="s">
        <v>8</v>
      </c>
      <c r="L97" s="7" t="s">
        <v>7</v>
      </c>
      <c r="M97" s="7" t="s">
        <v>10</v>
      </c>
      <c r="N97" s="8">
        <v>22.157302200701182</v>
      </c>
      <c r="O97" s="5">
        <v>0.33344259629483647</v>
      </c>
      <c r="P97" s="5">
        <v>2.8685285612768743</v>
      </c>
      <c r="Q97" s="7">
        <v>41.787038203610479</v>
      </c>
      <c r="R97" s="7">
        <v>34.398849830919389</v>
      </c>
      <c r="S97" s="7">
        <v>7.38818837269109</v>
      </c>
      <c r="T97" s="5">
        <f t="shared" si="38"/>
        <v>0.17680574384553382</v>
      </c>
      <c r="U97" s="5">
        <v>0.42308680844791652</v>
      </c>
      <c r="V97" s="10">
        <f t="shared" si="32"/>
        <v>1.4106349702221901</v>
      </c>
      <c r="W97" s="10">
        <f t="shared" si="32"/>
        <v>1.1612266050175333</v>
      </c>
      <c r="X97" s="10">
        <f t="shared" si="32"/>
        <v>0.24940836520465676</v>
      </c>
      <c r="Y97" s="10"/>
      <c r="Z97" s="10"/>
    </row>
    <row r="98" spans="1:26" x14ac:dyDescent="0.3">
      <c r="A98" s="4">
        <v>96</v>
      </c>
      <c r="B98" s="11">
        <v>21</v>
      </c>
      <c r="C98" s="6">
        <v>31</v>
      </c>
      <c r="D98" s="4">
        <v>4</v>
      </c>
      <c r="E98" s="4">
        <v>40</v>
      </c>
      <c r="F98" s="4">
        <v>6</v>
      </c>
      <c r="G98" s="9">
        <v>41458</v>
      </c>
      <c r="H98" s="7" t="s">
        <v>12</v>
      </c>
      <c r="I98" s="7" t="s">
        <v>7</v>
      </c>
      <c r="J98" s="7" t="s">
        <v>7</v>
      </c>
      <c r="K98" s="7" t="s">
        <v>7</v>
      </c>
      <c r="L98" s="7" t="s">
        <v>7</v>
      </c>
      <c r="M98" s="7" t="s">
        <v>10</v>
      </c>
      <c r="N98" s="8">
        <v>28.066443691277605</v>
      </c>
      <c r="O98" s="5">
        <v>0.35974048426465699</v>
      </c>
      <c r="P98" s="5">
        <v>2.8268389761017594</v>
      </c>
      <c r="Q98" s="7">
        <v>44.573289140358476</v>
      </c>
      <c r="R98" s="7">
        <v>34.476653095271537</v>
      </c>
      <c r="S98" s="7">
        <v>10.096636045086939</v>
      </c>
      <c r="T98" s="5">
        <f t="shared" si="38"/>
        <v>0.22651763510862455</v>
      </c>
      <c r="U98" s="5">
        <v>0.4169379020799055</v>
      </c>
      <c r="V98" s="10">
        <f t="shared" si="32"/>
        <v>1.5046924381872555</v>
      </c>
      <c r="W98" s="10">
        <f t="shared" si="32"/>
        <v>1.1638530655232482</v>
      </c>
      <c r="X98" s="10">
        <f t="shared" si="32"/>
        <v>0.34083937266400738</v>
      </c>
      <c r="Y98" s="10"/>
      <c r="Z98" s="10"/>
    </row>
    <row r="99" spans="1:26" x14ac:dyDescent="0.3">
      <c r="A99" s="4">
        <v>97</v>
      </c>
      <c r="B99" s="11">
        <v>23</v>
      </c>
      <c r="C99" s="6">
        <v>33</v>
      </c>
      <c r="D99" s="4">
        <v>4</v>
      </c>
      <c r="E99" s="4">
        <v>40</v>
      </c>
      <c r="F99" s="4">
        <v>6</v>
      </c>
      <c r="G99" s="9">
        <v>41458</v>
      </c>
      <c r="H99" s="7" t="s">
        <v>12</v>
      </c>
      <c r="I99" s="7" t="s">
        <v>7</v>
      </c>
      <c r="J99" s="7" t="s">
        <v>7</v>
      </c>
      <c r="K99" s="7" t="s">
        <v>7</v>
      </c>
      <c r="L99" s="7" t="s">
        <v>7</v>
      </c>
      <c r="M99" s="7" t="s">
        <v>10</v>
      </c>
      <c r="N99" s="8">
        <v>16.825556768111461</v>
      </c>
      <c r="O99" s="5">
        <v>0.25710390277683132</v>
      </c>
      <c r="P99" s="5">
        <v>2.6307816684462986</v>
      </c>
      <c r="Q99" s="7">
        <v>47.158750510402157</v>
      </c>
      <c r="R99" s="7">
        <v>42.832834198927578</v>
      </c>
      <c r="S99" s="7">
        <v>4.3259163114745789</v>
      </c>
      <c r="T99" s="5">
        <f t="shared" si="38"/>
        <v>9.1730935715109319E-2</v>
      </c>
      <c r="U99" s="5">
        <v>0.38802089505107645</v>
      </c>
      <c r="V99" s="10">
        <f t="shared" si="32"/>
        <v>1.5919717089738381</v>
      </c>
      <c r="W99" s="10">
        <f t="shared" si="32"/>
        <v>1.4459386544776862</v>
      </c>
      <c r="X99" s="10">
        <f t="shared" si="32"/>
        <v>0.14603305449615187</v>
      </c>
      <c r="Y99" s="10"/>
      <c r="Z99" s="10"/>
    </row>
    <row r="100" spans="1:26" x14ac:dyDescent="0.3">
      <c r="A100" s="4">
        <v>98</v>
      </c>
      <c r="B100" s="11">
        <v>24</v>
      </c>
      <c r="C100" s="6">
        <v>34</v>
      </c>
      <c r="D100" s="4">
        <v>4</v>
      </c>
      <c r="E100" s="4">
        <v>40</v>
      </c>
      <c r="F100" s="4">
        <v>6</v>
      </c>
      <c r="G100" s="9">
        <v>41458</v>
      </c>
      <c r="H100" s="7" t="s">
        <v>12</v>
      </c>
      <c r="I100" s="7" t="s">
        <v>7</v>
      </c>
      <c r="J100" s="7" t="s">
        <v>7</v>
      </c>
      <c r="K100" s="7" t="s">
        <v>7</v>
      </c>
      <c r="L100" s="7" t="s">
        <v>7</v>
      </c>
      <c r="M100" s="7" t="s">
        <v>10</v>
      </c>
      <c r="N100" s="8">
        <v>23.502332626596139</v>
      </c>
      <c r="O100" s="5">
        <v>0.65682647858416443</v>
      </c>
      <c r="P100" s="5">
        <v>5.1025886972472279</v>
      </c>
      <c r="Q100" s="7">
        <v>38.82596262144483</v>
      </c>
      <c r="R100" s="7">
        <v>23.389008243803968</v>
      </c>
      <c r="S100" s="7">
        <v>15.436954377640863</v>
      </c>
      <c r="T100" s="5">
        <f t="shared" si="38"/>
        <v>0.39759360323276405</v>
      </c>
      <c r="U100" s="5">
        <v>0.75259420313380943</v>
      </c>
      <c r="V100" s="10">
        <f t="shared" si="32"/>
        <v>1.3106758215186816</v>
      </c>
      <c r="W100" s="10">
        <f t="shared" si="32"/>
        <v>0.78955949897100575</v>
      </c>
      <c r="X100" s="10">
        <f t="shared" si="32"/>
        <v>0.5211163225476757</v>
      </c>
      <c r="Y100" s="10"/>
      <c r="Z100" s="10"/>
    </row>
    <row r="101" spans="1:26" x14ac:dyDescent="0.3">
      <c r="A101" s="4">
        <v>99</v>
      </c>
      <c r="B101" s="11">
        <v>26</v>
      </c>
      <c r="C101" s="6">
        <v>36</v>
      </c>
      <c r="D101" s="4">
        <v>4</v>
      </c>
      <c r="E101" s="4">
        <v>40</v>
      </c>
      <c r="F101" s="4">
        <v>6</v>
      </c>
      <c r="G101" s="9">
        <v>41458</v>
      </c>
      <c r="H101" s="7" t="s">
        <v>5</v>
      </c>
      <c r="I101" s="7" t="s">
        <v>8</v>
      </c>
      <c r="J101" s="7" t="s">
        <v>7</v>
      </c>
      <c r="K101" s="7" t="s">
        <v>7</v>
      </c>
      <c r="L101" s="7" t="s">
        <v>8</v>
      </c>
      <c r="M101" s="7" t="s">
        <v>10</v>
      </c>
      <c r="N101" s="8">
        <v>2.5504749218257152</v>
      </c>
      <c r="O101" s="5">
        <v>0.13413067736650902</v>
      </c>
      <c r="P101" s="5">
        <v>5.1837544796248514</v>
      </c>
      <c r="Q101" s="7">
        <v>21.259914628002722</v>
      </c>
      <c r="R101" s="7">
        <v>20.917817699131941</v>
      </c>
      <c r="S101" s="7">
        <v>0.34209692887078091</v>
      </c>
      <c r="T101" s="5">
        <f t="shared" si="38"/>
        <v>1.6091171336134358E-2</v>
      </c>
      <c r="U101" s="5">
        <v>0.76456555746679222</v>
      </c>
      <c r="V101" s="10">
        <f t="shared" si="32"/>
        <v>0.71768616124623386</v>
      </c>
      <c r="W101" s="10">
        <f t="shared" si="32"/>
        <v>0.7061377502600481</v>
      </c>
      <c r="X101" s="10">
        <f t="shared" si="32"/>
        <v>1.1548410986185698E-2</v>
      </c>
      <c r="Y101" s="10"/>
      <c r="Z101" s="10"/>
    </row>
    <row r="102" spans="1:26" x14ac:dyDescent="0.3">
      <c r="A102" s="4">
        <v>100</v>
      </c>
      <c r="B102" s="12">
        <v>27</v>
      </c>
      <c r="C102" s="6">
        <v>37</v>
      </c>
      <c r="D102" s="4">
        <v>4</v>
      </c>
      <c r="E102" s="4">
        <v>40</v>
      </c>
      <c r="F102" s="4">
        <v>6</v>
      </c>
      <c r="G102" s="9">
        <v>41458</v>
      </c>
      <c r="H102" s="7" t="s">
        <v>5</v>
      </c>
      <c r="I102" s="7" t="s">
        <v>8</v>
      </c>
      <c r="J102" s="7" t="s">
        <v>7</v>
      </c>
      <c r="K102" s="7" t="s">
        <v>7</v>
      </c>
      <c r="L102" s="7" t="s">
        <v>8</v>
      </c>
      <c r="M102" s="7" t="s">
        <v>10</v>
      </c>
      <c r="N102" s="8">
        <v>5.2551834155951731</v>
      </c>
      <c r="O102" s="5">
        <v>0.65564636061959802</v>
      </c>
      <c r="P102" s="5">
        <v>5.7521104913862819</v>
      </c>
      <c r="Q102" s="7">
        <v>27.90581694653703</v>
      </c>
      <c r="R102" s="7">
        <v>24.460275065713581</v>
      </c>
      <c r="S102" s="7">
        <v>3.4455418808234484</v>
      </c>
      <c r="T102" s="5">
        <f t="shared" si="38"/>
        <v>0.12347038208644964</v>
      </c>
      <c r="U102" s="5">
        <v>0.84839387778558728</v>
      </c>
      <c r="V102" s="10">
        <f t="shared" si="32"/>
        <v>0.94203664460724923</v>
      </c>
      <c r="W102" s="10">
        <f t="shared" si="32"/>
        <v>0.82572302015815513</v>
      </c>
      <c r="X102" s="10">
        <f t="shared" si="32"/>
        <v>0.11631362444909402</v>
      </c>
      <c r="Y102" s="10"/>
      <c r="Z102" s="10"/>
    </row>
    <row r="103" spans="1:26" x14ac:dyDescent="0.3">
      <c r="A103" s="4">
        <v>101</v>
      </c>
      <c r="B103" s="11">
        <v>28</v>
      </c>
      <c r="C103" s="6">
        <v>38</v>
      </c>
      <c r="D103" s="4">
        <v>4</v>
      </c>
      <c r="E103" s="4">
        <v>40</v>
      </c>
      <c r="F103" s="4">
        <v>6</v>
      </c>
      <c r="G103" s="9">
        <v>41458</v>
      </c>
      <c r="H103" s="7" t="s">
        <v>5</v>
      </c>
      <c r="I103" s="7" t="s">
        <v>8</v>
      </c>
      <c r="J103" s="7" t="s">
        <v>7</v>
      </c>
      <c r="K103" s="7" t="s">
        <v>7</v>
      </c>
      <c r="L103" s="7" t="s">
        <v>8</v>
      </c>
      <c r="M103" s="7" t="s">
        <v>10</v>
      </c>
      <c r="N103" s="8">
        <v>6.7518155445977639</v>
      </c>
      <c r="O103" s="5">
        <v>0.68690819046632123</v>
      </c>
      <c r="P103" s="5">
        <v>6.0169532692464331</v>
      </c>
      <c r="Q103" s="7">
        <v>43.316134895597401</v>
      </c>
      <c r="R103" s="7">
        <v>38.678257497495366</v>
      </c>
      <c r="S103" s="7">
        <v>4.6378773981020345</v>
      </c>
      <c r="T103" s="5">
        <f t="shared" si="38"/>
        <v>0.10707043482250819</v>
      </c>
      <c r="U103" s="5">
        <v>0.88745623440212873</v>
      </c>
      <c r="V103" s="10">
        <f t="shared" si="32"/>
        <v>1.4622537821623349</v>
      </c>
      <c r="W103" s="10">
        <f t="shared" si="32"/>
        <v>1.3056896338853565</v>
      </c>
      <c r="X103" s="10">
        <f t="shared" si="32"/>
        <v>0.1565641482769784</v>
      </c>
      <c r="Y103" s="10"/>
      <c r="Z103" s="10"/>
    </row>
    <row r="104" spans="1:26" x14ac:dyDescent="0.3">
      <c r="A104" s="4">
        <v>102</v>
      </c>
      <c r="B104" s="11">
        <v>29</v>
      </c>
      <c r="C104" s="6">
        <v>39</v>
      </c>
      <c r="D104" s="4">
        <v>4</v>
      </c>
      <c r="E104" s="4">
        <v>40</v>
      </c>
      <c r="F104" s="4">
        <v>6</v>
      </c>
      <c r="G104" s="9">
        <v>41458</v>
      </c>
      <c r="H104" s="7" t="s">
        <v>13</v>
      </c>
      <c r="I104" s="7" t="s">
        <v>8</v>
      </c>
      <c r="J104" s="7" t="s">
        <v>8</v>
      </c>
      <c r="K104" s="7" t="s">
        <v>7</v>
      </c>
      <c r="L104" s="7" t="s">
        <v>7</v>
      </c>
      <c r="M104" s="7" t="s">
        <v>10</v>
      </c>
      <c r="N104" s="8">
        <v>17.228009071966127</v>
      </c>
      <c r="O104" s="5">
        <v>0.7153783040642423</v>
      </c>
      <c r="P104" s="5">
        <v>5.7956028281811784</v>
      </c>
      <c r="Q104" s="7">
        <v>56.049788168288586</v>
      </c>
      <c r="R104" s="7">
        <v>43.725244255982069</v>
      </c>
      <c r="S104" s="7">
        <v>12.324543912306517</v>
      </c>
      <c r="T104" s="5">
        <f t="shared" si="38"/>
        <v>0.21988564658446652</v>
      </c>
      <c r="U104" s="5">
        <v>0.85480867672288763</v>
      </c>
      <c r="V104" s="10">
        <f t="shared" si="32"/>
        <v>1.892112833613137</v>
      </c>
      <c r="W104" s="10">
        <f t="shared" si="32"/>
        <v>1.4760643797833453</v>
      </c>
      <c r="X104" s="10">
        <f t="shared" si="32"/>
        <v>0.41604845382979172</v>
      </c>
      <c r="Y104" s="10"/>
      <c r="Z104" s="10"/>
    </row>
    <row r="105" spans="1:26" x14ac:dyDescent="0.3">
      <c r="A105" s="4">
        <v>103</v>
      </c>
      <c r="B105" s="11">
        <v>30</v>
      </c>
      <c r="C105" s="6">
        <v>40</v>
      </c>
      <c r="D105" s="4">
        <v>4</v>
      </c>
      <c r="E105" s="4">
        <v>40</v>
      </c>
      <c r="F105" s="4">
        <v>6</v>
      </c>
      <c r="G105" s="9">
        <v>41458</v>
      </c>
      <c r="H105" s="7" t="s">
        <v>13</v>
      </c>
      <c r="I105" s="7" t="s">
        <v>8</v>
      </c>
      <c r="J105" s="7" t="s">
        <v>8</v>
      </c>
      <c r="K105" s="7" t="s">
        <v>7</v>
      </c>
      <c r="L105" s="7" t="s">
        <v>7</v>
      </c>
      <c r="M105" s="7" t="s">
        <v>10</v>
      </c>
      <c r="N105" s="8">
        <v>10.25586656305792</v>
      </c>
      <c r="O105" s="5">
        <v>0.67059500745990264</v>
      </c>
      <c r="P105" s="5">
        <v>5.710399091933998</v>
      </c>
      <c r="Q105" s="7">
        <v>39.143385469181837</v>
      </c>
      <c r="R105" s="7">
        <v>32.265852554820249</v>
      </c>
      <c r="S105" s="7">
        <v>6.8775329143615878</v>
      </c>
      <c r="T105" s="5">
        <f t="shared" si="38"/>
        <v>0.1757010241175069</v>
      </c>
      <c r="U105" s="5">
        <v>0.84224175397256607</v>
      </c>
      <c r="V105" s="10">
        <f t="shared" si="32"/>
        <v>1.3213912918801738</v>
      </c>
      <c r="W105" s="10">
        <f t="shared" si="32"/>
        <v>1.0892214886368718</v>
      </c>
      <c r="X105" s="10">
        <f t="shared" si="32"/>
        <v>0.23216980324330203</v>
      </c>
      <c r="Y105" s="10"/>
      <c r="Z105" s="10"/>
    </row>
    <row r="106" spans="1:26" x14ac:dyDescent="0.3">
      <c r="A106" s="4">
        <v>104</v>
      </c>
      <c r="B106" s="11">
        <v>32</v>
      </c>
      <c r="C106" s="6">
        <v>42</v>
      </c>
      <c r="D106" s="4">
        <v>4</v>
      </c>
      <c r="E106" s="4">
        <v>40</v>
      </c>
      <c r="F106" s="4">
        <v>6</v>
      </c>
      <c r="G106" s="9">
        <v>41458</v>
      </c>
      <c r="H106" s="7" t="s">
        <v>13</v>
      </c>
      <c r="I106" s="7" t="s">
        <v>8</v>
      </c>
      <c r="J106" s="7" t="s">
        <v>8</v>
      </c>
      <c r="K106" s="7" t="s">
        <v>7</v>
      </c>
      <c r="L106" s="7" t="s">
        <v>7</v>
      </c>
      <c r="M106" s="7" t="s">
        <v>10</v>
      </c>
      <c r="N106" s="8">
        <v>5.6633431939240744</v>
      </c>
      <c r="O106" s="5">
        <v>0.58821209472539371</v>
      </c>
      <c r="P106" s="5">
        <v>5.1541078983175552</v>
      </c>
      <c r="Q106" s="7">
        <v>58.439238847562429</v>
      </c>
      <c r="R106" s="7">
        <v>55.107991884315545</v>
      </c>
      <c r="S106" s="7">
        <v>3.3312469632468833</v>
      </c>
      <c r="T106" s="5">
        <f t="shared" si="38"/>
        <v>5.7003599446878037E-2</v>
      </c>
      <c r="U106" s="5">
        <v>0.76019290535657158</v>
      </c>
      <c r="V106" s="10">
        <f t="shared" si="32"/>
        <v>1.972775231158068</v>
      </c>
      <c r="W106" s="10">
        <f t="shared" si="32"/>
        <v>1.8603199420824112</v>
      </c>
      <c r="X106" s="10">
        <f t="shared" si="32"/>
        <v>0.11245528907565674</v>
      </c>
      <c r="Y106" s="10"/>
      <c r="Z106" s="1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abSelected="1" topLeftCell="E1" workbookViewId="0">
      <selection activeCell="Y1" sqref="Y1"/>
    </sheetView>
  </sheetViews>
  <sheetFormatPr baseColWidth="10" defaultRowHeight="16.5" x14ac:dyDescent="0.3"/>
  <cols>
    <col min="7" max="7" width="11.42578125" style="14"/>
  </cols>
  <sheetData>
    <row r="1" spans="1:24" x14ac:dyDescent="0.3">
      <c r="A1" t="str">
        <f>V1_15Ngas!A2</f>
        <v>ID</v>
      </c>
      <c r="B1" t="str">
        <f>V1_15Ngas!B2</f>
        <v>MK</v>
      </c>
      <c r="C1" t="str">
        <f>V1_15Ngas!C2</f>
        <v>MK_add10</v>
      </c>
      <c r="D1" t="str">
        <f>V1_15Ngas!D2</f>
        <v>termin</v>
      </c>
      <c r="E1" t="str">
        <f>V1_15Ngas!E2</f>
        <v>day</v>
      </c>
      <c r="F1" t="str">
        <f>V1_15Ngas!F2</f>
        <v>week</v>
      </c>
      <c r="G1" s="14" t="str">
        <f>V1_15Ngas!G2</f>
        <v>date</v>
      </c>
      <c r="H1" t="str">
        <f>V1_15Ngas!H2</f>
        <v>treat</v>
      </c>
      <c r="I1" t="str">
        <f>V1_15Ngas!I2</f>
        <v>Lt</v>
      </c>
      <c r="J1" t="str">
        <f>V1_15Ngas!J2</f>
        <v>Fc</v>
      </c>
      <c r="K1" t="str">
        <f>V1_15Ngas!K2</f>
        <v>lit_pow</v>
      </c>
      <c r="L1" t="str">
        <f>V1_15Ngas!L2</f>
        <v>lit_chop</v>
      </c>
      <c r="M1" t="str">
        <f>V1_15Ngas!M2</f>
        <v>soil</v>
      </c>
      <c r="N1" t="s">
        <v>23</v>
      </c>
      <c r="O1" t="str">
        <f>V1_15Ngas!O2</f>
        <v>nitox.pool.gcms</v>
      </c>
      <c r="P1" t="str">
        <f>V1_15Ngas!P2</f>
        <v>nitox.atperc</v>
      </c>
      <c r="Q1" t="str">
        <f>V1_15Ngas!Q2</f>
        <v>total.ppm</v>
      </c>
      <c r="R1" t="str">
        <f>V1_15Ngas!R2</f>
        <v>dinitrogen.ppm</v>
      </c>
      <c r="S1" t="str">
        <f>V1_15Ngas!S2</f>
        <v>nitox.ppm</v>
      </c>
      <c r="T1" t="str">
        <f>V1_15Ngas!T2</f>
        <v>product.ratio</v>
      </c>
      <c r="U1" t="str">
        <f>V1_15Ngas!U2</f>
        <v>nitox.pool</v>
      </c>
      <c r="V1" t="str">
        <f>V1_15Ngas!V2</f>
        <v>total</v>
      </c>
      <c r="W1" t="str">
        <f>V1_15Ngas!W2</f>
        <v>dinitrogen</v>
      </c>
      <c r="X1" t="str">
        <f>V1_15Ngas!X2</f>
        <v>nitox</v>
      </c>
    </row>
    <row r="2" spans="1:24" x14ac:dyDescent="0.3">
      <c r="A2">
        <f>V1_15Ngas!A3</f>
        <v>1</v>
      </c>
      <c r="B2">
        <f>V1_15Ngas!B3</f>
        <v>1</v>
      </c>
      <c r="C2">
        <f>V1_15Ngas!C3</f>
        <v>11</v>
      </c>
      <c r="D2">
        <f>V1_15Ngas!D3</f>
        <v>1</v>
      </c>
      <c r="E2">
        <f>V1_15Ngas!E3</f>
        <v>19</v>
      </c>
      <c r="F2">
        <f>V1_15Ngas!F3</f>
        <v>3</v>
      </c>
      <c r="G2" s="14">
        <f>V1_15Ngas!G3</f>
        <v>41437</v>
      </c>
      <c r="H2" t="str">
        <f>V1_15Ngas!H3</f>
        <v>Lt</v>
      </c>
      <c r="I2" t="str">
        <f>V1_15Ngas!I3</f>
        <v>y</v>
      </c>
      <c r="J2" t="str">
        <f>V1_15Ngas!J3</f>
        <v>n</v>
      </c>
      <c r="K2" t="str">
        <f>V1_15Ngas!K3</f>
        <v>n</v>
      </c>
      <c r="L2" t="str">
        <f>V1_15Ngas!L3</f>
        <v>y</v>
      </c>
      <c r="M2" t="str">
        <f>V1_15Ngas!M3</f>
        <v>Loam</v>
      </c>
      <c r="N2" s="13">
        <v>0.53859214123882748</v>
      </c>
      <c r="O2" s="13">
        <f>V1_15Ngas!O3</f>
        <v>0.19212951724448951</v>
      </c>
      <c r="P2" s="13">
        <f>V1_15Ngas!P3</f>
        <v>1.5818180069926222</v>
      </c>
      <c r="Q2" s="13">
        <f>V1_15Ngas!Q3</f>
        <v>8.0928498654516883</v>
      </c>
      <c r="R2" s="13">
        <f>V1_15Ngas!R3</f>
        <v>5.0274929575223659</v>
      </c>
      <c r="S2" s="13">
        <f>V1_15Ngas!S3</f>
        <v>3.0653569079293224</v>
      </c>
      <c r="T2" s="13">
        <f>V1_15Ngas!T3</f>
        <v>0.37877348015750378</v>
      </c>
      <c r="U2" s="13">
        <f>V1_15Ngas!U3</f>
        <v>0.23330649070687642</v>
      </c>
      <c r="V2" s="13">
        <f>V1_15Ngas!V3</f>
        <v>0.27319612778820318</v>
      </c>
      <c r="W2" s="13">
        <f>V1_15Ngas!W3</f>
        <v>0.16971667970031135</v>
      </c>
      <c r="X2" s="13">
        <f>V1_15Ngas!X3</f>
        <v>0.10347944808789185</v>
      </c>
    </row>
    <row r="3" spans="1:24" x14ac:dyDescent="0.3">
      <c r="A3">
        <f>V1_15Ngas!A4</f>
        <v>2</v>
      </c>
      <c r="B3">
        <f>V1_15Ngas!B4</f>
        <v>2</v>
      </c>
      <c r="C3">
        <f>V1_15Ngas!C4</f>
        <v>12</v>
      </c>
      <c r="D3">
        <f>V1_15Ngas!D4</f>
        <v>1</v>
      </c>
      <c r="E3">
        <f>V1_15Ngas!E4</f>
        <v>19</v>
      </c>
      <c r="F3">
        <f>V1_15Ngas!F4</f>
        <v>3</v>
      </c>
      <c r="G3" s="14">
        <f>V1_15Ngas!G4</f>
        <v>41437</v>
      </c>
      <c r="H3" t="str">
        <f>V1_15Ngas!H4</f>
        <v>Lt</v>
      </c>
      <c r="I3" t="str">
        <f>V1_15Ngas!I4</f>
        <v>y</v>
      </c>
      <c r="J3" t="str">
        <f>V1_15Ngas!J4</f>
        <v>n</v>
      </c>
      <c r="K3" t="str">
        <f>V1_15Ngas!K4</f>
        <v>n</v>
      </c>
      <c r="L3" t="str">
        <f>V1_15Ngas!L4</f>
        <v>y</v>
      </c>
      <c r="M3" t="str">
        <f>V1_15Ngas!M4</f>
        <v>Loam</v>
      </c>
      <c r="N3" s="13">
        <v>0.63242876150653038</v>
      </c>
      <c r="O3" s="13">
        <f>V1_15Ngas!O4</f>
        <v>0.15178940702077842</v>
      </c>
      <c r="P3" s="13">
        <f>V1_15Ngas!P4</f>
        <v>1.1812153174326312</v>
      </c>
      <c r="Q3" s="13">
        <f>V1_15Ngas!Q4</f>
        <v>0</v>
      </c>
      <c r="R3" s="13">
        <f>V1_15Ngas!R4</f>
        <v>0</v>
      </c>
      <c r="S3" s="13">
        <f>V1_15Ngas!S4</f>
        <v>0</v>
      </c>
      <c r="T3" s="13">
        <f>V1_15Ngas!T4</f>
        <v>0</v>
      </c>
      <c r="U3" s="13">
        <f>V1_15Ngas!U4</f>
        <v>0.17422054829389841</v>
      </c>
      <c r="V3" s="13">
        <f>V1_15Ngas!V4</f>
        <v>0</v>
      </c>
      <c r="W3" s="13">
        <f>V1_15Ngas!W4</f>
        <v>0</v>
      </c>
      <c r="X3" s="13">
        <f>V1_15Ngas!X4</f>
        <v>0</v>
      </c>
    </row>
    <row r="4" spans="1:24" x14ac:dyDescent="0.3">
      <c r="A4">
        <f>V1_15Ngas!A5</f>
        <v>3</v>
      </c>
      <c r="B4">
        <f>V1_15Ngas!B5</f>
        <v>3</v>
      </c>
      <c r="C4">
        <f>V1_15Ngas!C5</f>
        <v>13</v>
      </c>
      <c r="D4">
        <f>V1_15Ngas!D5</f>
        <v>1</v>
      </c>
      <c r="E4">
        <f>V1_15Ngas!E5</f>
        <v>19</v>
      </c>
      <c r="F4">
        <f>V1_15Ngas!F5</f>
        <v>3</v>
      </c>
      <c r="G4" s="14">
        <f>V1_15Ngas!G5</f>
        <v>41437</v>
      </c>
      <c r="H4" t="str">
        <f>V1_15Ngas!H5</f>
        <v>Lt</v>
      </c>
      <c r="I4" t="str">
        <f>V1_15Ngas!I5</f>
        <v>y</v>
      </c>
      <c r="J4" t="str">
        <f>V1_15Ngas!J5</f>
        <v>n</v>
      </c>
      <c r="K4" t="str">
        <f>V1_15Ngas!K5</f>
        <v>n</v>
      </c>
      <c r="L4" t="str">
        <f>V1_15Ngas!L5</f>
        <v>y</v>
      </c>
      <c r="M4" t="str">
        <f>V1_15Ngas!M5</f>
        <v>Loam</v>
      </c>
      <c r="N4" s="13">
        <v>0.54823252818608248</v>
      </c>
      <c r="O4" s="13">
        <f>V1_15Ngas!O5</f>
        <v>0.11691888256393958</v>
      </c>
      <c r="P4" s="13">
        <f>V1_15Ngas!P5</f>
        <v>0.92570532173581432</v>
      </c>
      <c r="Q4" s="13">
        <f>V1_15Ngas!Q5</f>
        <v>6.8532011171589913</v>
      </c>
      <c r="R4" s="13">
        <f>V1_15Ngas!R5</f>
        <v>4.954413459636398</v>
      </c>
      <c r="S4" s="13">
        <f>V1_15Ngas!S5</f>
        <v>1.8987876575225933</v>
      </c>
      <c r="T4" s="13">
        <f>V1_15Ngas!T5</f>
        <v>0.27706580108504675</v>
      </c>
      <c r="U4" s="13">
        <f>V1_15Ngas!U5</f>
        <v>0.13653470822062158</v>
      </c>
      <c r="V4" s="13">
        <f>V1_15Ngas!V5</f>
        <v>0.23134841734236561</v>
      </c>
      <c r="W4" s="13">
        <f>V1_15Ngas!W5</f>
        <v>0.16724968276164537</v>
      </c>
      <c r="X4" s="13">
        <f>V1_15Ngas!X5</f>
        <v>6.4098734580720254E-2</v>
      </c>
    </row>
    <row r="5" spans="1:24" x14ac:dyDescent="0.3">
      <c r="A5">
        <f>V1_15Ngas!A6</f>
        <v>4</v>
      </c>
      <c r="B5">
        <f>V1_15Ngas!B6</f>
        <v>4</v>
      </c>
      <c r="C5">
        <f>V1_15Ngas!C6</f>
        <v>14</v>
      </c>
      <c r="D5">
        <f>V1_15Ngas!D6</f>
        <v>1</v>
      </c>
      <c r="E5">
        <f>V1_15Ngas!E6</f>
        <v>19</v>
      </c>
      <c r="F5">
        <f>V1_15Ngas!F6</f>
        <v>3</v>
      </c>
      <c r="G5" s="14">
        <f>V1_15Ngas!G6</f>
        <v>41437</v>
      </c>
      <c r="H5" t="str">
        <f>V1_15Ngas!H6</f>
        <v>Lt</v>
      </c>
      <c r="I5" t="str">
        <f>V1_15Ngas!I6</f>
        <v>y</v>
      </c>
      <c r="J5" t="str">
        <f>V1_15Ngas!J6</f>
        <v>n</v>
      </c>
      <c r="K5" t="str">
        <f>V1_15Ngas!K6</f>
        <v>n</v>
      </c>
      <c r="L5" t="str">
        <f>V1_15Ngas!L6</f>
        <v>y</v>
      </c>
      <c r="M5" t="str">
        <f>V1_15Ngas!M6</f>
        <v>Loam</v>
      </c>
      <c r="N5" s="13">
        <v>0.5892775769136489</v>
      </c>
      <c r="O5" s="13">
        <f>V1_15Ngas!O6</f>
        <v>0.14259347700799002</v>
      </c>
      <c r="P5" s="13">
        <f>V1_15Ngas!P6</f>
        <v>1.3770251202220525</v>
      </c>
      <c r="Q5" s="13">
        <f>V1_15Ngas!Q6</f>
        <v>7.929408829405892</v>
      </c>
      <c r="R5" s="13">
        <f>V1_15Ngas!R6</f>
        <v>5.440284906091863</v>
      </c>
      <c r="S5" s="13">
        <f>V1_15Ngas!S6</f>
        <v>2.489123923314029</v>
      </c>
      <c r="T5" s="13">
        <f>V1_15Ngas!T6</f>
        <v>0.3139104032677964</v>
      </c>
      <c r="U5" s="13">
        <f>V1_15Ngas!U6</f>
        <v>0.20310105018024371</v>
      </c>
      <c r="V5" s="13">
        <f>V1_15Ngas!V6</f>
        <v>0.2676787317025523</v>
      </c>
      <c r="W5" s="13">
        <f>V1_15Ngas!W6</f>
        <v>0.1836515930875918</v>
      </c>
      <c r="X5" s="13">
        <f>V1_15Ngas!X6</f>
        <v>8.4027138614960459E-2</v>
      </c>
    </row>
    <row r="6" spans="1:24" x14ac:dyDescent="0.3">
      <c r="A6">
        <f>V1_15Ngas!A7</f>
        <v>5</v>
      </c>
      <c r="B6">
        <f>V1_15Ngas!B7</f>
        <v>5</v>
      </c>
      <c r="C6">
        <f>V1_15Ngas!C7</f>
        <v>15</v>
      </c>
      <c r="D6">
        <f>V1_15Ngas!D7</f>
        <v>1</v>
      </c>
      <c r="E6">
        <f>V1_15Ngas!E7</f>
        <v>19</v>
      </c>
      <c r="F6">
        <f>V1_15Ngas!F7</f>
        <v>3</v>
      </c>
      <c r="G6" s="14">
        <f>V1_15Ngas!G7</f>
        <v>41437</v>
      </c>
      <c r="H6" t="str">
        <f>V1_15Ngas!H7</f>
        <v>LF</v>
      </c>
      <c r="I6" t="str">
        <f>V1_15Ngas!I7</f>
        <v>y</v>
      </c>
      <c r="J6" t="str">
        <f>V1_15Ngas!J7</f>
        <v>y</v>
      </c>
      <c r="K6" t="str">
        <f>V1_15Ngas!K7</f>
        <v>y</v>
      </c>
      <c r="L6" t="str">
        <f>V1_15Ngas!L7</f>
        <v>y</v>
      </c>
      <c r="M6" t="str">
        <f>V1_15Ngas!M7</f>
        <v>Loam</v>
      </c>
      <c r="N6" s="13">
        <v>2.5140185748815096</v>
      </c>
      <c r="O6" s="13">
        <f>V1_15Ngas!O7</f>
        <v>0.18579671221770799</v>
      </c>
      <c r="P6" s="13">
        <f>V1_15Ngas!P7</f>
        <v>1.5977255862000928</v>
      </c>
      <c r="Q6" s="13">
        <f>V1_15Ngas!Q7</f>
        <v>59.864374254281053</v>
      </c>
      <c r="R6" s="13">
        <f>V1_15Ngas!R7</f>
        <v>46.027644749715726</v>
      </c>
      <c r="S6" s="13">
        <f>V1_15Ngas!S7</f>
        <v>13.836729504565326</v>
      </c>
      <c r="T6" s="13">
        <f>V1_15Ngas!T7</f>
        <v>0.23113462183354946</v>
      </c>
      <c r="U6" s="13">
        <f>V1_15Ngas!U7</f>
        <v>0.23565274132744729</v>
      </c>
      <c r="V6" s="13">
        <f>V1_15Ngas!V7</f>
        <v>2.0208845475499966</v>
      </c>
      <c r="W6" s="13">
        <f>V1_15Ngas!W7</f>
        <v>1.5537881618827645</v>
      </c>
      <c r="X6" s="13">
        <f>V1_15Ngas!X7</f>
        <v>0.46709638566723222</v>
      </c>
    </row>
    <row r="7" spans="1:24" x14ac:dyDescent="0.3">
      <c r="A7">
        <f>V1_15Ngas!A8</f>
        <v>6</v>
      </c>
      <c r="B7">
        <f>V1_15Ngas!B8</f>
        <v>6</v>
      </c>
      <c r="C7">
        <f>V1_15Ngas!C8</f>
        <v>16</v>
      </c>
      <c r="D7">
        <f>V1_15Ngas!D8</f>
        <v>1</v>
      </c>
      <c r="E7">
        <f>V1_15Ngas!E8</f>
        <v>19</v>
      </c>
      <c r="F7">
        <f>V1_15Ngas!F8</f>
        <v>3</v>
      </c>
      <c r="G7" s="14">
        <f>V1_15Ngas!G8</f>
        <v>41437</v>
      </c>
      <c r="H7" t="str">
        <f>V1_15Ngas!H8</f>
        <v>LF</v>
      </c>
      <c r="I7" t="str">
        <f>V1_15Ngas!I8</f>
        <v>y</v>
      </c>
      <c r="J7" t="str">
        <f>V1_15Ngas!J8</f>
        <v>y</v>
      </c>
      <c r="K7" t="str">
        <f>V1_15Ngas!K8</f>
        <v>y</v>
      </c>
      <c r="L7" t="str">
        <f>V1_15Ngas!L8</f>
        <v>y</v>
      </c>
      <c r="M7" t="str">
        <f>V1_15Ngas!M8</f>
        <v>Loam</v>
      </c>
      <c r="N7" s="13">
        <v>1.2030100753516393</v>
      </c>
      <c r="O7" s="13">
        <f>V1_15Ngas!O8</f>
        <v>0.12984569761933445</v>
      </c>
      <c r="P7" s="13">
        <f>V1_15Ngas!P8</f>
        <v>1.3207873580130276</v>
      </c>
      <c r="Q7" s="13">
        <f>V1_15Ngas!Q8</f>
        <v>20.635777372349931</v>
      </c>
      <c r="R7" s="13">
        <f>V1_15Ngas!R8</f>
        <v>16.008518755427652</v>
      </c>
      <c r="S7" s="13">
        <f>V1_15Ngas!S8</f>
        <v>4.6272586169222798</v>
      </c>
      <c r="T7" s="13">
        <f>V1_15Ngas!T8</f>
        <v>0.22423476147413696</v>
      </c>
      <c r="U7" s="13">
        <f>V1_15Ngas!U8</f>
        <v>0.1948063949871722</v>
      </c>
      <c r="V7" s="13">
        <f>V1_15Ngas!V8</f>
        <v>0.69661671299406591</v>
      </c>
      <c r="W7" s="13">
        <f>V1_15Ngas!W8</f>
        <v>0.54041103051694417</v>
      </c>
      <c r="X7" s="13">
        <f>V1_15Ngas!X8</f>
        <v>0.15620568247712169</v>
      </c>
    </row>
    <row r="8" spans="1:24" x14ac:dyDescent="0.3">
      <c r="A8">
        <f>V1_15Ngas!A9</f>
        <v>7</v>
      </c>
      <c r="B8">
        <f>V1_15Ngas!B9</f>
        <v>7</v>
      </c>
      <c r="C8">
        <f>V1_15Ngas!C9</f>
        <v>17</v>
      </c>
      <c r="D8">
        <f>V1_15Ngas!D9</f>
        <v>1</v>
      </c>
      <c r="E8">
        <f>V1_15Ngas!E9</f>
        <v>19</v>
      </c>
      <c r="F8">
        <f>V1_15Ngas!F9</f>
        <v>3</v>
      </c>
      <c r="G8" s="14">
        <f>V1_15Ngas!G9</f>
        <v>41437</v>
      </c>
      <c r="H8" t="str">
        <f>V1_15Ngas!H9</f>
        <v>LF</v>
      </c>
      <c r="I8" t="str">
        <f>V1_15Ngas!I9</f>
        <v>y</v>
      </c>
      <c r="J8" t="str">
        <f>V1_15Ngas!J9</f>
        <v>y</v>
      </c>
      <c r="K8" t="str">
        <f>V1_15Ngas!K9</f>
        <v>y</v>
      </c>
      <c r="L8" t="str">
        <f>V1_15Ngas!L9</f>
        <v>y</v>
      </c>
      <c r="M8" t="str">
        <f>V1_15Ngas!M9</f>
        <v>Loam</v>
      </c>
      <c r="N8" s="13">
        <v>0.73933655801474063</v>
      </c>
      <c r="O8" s="13">
        <f>V1_15Ngas!O9</f>
        <v>0.13392470296311995</v>
      </c>
      <c r="P8" s="13">
        <f>V1_15Ngas!P9</f>
        <v>1.2768846378654857</v>
      </c>
      <c r="Q8" s="13">
        <f>V1_15Ngas!Q9</f>
        <v>15.432067669755362</v>
      </c>
      <c r="R8" s="13">
        <f>V1_15Ngas!R9</f>
        <v>12.498947763863203</v>
      </c>
      <c r="S8" s="13">
        <f>V1_15Ngas!S9</f>
        <v>2.9331199058921591</v>
      </c>
      <c r="T8" s="13">
        <f>V1_15Ngas!T9</f>
        <v>0.19006655288588795</v>
      </c>
      <c r="U8" s="13">
        <f>V1_15Ngas!U9</f>
        <v>0.18833106753178255</v>
      </c>
      <c r="V8" s="13">
        <f>V1_15Ngas!V9</f>
        <v>0.5209513584504607</v>
      </c>
      <c r="W8" s="13">
        <f>V1_15Ngas!W9</f>
        <v>0.42193592952856102</v>
      </c>
      <c r="X8" s="13">
        <f>V1_15Ngas!X9</f>
        <v>9.9015428921899656E-2</v>
      </c>
    </row>
    <row r="9" spans="1:24" x14ac:dyDescent="0.3">
      <c r="A9">
        <f>V1_15Ngas!A10</f>
        <v>8</v>
      </c>
      <c r="B9">
        <f>V1_15Ngas!B10</f>
        <v>9</v>
      </c>
      <c r="C9">
        <f>V1_15Ngas!C10</f>
        <v>19</v>
      </c>
      <c r="D9">
        <f>V1_15Ngas!D10</f>
        <v>1</v>
      </c>
      <c r="E9">
        <f>V1_15Ngas!E10</f>
        <v>19</v>
      </c>
      <c r="F9">
        <f>V1_15Ngas!F10</f>
        <v>3</v>
      </c>
      <c r="G9" s="14">
        <f>V1_15Ngas!G10</f>
        <v>41437</v>
      </c>
      <c r="H9" t="str">
        <f>V1_15Ngas!H10</f>
        <v>Fc</v>
      </c>
      <c r="I9" t="str">
        <f>V1_15Ngas!I10</f>
        <v>n</v>
      </c>
      <c r="J9" t="str">
        <f>V1_15Ngas!J10</f>
        <v>y</v>
      </c>
      <c r="K9" t="str">
        <f>V1_15Ngas!K10</f>
        <v>y</v>
      </c>
      <c r="L9" t="str">
        <f>V1_15Ngas!L10</f>
        <v>n</v>
      </c>
      <c r="M9" t="str">
        <f>V1_15Ngas!M10</f>
        <v>Loam</v>
      </c>
      <c r="N9" s="13">
        <v>3.1902563718430974E-3</v>
      </c>
      <c r="O9" s="13">
        <f>V1_15Ngas!O10</f>
        <v>0</v>
      </c>
      <c r="P9" s="13">
        <f>V1_15Ngas!P10</f>
        <v>0</v>
      </c>
      <c r="Q9" s="13">
        <f>V1_15Ngas!Q10</f>
        <v>0</v>
      </c>
      <c r="R9" s="13">
        <f>V1_15Ngas!R10</f>
        <v>0</v>
      </c>
      <c r="S9" s="13">
        <f>V1_15Ngas!S10</f>
        <v>0</v>
      </c>
      <c r="T9" s="13">
        <f>V1_15Ngas!T10</f>
        <v>0</v>
      </c>
      <c r="U9" s="13">
        <f>V1_15Ngas!U10</f>
        <v>0</v>
      </c>
      <c r="V9" s="13">
        <f>V1_15Ngas!V10</f>
        <v>0</v>
      </c>
      <c r="W9" s="13">
        <f>V1_15Ngas!W10</f>
        <v>0</v>
      </c>
      <c r="X9" s="13">
        <f>V1_15Ngas!X10</f>
        <v>0</v>
      </c>
    </row>
    <row r="10" spans="1:24" x14ac:dyDescent="0.3">
      <c r="A10">
        <f>V1_15Ngas!A11</f>
        <v>9</v>
      </c>
      <c r="B10">
        <f>V1_15Ngas!B11</f>
        <v>10</v>
      </c>
      <c r="C10">
        <f>V1_15Ngas!C11</f>
        <v>20</v>
      </c>
      <c r="D10">
        <f>V1_15Ngas!D11</f>
        <v>1</v>
      </c>
      <c r="E10">
        <f>V1_15Ngas!E11</f>
        <v>19</v>
      </c>
      <c r="F10">
        <f>V1_15Ngas!F11</f>
        <v>3</v>
      </c>
      <c r="G10" s="14">
        <f>V1_15Ngas!G11</f>
        <v>41437</v>
      </c>
      <c r="H10" t="str">
        <f>V1_15Ngas!H11</f>
        <v>Fc</v>
      </c>
      <c r="I10" t="str">
        <f>V1_15Ngas!I11</f>
        <v>n</v>
      </c>
      <c r="J10" t="str">
        <f>V1_15Ngas!J11</f>
        <v>y</v>
      </c>
      <c r="K10" t="str">
        <f>V1_15Ngas!K11</f>
        <v>y</v>
      </c>
      <c r="L10" t="str">
        <f>V1_15Ngas!L11</f>
        <v>n</v>
      </c>
      <c r="M10" t="str">
        <f>V1_15Ngas!M11</f>
        <v>Loam</v>
      </c>
      <c r="N10" s="13">
        <v>8.2349536783077968E-3</v>
      </c>
      <c r="O10" s="13">
        <f>V1_15Ngas!O11</f>
        <v>0</v>
      </c>
      <c r="P10" s="13">
        <f>V1_15Ngas!P11</f>
        <v>0</v>
      </c>
      <c r="Q10" s="13">
        <f>V1_15Ngas!Q11</f>
        <v>0</v>
      </c>
      <c r="R10" s="13">
        <f>V1_15Ngas!R11</f>
        <v>0</v>
      </c>
      <c r="S10" s="13">
        <f>V1_15Ngas!S11</f>
        <v>0</v>
      </c>
      <c r="T10" s="13">
        <f>V1_15Ngas!T11</f>
        <v>0</v>
      </c>
      <c r="U10" s="13">
        <f>V1_15Ngas!U11</f>
        <v>0</v>
      </c>
      <c r="V10" s="13">
        <f>V1_15Ngas!V11</f>
        <v>0</v>
      </c>
      <c r="W10" s="13">
        <f>V1_15Ngas!W11</f>
        <v>0</v>
      </c>
      <c r="X10" s="13">
        <f>V1_15Ngas!X11</f>
        <v>0</v>
      </c>
    </row>
    <row r="11" spans="1:24" x14ac:dyDescent="0.3">
      <c r="A11">
        <f>V1_15Ngas!A12</f>
        <v>10</v>
      </c>
      <c r="B11">
        <f>V1_15Ngas!B12</f>
        <v>12</v>
      </c>
      <c r="C11">
        <f>V1_15Ngas!C12</f>
        <v>22</v>
      </c>
      <c r="D11">
        <f>V1_15Ngas!D12</f>
        <v>1</v>
      </c>
      <c r="E11">
        <f>V1_15Ngas!E12</f>
        <v>19</v>
      </c>
      <c r="F11">
        <f>V1_15Ngas!F12</f>
        <v>3</v>
      </c>
      <c r="G11" s="14">
        <f>V1_15Ngas!G12</f>
        <v>41437</v>
      </c>
      <c r="H11" t="str">
        <f>V1_15Ngas!H12</f>
        <v>Fc</v>
      </c>
      <c r="I11" t="str">
        <f>V1_15Ngas!I12</f>
        <v>n</v>
      </c>
      <c r="J11" t="str">
        <f>V1_15Ngas!J12</f>
        <v>y</v>
      </c>
      <c r="K11" t="str">
        <f>V1_15Ngas!K12</f>
        <v>y</v>
      </c>
      <c r="L11" t="str">
        <f>V1_15Ngas!L12</f>
        <v>n</v>
      </c>
      <c r="M11" t="str">
        <f>V1_15Ngas!M12</f>
        <v>Loam</v>
      </c>
      <c r="N11" s="13">
        <v>3.4970617022855072E-3</v>
      </c>
      <c r="O11" s="13">
        <f>V1_15Ngas!O12</f>
        <v>0</v>
      </c>
      <c r="P11" s="13">
        <f>V1_15Ngas!P12</f>
        <v>0</v>
      </c>
      <c r="Q11" s="13">
        <f>V1_15Ngas!Q12</f>
        <v>0</v>
      </c>
      <c r="R11" s="13">
        <f>V1_15Ngas!R12</f>
        <v>0</v>
      </c>
      <c r="S11" s="13">
        <f>V1_15Ngas!S12</f>
        <v>0</v>
      </c>
      <c r="T11" s="13">
        <f>V1_15Ngas!T12</f>
        <v>0</v>
      </c>
      <c r="U11" s="13">
        <f>V1_15Ngas!U12</f>
        <v>0</v>
      </c>
      <c r="V11" s="13">
        <f>V1_15Ngas!V12</f>
        <v>0</v>
      </c>
      <c r="W11" s="13">
        <f>V1_15Ngas!W12</f>
        <v>0</v>
      </c>
      <c r="X11" s="13">
        <f>V1_15Ngas!X12</f>
        <v>0</v>
      </c>
    </row>
    <row r="12" spans="1:24" x14ac:dyDescent="0.3">
      <c r="A12">
        <f>V1_15Ngas!A13</f>
        <v>11</v>
      </c>
      <c r="B12">
        <f>V1_15Ngas!B13</f>
        <v>13</v>
      </c>
      <c r="C12">
        <f>V1_15Ngas!C13</f>
        <v>23</v>
      </c>
      <c r="D12">
        <f>V1_15Ngas!D13</f>
        <v>1</v>
      </c>
      <c r="E12">
        <f>V1_15Ngas!E13</f>
        <v>19</v>
      </c>
      <c r="F12">
        <f>V1_15Ngas!F13</f>
        <v>3</v>
      </c>
      <c r="G12" s="14">
        <f>V1_15Ngas!G13</f>
        <v>41437</v>
      </c>
      <c r="H12" t="str">
        <f>V1_15Ngas!H13</f>
        <v>C</v>
      </c>
      <c r="I12" t="str">
        <f>V1_15Ngas!I13</f>
        <v>n</v>
      </c>
      <c r="J12" t="str">
        <f>V1_15Ngas!J13</f>
        <v>n</v>
      </c>
      <c r="K12" t="str">
        <f>V1_15Ngas!K13</f>
        <v>y</v>
      </c>
      <c r="L12" t="str">
        <f>V1_15Ngas!L13</f>
        <v>y</v>
      </c>
      <c r="M12" t="str">
        <f>V1_15Ngas!M13</f>
        <v>Loam</v>
      </c>
      <c r="N12" s="13">
        <v>1.6455388274705916E-2</v>
      </c>
      <c r="O12" s="13">
        <f>V1_15Ngas!O13</f>
        <v>0</v>
      </c>
      <c r="P12" s="13">
        <f>V1_15Ngas!P13</f>
        <v>1.7198065088288983</v>
      </c>
      <c r="Q12" s="13">
        <f>V1_15Ngas!Q13</f>
        <v>1.0067240986614134</v>
      </c>
      <c r="R12" s="13">
        <f>V1_15Ngas!R13</f>
        <v>1.0067240986614134</v>
      </c>
      <c r="S12" s="13">
        <f>V1_15Ngas!S13</f>
        <v>0</v>
      </c>
      <c r="T12" s="13">
        <f>V1_15Ngas!T13</f>
        <v>0</v>
      </c>
      <c r="U12" s="13">
        <f>V1_15Ngas!U13</f>
        <v>0.25365877711340684</v>
      </c>
      <c r="V12" s="13">
        <f>V1_15Ngas!V13</f>
        <v>3.398470626268274E-2</v>
      </c>
      <c r="W12" s="13">
        <f>V1_15Ngas!W13</f>
        <v>3.398470626268274E-2</v>
      </c>
      <c r="X12" s="13">
        <f>V1_15Ngas!X13</f>
        <v>0</v>
      </c>
    </row>
    <row r="13" spans="1:24" x14ac:dyDescent="0.3">
      <c r="A13">
        <f>V1_15Ngas!A14</f>
        <v>12</v>
      </c>
      <c r="B13">
        <f>V1_15Ngas!B14</f>
        <v>15</v>
      </c>
      <c r="C13">
        <f>V1_15Ngas!C14</f>
        <v>25</v>
      </c>
      <c r="D13">
        <f>V1_15Ngas!D14</f>
        <v>1</v>
      </c>
      <c r="E13">
        <f>V1_15Ngas!E14</f>
        <v>19</v>
      </c>
      <c r="F13">
        <f>V1_15Ngas!F14</f>
        <v>3</v>
      </c>
      <c r="G13" s="14">
        <f>V1_15Ngas!G14</f>
        <v>41437</v>
      </c>
      <c r="H13" t="str">
        <f>V1_15Ngas!H14</f>
        <v>C</v>
      </c>
      <c r="I13" t="str">
        <f>V1_15Ngas!I14</f>
        <v>n</v>
      </c>
      <c r="J13" t="str">
        <f>V1_15Ngas!J14</f>
        <v>n</v>
      </c>
      <c r="K13" t="str">
        <f>V1_15Ngas!K14</f>
        <v>y</v>
      </c>
      <c r="L13" t="str">
        <f>V1_15Ngas!L14</f>
        <v>y</v>
      </c>
      <c r="M13" t="str">
        <f>V1_15Ngas!M14</f>
        <v>Loam</v>
      </c>
      <c r="N13" s="13">
        <v>5.4934994497279855E-3</v>
      </c>
      <c r="O13" s="13">
        <f>V1_15Ngas!O14</f>
        <v>0</v>
      </c>
      <c r="P13" s="13">
        <f>V1_15Ngas!P14</f>
        <v>2.0900673618882299</v>
      </c>
      <c r="Q13" s="13">
        <f>V1_15Ngas!Q14</f>
        <v>0</v>
      </c>
      <c r="R13" s="13">
        <f>V1_15Ngas!R14</f>
        <v>0</v>
      </c>
      <c r="S13" s="13">
        <f>V1_15Ngas!S14</f>
        <v>0</v>
      </c>
      <c r="T13" s="13">
        <f>V1_15Ngas!T14</f>
        <v>0</v>
      </c>
      <c r="U13" s="13">
        <f>V1_15Ngas!U14</f>
        <v>0.3082695224023938</v>
      </c>
      <c r="V13" s="13">
        <f>V1_15Ngas!V14</f>
        <v>0</v>
      </c>
      <c r="W13" s="13">
        <f>V1_15Ngas!W14</f>
        <v>0</v>
      </c>
      <c r="X13" s="13">
        <f>V1_15Ngas!X14</f>
        <v>0</v>
      </c>
    </row>
    <row r="14" spans="1:24" x14ac:dyDescent="0.3">
      <c r="A14">
        <f>V1_15Ngas!A15</f>
        <v>13</v>
      </c>
      <c r="B14">
        <f>V1_15Ngas!B15</f>
        <v>16</v>
      </c>
      <c r="C14">
        <f>V1_15Ngas!C15</f>
        <v>26</v>
      </c>
      <c r="D14">
        <f>V1_15Ngas!D15</f>
        <v>1</v>
      </c>
      <c r="E14">
        <f>V1_15Ngas!E15</f>
        <v>19</v>
      </c>
      <c r="F14">
        <f>V1_15Ngas!F15</f>
        <v>3</v>
      </c>
      <c r="G14" s="14">
        <f>V1_15Ngas!G15</f>
        <v>41437</v>
      </c>
      <c r="H14" t="str">
        <f>V1_15Ngas!H15</f>
        <v>C</v>
      </c>
      <c r="I14" t="str">
        <f>V1_15Ngas!I15</f>
        <v>n</v>
      </c>
      <c r="J14" t="str">
        <f>V1_15Ngas!J15</f>
        <v>n</v>
      </c>
      <c r="K14" t="str">
        <f>V1_15Ngas!K15</f>
        <v>y</v>
      </c>
      <c r="L14" t="str">
        <f>V1_15Ngas!L15</f>
        <v>y</v>
      </c>
      <c r="M14" t="str">
        <f>V1_15Ngas!M15</f>
        <v>Loam</v>
      </c>
      <c r="N14" s="13">
        <v>3.3261761556586172E-3</v>
      </c>
      <c r="O14" s="13">
        <f>V1_15Ngas!O15</f>
        <v>0</v>
      </c>
      <c r="P14" s="13">
        <f>V1_15Ngas!P15</f>
        <v>0.71342009397796347</v>
      </c>
      <c r="Q14" s="13">
        <f>V1_15Ngas!Q15</f>
        <v>0</v>
      </c>
      <c r="R14" s="13">
        <f>V1_15Ngas!R15</f>
        <v>0</v>
      </c>
      <c r="S14" s="13">
        <f>V1_15Ngas!S15</f>
        <v>0</v>
      </c>
      <c r="T14" s="13">
        <f>V1_15Ngas!T15</f>
        <v>0</v>
      </c>
      <c r="U14" s="13">
        <f>V1_15Ngas!U15</f>
        <v>0.10522420265161703</v>
      </c>
      <c r="V14" s="13">
        <f>V1_15Ngas!V15</f>
        <v>0</v>
      </c>
      <c r="W14" s="13">
        <f>V1_15Ngas!W15</f>
        <v>0</v>
      </c>
      <c r="X14" s="13">
        <f>V1_15Ngas!X15</f>
        <v>0</v>
      </c>
    </row>
    <row r="15" spans="1:24" x14ac:dyDescent="0.3">
      <c r="A15">
        <f>V1_15Ngas!A16</f>
        <v>14</v>
      </c>
      <c r="B15">
        <f>V1_15Ngas!B16</f>
        <v>17</v>
      </c>
      <c r="C15">
        <f>V1_15Ngas!C16</f>
        <v>27</v>
      </c>
      <c r="D15">
        <f>V1_15Ngas!D16</f>
        <v>1</v>
      </c>
      <c r="E15">
        <f>V1_15Ngas!E16</f>
        <v>19</v>
      </c>
      <c r="F15">
        <f>V1_15Ngas!F16</f>
        <v>3</v>
      </c>
      <c r="G15" s="14">
        <f>V1_15Ngas!G16</f>
        <v>41437</v>
      </c>
      <c r="H15" t="str">
        <f>V1_15Ngas!H16</f>
        <v>Lt</v>
      </c>
      <c r="I15" t="str">
        <f>V1_15Ngas!I16</f>
        <v>y</v>
      </c>
      <c r="J15" t="str">
        <f>V1_15Ngas!J16</f>
        <v>n</v>
      </c>
      <c r="K15" t="str">
        <f>V1_15Ngas!K16</f>
        <v>n</v>
      </c>
      <c r="L15" t="str">
        <f>V1_15Ngas!L16</f>
        <v>y</v>
      </c>
      <c r="M15" t="str">
        <f>V1_15Ngas!M16</f>
        <v>Sand</v>
      </c>
      <c r="N15" s="13">
        <v>0.36481171385157302</v>
      </c>
      <c r="O15" s="13">
        <f>V1_15Ngas!O16</f>
        <v>0.20649956119963761</v>
      </c>
      <c r="P15" s="13">
        <f>V1_15Ngas!P16</f>
        <v>1.7822733395326866</v>
      </c>
      <c r="Q15" s="13">
        <f>V1_15Ngas!Q16</f>
        <v>1.7883128080132906</v>
      </c>
      <c r="R15" s="13">
        <f>V1_15Ngas!R16</f>
        <v>0</v>
      </c>
      <c r="S15" s="13">
        <f>V1_15Ngas!S16</f>
        <v>1.7883128080132906</v>
      </c>
      <c r="T15" s="13">
        <f>V1_15Ngas!T16</f>
        <v>1</v>
      </c>
      <c r="U15" s="13">
        <f>V1_15Ngas!U16</f>
        <v>0.26287217397237267</v>
      </c>
      <c r="V15" s="13">
        <f>V1_15Ngas!V16</f>
        <v>6.0369355980386931E-2</v>
      </c>
      <c r="W15" s="13">
        <f>V1_15Ngas!W16</f>
        <v>0</v>
      </c>
      <c r="X15" s="13">
        <f>V1_15Ngas!X16</f>
        <v>6.0369355980386931E-2</v>
      </c>
    </row>
    <row r="16" spans="1:24" x14ac:dyDescent="0.3">
      <c r="A16">
        <f>V1_15Ngas!A17</f>
        <v>15</v>
      </c>
      <c r="B16">
        <f>V1_15Ngas!B17</f>
        <v>18</v>
      </c>
      <c r="C16">
        <f>V1_15Ngas!C17</f>
        <v>28</v>
      </c>
      <c r="D16">
        <f>V1_15Ngas!D17</f>
        <v>1</v>
      </c>
      <c r="E16">
        <f>V1_15Ngas!E17</f>
        <v>19</v>
      </c>
      <c r="F16">
        <f>V1_15Ngas!F17</f>
        <v>3</v>
      </c>
      <c r="G16" s="14">
        <f>V1_15Ngas!G17</f>
        <v>41437</v>
      </c>
      <c r="H16" t="str">
        <f>V1_15Ngas!H17</f>
        <v>Lt</v>
      </c>
      <c r="I16" t="str">
        <f>V1_15Ngas!I17</f>
        <v>y</v>
      </c>
      <c r="J16" t="str">
        <f>V1_15Ngas!J17</f>
        <v>n</v>
      </c>
      <c r="K16" t="str">
        <f>V1_15Ngas!K17</f>
        <v>n</v>
      </c>
      <c r="L16" t="str">
        <f>V1_15Ngas!L17</f>
        <v>y</v>
      </c>
      <c r="M16" t="str">
        <f>V1_15Ngas!M17</f>
        <v>Sand</v>
      </c>
      <c r="N16" s="13">
        <v>0.30322138576972674</v>
      </c>
      <c r="O16" s="13">
        <f>V1_15Ngas!O17</f>
        <v>0.28895050460964361</v>
      </c>
      <c r="P16" s="13">
        <f>V1_15Ngas!P17</f>
        <v>2.2919624545533677</v>
      </c>
      <c r="Q16" s="13">
        <f>V1_15Ngas!Q17</f>
        <v>9.1790584492802978</v>
      </c>
      <c r="R16" s="13">
        <f>V1_15Ngas!R17</f>
        <v>6.5836230146546759</v>
      </c>
      <c r="S16" s="13">
        <f>V1_15Ngas!S17</f>
        <v>2.5954354346256219</v>
      </c>
      <c r="T16" s="13">
        <f>V1_15Ngas!T17</f>
        <v>0.28275617253849411</v>
      </c>
      <c r="U16" s="13">
        <f>V1_15Ngas!U17</f>
        <v>0.33804755966863831</v>
      </c>
      <c r="V16" s="13">
        <f>V1_15Ngas!V17</f>
        <v>0.30986404873149148</v>
      </c>
      <c r="W16" s="13">
        <f>V1_15Ngas!W17</f>
        <v>0.22224807630489354</v>
      </c>
      <c r="X16" s="13">
        <f>V1_15Ngas!X17</f>
        <v>8.7615972426597952E-2</v>
      </c>
    </row>
    <row r="17" spans="1:24" x14ac:dyDescent="0.3">
      <c r="A17">
        <f>V1_15Ngas!A18</f>
        <v>16</v>
      </c>
      <c r="B17">
        <f>V1_15Ngas!B18</f>
        <v>19</v>
      </c>
      <c r="C17">
        <f>V1_15Ngas!C18</f>
        <v>29</v>
      </c>
      <c r="D17">
        <f>V1_15Ngas!D18</f>
        <v>1</v>
      </c>
      <c r="E17">
        <f>V1_15Ngas!E18</f>
        <v>19</v>
      </c>
      <c r="F17">
        <f>V1_15Ngas!F18</f>
        <v>3</v>
      </c>
      <c r="G17" s="14">
        <f>V1_15Ngas!G18</f>
        <v>41437</v>
      </c>
      <c r="H17" t="str">
        <f>V1_15Ngas!H18</f>
        <v>Lt</v>
      </c>
      <c r="I17" t="str">
        <f>V1_15Ngas!I18</f>
        <v>y</v>
      </c>
      <c r="J17" t="str">
        <f>V1_15Ngas!J18</f>
        <v>n</v>
      </c>
      <c r="K17" t="str">
        <f>V1_15Ngas!K18</f>
        <v>n</v>
      </c>
      <c r="L17" t="str">
        <f>V1_15Ngas!L18</f>
        <v>y</v>
      </c>
      <c r="M17" t="str">
        <f>V1_15Ngas!M18</f>
        <v>Sand</v>
      </c>
      <c r="N17" s="13">
        <v>0.1632393383092724</v>
      </c>
      <c r="O17" s="13">
        <f>V1_15Ngas!O18</f>
        <v>0.37229728272547946</v>
      </c>
      <c r="P17" s="13">
        <f>V1_15Ngas!P18</f>
        <v>1.1826875716562317</v>
      </c>
      <c r="Q17" s="13">
        <f>V1_15Ngas!Q18</f>
        <v>1.8972475697040883</v>
      </c>
      <c r="R17" s="13">
        <f>V1_15Ngas!R18</f>
        <v>9.6961021954698634E-2</v>
      </c>
      <c r="S17" s="13">
        <f>V1_15Ngas!S18</f>
        <v>1.8002865477493897</v>
      </c>
      <c r="T17" s="13">
        <f>V1_15Ngas!T18</f>
        <v>0.94889384838172619</v>
      </c>
      <c r="U17" s="13">
        <f>V1_15Ngas!U18</f>
        <v>0.17443769493454744</v>
      </c>
      <c r="V17" s="13">
        <f>V1_15Ngas!V18</f>
        <v>6.4046744733452052E-2</v>
      </c>
      <c r="W17" s="13">
        <f>V1_15Ngas!W18</f>
        <v>3.2731826470046798E-3</v>
      </c>
      <c r="X17" s="13">
        <f>V1_15Ngas!X18</f>
        <v>6.0773562086447373E-2</v>
      </c>
    </row>
    <row r="18" spans="1:24" x14ac:dyDescent="0.3">
      <c r="A18">
        <f>V1_15Ngas!A19</f>
        <v>17</v>
      </c>
      <c r="B18">
        <f>V1_15Ngas!B19</f>
        <v>20</v>
      </c>
      <c r="C18">
        <f>V1_15Ngas!C19</f>
        <v>30</v>
      </c>
      <c r="D18">
        <f>V1_15Ngas!D19</f>
        <v>1</v>
      </c>
      <c r="E18">
        <f>V1_15Ngas!E19</f>
        <v>19</v>
      </c>
      <c r="F18">
        <f>V1_15Ngas!F19</f>
        <v>3</v>
      </c>
      <c r="G18" s="14">
        <f>V1_15Ngas!G19</f>
        <v>41437</v>
      </c>
      <c r="H18" t="str">
        <f>V1_15Ngas!H19</f>
        <v>Lt</v>
      </c>
      <c r="I18" t="str">
        <f>V1_15Ngas!I19</f>
        <v>y</v>
      </c>
      <c r="J18" t="str">
        <f>V1_15Ngas!J19</f>
        <v>n</v>
      </c>
      <c r="K18" t="str">
        <f>V1_15Ngas!K19</f>
        <v>n</v>
      </c>
      <c r="L18" t="str">
        <f>V1_15Ngas!L19</f>
        <v>y</v>
      </c>
      <c r="M18" t="str">
        <f>V1_15Ngas!M19</f>
        <v>Sand</v>
      </c>
      <c r="N18" s="13">
        <v>0.55682010712053398</v>
      </c>
      <c r="O18" s="13">
        <f>V1_15Ngas!O19</f>
        <v>0.26693566764253573</v>
      </c>
      <c r="P18" s="13">
        <f>V1_15Ngas!P19</f>
        <v>1.2731230947975025</v>
      </c>
      <c r="Q18" s="13">
        <f>V1_15Ngas!Q19</f>
        <v>10.859338201079435</v>
      </c>
      <c r="R18" s="13">
        <f>V1_15Ngas!R19</f>
        <v>6.4563404735798606</v>
      </c>
      <c r="S18" s="13">
        <f>V1_15Ngas!S19</f>
        <v>4.4029977274995744</v>
      </c>
      <c r="T18" s="13">
        <f>V1_15Ngas!T19</f>
        <v>0.40545727980568003</v>
      </c>
      <c r="U18" s="13">
        <f>V1_15Ngas!U19</f>
        <v>0.18777626766924815</v>
      </c>
      <c r="V18" s="13">
        <f>V1_15Ngas!V19</f>
        <v>0.36658645547625407</v>
      </c>
      <c r="W18" s="13">
        <f>V1_15Ngas!W19</f>
        <v>0.21795130842524604</v>
      </c>
      <c r="X18" s="13">
        <f>V1_15Ngas!X19</f>
        <v>0.148635147051008</v>
      </c>
    </row>
    <row r="19" spans="1:24" x14ac:dyDescent="0.3">
      <c r="A19">
        <f>V1_15Ngas!A20</f>
        <v>18</v>
      </c>
      <c r="B19">
        <f>V1_15Ngas!B20</f>
        <v>21</v>
      </c>
      <c r="C19">
        <f>V1_15Ngas!C20</f>
        <v>31</v>
      </c>
      <c r="D19">
        <f>V1_15Ngas!D20</f>
        <v>1</v>
      </c>
      <c r="E19">
        <f>V1_15Ngas!E20</f>
        <v>19</v>
      </c>
      <c r="F19">
        <f>V1_15Ngas!F20</f>
        <v>3</v>
      </c>
      <c r="G19" s="14">
        <f>V1_15Ngas!G20</f>
        <v>41437</v>
      </c>
      <c r="H19" t="str">
        <f>V1_15Ngas!H20</f>
        <v>LF</v>
      </c>
      <c r="I19" t="str">
        <f>V1_15Ngas!I20</f>
        <v>y</v>
      </c>
      <c r="J19" t="str">
        <f>V1_15Ngas!J20</f>
        <v>y</v>
      </c>
      <c r="K19" t="str">
        <f>V1_15Ngas!K20</f>
        <v>y</v>
      </c>
      <c r="L19" t="str">
        <f>V1_15Ngas!L20</f>
        <v>y</v>
      </c>
      <c r="M19" t="str">
        <f>V1_15Ngas!M20</f>
        <v>Sand</v>
      </c>
      <c r="N19" s="13">
        <v>1.1021144960600071</v>
      </c>
      <c r="O19" s="13">
        <f>V1_15Ngas!O20</f>
        <v>9.7296629549233696E-2</v>
      </c>
      <c r="P19" s="13">
        <f>V1_15Ngas!P20</f>
        <v>1.1303744936811679</v>
      </c>
      <c r="Q19" s="13">
        <f>V1_15Ngas!Q20</f>
        <v>11.373085956405237</v>
      </c>
      <c r="R19" s="13">
        <f>V1_15Ngas!R20</f>
        <v>8.1965669736895297</v>
      </c>
      <c r="S19" s="13">
        <f>V1_15Ngas!S20</f>
        <v>3.1765189827157077</v>
      </c>
      <c r="T19" s="13">
        <f>V1_15Ngas!T20</f>
        <v>0.27930141343271181</v>
      </c>
      <c r="U19" s="13">
        <f>V1_15Ngas!U20</f>
        <v>0.16672190172288612</v>
      </c>
      <c r="V19" s="13">
        <f>V1_15Ngas!V20</f>
        <v>0.3839294063215502</v>
      </c>
      <c r="W19" s="13">
        <f>V1_15Ngas!W20</f>
        <v>0.27669738047755932</v>
      </c>
      <c r="X19" s="13">
        <f>V1_15Ngas!X20</f>
        <v>0.1072320258439909</v>
      </c>
    </row>
    <row r="20" spans="1:24" x14ac:dyDescent="0.3">
      <c r="A20">
        <f>V1_15Ngas!A21</f>
        <v>19</v>
      </c>
      <c r="B20">
        <f>V1_15Ngas!B21</f>
        <v>23</v>
      </c>
      <c r="C20">
        <f>V1_15Ngas!C21</f>
        <v>33</v>
      </c>
      <c r="D20">
        <f>V1_15Ngas!D21</f>
        <v>1</v>
      </c>
      <c r="E20">
        <f>V1_15Ngas!E21</f>
        <v>19</v>
      </c>
      <c r="F20">
        <f>V1_15Ngas!F21</f>
        <v>3</v>
      </c>
      <c r="G20" s="14">
        <f>V1_15Ngas!G21</f>
        <v>41437</v>
      </c>
      <c r="H20" t="str">
        <f>V1_15Ngas!H21</f>
        <v>LF</v>
      </c>
      <c r="I20" t="str">
        <f>V1_15Ngas!I21</f>
        <v>y</v>
      </c>
      <c r="J20" t="str">
        <f>V1_15Ngas!J21</f>
        <v>y</v>
      </c>
      <c r="K20" t="str">
        <f>V1_15Ngas!K21</f>
        <v>y</v>
      </c>
      <c r="L20" t="str">
        <f>V1_15Ngas!L21</f>
        <v>y</v>
      </c>
      <c r="M20" t="str">
        <f>V1_15Ngas!M21</f>
        <v>Sand</v>
      </c>
      <c r="N20" s="13">
        <v>0.42383845061881642</v>
      </c>
      <c r="O20" s="13">
        <f>V1_15Ngas!O21</f>
        <v>0.19058601123580984</v>
      </c>
      <c r="P20" s="13">
        <f>V1_15Ngas!P21</f>
        <v>1.5139770151856959</v>
      </c>
      <c r="Q20" s="13">
        <f>V1_15Ngas!Q21</f>
        <v>0</v>
      </c>
      <c r="R20" s="13">
        <f>V1_15Ngas!R21</f>
        <v>0</v>
      </c>
      <c r="S20" s="13">
        <f>V1_15Ngas!S21</f>
        <v>0</v>
      </c>
      <c r="T20" s="13">
        <f>V1_15Ngas!T21</f>
        <v>0</v>
      </c>
      <c r="U20" s="13">
        <f>V1_15Ngas!U21</f>
        <v>0.22330044471765426</v>
      </c>
      <c r="V20" s="13">
        <f>V1_15Ngas!V21</f>
        <v>0</v>
      </c>
      <c r="W20" s="13">
        <f>V1_15Ngas!W21</f>
        <v>0</v>
      </c>
      <c r="X20" s="13">
        <f>V1_15Ngas!X21</f>
        <v>0</v>
      </c>
    </row>
    <row r="21" spans="1:24" x14ac:dyDescent="0.3">
      <c r="A21">
        <f>V1_15Ngas!A22</f>
        <v>20</v>
      </c>
      <c r="B21">
        <f>V1_15Ngas!B22</f>
        <v>24</v>
      </c>
      <c r="C21">
        <f>V1_15Ngas!C22</f>
        <v>34</v>
      </c>
      <c r="D21">
        <f>V1_15Ngas!D22</f>
        <v>1</v>
      </c>
      <c r="E21">
        <f>V1_15Ngas!E22</f>
        <v>19</v>
      </c>
      <c r="F21">
        <f>V1_15Ngas!F22</f>
        <v>3</v>
      </c>
      <c r="G21" s="14">
        <f>V1_15Ngas!G22</f>
        <v>41437</v>
      </c>
      <c r="H21" t="str">
        <f>V1_15Ngas!H22</f>
        <v>LF</v>
      </c>
      <c r="I21" t="str">
        <f>V1_15Ngas!I22</f>
        <v>y</v>
      </c>
      <c r="J21" t="str">
        <f>V1_15Ngas!J22</f>
        <v>y</v>
      </c>
      <c r="K21" t="str">
        <f>V1_15Ngas!K22</f>
        <v>y</v>
      </c>
      <c r="L21" t="str">
        <f>V1_15Ngas!L22</f>
        <v>y</v>
      </c>
      <c r="M21" t="str">
        <f>V1_15Ngas!M22</f>
        <v>Sand</v>
      </c>
      <c r="N21" s="13">
        <v>0.77589608667893439</v>
      </c>
      <c r="O21" s="13">
        <f>V1_15Ngas!O22</f>
        <v>0.12624288745264525</v>
      </c>
      <c r="P21" s="13">
        <f>V1_15Ngas!P22</f>
        <v>0.99898329294189314</v>
      </c>
      <c r="Q21" s="13">
        <f>V1_15Ngas!Q22</f>
        <v>7.5967523001996042</v>
      </c>
      <c r="R21" s="13">
        <f>V1_15Ngas!R22</f>
        <v>4.6951530864889444</v>
      </c>
      <c r="S21" s="13">
        <f>V1_15Ngas!S22</f>
        <v>2.9015992137106599</v>
      </c>
      <c r="T21" s="13">
        <f>V1_15Ngas!T22</f>
        <v>0.38195258961311934</v>
      </c>
      <c r="U21" s="13">
        <f>V1_15Ngas!U22</f>
        <v>0.14734266857550046</v>
      </c>
      <c r="V21" s="13">
        <f>V1_15Ngas!V22</f>
        <v>0.25644900704763324</v>
      </c>
      <c r="W21" s="13">
        <f>V1_15Ngas!W22</f>
        <v>0.15849764470207661</v>
      </c>
      <c r="X21" s="13">
        <f>V1_15Ngas!X22</f>
        <v>9.7951362345556611E-2</v>
      </c>
    </row>
    <row r="22" spans="1:24" x14ac:dyDescent="0.3">
      <c r="A22">
        <f>V1_15Ngas!A23</f>
        <v>21</v>
      </c>
      <c r="B22">
        <f>V1_15Ngas!B23</f>
        <v>26</v>
      </c>
      <c r="C22">
        <f>V1_15Ngas!C23</f>
        <v>36</v>
      </c>
      <c r="D22">
        <f>V1_15Ngas!D23</f>
        <v>1</v>
      </c>
      <c r="E22">
        <f>V1_15Ngas!E23</f>
        <v>19</v>
      </c>
      <c r="F22">
        <f>V1_15Ngas!F23</f>
        <v>3</v>
      </c>
      <c r="G22" s="14">
        <f>V1_15Ngas!G23</f>
        <v>41437</v>
      </c>
      <c r="H22" t="str">
        <f>V1_15Ngas!H23</f>
        <v>Fc</v>
      </c>
      <c r="I22" t="str">
        <f>V1_15Ngas!I23</f>
        <v>n</v>
      </c>
      <c r="J22" t="str">
        <f>V1_15Ngas!J23</f>
        <v>y</v>
      </c>
      <c r="K22" t="str">
        <f>V1_15Ngas!K23</f>
        <v>y</v>
      </c>
      <c r="L22" t="str">
        <f>V1_15Ngas!L23</f>
        <v>n</v>
      </c>
      <c r="M22" t="str">
        <f>V1_15Ngas!M23</f>
        <v>Sand</v>
      </c>
      <c r="N22" s="13">
        <v>0.1444551300818179</v>
      </c>
      <c r="O22" s="13">
        <f>V1_15Ngas!O23</f>
        <v>0.62614697640958183</v>
      </c>
      <c r="P22" s="13">
        <f>V1_15Ngas!P23</f>
        <v>3.3081595227336642</v>
      </c>
      <c r="Q22" s="13">
        <f>V1_15Ngas!Q23</f>
        <v>2.9698130621546892</v>
      </c>
      <c r="R22" s="13">
        <f>V1_15Ngas!R23</f>
        <v>0.29042139965988395</v>
      </c>
      <c r="S22" s="13">
        <f>V1_15Ngas!S23</f>
        <v>2.6793916624948051</v>
      </c>
      <c r="T22" s="13">
        <f>V1_15Ngas!T23</f>
        <v>0.90220886177624438</v>
      </c>
      <c r="U22" s="13">
        <f>V1_15Ngas!U23</f>
        <v>0.48792913314655811</v>
      </c>
      <c r="V22" s="13">
        <f>V1_15Ngas!V23</f>
        <v>0.10025410607196578</v>
      </c>
      <c r="W22" s="13">
        <f>V1_15Ngas!W23</f>
        <v>9.8039631443826557E-3</v>
      </c>
      <c r="X22" s="13">
        <f>V1_15Ngas!X23</f>
        <v>9.0450142927583119E-2</v>
      </c>
    </row>
    <row r="23" spans="1:24" x14ac:dyDescent="0.3">
      <c r="A23">
        <f>V1_15Ngas!A24</f>
        <v>22</v>
      </c>
      <c r="B23">
        <f>V1_15Ngas!B24</f>
        <v>27</v>
      </c>
      <c r="C23">
        <f>V1_15Ngas!C24</f>
        <v>37</v>
      </c>
      <c r="D23">
        <f>V1_15Ngas!D24</f>
        <v>1</v>
      </c>
      <c r="E23">
        <f>V1_15Ngas!E24</f>
        <v>19</v>
      </c>
      <c r="F23">
        <f>V1_15Ngas!F24</f>
        <v>3</v>
      </c>
      <c r="G23" s="14">
        <f>V1_15Ngas!G24</f>
        <v>41437</v>
      </c>
      <c r="H23" t="str">
        <f>V1_15Ngas!H24</f>
        <v>Fc</v>
      </c>
      <c r="I23" t="str">
        <f>V1_15Ngas!I24</f>
        <v>n</v>
      </c>
      <c r="J23" t="str">
        <f>V1_15Ngas!J24</f>
        <v>y</v>
      </c>
      <c r="K23" t="str">
        <f>V1_15Ngas!K24</f>
        <v>y</v>
      </c>
      <c r="L23" t="str">
        <f>V1_15Ngas!L24</f>
        <v>n</v>
      </c>
      <c r="M23" t="str">
        <f>V1_15Ngas!M24</f>
        <v>Sand</v>
      </c>
      <c r="N23" s="13">
        <v>0.17178303583763063</v>
      </c>
      <c r="O23" s="13">
        <f>V1_15Ngas!O24</f>
        <v>0</v>
      </c>
      <c r="P23" s="13">
        <f>V1_15Ngas!P24</f>
        <v>3.2837968682490217</v>
      </c>
      <c r="Q23" s="13">
        <f>V1_15Ngas!Q24</f>
        <v>10.548263395128208</v>
      </c>
      <c r="R23" s="13">
        <f>V1_15Ngas!R24</f>
        <v>4.5159560961955938</v>
      </c>
      <c r="S23" s="13">
        <f>V1_15Ngas!S24</f>
        <v>6.0323072989326141</v>
      </c>
      <c r="T23" s="13">
        <f>V1_15Ngas!T24</f>
        <v>0.57187681734594142</v>
      </c>
      <c r="U23" s="13">
        <f>V1_15Ngas!U24</f>
        <v>0.48433582127566688</v>
      </c>
      <c r="V23" s="13">
        <f>V1_15Ngas!V24</f>
        <v>0.35608528050683569</v>
      </c>
      <c r="W23" s="13">
        <f>V1_15Ngas!W24</f>
        <v>0.15244836358684971</v>
      </c>
      <c r="X23" s="13">
        <f>V1_15Ngas!X24</f>
        <v>0.20363691691998598</v>
      </c>
    </row>
    <row r="24" spans="1:24" x14ac:dyDescent="0.3">
      <c r="A24">
        <f>V1_15Ngas!A25</f>
        <v>23</v>
      </c>
      <c r="B24">
        <f>V1_15Ngas!B25</f>
        <v>28</v>
      </c>
      <c r="C24">
        <f>V1_15Ngas!C25</f>
        <v>38</v>
      </c>
      <c r="D24">
        <f>V1_15Ngas!D25</f>
        <v>1</v>
      </c>
      <c r="E24">
        <f>V1_15Ngas!E25</f>
        <v>19</v>
      </c>
      <c r="F24">
        <f>V1_15Ngas!F25</f>
        <v>3</v>
      </c>
      <c r="G24" s="14">
        <f>V1_15Ngas!G25</f>
        <v>41437</v>
      </c>
      <c r="H24" t="str">
        <f>V1_15Ngas!H25</f>
        <v>Fc</v>
      </c>
      <c r="I24" t="str">
        <f>V1_15Ngas!I25</f>
        <v>n</v>
      </c>
      <c r="J24" t="str">
        <f>V1_15Ngas!J25</f>
        <v>y</v>
      </c>
      <c r="K24" t="str">
        <f>V1_15Ngas!K25</f>
        <v>y</v>
      </c>
      <c r="L24" t="str">
        <f>V1_15Ngas!L25</f>
        <v>n</v>
      </c>
      <c r="M24" t="str">
        <f>V1_15Ngas!M25</f>
        <v>Sand</v>
      </c>
      <c r="N24" s="13">
        <v>0.19419583936125584</v>
      </c>
      <c r="O24" s="13">
        <f>V1_15Ngas!O25</f>
        <v>0.71523846667076241</v>
      </c>
      <c r="P24" s="13">
        <f>V1_15Ngas!P25</f>
        <v>2.7936483679907953</v>
      </c>
      <c r="Q24" s="13">
        <f>V1_15Ngas!Q25</f>
        <v>9.373674022555825</v>
      </c>
      <c r="R24" s="13">
        <f>V1_15Ngas!R25</f>
        <v>5.2591677515924449</v>
      </c>
      <c r="S24" s="13">
        <f>V1_15Ngas!S25</f>
        <v>4.1145062709633802</v>
      </c>
      <c r="T24" s="13">
        <f>V1_15Ngas!T25</f>
        <v>0.43894275190951426</v>
      </c>
      <c r="U24" s="13">
        <f>V1_15Ngas!U25</f>
        <v>0.41204253215203468</v>
      </c>
      <c r="V24" s="13">
        <f>V1_15Ngas!V25</f>
        <v>0.31643382599291459</v>
      </c>
      <c r="W24" s="13">
        <f>V1_15Ngas!W25</f>
        <v>0.17753749161432827</v>
      </c>
      <c r="X24" s="13">
        <f>V1_15Ngas!X25</f>
        <v>0.13889633437858631</v>
      </c>
    </row>
    <row r="25" spans="1:24" x14ac:dyDescent="0.3">
      <c r="A25">
        <f>V1_15Ngas!A26</f>
        <v>24</v>
      </c>
      <c r="B25">
        <f>V1_15Ngas!B26</f>
        <v>29</v>
      </c>
      <c r="C25">
        <f>V1_15Ngas!C26</f>
        <v>39</v>
      </c>
      <c r="D25">
        <f>V1_15Ngas!D26</f>
        <v>1</v>
      </c>
      <c r="E25">
        <f>V1_15Ngas!E26</f>
        <v>19</v>
      </c>
      <c r="F25">
        <f>V1_15Ngas!F26</f>
        <v>3</v>
      </c>
      <c r="G25" s="14">
        <f>V1_15Ngas!G26</f>
        <v>41437</v>
      </c>
      <c r="H25" t="str">
        <f>V1_15Ngas!H26</f>
        <v>C</v>
      </c>
      <c r="I25" t="str">
        <f>V1_15Ngas!I26</f>
        <v>n</v>
      </c>
      <c r="J25" t="str">
        <f>V1_15Ngas!J26</f>
        <v>n</v>
      </c>
      <c r="K25" t="str">
        <f>V1_15Ngas!K26</f>
        <v>y</v>
      </c>
      <c r="L25" t="str">
        <f>V1_15Ngas!L26</f>
        <v>y</v>
      </c>
      <c r="M25" t="str">
        <f>V1_15Ngas!M26</f>
        <v>Sand</v>
      </c>
      <c r="N25" s="13">
        <v>0.15727974072889403</v>
      </c>
      <c r="O25" s="13">
        <f>V1_15Ngas!O26</f>
        <v>0.71222295487599485</v>
      </c>
      <c r="P25" s="13">
        <f>V1_15Ngas!P26</f>
        <v>3.0797949465861842</v>
      </c>
      <c r="Q25" s="13">
        <f>V1_15Ngas!Q26</f>
        <v>0</v>
      </c>
      <c r="R25" s="13">
        <f>V1_15Ngas!R26</f>
        <v>0</v>
      </c>
      <c r="S25" s="13">
        <f>V1_15Ngas!S26</f>
        <v>0</v>
      </c>
      <c r="T25" s="13">
        <f>V1_15Ngas!T26</f>
        <v>0</v>
      </c>
      <c r="U25" s="13">
        <f>V1_15Ngas!U26</f>
        <v>0.4542470422693487</v>
      </c>
      <c r="V25" s="13">
        <f>V1_15Ngas!V26</f>
        <v>0</v>
      </c>
      <c r="W25" s="13">
        <f>V1_15Ngas!W26</f>
        <v>0</v>
      </c>
      <c r="X25" s="13">
        <f>V1_15Ngas!X26</f>
        <v>0</v>
      </c>
    </row>
    <row r="26" spans="1:24" x14ac:dyDescent="0.3">
      <c r="A26">
        <f>V1_15Ngas!A27</f>
        <v>25</v>
      </c>
      <c r="B26">
        <f>V1_15Ngas!B27</f>
        <v>30</v>
      </c>
      <c r="C26">
        <f>V1_15Ngas!C27</f>
        <v>40</v>
      </c>
      <c r="D26">
        <f>V1_15Ngas!D27</f>
        <v>1</v>
      </c>
      <c r="E26">
        <f>V1_15Ngas!E27</f>
        <v>19</v>
      </c>
      <c r="F26">
        <f>V1_15Ngas!F27</f>
        <v>3</v>
      </c>
      <c r="G26" s="14">
        <f>V1_15Ngas!G27</f>
        <v>41437</v>
      </c>
      <c r="H26" t="str">
        <f>V1_15Ngas!H27</f>
        <v>C</v>
      </c>
      <c r="I26" t="str">
        <f>V1_15Ngas!I27</f>
        <v>n</v>
      </c>
      <c r="J26" t="str">
        <f>V1_15Ngas!J27</f>
        <v>n</v>
      </c>
      <c r="K26" t="str">
        <f>V1_15Ngas!K27</f>
        <v>y</v>
      </c>
      <c r="L26" t="str">
        <f>V1_15Ngas!L27</f>
        <v>y</v>
      </c>
      <c r="M26" t="str">
        <f>V1_15Ngas!M27</f>
        <v>Sand</v>
      </c>
      <c r="N26" s="13">
        <v>3.0461643478968636E-2</v>
      </c>
      <c r="O26" s="13">
        <f>V1_15Ngas!O27</f>
        <v>0</v>
      </c>
      <c r="P26" s="13">
        <f>V1_15Ngas!P27</f>
        <v>3.6792882118388248</v>
      </c>
      <c r="Q26" s="13">
        <f>V1_15Ngas!Q27</f>
        <v>0</v>
      </c>
      <c r="R26" s="13">
        <f>V1_15Ngas!R27</f>
        <v>0</v>
      </c>
      <c r="S26" s="13">
        <f>V1_15Ngas!S27</f>
        <v>0</v>
      </c>
      <c r="T26" s="13">
        <f>V1_15Ngas!T27</f>
        <v>0</v>
      </c>
      <c r="U26" s="13">
        <f>V1_15Ngas!U27</f>
        <v>0.54266787785233406</v>
      </c>
      <c r="V26" s="13">
        <f>V1_15Ngas!V27</f>
        <v>0</v>
      </c>
      <c r="W26" s="13">
        <f>V1_15Ngas!W27</f>
        <v>0</v>
      </c>
      <c r="X26" s="13">
        <f>V1_15Ngas!X27</f>
        <v>0</v>
      </c>
    </row>
    <row r="27" spans="1:24" x14ac:dyDescent="0.3">
      <c r="A27">
        <f>V1_15Ngas!A28</f>
        <v>26</v>
      </c>
      <c r="B27">
        <f>V1_15Ngas!B28</f>
        <v>32</v>
      </c>
      <c r="C27">
        <f>V1_15Ngas!C28</f>
        <v>42</v>
      </c>
      <c r="D27">
        <f>V1_15Ngas!D28</f>
        <v>1</v>
      </c>
      <c r="E27">
        <f>V1_15Ngas!E28</f>
        <v>19</v>
      </c>
      <c r="F27">
        <f>V1_15Ngas!F28</f>
        <v>3</v>
      </c>
      <c r="G27" s="14">
        <f>V1_15Ngas!G28</f>
        <v>41437</v>
      </c>
      <c r="H27" t="str">
        <f>V1_15Ngas!H28</f>
        <v>C</v>
      </c>
      <c r="I27" t="str">
        <f>V1_15Ngas!I28</f>
        <v>n</v>
      </c>
      <c r="J27" t="str">
        <f>V1_15Ngas!J28</f>
        <v>n</v>
      </c>
      <c r="K27" t="str">
        <f>V1_15Ngas!K28</f>
        <v>y</v>
      </c>
      <c r="L27" t="str">
        <f>V1_15Ngas!L28</f>
        <v>y</v>
      </c>
      <c r="M27" t="str">
        <f>V1_15Ngas!M28</f>
        <v>Sand</v>
      </c>
      <c r="N27" s="13">
        <v>0.11927437745807426</v>
      </c>
      <c r="O27" s="13">
        <f>V1_15Ngas!O28</f>
        <v>0</v>
      </c>
      <c r="P27" s="13">
        <f>V1_15Ngas!P28</f>
        <v>4.2773218244446127</v>
      </c>
      <c r="Q27" s="13">
        <f>V1_15Ngas!Q28</f>
        <v>3.116758502395172</v>
      </c>
      <c r="R27" s="13">
        <f>V1_15Ngas!R28</f>
        <v>0</v>
      </c>
      <c r="S27" s="13">
        <f>V1_15Ngas!S28</f>
        <v>3.116758502395172</v>
      </c>
      <c r="T27" s="13">
        <f>V1_15Ngas!T28</f>
        <v>1</v>
      </c>
      <c r="U27" s="13">
        <f>V1_15Ngas!U28</f>
        <v>0.63087342543430869</v>
      </c>
      <c r="V27" s="13">
        <f>V1_15Ngas!V28</f>
        <v>0.10521464851835553</v>
      </c>
      <c r="W27" s="13">
        <f>V1_15Ngas!W28</f>
        <v>0</v>
      </c>
      <c r="X27" s="13">
        <f>V1_15Ngas!X28</f>
        <v>0.10521464851835553</v>
      </c>
    </row>
    <row r="28" spans="1:24" x14ac:dyDescent="0.3">
      <c r="A28">
        <f>V1_15Ngas!A29</f>
        <v>27</v>
      </c>
      <c r="B28">
        <f>V1_15Ngas!B29</f>
        <v>1</v>
      </c>
      <c r="C28">
        <f>V1_15Ngas!C29</f>
        <v>11</v>
      </c>
      <c r="D28">
        <f>V1_15Ngas!D29</f>
        <v>2</v>
      </c>
      <c r="E28">
        <f>V1_15Ngas!E29</f>
        <v>26</v>
      </c>
      <c r="F28">
        <f>V1_15Ngas!F29</f>
        <v>4</v>
      </c>
      <c r="G28" s="14">
        <f>V1_15Ngas!G29</f>
        <v>41444</v>
      </c>
      <c r="H28" t="str">
        <f>V1_15Ngas!H29</f>
        <v>Lt</v>
      </c>
      <c r="I28" t="str">
        <f>V1_15Ngas!I29</f>
        <v>y</v>
      </c>
      <c r="J28" t="str">
        <f>V1_15Ngas!J29</f>
        <v>n</v>
      </c>
      <c r="K28" t="str">
        <f>V1_15Ngas!K29</f>
        <v>n</v>
      </c>
      <c r="L28" t="str">
        <f>V1_15Ngas!L29</f>
        <v>y</v>
      </c>
      <c r="M28" t="str">
        <f>V1_15Ngas!M29</f>
        <v>Loam</v>
      </c>
      <c r="N28" s="13">
        <v>0.80221218102688441</v>
      </c>
      <c r="O28" s="13">
        <f>V1_15Ngas!O29</f>
        <v>0.28718465553886269</v>
      </c>
      <c r="P28" s="13">
        <f>V1_15Ngas!P29</f>
        <v>1.9120829461193749</v>
      </c>
      <c r="Q28" s="13">
        <f>V1_15Ngas!Q29</f>
        <v>44.937292683055873</v>
      </c>
      <c r="R28" s="13">
        <f>V1_15Ngas!R29</f>
        <v>38.112689130485307</v>
      </c>
      <c r="S28" s="13">
        <f>V1_15Ngas!S29</f>
        <v>6.8246035525705651</v>
      </c>
      <c r="T28" s="13">
        <f>V1_15Ngas!T29</f>
        <v>0.15186948623506777</v>
      </c>
      <c r="U28" s="13">
        <f>V1_15Ngas!U29</f>
        <v>0.28201813364592548</v>
      </c>
      <c r="V28" s="13">
        <f>V1_15Ngas!V29</f>
        <v>1.5169803664226036</v>
      </c>
      <c r="W28" s="13">
        <f>V1_15Ngas!W29</f>
        <v>1.2865973375453179</v>
      </c>
      <c r="X28" s="13">
        <f>V1_15Ngas!X29</f>
        <v>0.23038302887728565</v>
      </c>
    </row>
    <row r="29" spans="1:24" x14ac:dyDescent="0.3">
      <c r="A29">
        <f>V1_15Ngas!A30</f>
        <v>28</v>
      </c>
      <c r="B29">
        <f>V1_15Ngas!B30</f>
        <v>2</v>
      </c>
      <c r="C29">
        <f>V1_15Ngas!C30</f>
        <v>12</v>
      </c>
      <c r="D29">
        <f>V1_15Ngas!D30</f>
        <v>2</v>
      </c>
      <c r="E29">
        <f>V1_15Ngas!E30</f>
        <v>26</v>
      </c>
      <c r="F29">
        <f>V1_15Ngas!F30</f>
        <v>4</v>
      </c>
      <c r="G29" s="14">
        <f>V1_15Ngas!G30</f>
        <v>41444</v>
      </c>
      <c r="H29" t="str">
        <f>V1_15Ngas!H30</f>
        <v>Lt</v>
      </c>
      <c r="I29" t="str">
        <f>V1_15Ngas!I30</f>
        <v>y</v>
      </c>
      <c r="J29" t="str">
        <f>V1_15Ngas!J30</f>
        <v>n</v>
      </c>
      <c r="K29" t="str">
        <f>V1_15Ngas!K30</f>
        <v>n</v>
      </c>
      <c r="L29" t="str">
        <f>V1_15Ngas!L30</f>
        <v>y</v>
      </c>
      <c r="M29" t="str">
        <f>V1_15Ngas!M30</f>
        <v>Loam</v>
      </c>
      <c r="N29" s="13">
        <v>0.57574967904040264</v>
      </c>
      <c r="O29" s="13">
        <f>V1_15Ngas!O30</f>
        <v>0.11119223917320266</v>
      </c>
      <c r="P29" s="13">
        <f>V1_15Ngas!P30</f>
        <v>1.154114592575741</v>
      </c>
      <c r="Q29" s="13">
        <f>V1_15Ngas!Q30</f>
        <v>0</v>
      </c>
      <c r="R29" s="13">
        <f>V1_15Ngas!R30</f>
        <v>0</v>
      </c>
      <c r="S29" s="13">
        <f>V1_15Ngas!S30</f>
        <v>0</v>
      </c>
      <c r="T29" s="13">
        <f>V1_15Ngas!T30</f>
        <v>0</v>
      </c>
      <c r="U29" s="13">
        <f>V1_15Ngas!U30</f>
        <v>0.17022339123536001</v>
      </c>
      <c r="V29" s="13">
        <f>V1_15Ngas!V30</f>
        <v>0</v>
      </c>
      <c r="W29" s="13">
        <f>V1_15Ngas!W30</f>
        <v>0</v>
      </c>
      <c r="X29" s="13">
        <f>V1_15Ngas!X30</f>
        <v>0</v>
      </c>
    </row>
    <row r="30" spans="1:24" x14ac:dyDescent="0.3">
      <c r="A30">
        <f>V1_15Ngas!A31</f>
        <v>29</v>
      </c>
      <c r="B30">
        <f>V1_15Ngas!B31</f>
        <v>3</v>
      </c>
      <c r="C30">
        <f>V1_15Ngas!C31</f>
        <v>13</v>
      </c>
      <c r="D30">
        <f>V1_15Ngas!D31</f>
        <v>2</v>
      </c>
      <c r="E30">
        <f>V1_15Ngas!E31</f>
        <v>26</v>
      </c>
      <c r="F30">
        <f>V1_15Ngas!F31</f>
        <v>4</v>
      </c>
      <c r="G30" s="14">
        <f>V1_15Ngas!G31</f>
        <v>41444</v>
      </c>
      <c r="H30" t="str">
        <f>V1_15Ngas!H31</f>
        <v>Lt</v>
      </c>
      <c r="I30" t="str">
        <f>V1_15Ngas!I31</f>
        <v>y</v>
      </c>
      <c r="J30" t="str">
        <f>V1_15Ngas!J31</f>
        <v>n</v>
      </c>
      <c r="K30" t="str">
        <f>V1_15Ngas!K31</f>
        <v>n</v>
      </c>
      <c r="L30" t="str">
        <f>V1_15Ngas!L31</f>
        <v>y</v>
      </c>
      <c r="M30" t="str">
        <f>V1_15Ngas!M31</f>
        <v>Loam</v>
      </c>
      <c r="N30" s="13">
        <v>0.30196737393025691</v>
      </c>
      <c r="O30" s="13">
        <f>V1_15Ngas!O31</f>
        <v>5.8995400449011394E-2</v>
      </c>
      <c r="P30" s="13">
        <f>V1_15Ngas!P31</f>
        <v>1.2349297140529367</v>
      </c>
      <c r="Q30" s="13">
        <f>V1_15Ngas!Q31</f>
        <v>7.5446974705160956</v>
      </c>
      <c r="R30" s="13">
        <f>V1_15Ngas!R31</f>
        <v>7.01697556772233</v>
      </c>
      <c r="S30" s="13">
        <f>V1_15Ngas!S31</f>
        <v>0.52772190279376563</v>
      </c>
      <c r="T30" s="13">
        <f>V1_15Ngas!T31</f>
        <v>6.9946065412967023E-2</v>
      </c>
      <c r="U30" s="13">
        <f>V1_15Ngas!U31</f>
        <v>0.18214302567152457</v>
      </c>
      <c r="V30" s="13">
        <f>V1_15Ngas!V31</f>
        <v>0.25469175488817836</v>
      </c>
      <c r="W30" s="13">
        <f>V1_15Ngas!W31</f>
        <v>0.23687706874062647</v>
      </c>
      <c r="X30" s="13">
        <f>V1_15Ngas!X31</f>
        <v>1.7814686147551887E-2</v>
      </c>
    </row>
    <row r="31" spans="1:24" x14ac:dyDescent="0.3">
      <c r="A31">
        <f>V1_15Ngas!A32</f>
        <v>30</v>
      </c>
      <c r="B31">
        <f>V1_15Ngas!B32</f>
        <v>4</v>
      </c>
      <c r="C31">
        <f>V1_15Ngas!C32</f>
        <v>14</v>
      </c>
      <c r="D31">
        <f>V1_15Ngas!D32</f>
        <v>2</v>
      </c>
      <c r="E31">
        <f>V1_15Ngas!E32</f>
        <v>26</v>
      </c>
      <c r="F31">
        <f>V1_15Ngas!F32</f>
        <v>4</v>
      </c>
      <c r="G31" s="14">
        <f>V1_15Ngas!G32</f>
        <v>41444</v>
      </c>
      <c r="H31" t="str">
        <f>V1_15Ngas!H32</f>
        <v>Lt</v>
      </c>
      <c r="I31" t="str">
        <f>V1_15Ngas!I32</f>
        <v>y</v>
      </c>
      <c r="J31" t="str">
        <f>V1_15Ngas!J32</f>
        <v>n</v>
      </c>
      <c r="K31" t="str">
        <f>V1_15Ngas!K32</f>
        <v>n</v>
      </c>
      <c r="L31" t="str">
        <f>V1_15Ngas!L32</f>
        <v>y</v>
      </c>
      <c r="M31" t="str">
        <f>V1_15Ngas!M32</f>
        <v>Loam</v>
      </c>
      <c r="N31" s="13">
        <v>0.49395870415405407</v>
      </c>
      <c r="O31" s="13">
        <f>V1_15Ngas!O32</f>
        <v>0.11141129076319893</v>
      </c>
      <c r="P31" s="13">
        <f>V1_15Ngas!P32</f>
        <v>1.3605388726992063</v>
      </c>
      <c r="Q31" s="13">
        <f>V1_15Ngas!Q32</f>
        <v>5.579517836116997</v>
      </c>
      <c r="R31" s="13">
        <f>V1_15Ngas!R32</f>
        <v>3.9492956749667734</v>
      </c>
      <c r="S31" s="13">
        <f>V1_15Ngas!S32</f>
        <v>1.6302221611502237</v>
      </c>
      <c r="T31" s="13">
        <f>V1_15Ngas!T32</f>
        <v>0.29217975621433956</v>
      </c>
      <c r="U31" s="13">
        <f>V1_15Ngas!U32</f>
        <v>0.20066945025062038</v>
      </c>
      <c r="V31" s="13">
        <f>V1_15Ngas!V32</f>
        <v>0.18835177880410386</v>
      </c>
      <c r="W31" s="13">
        <f>V1_15Ngas!W32</f>
        <v>0.13331920199058359</v>
      </c>
      <c r="X31" s="13">
        <f>V1_15Ngas!X32</f>
        <v>5.5032576813520279E-2</v>
      </c>
    </row>
    <row r="32" spans="1:24" x14ac:dyDescent="0.3">
      <c r="A32">
        <f>V1_15Ngas!A33</f>
        <v>31</v>
      </c>
      <c r="B32">
        <f>V1_15Ngas!B33</f>
        <v>5</v>
      </c>
      <c r="C32">
        <f>V1_15Ngas!C33</f>
        <v>15</v>
      </c>
      <c r="D32">
        <f>V1_15Ngas!D33</f>
        <v>2</v>
      </c>
      <c r="E32">
        <f>V1_15Ngas!E33</f>
        <v>26</v>
      </c>
      <c r="F32">
        <f>V1_15Ngas!F33</f>
        <v>4</v>
      </c>
      <c r="G32" s="14">
        <f>V1_15Ngas!G33</f>
        <v>41444</v>
      </c>
      <c r="H32" t="str">
        <f>V1_15Ngas!H33</f>
        <v>LF</v>
      </c>
      <c r="I32" t="str">
        <f>V1_15Ngas!I33</f>
        <v>y</v>
      </c>
      <c r="J32" t="str">
        <f>V1_15Ngas!J33</f>
        <v>y</v>
      </c>
      <c r="K32" t="str">
        <f>V1_15Ngas!K33</f>
        <v>y</v>
      </c>
      <c r="L32" t="str">
        <f>V1_15Ngas!L33</f>
        <v>y</v>
      </c>
      <c r="M32" t="str">
        <f>V1_15Ngas!M33</f>
        <v>Loam</v>
      </c>
      <c r="N32" s="13">
        <v>2.2506015235982586</v>
      </c>
      <c r="O32" s="13">
        <f>V1_15Ngas!O33</f>
        <v>0.16785936325250969</v>
      </c>
      <c r="P32" s="13">
        <f>V1_15Ngas!P33</f>
        <v>1.8227344099024674</v>
      </c>
      <c r="Q32" s="13">
        <f>V1_15Ngas!Q33</f>
        <v>83.981903766239171</v>
      </c>
      <c r="R32" s="13">
        <f>V1_15Ngas!R33</f>
        <v>72.790846345953781</v>
      </c>
      <c r="S32" s="13">
        <f>V1_15Ngas!S33</f>
        <v>11.191057420285389</v>
      </c>
      <c r="T32" s="13">
        <f>V1_15Ngas!T33</f>
        <v>0.13325558148140251</v>
      </c>
      <c r="U32" s="13">
        <f>V1_15Ngas!U33</f>
        <v>0.26883988346644061</v>
      </c>
      <c r="V32" s="13">
        <f>V1_15Ngas!V33</f>
        <v>2.8350372606272867</v>
      </c>
      <c r="W32" s="13">
        <f>V1_15Ngas!W33</f>
        <v>2.457252721940955</v>
      </c>
      <c r="X32" s="13">
        <f>V1_15Ngas!X33</f>
        <v>0.37778453868633161</v>
      </c>
    </row>
    <row r="33" spans="1:24" x14ac:dyDescent="0.3">
      <c r="A33">
        <f>V1_15Ngas!A34</f>
        <v>32</v>
      </c>
      <c r="B33">
        <f>V1_15Ngas!B34</f>
        <v>6</v>
      </c>
      <c r="C33">
        <f>V1_15Ngas!C34</f>
        <v>16</v>
      </c>
      <c r="D33">
        <f>V1_15Ngas!D34</f>
        <v>2</v>
      </c>
      <c r="E33">
        <f>V1_15Ngas!E34</f>
        <v>26</v>
      </c>
      <c r="F33">
        <f>V1_15Ngas!F34</f>
        <v>4</v>
      </c>
      <c r="G33" s="14">
        <f>V1_15Ngas!G34</f>
        <v>41444</v>
      </c>
      <c r="H33" t="str">
        <f>V1_15Ngas!H34</f>
        <v>LF</v>
      </c>
      <c r="I33" t="str">
        <f>V1_15Ngas!I34</f>
        <v>y</v>
      </c>
      <c r="J33" t="str">
        <f>V1_15Ngas!J34</f>
        <v>y</v>
      </c>
      <c r="K33" t="str">
        <f>V1_15Ngas!K34</f>
        <v>y</v>
      </c>
      <c r="L33" t="str">
        <f>V1_15Ngas!L34</f>
        <v>y</v>
      </c>
      <c r="M33" t="str">
        <f>V1_15Ngas!M34</f>
        <v>Loam</v>
      </c>
      <c r="N33" s="13">
        <v>1.7315011494988131</v>
      </c>
      <c r="O33" s="13">
        <f>V1_15Ngas!O34</f>
        <v>0.21540476477002463</v>
      </c>
      <c r="P33" s="13">
        <f>V1_15Ngas!P34</f>
        <v>1.9928532760186679</v>
      </c>
      <c r="Q33" s="13">
        <f>V1_15Ngas!Q34</f>
        <v>56.244436093441294</v>
      </c>
      <c r="R33" s="13">
        <f>V1_15Ngas!R34</f>
        <v>45.195892487552427</v>
      </c>
      <c r="S33" s="13">
        <f>V1_15Ngas!S34</f>
        <v>11.048543605888867</v>
      </c>
      <c r="T33" s="13">
        <f>V1_15Ngas!T34</f>
        <v>0.19643798343952543</v>
      </c>
      <c r="U33" s="13">
        <f>V1_15Ngas!U34</f>
        <v>0.29393116165467076</v>
      </c>
      <c r="V33" s="13">
        <f>V1_15Ngas!V34</f>
        <v>1.8986837030000436</v>
      </c>
      <c r="W33" s="13">
        <f>V1_15Ngas!W34</f>
        <v>1.5257101051932243</v>
      </c>
      <c r="X33" s="13">
        <f>V1_15Ngas!X34</f>
        <v>0.37297359780681932</v>
      </c>
    </row>
    <row r="34" spans="1:24" x14ac:dyDescent="0.3">
      <c r="A34">
        <f>V1_15Ngas!A35</f>
        <v>33</v>
      </c>
      <c r="B34">
        <f>V1_15Ngas!B35</f>
        <v>7</v>
      </c>
      <c r="C34">
        <f>V1_15Ngas!C35</f>
        <v>17</v>
      </c>
      <c r="D34">
        <f>V1_15Ngas!D35</f>
        <v>2</v>
      </c>
      <c r="E34">
        <f>V1_15Ngas!E35</f>
        <v>26</v>
      </c>
      <c r="F34">
        <f>V1_15Ngas!F35</f>
        <v>4</v>
      </c>
      <c r="G34" s="14">
        <f>V1_15Ngas!G35</f>
        <v>41444</v>
      </c>
      <c r="H34" t="str">
        <f>V1_15Ngas!H35</f>
        <v>LF</v>
      </c>
      <c r="I34" t="str">
        <f>V1_15Ngas!I35</f>
        <v>y</v>
      </c>
      <c r="J34" t="str">
        <f>V1_15Ngas!J35</f>
        <v>y</v>
      </c>
      <c r="K34" t="str">
        <f>V1_15Ngas!K35</f>
        <v>y</v>
      </c>
      <c r="L34" t="str">
        <f>V1_15Ngas!L35</f>
        <v>y</v>
      </c>
      <c r="M34" t="str">
        <f>V1_15Ngas!M35</f>
        <v>Loam</v>
      </c>
      <c r="N34" s="13">
        <v>0.71044538470622964</v>
      </c>
      <c r="O34" s="13">
        <f>V1_15Ngas!O35</f>
        <v>0.17832164176022089</v>
      </c>
      <c r="P34" s="13">
        <f>V1_15Ngas!P35</f>
        <v>1.9259593420294294</v>
      </c>
      <c r="Q34" s="13">
        <f>V1_15Ngas!Q35</f>
        <v>28.078926014187754</v>
      </c>
      <c r="R34" s="13">
        <f>V1_15Ngas!R35</f>
        <v>24.326071786832429</v>
      </c>
      <c r="S34" s="13">
        <f>V1_15Ngas!S35</f>
        <v>3.7528542273553249</v>
      </c>
      <c r="T34" s="13">
        <f>V1_15Ngas!T35</f>
        <v>0.13365376672380838</v>
      </c>
      <c r="U34" s="13">
        <f>V1_15Ngas!U35</f>
        <v>0.28406479970935539</v>
      </c>
      <c r="V34" s="13">
        <f>V1_15Ngas!V35</f>
        <v>0.9478804113585757</v>
      </c>
      <c r="W34" s="13">
        <f>V1_15Ngas!W35</f>
        <v>0.82119262397678916</v>
      </c>
      <c r="X34" s="13">
        <f>V1_15Ngas!X35</f>
        <v>0.12668778738178663</v>
      </c>
    </row>
    <row r="35" spans="1:24" x14ac:dyDescent="0.3">
      <c r="A35">
        <f>V1_15Ngas!A36</f>
        <v>34</v>
      </c>
      <c r="B35">
        <f>V1_15Ngas!B36</f>
        <v>9</v>
      </c>
      <c r="C35">
        <f>V1_15Ngas!C36</f>
        <v>19</v>
      </c>
      <c r="D35">
        <f>V1_15Ngas!D36</f>
        <v>2</v>
      </c>
      <c r="E35">
        <f>V1_15Ngas!E36</f>
        <v>26</v>
      </c>
      <c r="F35">
        <f>V1_15Ngas!F36</f>
        <v>4</v>
      </c>
      <c r="G35" s="14">
        <f>V1_15Ngas!G36</f>
        <v>41444</v>
      </c>
      <c r="H35" t="str">
        <f>V1_15Ngas!H36</f>
        <v>Fc</v>
      </c>
      <c r="I35" t="str">
        <f>V1_15Ngas!I36</f>
        <v>n</v>
      </c>
      <c r="J35" t="str">
        <f>V1_15Ngas!J36</f>
        <v>y</v>
      </c>
      <c r="K35" t="str">
        <f>V1_15Ngas!K36</f>
        <v>y</v>
      </c>
      <c r="L35" t="str">
        <f>V1_15Ngas!L36</f>
        <v>n</v>
      </c>
      <c r="M35" t="str">
        <f>V1_15Ngas!M36</f>
        <v>Loam</v>
      </c>
      <c r="N35" s="13">
        <v>0</v>
      </c>
      <c r="O35" s="13">
        <f>V1_15Ngas!O36</f>
        <v>0</v>
      </c>
      <c r="P35" s="13">
        <f>V1_15Ngas!P36</f>
        <v>0</v>
      </c>
      <c r="Q35" s="13">
        <f>V1_15Ngas!Q36</f>
        <v>1.9004160120537015</v>
      </c>
      <c r="R35" s="13">
        <f>V1_15Ngas!R36</f>
        <v>1.7441986343323252</v>
      </c>
      <c r="S35" s="13">
        <f>V1_15Ngas!S36</f>
        <v>0.15621737772137623</v>
      </c>
      <c r="T35" s="13">
        <f>V1_15Ngas!T36</f>
        <v>8.2201674123213969E-2</v>
      </c>
      <c r="U35" s="13">
        <f>V1_15Ngas!U36</f>
        <v>0</v>
      </c>
      <c r="V35" s="13">
        <f>V1_15Ngas!V36</f>
        <v>6.4153704110609125E-2</v>
      </c>
      <c r="W35" s="13">
        <f>V1_15Ngas!W36</f>
        <v>5.8880162231511747E-2</v>
      </c>
      <c r="X35" s="13">
        <f>V1_15Ngas!X36</f>
        <v>5.2735418790973839E-3</v>
      </c>
    </row>
    <row r="36" spans="1:24" x14ac:dyDescent="0.3">
      <c r="A36">
        <f>V1_15Ngas!A37</f>
        <v>35</v>
      </c>
      <c r="B36">
        <f>V1_15Ngas!B37</f>
        <v>10</v>
      </c>
      <c r="C36">
        <f>V1_15Ngas!C37</f>
        <v>20</v>
      </c>
      <c r="D36">
        <f>V1_15Ngas!D37</f>
        <v>2</v>
      </c>
      <c r="E36">
        <f>V1_15Ngas!E37</f>
        <v>26</v>
      </c>
      <c r="F36">
        <f>V1_15Ngas!F37</f>
        <v>4</v>
      </c>
      <c r="G36" s="14">
        <f>V1_15Ngas!G37</f>
        <v>41444</v>
      </c>
      <c r="H36" t="str">
        <f>V1_15Ngas!H37</f>
        <v>Fc</v>
      </c>
      <c r="I36" t="str">
        <f>V1_15Ngas!I37</f>
        <v>n</v>
      </c>
      <c r="J36" t="str">
        <f>V1_15Ngas!J37</f>
        <v>y</v>
      </c>
      <c r="K36" t="str">
        <f>V1_15Ngas!K37</f>
        <v>y</v>
      </c>
      <c r="L36" t="str">
        <f>V1_15Ngas!L37</f>
        <v>n</v>
      </c>
      <c r="M36" t="str">
        <f>V1_15Ngas!M37</f>
        <v>Loam</v>
      </c>
      <c r="N36" s="13">
        <v>3.0117839773213498E-3</v>
      </c>
      <c r="O36" s="13">
        <f>V1_15Ngas!O37</f>
        <v>0</v>
      </c>
      <c r="P36" s="13">
        <f>V1_15Ngas!P37</f>
        <v>0</v>
      </c>
      <c r="Q36" s="13">
        <f>V1_15Ngas!Q37</f>
        <v>0</v>
      </c>
      <c r="R36" s="13">
        <f>V1_15Ngas!R37</f>
        <v>0</v>
      </c>
      <c r="S36" s="13">
        <f>V1_15Ngas!S37</f>
        <v>0</v>
      </c>
      <c r="T36" s="13">
        <f>V1_15Ngas!T37</f>
        <v>0</v>
      </c>
      <c r="U36" s="13">
        <f>V1_15Ngas!U37</f>
        <v>0</v>
      </c>
      <c r="V36" s="13">
        <f>V1_15Ngas!V37</f>
        <v>0</v>
      </c>
      <c r="W36" s="13">
        <f>V1_15Ngas!W37</f>
        <v>0</v>
      </c>
      <c r="X36" s="13">
        <f>V1_15Ngas!X37</f>
        <v>0</v>
      </c>
    </row>
    <row r="37" spans="1:24" x14ac:dyDescent="0.3">
      <c r="A37">
        <f>V1_15Ngas!A38</f>
        <v>36</v>
      </c>
      <c r="B37">
        <f>V1_15Ngas!B38</f>
        <v>12</v>
      </c>
      <c r="C37">
        <f>V1_15Ngas!C38</f>
        <v>22</v>
      </c>
      <c r="D37">
        <f>V1_15Ngas!D38</f>
        <v>2</v>
      </c>
      <c r="E37">
        <f>V1_15Ngas!E38</f>
        <v>26</v>
      </c>
      <c r="F37">
        <f>V1_15Ngas!F38</f>
        <v>4</v>
      </c>
      <c r="G37" s="14">
        <f>V1_15Ngas!G38</f>
        <v>41444</v>
      </c>
      <c r="H37" t="str">
        <f>V1_15Ngas!H38</f>
        <v>Fc</v>
      </c>
      <c r="I37" t="str">
        <f>V1_15Ngas!I38</f>
        <v>n</v>
      </c>
      <c r="J37" t="str">
        <f>V1_15Ngas!J38</f>
        <v>y</v>
      </c>
      <c r="K37" t="str">
        <f>V1_15Ngas!K38</f>
        <v>y</v>
      </c>
      <c r="L37" t="str">
        <f>V1_15Ngas!L38</f>
        <v>n</v>
      </c>
      <c r="M37" t="str">
        <f>V1_15Ngas!M38</f>
        <v>Loam</v>
      </c>
      <c r="N37" s="13">
        <v>2.6728998393883321E-3</v>
      </c>
      <c r="O37" s="13">
        <f>V1_15Ngas!O38</f>
        <v>0</v>
      </c>
      <c r="P37" s="13">
        <f>V1_15Ngas!P38</f>
        <v>2.4628378311595087</v>
      </c>
      <c r="Q37" s="13">
        <f>V1_15Ngas!Q38</f>
        <v>0.18386009657578178</v>
      </c>
      <c r="R37" s="13">
        <f>V1_15Ngas!R38</f>
        <v>0.18386009657578178</v>
      </c>
      <c r="S37" s="13">
        <f>V1_15Ngas!S38</f>
        <v>0</v>
      </c>
      <c r="T37" s="13">
        <f>V1_15Ngas!T38</f>
        <v>0</v>
      </c>
      <c r="U37" s="13">
        <f>V1_15Ngas!U38</f>
        <v>0.36325041757514875</v>
      </c>
      <c r="V37" s="13">
        <f>V1_15Ngas!V38</f>
        <v>6.2066969330173243E-3</v>
      </c>
      <c r="W37" s="13">
        <f>V1_15Ngas!W38</f>
        <v>6.2066969330173243E-3</v>
      </c>
      <c r="X37" s="13">
        <f>V1_15Ngas!X38</f>
        <v>0</v>
      </c>
    </row>
    <row r="38" spans="1:24" x14ac:dyDescent="0.3">
      <c r="A38">
        <f>V1_15Ngas!A39</f>
        <v>37</v>
      </c>
      <c r="B38">
        <f>V1_15Ngas!B39</f>
        <v>13</v>
      </c>
      <c r="C38">
        <f>V1_15Ngas!C39</f>
        <v>23</v>
      </c>
      <c r="D38">
        <f>V1_15Ngas!D39</f>
        <v>2</v>
      </c>
      <c r="E38">
        <f>V1_15Ngas!E39</f>
        <v>26</v>
      </c>
      <c r="F38">
        <f>V1_15Ngas!F39</f>
        <v>4</v>
      </c>
      <c r="G38" s="14">
        <f>V1_15Ngas!G39</f>
        <v>41444</v>
      </c>
      <c r="H38" t="str">
        <f>V1_15Ngas!H39</f>
        <v>C</v>
      </c>
      <c r="I38" t="str">
        <f>V1_15Ngas!I39</f>
        <v>n</v>
      </c>
      <c r="J38" t="str">
        <f>V1_15Ngas!J39</f>
        <v>n</v>
      </c>
      <c r="K38" t="str">
        <f>V1_15Ngas!K39</f>
        <v>y</v>
      </c>
      <c r="L38" t="str">
        <f>V1_15Ngas!L39</f>
        <v>y</v>
      </c>
      <c r="M38" t="str">
        <f>V1_15Ngas!M39</f>
        <v>Loam</v>
      </c>
      <c r="N38" s="13">
        <v>6.9610787067513807E-2</v>
      </c>
      <c r="O38" s="13">
        <f>V1_15Ngas!O39</f>
        <v>0.12006192289455325</v>
      </c>
      <c r="P38" s="13">
        <f>V1_15Ngas!P39</f>
        <v>3.0133686048858488</v>
      </c>
      <c r="Q38" s="13">
        <f>V1_15Ngas!Q39</f>
        <v>6.0668336222808872</v>
      </c>
      <c r="R38" s="13">
        <f>V1_15Ngas!R39</f>
        <v>5.8192574848045533</v>
      </c>
      <c r="S38" s="13">
        <f>V1_15Ngas!S39</f>
        <v>0.24757613747633389</v>
      </c>
      <c r="T38" s="13">
        <f>V1_15Ngas!T39</f>
        <v>4.0808130384042927E-2</v>
      </c>
      <c r="U38" s="13">
        <f>V1_15Ngas!U39</f>
        <v>0.44444964673832577</v>
      </c>
      <c r="V38" s="13">
        <f>V1_15Ngas!V39</f>
        <v>0.20480244673980616</v>
      </c>
      <c r="W38" s="13">
        <f>V1_15Ngas!W39</f>
        <v>0.19644484179027716</v>
      </c>
      <c r="X38" s="13">
        <f>V1_15Ngas!X39</f>
        <v>8.3576049495290173E-3</v>
      </c>
    </row>
    <row r="39" spans="1:24" x14ac:dyDescent="0.3">
      <c r="A39">
        <f>V1_15Ngas!A40</f>
        <v>38</v>
      </c>
      <c r="B39">
        <f>V1_15Ngas!B40</f>
        <v>15</v>
      </c>
      <c r="C39">
        <f>V1_15Ngas!C40</f>
        <v>25</v>
      </c>
      <c r="D39">
        <f>V1_15Ngas!D40</f>
        <v>2</v>
      </c>
      <c r="E39">
        <f>V1_15Ngas!E40</f>
        <v>26</v>
      </c>
      <c r="F39">
        <f>V1_15Ngas!F40</f>
        <v>4</v>
      </c>
      <c r="G39" s="14">
        <f>V1_15Ngas!G40</f>
        <v>41444</v>
      </c>
      <c r="H39" t="str">
        <f>V1_15Ngas!H40</f>
        <v>C</v>
      </c>
      <c r="I39" t="str">
        <f>V1_15Ngas!I40</f>
        <v>n</v>
      </c>
      <c r="J39" t="str">
        <f>V1_15Ngas!J40</f>
        <v>n</v>
      </c>
      <c r="K39" t="str">
        <f>V1_15Ngas!K40</f>
        <v>y</v>
      </c>
      <c r="L39" t="str">
        <f>V1_15Ngas!L40</f>
        <v>y</v>
      </c>
      <c r="M39" t="str">
        <f>V1_15Ngas!M40</f>
        <v>Loam</v>
      </c>
      <c r="N39" s="13">
        <v>0</v>
      </c>
      <c r="O39" s="13">
        <f>V1_15Ngas!O40</f>
        <v>0</v>
      </c>
      <c r="P39" s="13">
        <f>V1_15Ngas!P40</f>
        <v>0</v>
      </c>
      <c r="Q39" s="13">
        <f>V1_15Ngas!Q40</f>
        <v>1.2363640349861915</v>
      </c>
      <c r="R39" s="13">
        <f>V1_15Ngas!R40</f>
        <v>1.2363640349861915</v>
      </c>
      <c r="S39" s="13">
        <f>V1_15Ngas!S40</f>
        <v>0</v>
      </c>
      <c r="T39" s="13">
        <f>V1_15Ngas!T40</f>
        <v>0</v>
      </c>
      <c r="U39" s="13">
        <f>V1_15Ngas!U40</f>
        <v>0</v>
      </c>
      <c r="V39" s="13">
        <f>V1_15Ngas!V40</f>
        <v>4.1736826026732926E-2</v>
      </c>
      <c r="W39" s="13">
        <f>V1_15Ngas!W40</f>
        <v>4.1736826026732926E-2</v>
      </c>
      <c r="X39" s="13">
        <f>V1_15Ngas!X40</f>
        <v>0</v>
      </c>
    </row>
    <row r="40" spans="1:24" x14ac:dyDescent="0.3">
      <c r="A40">
        <f>V1_15Ngas!A41</f>
        <v>39</v>
      </c>
      <c r="B40">
        <f>V1_15Ngas!B41</f>
        <v>16</v>
      </c>
      <c r="C40">
        <f>V1_15Ngas!C41</f>
        <v>26</v>
      </c>
      <c r="D40">
        <f>V1_15Ngas!D41</f>
        <v>2</v>
      </c>
      <c r="E40">
        <f>V1_15Ngas!E41</f>
        <v>26</v>
      </c>
      <c r="F40">
        <f>V1_15Ngas!F41</f>
        <v>4</v>
      </c>
      <c r="G40" s="14">
        <f>V1_15Ngas!G41</f>
        <v>41444</v>
      </c>
      <c r="H40" t="str">
        <f>V1_15Ngas!H41</f>
        <v>C</v>
      </c>
      <c r="I40" t="str">
        <f>V1_15Ngas!I41</f>
        <v>n</v>
      </c>
      <c r="J40" t="str">
        <f>V1_15Ngas!J41</f>
        <v>n</v>
      </c>
      <c r="K40" t="str">
        <f>V1_15Ngas!K41</f>
        <v>y</v>
      </c>
      <c r="L40" t="str">
        <f>V1_15Ngas!L41</f>
        <v>y</v>
      </c>
      <c r="M40" t="str">
        <f>V1_15Ngas!M41</f>
        <v>Loam</v>
      </c>
      <c r="N40" s="13">
        <v>0</v>
      </c>
      <c r="O40" s="13">
        <f>V1_15Ngas!O41</f>
        <v>0</v>
      </c>
      <c r="P40" s="13">
        <f>V1_15Ngas!P41</f>
        <v>0</v>
      </c>
      <c r="Q40" s="13">
        <f>V1_15Ngas!Q41</f>
        <v>0</v>
      </c>
      <c r="R40" s="13">
        <f>V1_15Ngas!R41</f>
        <v>0</v>
      </c>
      <c r="S40" s="13">
        <f>V1_15Ngas!S41</f>
        <v>0</v>
      </c>
      <c r="T40" s="13">
        <f>V1_15Ngas!T41</f>
        <v>0</v>
      </c>
      <c r="U40" s="13">
        <f>V1_15Ngas!U41</f>
        <v>0</v>
      </c>
      <c r="V40" s="13">
        <f>V1_15Ngas!V41</f>
        <v>0</v>
      </c>
      <c r="W40" s="13">
        <f>V1_15Ngas!W41</f>
        <v>0</v>
      </c>
      <c r="X40" s="13">
        <f>V1_15Ngas!X41</f>
        <v>0</v>
      </c>
    </row>
    <row r="41" spans="1:24" x14ac:dyDescent="0.3">
      <c r="A41">
        <f>V1_15Ngas!A42</f>
        <v>40</v>
      </c>
      <c r="B41">
        <f>V1_15Ngas!B42</f>
        <v>17</v>
      </c>
      <c r="C41">
        <f>V1_15Ngas!C42</f>
        <v>27</v>
      </c>
      <c r="D41">
        <f>V1_15Ngas!D42</f>
        <v>2</v>
      </c>
      <c r="E41">
        <f>V1_15Ngas!E42</f>
        <v>26</v>
      </c>
      <c r="F41">
        <f>V1_15Ngas!F42</f>
        <v>4</v>
      </c>
      <c r="G41" s="14">
        <f>V1_15Ngas!G42</f>
        <v>41444</v>
      </c>
      <c r="H41" t="str">
        <f>V1_15Ngas!H42</f>
        <v>Lt</v>
      </c>
      <c r="I41" t="str">
        <f>V1_15Ngas!I42</f>
        <v>y</v>
      </c>
      <c r="J41" t="str">
        <f>V1_15Ngas!J42</f>
        <v>n</v>
      </c>
      <c r="K41" t="str">
        <f>V1_15Ngas!K42</f>
        <v>n</v>
      </c>
      <c r="L41" t="str">
        <f>V1_15Ngas!L42</f>
        <v>y</v>
      </c>
      <c r="M41" t="str">
        <f>V1_15Ngas!M42</f>
        <v>Sand</v>
      </c>
      <c r="N41" s="13">
        <v>0.72335608629509029</v>
      </c>
      <c r="O41" s="13">
        <f>V1_15Ngas!O42</f>
        <v>0.42814944357556395</v>
      </c>
      <c r="P41" s="13">
        <f>V1_15Ngas!P42</f>
        <v>3.7982708036895287</v>
      </c>
      <c r="Q41" s="13">
        <f>V1_15Ngas!Q42</f>
        <v>47.230941439146228</v>
      </c>
      <c r="R41" s="13">
        <f>V1_15Ngas!R42</f>
        <v>38.056609105726892</v>
      </c>
      <c r="S41" s="13">
        <f>V1_15Ngas!S42</f>
        <v>9.1743323334193363</v>
      </c>
      <c r="T41" s="13">
        <f>V1_15Ngas!T42</f>
        <v>0.19424411315704607</v>
      </c>
      <c r="U41" s="13">
        <f>V1_15Ngas!U42</f>
        <v>0.56021693269757056</v>
      </c>
      <c r="V41" s="13">
        <f>V1_15Ngas!V42</f>
        <v>1.5944087098477218</v>
      </c>
      <c r="W41" s="13">
        <f>V1_15Ngas!W42</f>
        <v>1.2847042039934811</v>
      </c>
      <c r="X41" s="13">
        <f>V1_15Ngas!X42</f>
        <v>0.3097045058542407</v>
      </c>
    </row>
    <row r="42" spans="1:24" x14ac:dyDescent="0.3">
      <c r="A42">
        <f>V1_15Ngas!A43</f>
        <v>41</v>
      </c>
      <c r="B42">
        <f>V1_15Ngas!B43</f>
        <v>18</v>
      </c>
      <c r="C42">
        <f>V1_15Ngas!C43</f>
        <v>28</v>
      </c>
      <c r="D42">
        <f>V1_15Ngas!D43</f>
        <v>2</v>
      </c>
      <c r="E42">
        <f>V1_15Ngas!E43</f>
        <v>26</v>
      </c>
      <c r="F42">
        <f>V1_15Ngas!F43</f>
        <v>4</v>
      </c>
      <c r="G42" s="14">
        <f>V1_15Ngas!G43</f>
        <v>41444</v>
      </c>
      <c r="H42" t="str">
        <f>V1_15Ngas!H43</f>
        <v>Lt</v>
      </c>
      <c r="I42" t="str">
        <f>V1_15Ngas!I43</f>
        <v>y</v>
      </c>
      <c r="J42" t="str">
        <f>V1_15Ngas!J43</f>
        <v>n</v>
      </c>
      <c r="K42" t="str">
        <f>V1_15Ngas!K43</f>
        <v>n</v>
      </c>
      <c r="L42" t="str">
        <f>V1_15Ngas!L43</f>
        <v>y</v>
      </c>
      <c r="M42" t="str">
        <f>V1_15Ngas!M43</f>
        <v>Sand</v>
      </c>
      <c r="N42" s="13">
        <v>0.67582403889221343</v>
      </c>
      <c r="O42" s="13">
        <f>V1_15Ngas!O43</f>
        <v>0.47050890058885969</v>
      </c>
      <c r="P42" s="13">
        <f>V1_15Ngas!P43</f>
        <v>4.0860125619373626</v>
      </c>
      <c r="Q42" s="13">
        <f>V1_15Ngas!Q43</f>
        <v>56.522908140815304</v>
      </c>
      <c r="R42" s="13">
        <f>V1_15Ngas!R43</f>
        <v>47.103395722808798</v>
      </c>
      <c r="S42" s="13">
        <f>V1_15Ngas!S43</f>
        <v>9.4195124180065051</v>
      </c>
      <c r="T42" s="13">
        <f>V1_15Ngas!T43</f>
        <v>0.16664946528476046</v>
      </c>
      <c r="U42" s="13">
        <f>V1_15Ngas!U43</f>
        <v>0.60265672004975845</v>
      </c>
      <c r="V42" s="13">
        <f>V1_15Ngas!V43</f>
        <v>1.9080842833029856</v>
      </c>
      <c r="W42" s="13">
        <f>V1_15Ngas!W43</f>
        <v>1.5901030577722877</v>
      </c>
      <c r="X42" s="13">
        <f>V1_15Ngas!X43</f>
        <v>0.31798122553069796</v>
      </c>
    </row>
    <row r="43" spans="1:24" x14ac:dyDescent="0.3">
      <c r="A43">
        <f>V1_15Ngas!A44</f>
        <v>42</v>
      </c>
      <c r="B43">
        <f>V1_15Ngas!B44</f>
        <v>19</v>
      </c>
      <c r="C43">
        <f>V1_15Ngas!C44</f>
        <v>29</v>
      </c>
      <c r="D43">
        <f>V1_15Ngas!D44</f>
        <v>2</v>
      </c>
      <c r="E43">
        <f>V1_15Ngas!E44</f>
        <v>26</v>
      </c>
      <c r="F43">
        <f>V1_15Ngas!F44</f>
        <v>4</v>
      </c>
      <c r="G43" s="14">
        <f>V1_15Ngas!G44</f>
        <v>41444</v>
      </c>
      <c r="H43" t="str">
        <f>V1_15Ngas!H44</f>
        <v>Lt</v>
      </c>
      <c r="I43" t="str">
        <f>V1_15Ngas!I44</f>
        <v>y</v>
      </c>
      <c r="J43" t="str">
        <f>V1_15Ngas!J44</f>
        <v>n</v>
      </c>
      <c r="K43" t="str">
        <f>V1_15Ngas!K44</f>
        <v>n</v>
      </c>
      <c r="L43" t="str">
        <f>V1_15Ngas!L44</f>
        <v>y</v>
      </c>
      <c r="M43" t="str">
        <f>V1_15Ngas!M44</f>
        <v>Sand</v>
      </c>
      <c r="N43" s="13">
        <v>0.61719128298220227</v>
      </c>
      <c r="O43" s="13">
        <f>V1_15Ngas!O44</f>
        <v>0.54186655281415719</v>
      </c>
      <c r="P43" s="13">
        <f>V1_15Ngas!P44</f>
        <v>4.6085633506428989</v>
      </c>
      <c r="Q43" s="13">
        <f>V1_15Ngas!Q44</f>
        <v>37.868556515081927</v>
      </c>
      <c r="R43" s="13">
        <f>V1_15Ngas!R44</f>
        <v>27.961627016436879</v>
      </c>
      <c r="S43" s="13">
        <f>V1_15Ngas!S44</f>
        <v>9.9069294986450487</v>
      </c>
      <c r="T43" s="13">
        <f>V1_15Ngas!T44</f>
        <v>0.26161360269170575</v>
      </c>
      <c r="U43" s="13">
        <f>V1_15Ngas!U44</f>
        <v>0.67972910776443929</v>
      </c>
      <c r="V43" s="13">
        <f>V1_15Ngas!V44</f>
        <v>1.2783559780361375</v>
      </c>
      <c r="W43" s="13">
        <f>V1_15Ngas!W44</f>
        <v>0.94392066509962447</v>
      </c>
      <c r="X43" s="13">
        <f>V1_15Ngas!X44</f>
        <v>0.33443531293651302</v>
      </c>
    </row>
    <row r="44" spans="1:24" x14ac:dyDescent="0.3">
      <c r="A44">
        <f>V1_15Ngas!A45</f>
        <v>43</v>
      </c>
      <c r="B44">
        <f>V1_15Ngas!B45</f>
        <v>20</v>
      </c>
      <c r="C44">
        <f>V1_15Ngas!C45</f>
        <v>30</v>
      </c>
      <c r="D44">
        <f>V1_15Ngas!D45</f>
        <v>2</v>
      </c>
      <c r="E44">
        <f>V1_15Ngas!E45</f>
        <v>26</v>
      </c>
      <c r="F44">
        <f>V1_15Ngas!F45</f>
        <v>4</v>
      </c>
      <c r="G44" s="14">
        <f>V1_15Ngas!G45</f>
        <v>41444</v>
      </c>
      <c r="H44" t="str">
        <f>V1_15Ngas!H45</f>
        <v>Lt</v>
      </c>
      <c r="I44" t="str">
        <f>V1_15Ngas!I45</f>
        <v>y</v>
      </c>
      <c r="J44" t="str">
        <f>V1_15Ngas!J45</f>
        <v>n</v>
      </c>
      <c r="K44" t="str">
        <f>V1_15Ngas!K45</f>
        <v>n</v>
      </c>
      <c r="L44" t="str">
        <f>V1_15Ngas!L45</f>
        <v>y</v>
      </c>
      <c r="M44" t="str">
        <f>V1_15Ngas!M45</f>
        <v>Sand</v>
      </c>
      <c r="N44" s="13">
        <v>1.1619598753914604</v>
      </c>
      <c r="O44" s="13">
        <f>V1_15Ngas!O45</f>
        <v>0.84907088755516869</v>
      </c>
      <c r="P44" s="13">
        <f>V1_15Ngas!P45</f>
        <v>4.6891046677816037</v>
      </c>
      <c r="Q44" s="13">
        <f>V1_15Ngas!Q45</f>
        <v>97.59087615273252</v>
      </c>
      <c r="R44" s="13">
        <f>V1_15Ngas!R45</f>
        <v>68.36537104868799</v>
      </c>
      <c r="S44" s="13">
        <f>V1_15Ngas!S45</f>
        <v>29.22550510404453</v>
      </c>
      <c r="T44" s="13">
        <f>V1_15Ngas!T45</f>
        <v>0.29946964569009277</v>
      </c>
      <c r="U44" s="13">
        <f>V1_15Ngas!U45</f>
        <v>0.69160835807988252</v>
      </c>
      <c r="V44" s="13">
        <f>V1_15Ngas!V45</f>
        <v>3.2944450861744192</v>
      </c>
      <c r="W44" s="13">
        <f>V1_15Ngas!W45</f>
        <v>2.307858783472299</v>
      </c>
      <c r="X44" s="13">
        <f>V1_15Ngas!X45</f>
        <v>0.98658630270212044</v>
      </c>
    </row>
    <row r="45" spans="1:24" x14ac:dyDescent="0.3">
      <c r="A45">
        <f>V1_15Ngas!A46</f>
        <v>44</v>
      </c>
      <c r="B45">
        <f>V1_15Ngas!B46</f>
        <v>21</v>
      </c>
      <c r="C45">
        <f>V1_15Ngas!C46</f>
        <v>31</v>
      </c>
      <c r="D45">
        <f>V1_15Ngas!D46</f>
        <v>2</v>
      </c>
      <c r="E45">
        <f>V1_15Ngas!E46</f>
        <v>26</v>
      </c>
      <c r="F45">
        <f>V1_15Ngas!F46</f>
        <v>4</v>
      </c>
      <c r="G45" s="14">
        <f>V1_15Ngas!G46</f>
        <v>41444</v>
      </c>
      <c r="H45" t="str">
        <f>V1_15Ngas!H46</f>
        <v>LF</v>
      </c>
      <c r="I45" t="str">
        <f>V1_15Ngas!I46</f>
        <v>y</v>
      </c>
      <c r="J45" t="str">
        <f>V1_15Ngas!J46</f>
        <v>y</v>
      </c>
      <c r="K45" t="str">
        <f>V1_15Ngas!K46</f>
        <v>y</v>
      </c>
      <c r="L45" t="str">
        <f>V1_15Ngas!L46</f>
        <v>y</v>
      </c>
      <c r="M45" t="str">
        <f>V1_15Ngas!M46</f>
        <v>Sand</v>
      </c>
      <c r="N45" s="13">
        <v>1.3831090818413474</v>
      </c>
      <c r="O45" s="13">
        <f>V1_15Ngas!O46</f>
        <v>0.22921509649822974</v>
      </c>
      <c r="P45" s="13">
        <f>V1_15Ngas!P46</f>
        <v>2.0324892810970021</v>
      </c>
      <c r="Q45" s="13">
        <f>V1_15Ngas!Q46</f>
        <v>43.792575270864262</v>
      </c>
      <c r="R45" s="13">
        <f>V1_15Ngas!R46</f>
        <v>34.401256225521458</v>
      </c>
      <c r="S45" s="13">
        <f>V1_15Ngas!S46</f>
        <v>9.3913190453428044</v>
      </c>
      <c r="T45" s="13">
        <f>V1_15Ngas!T46</f>
        <v>0.21445002919458278</v>
      </c>
      <c r="U45" s="13">
        <f>V1_15Ngas!U46</f>
        <v>0.29977718010280269</v>
      </c>
      <c r="V45" s="13">
        <f>V1_15Ngas!V46</f>
        <v>1.478337321065055</v>
      </c>
      <c r="W45" s="13">
        <f>V1_15Ngas!W46</f>
        <v>1.1613078394032126</v>
      </c>
      <c r="X45" s="13">
        <f>V1_15Ngas!X46</f>
        <v>0.31702948166184231</v>
      </c>
    </row>
    <row r="46" spans="1:24" x14ac:dyDescent="0.3">
      <c r="A46">
        <f>V1_15Ngas!A47</f>
        <v>45</v>
      </c>
      <c r="B46">
        <f>V1_15Ngas!B47</f>
        <v>23</v>
      </c>
      <c r="C46">
        <f>V1_15Ngas!C47</f>
        <v>33</v>
      </c>
      <c r="D46">
        <f>V1_15Ngas!D47</f>
        <v>2</v>
      </c>
      <c r="E46">
        <f>V1_15Ngas!E47</f>
        <v>26</v>
      </c>
      <c r="F46">
        <f>V1_15Ngas!F47</f>
        <v>4</v>
      </c>
      <c r="G46" s="14">
        <f>V1_15Ngas!G47</f>
        <v>41444</v>
      </c>
      <c r="H46" t="str">
        <f>V1_15Ngas!H47</f>
        <v>LF</v>
      </c>
      <c r="I46" t="str">
        <f>V1_15Ngas!I47</f>
        <v>y</v>
      </c>
      <c r="J46" t="str">
        <f>V1_15Ngas!J47</f>
        <v>y</v>
      </c>
      <c r="K46" t="str">
        <f>V1_15Ngas!K47</f>
        <v>y</v>
      </c>
      <c r="L46" t="str">
        <f>V1_15Ngas!L47</f>
        <v>y</v>
      </c>
      <c r="M46" t="str">
        <f>V1_15Ngas!M47</f>
        <v>Sand</v>
      </c>
      <c r="N46" s="13">
        <v>1.1420101166327592</v>
      </c>
      <c r="O46" s="13">
        <f>V1_15Ngas!O47</f>
        <v>0.39985182441316447</v>
      </c>
      <c r="P46" s="13">
        <f>V1_15Ngas!P47</f>
        <v>3.5597616665055574</v>
      </c>
      <c r="Q46" s="13">
        <f>V1_15Ngas!Q47</f>
        <v>78.691339401255505</v>
      </c>
      <c r="R46" s="13">
        <f>V1_15Ngas!R47</f>
        <v>65.164511106180441</v>
      </c>
      <c r="S46" s="13">
        <f>V1_15Ngas!S47</f>
        <v>13.526828295075063</v>
      </c>
      <c r="T46" s="13">
        <f>V1_15Ngas!T47</f>
        <v>0.17189729388262573</v>
      </c>
      <c r="U46" s="13">
        <f>V1_15Ngas!U47</f>
        <v>0.52503859387987573</v>
      </c>
      <c r="V46" s="13">
        <f>V1_15Ngas!V47</f>
        <v>2.6564398910531852</v>
      </c>
      <c r="W46" s="13">
        <f>V1_15Ngas!W47</f>
        <v>2.1998050624192858</v>
      </c>
      <c r="X46" s="13">
        <f>V1_15Ngas!X47</f>
        <v>0.45663482863389965</v>
      </c>
    </row>
    <row r="47" spans="1:24" x14ac:dyDescent="0.3">
      <c r="A47">
        <f>V1_15Ngas!A48</f>
        <v>46</v>
      </c>
      <c r="B47">
        <f>V1_15Ngas!B48</f>
        <v>24</v>
      </c>
      <c r="C47">
        <f>V1_15Ngas!C48</f>
        <v>34</v>
      </c>
      <c r="D47">
        <f>V1_15Ngas!D48</f>
        <v>2</v>
      </c>
      <c r="E47">
        <f>V1_15Ngas!E48</f>
        <v>26</v>
      </c>
      <c r="F47">
        <f>V1_15Ngas!F48</f>
        <v>4</v>
      </c>
      <c r="G47" s="14">
        <f>V1_15Ngas!G48</f>
        <v>41444</v>
      </c>
      <c r="H47" t="str">
        <f>V1_15Ngas!H48</f>
        <v>LF</v>
      </c>
      <c r="I47" t="str">
        <f>V1_15Ngas!I48</f>
        <v>y</v>
      </c>
      <c r="J47" t="str">
        <f>V1_15Ngas!J48</f>
        <v>y</v>
      </c>
      <c r="K47" t="str">
        <f>V1_15Ngas!K48</f>
        <v>y</v>
      </c>
      <c r="L47" t="str">
        <f>V1_15Ngas!L48</f>
        <v>y</v>
      </c>
      <c r="M47" t="str">
        <f>V1_15Ngas!M48</f>
        <v>Sand</v>
      </c>
      <c r="N47" s="13">
        <v>0.86070360483574382</v>
      </c>
      <c r="O47" s="13">
        <f>V1_15Ngas!O48</f>
        <v>0.3165376862045326</v>
      </c>
      <c r="P47" s="13">
        <f>V1_15Ngas!P48</f>
        <v>4.1569893630696981</v>
      </c>
      <c r="Q47" s="13">
        <f>V1_15Ngas!Q48</f>
        <v>53.262215089578838</v>
      </c>
      <c r="R47" s="13">
        <f>V1_15Ngas!R48</f>
        <v>45.191611995931787</v>
      </c>
      <c r="S47" s="13">
        <f>V1_15Ngas!S48</f>
        <v>8.0706030936470512</v>
      </c>
      <c r="T47" s="13">
        <f>V1_15Ngas!T48</f>
        <v>0.15152586275417837</v>
      </c>
      <c r="U47" s="13">
        <f>V1_15Ngas!U48</f>
        <v>0.613125274789041</v>
      </c>
      <c r="V47" s="13">
        <f>V1_15Ngas!V48</f>
        <v>1.7980107331551496</v>
      </c>
      <c r="W47" s="13">
        <f>V1_15Ngas!W48</f>
        <v>1.5255656055725428</v>
      </c>
      <c r="X47" s="13">
        <f>V1_15Ngas!X48</f>
        <v>0.27244512758260686</v>
      </c>
    </row>
    <row r="48" spans="1:24" x14ac:dyDescent="0.3">
      <c r="A48">
        <f>V1_15Ngas!A49</f>
        <v>47</v>
      </c>
      <c r="B48">
        <f>V1_15Ngas!B49</f>
        <v>26</v>
      </c>
      <c r="C48">
        <f>V1_15Ngas!C49</f>
        <v>36</v>
      </c>
      <c r="D48">
        <f>V1_15Ngas!D49</f>
        <v>2</v>
      </c>
      <c r="E48">
        <f>V1_15Ngas!E49</f>
        <v>26</v>
      </c>
      <c r="F48">
        <f>V1_15Ngas!F49</f>
        <v>4</v>
      </c>
      <c r="G48" s="14">
        <f>V1_15Ngas!G49</f>
        <v>41444</v>
      </c>
      <c r="H48" t="str">
        <f>V1_15Ngas!H49</f>
        <v>Fc</v>
      </c>
      <c r="I48" t="str">
        <f>V1_15Ngas!I49</f>
        <v>n</v>
      </c>
      <c r="J48" t="str">
        <f>V1_15Ngas!J49</f>
        <v>y</v>
      </c>
      <c r="K48" t="str">
        <f>V1_15Ngas!K49</f>
        <v>y</v>
      </c>
      <c r="L48" t="str">
        <f>V1_15Ngas!L49</f>
        <v>n</v>
      </c>
      <c r="M48" t="str">
        <f>V1_15Ngas!M49</f>
        <v>Sand</v>
      </c>
      <c r="N48" s="13">
        <v>0.97075735302735944</v>
      </c>
      <c r="O48" s="13">
        <f>V1_15Ngas!O49</f>
        <v>0.20032990686143218</v>
      </c>
      <c r="P48" s="13">
        <f>V1_15Ngas!P49</f>
        <v>4.9321145691430601</v>
      </c>
      <c r="Q48" s="13">
        <f>V1_15Ngas!Q49</f>
        <v>22.714722012799374</v>
      </c>
      <c r="R48" s="13">
        <f>V1_15Ngas!R49</f>
        <v>16.953913733218585</v>
      </c>
      <c r="S48" s="13">
        <f>V1_15Ngas!S49</f>
        <v>5.7608082795807896</v>
      </c>
      <c r="T48" s="13">
        <f>V1_15Ngas!T49</f>
        <v>0.25361561881913713</v>
      </c>
      <c r="U48" s="13">
        <f>V1_15Ngas!U49</f>
        <v>0.72745052642228025</v>
      </c>
      <c r="V48" s="13">
        <f>V1_15Ngas!V49</f>
        <v>0.7667971358487442</v>
      </c>
      <c r="W48" s="13">
        <f>V1_15Ngas!W49</f>
        <v>0.57232540573172297</v>
      </c>
      <c r="X48" s="13">
        <f>V1_15Ngas!X49</f>
        <v>0.19447173011702124</v>
      </c>
    </row>
    <row r="49" spans="1:24" x14ac:dyDescent="0.3">
      <c r="A49">
        <f>V1_15Ngas!A50</f>
        <v>48</v>
      </c>
      <c r="B49">
        <f>V1_15Ngas!B50</f>
        <v>27</v>
      </c>
      <c r="C49">
        <f>V1_15Ngas!C50</f>
        <v>37</v>
      </c>
      <c r="D49">
        <f>V1_15Ngas!D50</f>
        <v>2</v>
      </c>
      <c r="E49">
        <f>V1_15Ngas!E50</f>
        <v>26</v>
      </c>
      <c r="F49">
        <f>V1_15Ngas!F50</f>
        <v>4</v>
      </c>
      <c r="G49" s="14">
        <f>V1_15Ngas!G50</f>
        <v>41444</v>
      </c>
      <c r="H49" t="str">
        <f>V1_15Ngas!H50</f>
        <v>Fc</v>
      </c>
      <c r="I49" t="str">
        <f>V1_15Ngas!I50</f>
        <v>n</v>
      </c>
      <c r="J49" t="str">
        <f>V1_15Ngas!J50</f>
        <v>y</v>
      </c>
      <c r="K49" t="str">
        <f>V1_15Ngas!K50</f>
        <v>y</v>
      </c>
      <c r="L49" t="str">
        <f>V1_15Ngas!L50</f>
        <v>n</v>
      </c>
      <c r="M49" t="str">
        <f>V1_15Ngas!M50</f>
        <v>Sand</v>
      </c>
      <c r="N49" s="13">
        <v>1.038087416810787</v>
      </c>
      <c r="O49" s="13">
        <f>V1_15Ngas!O50</f>
        <v>0</v>
      </c>
      <c r="P49" s="13">
        <f>V1_15Ngas!P50</f>
        <v>4.8110049198794895</v>
      </c>
      <c r="Q49" s="13">
        <f>V1_15Ngas!Q50</f>
        <v>175.04563639199844</v>
      </c>
      <c r="R49" s="13">
        <f>V1_15Ngas!R50</f>
        <v>136.97502750228202</v>
      </c>
      <c r="S49" s="13">
        <f>V1_15Ngas!S50</f>
        <v>38.070608889716425</v>
      </c>
      <c r="T49" s="13">
        <f>V1_15Ngas!T50</f>
        <v>0.21748961970386302</v>
      </c>
      <c r="U49" s="13">
        <f>V1_15Ngas!U50</f>
        <v>0.70958774629490995</v>
      </c>
      <c r="V49" s="13">
        <f>V1_15Ngas!V50</f>
        <v>5.9091408890045765</v>
      </c>
      <c r="W49" s="13">
        <f>V1_15Ngas!W50</f>
        <v>4.6239640842784242</v>
      </c>
      <c r="X49" s="13">
        <f>V1_15Ngas!X50</f>
        <v>1.2851768047261523</v>
      </c>
    </row>
    <row r="50" spans="1:24" x14ac:dyDescent="0.3">
      <c r="A50">
        <f>V1_15Ngas!A51</f>
        <v>49</v>
      </c>
      <c r="B50">
        <f>V1_15Ngas!B51</f>
        <v>28</v>
      </c>
      <c r="C50">
        <f>V1_15Ngas!C51</f>
        <v>38</v>
      </c>
      <c r="D50">
        <f>V1_15Ngas!D51</f>
        <v>2</v>
      </c>
      <c r="E50">
        <f>V1_15Ngas!E51</f>
        <v>26</v>
      </c>
      <c r="F50">
        <f>V1_15Ngas!F51</f>
        <v>4</v>
      </c>
      <c r="G50" s="14">
        <f>V1_15Ngas!G51</f>
        <v>41444</v>
      </c>
      <c r="H50" t="str">
        <f>V1_15Ngas!H51</f>
        <v>Fc</v>
      </c>
      <c r="I50" t="str">
        <f>V1_15Ngas!I51</f>
        <v>n</v>
      </c>
      <c r="J50" t="str">
        <f>V1_15Ngas!J51</f>
        <v>y</v>
      </c>
      <c r="K50" t="str">
        <f>V1_15Ngas!K51</f>
        <v>y</v>
      </c>
      <c r="L50" t="str">
        <f>V1_15Ngas!L51</f>
        <v>n</v>
      </c>
      <c r="M50" t="str">
        <f>V1_15Ngas!M51</f>
        <v>Sand</v>
      </c>
      <c r="N50" s="13">
        <v>1.6544021889268383</v>
      </c>
      <c r="O50" s="13">
        <f>V1_15Ngas!O51</f>
        <v>0.52503278806781328</v>
      </c>
      <c r="P50" s="13">
        <f>V1_15Ngas!P51</f>
        <v>5.1147606418793679</v>
      </c>
      <c r="Q50" s="13">
        <f>V1_15Ngas!Q51</f>
        <v>143.11055187367799</v>
      </c>
      <c r="R50" s="13">
        <f>V1_15Ngas!R51</f>
        <v>117.37968214993569</v>
      </c>
      <c r="S50" s="13">
        <f>V1_15Ngas!S51</f>
        <v>25.730869723742302</v>
      </c>
      <c r="T50" s="13">
        <f>V1_15Ngas!T51</f>
        <v>0.17979715252900877</v>
      </c>
      <c r="U50" s="13">
        <f>V1_15Ngas!U51</f>
        <v>0.75438947520344657</v>
      </c>
      <c r="V50" s="13">
        <f>V1_15Ngas!V51</f>
        <v>4.8310853738220771</v>
      </c>
      <c r="W50" s="13">
        <f>V1_15Ngas!W51</f>
        <v>3.9624699799843257</v>
      </c>
      <c r="X50" s="13">
        <f>V1_15Ngas!X51</f>
        <v>0.86861539383775122</v>
      </c>
    </row>
    <row r="51" spans="1:24" x14ac:dyDescent="0.3">
      <c r="A51">
        <f>V1_15Ngas!A52</f>
        <v>50</v>
      </c>
      <c r="B51">
        <f>V1_15Ngas!B52</f>
        <v>29</v>
      </c>
      <c r="C51">
        <f>V1_15Ngas!C52</f>
        <v>39</v>
      </c>
      <c r="D51">
        <f>V1_15Ngas!D52</f>
        <v>2</v>
      </c>
      <c r="E51">
        <f>V1_15Ngas!E52</f>
        <v>26</v>
      </c>
      <c r="F51">
        <f>V1_15Ngas!F52</f>
        <v>4</v>
      </c>
      <c r="G51" s="14">
        <f>V1_15Ngas!G52</f>
        <v>41444</v>
      </c>
      <c r="H51" t="str">
        <f>V1_15Ngas!H52</f>
        <v>C</v>
      </c>
      <c r="I51" t="str">
        <f>V1_15Ngas!I52</f>
        <v>n</v>
      </c>
      <c r="J51" t="str">
        <f>V1_15Ngas!J52</f>
        <v>n</v>
      </c>
      <c r="K51" t="str">
        <f>V1_15Ngas!K52</f>
        <v>y</v>
      </c>
      <c r="L51" t="str">
        <f>V1_15Ngas!L52</f>
        <v>y</v>
      </c>
      <c r="M51" t="str">
        <f>V1_15Ngas!M52</f>
        <v>Sand</v>
      </c>
      <c r="N51" s="13">
        <v>0.81089660886567083</v>
      </c>
      <c r="O51" s="13">
        <f>V1_15Ngas!O52</f>
        <v>0.55452666326862854</v>
      </c>
      <c r="P51" s="13">
        <f>V1_15Ngas!P52</f>
        <v>5.056013967773624</v>
      </c>
      <c r="Q51" s="13">
        <f>V1_15Ngas!Q52</f>
        <v>64.010102721199488</v>
      </c>
      <c r="R51" s="13">
        <f>V1_15Ngas!R52</f>
        <v>50.689776484900428</v>
      </c>
      <c r="S51" s="13">
        <f>V1_15Ngas!S52</f>
        <v>13.32032623629906</v>
      </c>
      <c r="T51" s="13">
        <f>V1_15Ngas!T52</f>
        <v>0.20809724824715059</v>
      </c>
      <c r="U51" s="13">
        <f>V1_15Ngas!U52</f>
        <v>0.74572477400790915</v>
      </c>
      <c r="V51" s="13">
        <f>V1_15Ngas!V52</f>
        <v>2.160834871954072</v>
      </c>
      <c r="W51" s="13">
        <f>V1_15Ngas!W52</f>
        <v>1.7111710811839456</v>
      </c>
      <c r="X51" s="13">
        <f>V1_15Ngas!X52</f>
        <v>0.44966379077012641</v>
      </c>
    </row>
    <row r="52" spans="1:24" x14ac:dyDescent="0.3">
      <c r="A52">
        <f>V1_15Ngas!A53</f>
        <v>51</v>
      </c>
      <c r="B52">
        <f>V1_15Ngas!B53</f>
        <v>30</v>
      </c>
      <c r="C52">
        <f>V1_15Ngas!C53</f>
        <v>40</v>
      </c>
      <c r="D52">
        <f>V1_15Ngas!D53</f>
        <v>2</v>
      </c>
      <c r="E52">
        <f>V1_15Ngas!E53</f>
        <v>26</v>
      </c>
      <c r="F52">
        <f>V1_15Ngas!F53</f>
        <v>4</v>
      </c>
      <c r="G52" s="14">
        <f>V1_15Ngas!G53</f>
        <v>41444</v>
      </c>
      <c r="H52" t="str">
        <f>V1_15Ngas!H53</f>
        <v>C</v>
      </c>
      <c r="I52" t="str">
        <f>V1_15Ngas!I53</f>
        <v>n</v>
      </c>
      <c r="J52" t="str">
        <f>V1_15Ngas!J53</f>
        <v>n</v>
      </c>
      <c r="K52" t="str">
        <f>V1_15Ngas!K53</f>
        <v>y</v>
      </c>
      <c r="L52" t="str">
        <f>V1_15Ngas!L53</f>
        <v>y</v>
      </c>
      <c r="M52" t="str">
        <f>V1_15Ngas!M53</f>
        <v>Sand</v>
      </c>
      <c r="N52" s="13">
        <v>0.41170931351510603</v>
      </c>
      <c r="O52" s="13">
        <f>V1_15Ngas!O53</f>
        <v>0.49479320128250232</v>
      </c>
      <c r="P52" s="13">
        <f>V1_15Ngas!P53</f>
        <v>5.0644254682806267</v>
      </c>
      <c r="Q52" s="13">
        <f>V1_15Ngas!Q53</f>
        <v>34.32907756485303</v>
      </c>
      <c r="R52" s="13">
        <f>V1_15Ngas!R53</f>
        <v>28.294576624861694</v>
      </c>
      <c r="S52" s="13">
        <f>V1_15Ngas!S53</f>
        <v>6.0345009399913359</v>
      </c>
      <c r="T52" s="13">
        <f>V1_15Ngas!T53</f>
        <v>0.17578395249890458</v>
      </c>
      <c r="U52" s="13">
        <f>V1_15Ngas!U53</f>
        <v>0.74696540830097735</v>
      </c>
      <c r="V52" s="13">
        <f>V1_15Ngas!V53</f>
        <v>1.1588712526715432</v>
      </c>
      <c r="W52" s="13">
        <f>V1_15Ngas!W53</f>
        <v>0.95516028343958259</v>
      </c>
      <c r="X52" s="13">
        <f>V1_15Ngas!X53</f>
        <v>0.20371096923196058</v>
      </c>
    </row>
    <row r="53" spans="1:24" x14ac:dyDescent="0.3">
      <c r="A53">
        <f>V1_15Ngas!A54</f>
        <v>52</v>
      </c>
      <c r="B53">
        <f>V1_15Ngas!B54</f>
        <v>32</v>
      </c>
      <c r="C53">
        <f>V1_15Ngas!C54</f>
        <v>42</v>
      </c>
      <c r="D53">
        <f>V1_15Ngas!D54</f>
        <v>2</v>
      </c>
      <c r="E53">
        <f>V1_15Ngas!E54</f>
        <v>26</v>
      </c>
      <c r="F53">
        <f>V1_15Ngas!F54</f>
        <v>4</v>
      </c>
      <c r="G53" s="14">
        <f>V1_15Ngas!G54</f>
        <v>41444</v>
      </c>
      <c r="H53" t="str">
        <f>V1_15Ngas!H54</f>
        <v>C</v>
      </c>
      <c r="I53" t="str">
        <f>V1_15Ngas!I54</f>
        <v>n</v>
      </c>
      <c r="J53" t="str">
        <f>V1_15Ngas!J54</f>
        <v>n</v>
      </c>
      <c r="K53" t="str">
        <f>V1_15Ngas!K54</f>
        <v>y</v>
      </c>
      <c r="L53" t="str">
        <f>V1_15Ngas!L54</f>
        <v>y</v>
      </c>
      <c r="M53" t="str">
        <f>V1_15Ngas!M54</f>
        <v>Sand</v>
      </c>
      <c r="N53" s="13">
        <v>0.79388046795769807</v>
      </c>
      <c r="O53" s="13">
        <f>V1_15Ngas!O54</f>
        <v>0.51153120782533201</v>
      </c>
      <c r="P53" s="13">
        <f>V1_15Ngas!P54</f>
        <v>5.0895167371589123</v>
      </c>
      <c r="Q53" s="13">
        <f>V1_15Ngas!Q54</f>
        <v>40.015225514892052</v>
      </c>
      <c r="R53" s="13">
        <f>V1_15Ngas!R54</f>
        <v>27.985542166371591</v>
      </c>
      <c r="S53" s="13">
        <f>V1_15Ngas!S54</f>
        <v>12.029683348520461</v>
      </c>
      <c r="T53" s="13">
        <f>V1_15Ngas!T54</f>
        <v>0.30062765344265019</v>
      </c>
      <c r="U53" s="13">
        <f>V1_15Ngas!U54</f>
        <v>0.75066618542166841</v>
      </c>
      <c r="V53" s="13">
        <f>V1_15Ngas!V54</f>
        <v>1.3508226205837401</v>
      </c>
      <c r="W53" s="13">
        <f>V1_15Ngas!W54</f>
        <v>0.94472798594039897</v>
      </c>
      <c r="X53" s="13">
        <f>V1_15Ngas!X54</f>
        <v>0.40609463464334117</v>
      </c>
    </row>
    <row r="54" spans="1:24" x14ac:dyDescent="0.3">
      <c r="A54">
        <f>V1_15Ngas!A55</f>
        <v>53</v>
      </c>
      <c r="B54">
        <f>V1_15Ngas!B55</f>
        <v>1</v>
      </c>
      <c r="C54">
        <f>V1_15Ngas!C55</f>
        <v>11</v>
      </c>
      <c r="D54">
        <f>V1_15Ngas!D55</f>
        <v>3</v>
      </c>
      <c r="E54">
        <f>V1_15Ngas!E55</f>
        <v>33</v>
      </c>
      <c r="F54">
        <f>V1_15Ngas!F55</f>
        <v>5</v>
      </c>
      <c r="G54" s="14">
        <f>V1_15Ngas!G55</f>
        <v>41451</v>
      </c>
      <c r="H54" t="str">
        <f>V1_15Ngas!H55</f>
        <v>Lt</v>
      </c>
      <c r="I54" t="str">
        <f>V1_15Ngas!I55</f>
        <v>y</v>
      </c>
      <c r="J54" t="str">
        <f>V1_15Ngas!J55</f>
        <v>n</v>
      </c>
      <c r="K54" t="str">
        <f>V1_15Ngas!K55</f>
        <v>n</v>
      </c>
      <c r="L54" t="str">
        <f>V1_15Ngas!L55</f>
        <v>y</v>
      </c>
      <c r="M54" t="str">
        <f>V1_15Ngas!M55</f>
        <v>Loam</v>
      </c>
      <c r="N54" s="13">
        <v>1.5236708752755173</v>
      </c>
      <c r="O54" s="13">
        <f>V1_15Ngas!O55</f>
        <v>0.42893037220711833</v>
      </c>
      <c r="P54" s="13">
        <f>V1_15Ngas!P55</f>
        <v>2.5847933340557803</v>
      </c>
      <c r="Q54" s="13">
        <f>V1_15Ngas!Q55</f>
        <v>223.44200941304848</v>
      </c>
      <c r="R54" s="13">
        <f>V1_15Ngas!R55</f>
        <v>204.0820291733597</v>
      </c>
      <c r="S54" s="13">
        <f>V1_15Ngas!S55</f>
        <v>19.359980239688781</v>
      </c>
      <c r="T54" s="13">
        <f>V1_15Ngas!T55</f>
        <v>8.6644316753795733E-2</v>
      </c>
      <c r="U54" s="13">
        <f>V1_15Ngas!U55</f>
        <v>0.38123795487548379</v>
      </c>
      <c r="V54" s="13">
        <f>V1_15Ngas!V55</f>
        <v>7.5428919072691905</v>
      </c>
      <c r="W54" s="13">
        <f>V1_15Ngas!W55</f>
        <v>6.8893431916161161</v>
      </c>
      <c r="X54" s="13">
        <f>V1_15Ngas!X55</f>
        <v>0.65354871565307415</v>
      </c>
    </row>
    <row r="55" spans="1:24" x14ac:dyDescent="0.3">
      <c r="A55">
        <f>V1_15Ngas!A56</f>
        <v>54</v>
      </c>
      <c r="B55">
        <f>V1_15Ngas!B56</f>
        <v>2</v>
      </c>
      <c r="C55">
        <f>V1_15Ngas!C56</f>
        <v>12</v>
      </c>
      <c r="D55">
        <f>V1_15Ngas!D56</f>
        <v>3</v>
      </c>
      <c r="E55">
        <f>V1_15Ngas!E56</f>
        <v>33</v>
      </c>
      <c r="F55">
        <f>V1_15Ngas!F56</f>
        <v>5</v>
      </c>
      <c r="G55" s="14">
        <f>V1_15Ngas!G56</f>
        <v>41451</v>
      </c>
      <c r="H55" t="str">
        <f>V1_15Ngas!H56</f>
        <v>Lt</v>
      </c>
      <c r="I55" t="str">
        <f>V1_15Ngas!I56</f>
        <v>y</v>
      </c>
      <c r="J55" t="str">
        <f>V1_15Ngas!J56</f>
        <v>n</v>
      </c>
      <c r="K55" t="str">
        <f>V1_15Ngas!K56</f>
        <v>n</v>
      </c>
      <c r="L55" t="str">
        <f>V1_15Ngas!L56</f>
        <v>y</v>
      </c>
      <c r="M55" t="str">
        <f>V1_15Ngas!M56</f>
        <v>Loam</v>
      </c>
      <c r="N55" s="13">
        <v>0.35690941597830905</v>
      </c>
      <c r="O55" s="13">
        <f>V1_15Ngas!O56</f>
        <v>0.26929081144294781</v>
      </c>
      <c r="P55" s="13">
        <f>V1_15Ngas!P56</f>
        <v>1.3512019422713408</v>
      </c>
      <c r="Q55" s="13">
        <f>V1_15Ngas!Q56</f>
        <v>47.518677430060208</v>
      </c>
      <c r="R55" s="13">
        <f>V1_15Ngas!R56</f>
        <v>44.67155275788663</v>
      </c>
      <c r="S55" s="13">
        <f>V1_15Ngas!S56</f>
        <v>2.8471246721735781</v>
      </c>
      <c r="T55" s="13">
        <f>V1_15Ngas!T56</f>
        <v>5.9915907305376589E-2</v>
      </c>
      <c r="U55" s="13">
        <f>V1_15Ngas!U56</f>
        <v>0.19929232186892931</v>
      </c>
      <c r="V55" s="13">
        <f>V1_15Ngas!V56</f>
        <v>1.6041220197261836</v>
      </c>
      <c r="W55" s="13">
        <f>V1_15Ngas!W56</f>
        <v>1.508009593485756</v>
      </c>
      <c r="X55" s="13">
        <f>V1_15Ngas!X56</f>
        <v>9.6112426240427498E-2</v>
      </c>
    </row>
    <row r="56" spans="1:24" x14ac:dyDescent="0.3">
      <c r="A56">
        <f>V1_15Ngas!A57</f>
        <v>55</v>
      </c>
      <c r="B56">
        <f>V1_15Ngas!B57</f>
        <v>3</v>
      </c>
      <c r="C56">
        <f>V1_15Ngas!C57</f>
        <v>13</v>
      </c>
      <c r="D56">
        <f>V1_15Ngas!D57</f>
        <v>3</v>
      </c>
      <c r="E56">
        <f>V1_15Ngas!E57</f>
        <v>33</v>
      </c>
      <c r="F56">
        <f>V1_15Ngas!F57</f>
        <v>5</v>
      </c>
      <c r="G56" s="14">
        <f>V1_15Ngas!G57</f>
        <v>41451</v>
      </c>
      <c r="H56" t="str">
        <f>V1_15Ngas!H57</f>
        <v>Lt</v>
      </c>
      <c r="I56" t="str">
        <f>V1_15Ngas!I57</f>
        <v>y</v>
      </c>
      <c r="J56" t="str">
        <f>V1_15Ngas!J57</f>
        <v>n</v>
      </c>
      <c r="K56" t="str">
        <f>V1_15Ngas!K57</f>
        <v>n</v>
      </c>
      <c r="L56" t="str">
        <f>V1_15Ngas!L57</f>
        <v>y</v>
      </c>
      <c r="M56" t="str">
        <f>V1_15Ngas!M57</f>
        <v>Loam</v>
      </c>
      <c r="N56" s="13">
        <v>0.6169506045563371</v>
      </c>
      <c r="O56" s="13">
        <f>V1_15Ngas!O57</f>
        <v>0.25418819479954041</v>
      </c>
      <c r="P56" s="13">
        <f>V1_15Ngas!P57</f>
        <v>1.6004041072038722</v>
      </c>
      <c r="Q56" s="13">
        <f>V1_15Ngas!Q57</f>
        <v>50.202318163951041</v>
      </c>
      <c r="R56" s="13">
        <f>V1_15Ngas!R57</f>
        <v>45.55681548174195</v>
      </c>
      <c r="S56" s="13">
        <f>V1_15Ngas!S57</f>
        <v>4.6455026822090915</v>
      </c>
      <c r="T56" s="13">
        <f>V1_15Ngas!T57</f>
        <v>9.253562090574742E-2</v>
      </c>
      <c r="U56" s="13">
        <f>V1_15Ngas!U57</f>
        <v>0.2360478034224</v>
      </c>
      <c r="V56" s="13">
        <f>V1_15Ngas!V57</f>
        <v>1.6947156015994274</v>
      </c>
      <c r="W56" s="13">
        <f>V1_15Ngas!W57</f>
        <v>1.537894041146767</v>
      </c>
      <c r="X56" s="13">
        <f>V1_15Ngas!X57</f>
        <v>0.1568215604526603</v>
      </c>
    </row>
    <row r="57" spans="1:24" x14ac:dyDescent="0.3">
      <c r="A57">
        <f>V1_15Ngas!A58</f>
        <v>56</v>
      </c>
      <c r="B57">
        <f>V1_15Ngas!B58</f>
        <v>4</v>
      </c>
      <c r="C57">
        <f>V1_15Ngas!C58</f>
        <v>14</v>
      </c>
      <c r="D57">
        <f>V1_15Ngas!D58</f>
        <v>3</v>
      </c>
      <c r="E57">
        <f>V1_15Ngas!E58</f>
        <v>33</v>
      </c>
      <c r="F57">
        <f>V1_15Ngas!F58</f>
        <v>5</v>
      </c>
      <c r="G57" s="14">
        <f>V1_15Ngas!G58</f>
        <v>41451</v>
      </c>
      <c r="H57" t="str">
        <f>V1_15Ngas!H58</f>
        <v>Lt</v>
      </c>
      <c r="I57" t="str">
        <f>V1_15Ngas!I58</f>
        <v>y</v>
      </c>
      <c r="J57" t="str">
        <f>V1_15Ngas!J58</f>
        <v>n</v>
      </c>
      <c r="K57" t="str">
        <f>V1_15Ngas!K58</f>
        <v>n</v>
      </c>
      <c r="L57" t="str">
        <f>V1_15Ngas!L58</f>
        <v>y</v>
      </c>
      <c r="M57" t="str">
        <f>V1_15Ngas!M58</f>
        <v>Loam</v>
      </c>
      <c r="N57" s="13">
        <v>1.2737601086358754</v>
      </c>
      <c r="O57" s="13">
        <f>V1_15Ngas!O58</f>
        <v>0.39211392319242411</v>
      </c>
      <c r="P57" s="13">
        <f>V1_15Ngas!P58</f>
        <v>2.3394055738380648</v>
      </c>
      <c r="Q57" s="13">
        <f>V1_15Ngas!Q58</f>
        <v>93.015772021020268</v>
      </c>
      <c r="R57" s="13">
        <f>V1_15Ngas!R58</f>
        <v>78.220367240892841</v>
      </c>
      <c r="S57" s="13">
        <f>V1_15Ngas!S58</f>
        <v>14.795404780127427</v>
      </c>
      <c r="T57" s="13">
        <f>V1_15Ngas!T58</f>
        <v>0.15906339815987197</v>
      </c>
      <c r="U57" s="13">
        <f>V1_15Ngas!U58</f>
        <v>0.34504506988762018</v>
      </c>
      <c r="V57" s="13">
        <f>V1_15Ngas!V58</f>
        <v>3.1400000199997193</v>
      </c>
      <c r="W57" s="13">
        <f>V1_15Ngas!W58</f>
        <v>2.6405409465964982</v>
      </c>
      <c r="X57" s="13">
        <f>V1_15Ngas!X58</f>
        <v>0.49945907340322138</v>
      </c>
    </row>
    <row r="58" spans="1:24" x14ac:dyDescent="0.3">
      <c r="A58">
        <f>V1_15Ngas!A59</f>
        <v>57</v>
      </c>
      <c r="B58">
        <f>V1_15Ngas!B59</f>
        <v>5</v>
      </c>
      <c r="C58">
        <f>V1_15Ngas!C59</f>
        <v>15</v>
      </c>
      <c r="D58">
        <f>V1_15Ngas!D59</f>
        <v>3</v>
      </c>
      <c r="E58">
        <f>V1_15Ngas!E59</f>
        <v>33</v>
      </c>
      <c r="F58">
        <f>V1_15Ngas!F59</f>
        <v>5</v>
      </c>
      <c r="G58" s="14">
        <f>V1_15Ngas!G59</f>
        <v>41451</v>
      </c>
      <c r="H58" t="str">
        <f>V1_15Ngas!H59</f>
        <v>LF</v>
      </c>
      <c r="I58" t="str">
        <f>V1_15Ngas!I59</f>
        <v>y</v>
      </c>
      <c r="J58" t="str">
        <f>V1_15Ngas!J59</f>
        <v>y</v>
      </c>
      <c r="K58" t="str">
        <f>V1_15Ngas!K59</f>
        <v>y</v>
      </c>
      <c r="L58" t="str">
        <f>V1_15Ngas!L59</f>
        <v>y</v>
      </c>
      <c r="M58" t="str">
        <f>V1_15Ngas!M59</f>
        <v>Loam</v>
      </c>
      <c r="N58" s="13">
        <v>0.57427051803877183</v>
      </c>
      <c r="O58" s="13">
        <f>V1_15Ngas!O59</f>
        <v>0.22269979845185256</v>
      </c>
      <c r="P58" s="13">
        <f>V1_15Ngas!P59</f>
        <v>1.832899226902887</v>
      </c>
      <c r="Q58" s="13">
        <f>V1_15Ngas!Q59</f>
        <v>45.225426647017542</v>
      </c>
      <c r="R58" s="13">
        <f>V1_15Ngas!R59</f>
        <v>41.43696156137635</v>
      </c>
      <c r="S58" s="13">
        <f>V1_15Ngas!S59</f>
        <v>3.7884650856411923</v>
      </c>
      <c r="T58" s="13">
        <f>V1_15Ngas!T59</f>
        <v>8.376847641947073E-2</v>
      </c>
      <c r="U58" s="13">
        <f>V1_15Ngas!U59</f>
        <v>0.27033911901222518</v>
      </c>
      <c r="V58" s="13">
        <f>V1_15Ngas!V59</f>
        <v>1.5267071109622048</v>
      </c>
      <c r="W58" s="13">
        <f>V1_15Ngas!W59</f>
        <v>1.398817182338129</v>
      </c>
      <c r="X58" s="13">
        <f>V1_15Ngas!X59</f>
        <v>0.12788992862407572</v>
      </c>
    </row>
    <row r="59" spans="1:24" x14ac:dyDescent="0.3">
      <c r="A59">
        <f>V1_15Ngas!A60</f>
        <v>58</v>
      </c>
      <c r="B59">
        <f>V1_15Ngas!B60</f>
        <v>6</v>
      </c>
      <c r="C59">
        <f>V1_15Ngas!C60</f>
        <v>16</v>
      </c>
      <c r="D59">
        <f>V1_15Ngas!D60</f>
        <v>3</v>
      </c>
      <c r="E59">
        <f>V1_15Ngas!E60</f>
        <v>33</v>
      </c>
      <c r="F59">
        <f>V1_15Ngas!F60</f>
        <v>5</v>
      </c>
      <c r="G59" s="14">
        <f>V1_15Ngas!G60</f>
        <v>41451</v>
      </c>
      <c r="H59" t="str">
        <f>V1_15Ngas!H60</f>
        <v>LF</v>
      </c>
      <c r="I59" t="str">
        <f>V1_15Ngas!I60</f>
        <v>y</v>
      </c>
      <c r="J59" t="str">
        <f>V1_15Ngas!J60</f>
        <v>y</v>
      </c>
      <c r="K59" t="str">
        <f>V1_15Ngas!K60</f>
        <v>y</v>
      </c>
      <c r="L59" t="str">
        <f>V1_15Ngas!L60</f>
        <v>y</v>
      </c>
      <c r="M59" t="str">
        <f>V1_15Ngas!M60</f>
        <v>Loam</v>
      </c>
      <c r="N59" s="13">
        <v>1.3024778904835683</v>
      </c>
      <c r="O59" s="13">
        <f>V1_15Ngas!O60</f>
        <v>0.30067189798349037</v>
      </c>
      <c r="P59" s="13">
        <f>V1_15Ngas!P60</f>
        <v>2.0989453010252088</v>
      </c>
      <c r="Q59" s="13">
        <f>V1_15Ngas!Q60</f>
        <v>89.640055339939195</v>
      </c>
      <c r="R59" s="13">
        <f>V1_15Ngas!R60</f>
        <v>78.039196477321084</v>
      </c>
      <c r="S59" s="13">
        <f>V1_15Ngas!S60</f>
        <v>11.600858862618111</v>
      </c>
      <c r="T59" s="13">
        <f>V1_15Ngas!T60</f>
        <v>0.12941601629566754</v>
      </c>
      <c r="U59" s="13">
        <f>V1_15Ngas!U60</f>
        <v>0.30957895295357063</v>
      </c>
      <c r="V59" s="13">
        <f>V1_15Ngas!V60</f>
        <v>3.0260435348166199</v>
      </c>
      <c r="W59" s="13">
        <f>V1_15Ngas!W60</f>
        <v>2.6344250354033929</v>
      </c>
      <c r="X59" s="13">
        <f>V1_15Ngas!X60</f>
        <v>0.39161849941322707</v>
      </c>
    </row>
    <row r="60" spans="1:24" x14ac:dyDescent="0.3">
      <c r="A60">
        <f>V1_15Ngas!A61</f>
        <v>59</v>
      </c>
      <c r="B60">
        <f>V1_15Ngas!B61</f>
        <v>7</v>
      </c>
      <c r="C60">
        <f>V1_15Ngas!C61</f>
        <v>17</v>
      </c>
      <c r="D60">
        <f>V1_15Ngas!D61</f>
        <v>3</v>
      </c>
      <c r="E60">
        <f>V1_15Ngas!E61</f>
        <v>33</v>
      </c>
      <c r="F60">
        <f>V1_15Ngas!F61</f>
        <v>5</v>
      </c>
      <c r="G60" s="14">
        <f>V1_15Ngas!G61</f>
        <v>41451</v>
      </c>
      <c r="H60" t="str">
        <f>V1_15Ngas!H61</f>
        <v>LF</v>
      </c>
      <c r="I60" t="str">
        <f>V1_15Ngas!I61</f>
        <v>y</v>
      </c>
      <c r="J60" t="str">
        <f>V1_15Ngas!J61</f>
        <v>y</v>
      </c>
      <c r="K60" t="str">
        <f>V1_15Ngas!K61</f>
        <v>y</v>
      </c>
      <c r="L60" t="str">
        <f>V1_15Ngas!L61</f>
        <v>y</v>
      </c>
      <c r="M60" t="str">
        <f>V1_15Ngas!M61</f>
        <v>Loam</v>
      </c>
      <c r="N60" s="13">
        <v>0.54879390535512651</v>
      </c>
      <c r="O60" s="13">
        <f>V1_15Ngas!O61</f>
        <v>0.35918586634676969</v>
      </c>
      <c r="P60" s="13">
        <f>V1_15Ngas!P61</f>
        <v>2.3946598762670601</v>
      </c>
      <c r="Q60" s="13">
        <f>V1_15Ngas!Q61</f>
        <v>64.06679142007934</v>
      </c>
      <c r="R60" s="13">
        <f>V1_15Ngas!R61</f>
        <v>58.227563018120762</v>
      </c>
      <c r="S60" s="13">
        <f>V1_15Ngas!S61</f>
        <v>5.8392284019585787</v>
      </c>
      <c r="T60" s="13">
        <f>V1_15Ngas!T61</f>
        <v>9.1142825675026559E-2</v>
      </c>
      <c r="U60" s="13">
        <f>V1_15Ngas!U61</f>
        <v>0.35319467201579058</v>
      </c>
      <c r="V60" s="13">
        <f>V1_15Ngas!V61</f>
        <v>2.1627485529540671</v>
      </c>
      <c r="W60" s="13">
        <f>V1_15Ngas!W61</f>
        <v>1.9656295386132585</v>
      </c>
      <c r="X60" s="13">
        <f>V1_15Ngas!X61</f>
        <v>0.19711901434080847</v>
      </c>
    </row>
    <row r="61" spans="1:24" x14ac:dyDescent="0.3">
      <c r="A61">
        <f>V1_15Ngas!A62</f>
        <v>60</v>
      </c>
      <c r="B61">
        <f>V1_15Ngas!B62</f>
        <v>9</v>
      </c>
      <c r="C61">
        <f>V1_15Ngas!C62</f>
        <v>19</v>
      </c>
      <c r="D61">
        <f>V1_15Ngas!D62</f>
        <v>3</v>
      </c>
      <c r="E61">
        <f>V1_15Ngas!E62</f>
        <v>33</v>
      </c>
      <c r="F61">
        <f>V1_15Ngas!F62</f>
        <v>5</v>
      </c>
      <c r="G61" s="14">
        <f>V1_15Ngas!G62</f>
        <v>41451</v>
      </c>
      <c r="H61" t="str">
        <f>V1_15Ngas!H62</f>
        <v>Fc</v>
      </c>
      <c r="I61" t="str">
        <f>V1_15Ngas!I62</f>
        <v>n</v>
      </c>
      <c r="J61" t="str">
        <f>V1_15Ngas!J62</f>
        <v>y</v>
      </c>
      <c r="K61" t="str">
        <f>V1_15Ngas!K62</f>
        <v>y</v>
      </c>
      <c r="L61" t="str">
        <f>V1_15Ngas!L62</f>
        <v>n</v>
      </c>
      <c r="M61" t="str">
        <f>V1_15Ngas!M62</f>
        <v>Loam</v>
      </c>
      <c r="N61" s="13">
        <v>1.22537664589974E-2</v>
      </c>
      <c r="O61" s="13">
        <f>V1_15Ngas!O62</f>
        <v>0</v>
      </c>
      <c r="P61" s="13">
        <f>V1_15Ngas!P62</f>
        <v>0</v>
      </c>
      <c r="Q61" s="13">
        <f>V1_15Ngas!Q62</f>
        <v>6.157380772146424</v>
      </c>
      <c r="R61" s="13">
        <f>V1_15Ngas!R62</f>
        <v>6.157380772146424</v>
      </c>
      <c r="S61" s="13">
        <f>V1_15Ngas!S62</f>
        <v>0</v>
      </c>
      <c r="T61" s="13">
        <f>V1_15Ngas!T62</f>
        <v>0</v>
      </c>
      <c r="U61" s="13">
        <f>V1_15Ngas!U62</f>
        <v>0</v>
      </c>
      <c r="V61" s="13">
        <f>V1_15Ngas!V62</f>
        <v>0.20785911171404786</v>
      </c>
      <c r="W61" s="13">
        <f>V1_15Ngas!W62</f>
        <v>0.20785911171404786</v>
      </c>
      <c r="X61" s="13">
        <f>V1_15Ngas!X62</f>
        <v>0</v>
      </c>
    </row>
    <row r="62" spans="1:24" x14ac:dyDescent="0.3">
      <c r="A62">
        <f>V1_15Ngas!A63</f>
        <v>61</v>
      </c>
      <c r="B62">
        <f>V1_15Ngas!B63</f>
        <v>10</v>
      </c>
      <c r="C62">
        <f>V1_15Ngas!C63</f>
        <v>20</v>
      </c>
      <c r="D62">
        <f>V1_15Ngas!D63</f>
        <v>3</v>
      </c>
      <c r="E62">
        <f>V1_15Ngas!E63</f>
        <v>33</v>
      </c>
      <c r="F62">
        <f>V1_15Ngas!F63</f>
        <v>5</v>
      </c>
      <c r="G62" s="14">
        <f>V1_15Ngas!G63</f>
        <v>41451</v>
      </c>
      <c r="H62" t="str">
        <f>V1_15Ngas!H63</f>
        <v>Fc</v>
      </c>
      <c r="I62" t="str">
        <f>V1_15Ngas!I63</f>
        <v>n</v>
      </c>
      <c r="J62" t="str">
        <f>V1_15Ngas!J63</f>
        <v>y</v>
      </c>
      <c r="K62" t="str">
        <f>V1_15Ngas!K63</f>
        <v>y</v>
      </c>
      <c r="L62" t="str">
        <f>V1_15Ngas!L63</f>
        <v>n</v>
      </c>
      <c r="M62" t="str">
        <f>V1_15Ngas!M63</f>
        <v>Loam</v>
      </c>
      <c r="N62" s="13">
        <v>9.0358072240044208E-3</v>
      </c>
      <c r="O62" s="13">
        <f>V1_15Ngas!O63</f>
        <v>0</v>
      </c>
      <c r="P62" s="13">
        <f>V1_15Ngas!P63</f>
        <v>0</v>
      </c>
      <c r="Q62" s="13">
        <f>V1_15Ngas!Q63</f>
        <v>45.72381056682908</v>
      </c>
      <c r="R62" s="13">
        <f>V1_15Ngas!R63</f>
        <v>45.151934751319089</v>
      </c>
      <c r="S62" s="13">
        <f>V1_15Ngas!S63</f>
        <v>0.57187581550999056</v>
      </c>
      <c r="T62" s="13">
        <f>V1_15Ngas!T63</f>
        <v>1.2507177516933926E-2</v>
      </c>
      <c r="U62" s="13">
        <f>V1_15Ngas!U63</f>
        <v>0</v>
      </c>
      <c r="V62" s="13">
        <f>V1_15Ngas!V63</f>
        <v>1.543531413810781</v>
      </c>
      <c r="W62" s="13">
        <f>V1_15Ngas!W63</f>
        <v>1.5242261924152856</v>
      </c>
      <c r="X62" s="13">
        <f>V1_15Ngas!X63</f>
        <v>1.9305221395495436E-2</v>
      </c>
    </row>
    <row r="63" spans="1:24" x14ac:dyDescent="0.3">
      <c r="A63">
        <f>V1_15Ngas!A64</f>
        <v>62</v>
      </c>
      <c r="B63">
        <f>V1_15Ngas!B64</f>
        <v>12</v>
      </c>
      <c r="C63">
        <f>V1_15Ngas!C64</f>
        <v>22</v>
      </c>
      <c r="D63">
        <f>V1_15Ngas!D64</f>
        <v>3</v>
      </c>
      <c r="E63">
        <f>V1_15Ngas!E64</f>
        <v>33</v>
      </c>
      <c r="F63">
        <f>V1_15Ngas!F64</f>
        <v>5</v>
      </c>
      <c r="G63" s="14">
        <f>V1_15Ngas!G64</f>
        <v>41451</v>
      </c>
      <c r="H63" t="str">
        <f>V1_15Ngas!H64</f>
        <v>Fc</v>
      </c>
      <c r="I63" t="str">
        <f>V1_15Ngas!I64</f>
        <v>n</v>
      </c>
      <c r="J63" t="str">
        <f>V1_15Ngas!J64</f>
        <v>y</v>
      </c>
      <c r="K63" t="str">
        <f>V1_15Ngas!K64</f>
        <v>y</v>
      </c>
      <c r="L63" t="str">
        <f>V1_15Ngas!L64</f>
        <v>n</v>
      </c>
      <c r="M63" t="str">
        <f>V1_15Ngas!M64</f>
        <v>Loam</v>
      </c>
      <c r="N63" s="13">
        <v>7.8001846102532038E-3</v>
      </c>
      <c r="O63" s="13">
        <f>V1_15Ngas!O64</f>
        <v>0</v>
      </c>
      <c r="P63" s="13">
        <f>V1_15Ngas!P64</f>
        <v>0</v>
      </c>
      <c r="Q63" s="13">
        <f>V1_15Ngas!Q64</f>
        <v>32.037943904508936</v>
      </c>
      <c r="R63" s="13">
        <f>V1_15Ngas!R64</f>
        <v>32.037943904508936</v>
      </c>
      <c r="S63" s="13">
        <f>V1_15Ngas!S64</f>
        <v>0</v>
      </c>
      <c r="T63" s="13">
        <f>V1_15Ngas!T64</f>
        <v>0</v>
      </c>
      <c r="U63" s="13">
        <f>V1_15Ngas!U64</f>
        <v>0</v>
      </c>
      <c r="V63" s="13">
        <f>V1_15Ngas!V64</f>
        <v>1.0815278131344643</v>
      </c>
      <c r="W63" s="13">
        <f>V1_15Ngas!W64</f>
        <v>1.0815278131344643</v>
      </c>
      <c r="X63" s="13">
        <f>V1_15Ngas!X64</f>
        <v>0</v>
      </c>
    </row>
    <row r="64" spans="1:24" x14ac:dyDescent="0.3">
      <c r="A64">
        <f>V1_15Ngas!A65</f>
        <v>63</v>
      </c>
      <c r="B64">
        <f>V1_15Ngas!B65</f>
        <v>13</v>
      </c>
      <c r="C64">
        <f>V1_15Ngas!C65</f>
        <v>23</v>
      </c>
      <c r="D64">
        <f>V1_15Ngas!D65</f>
        <v>3</v>
      </c>
      <c r="E64">
        <f>V1_15Ngas!E65</f>
        <v>33</v>
      </c>
      <c r="F64">
        <f>V1_15Ngas!F65</f>
        <v>5</v>
      </c>
      <c r="G64" s="14">
        <f>V1_15Ngas!G65</f>
        <v>41451</v>
      </c>
      <c r="H64" t="str">
        <f>V1_15Ngas!H65</f>
        <v>C</v>
      </c>
      <c r="I64" t="str">
        <f>V1_15Ngas!I65</f>
        <v>n</v>
      </c>
      <c r="J64" t="str">
        <f>V1_15Ngas!J65</f>
        <v>n</v>
      </c>
      <c r="K64" t="str">
        <f>V1_15Ngas!K65</f>
        <v>y</v>
      </c>
      <c r="L64" t="str">
        <f>V1_15Ngas!L65</f>
        <v>y</v>
      </c>
      <c r="M64" t="str">
        <f>V1_15Ngas!M65</f>
        <v>Loam</v>
      </c>
      <c r="N64" s="13">
        <v>5.5402518012749168E-2</v>
      </c>
      <c r="O64" s="13">
        <f>V1_15Ngas!O65</f>
        <v>0.36475371469584522</v>
      </c>
      <c r="P64" s="13">
        <f>V1_15Ngas!P65</f>
        <v>3.2376867919783954</v>
      </c>
      <c r="Q64" s="13">
        <f>V1_15Ngas!Q65</f>
        <v>19.9705853809674</v>
      </c>
      <c r="R64" s="13">
        <f>V1_15Ngas!R65</f>
        <v>19.37195855979585</v>
      </c>
      <c r="S64" s="13">
        <f>V1_15Ngas!S65</f>
        <v>0.59862682117154975</v>
      </c>
      <c r="T64" s="13">
        <f>V1_15Ngas!T65</f>
        <v>2.9975426846629145E-2</v>
      </c>
      <c r="U64" s="13">
        <f>V1_15Ngas!U65</f>
        <v>0.47753492507055978</v>
      </c>
      <c r="V64" s="13">
        <f>V1_15Ngas!V65</f>
        <v>0.67416135063065097</v>
      </c>
      <c r="W64" s="13">
        <f>V1_15Ngas!W65</f>
        <v>0.65395307638199718</v>
      </c>
      <c r="X64" s="13">
        <f>V1_15Ngas!X65</f>
        <v>2.020827424865378E-2</v>
      </c>
    </row>
    <row r="65" spans="1:24" x14ac:dyDescent="0.3">
      <c r="A65">
        <f>V1_15Ngas!A66</f>
        <v>64</v>
      </c>
      <c r="B65">
        <f>V1_15Ngas!B66</f>
        <v>15</v>
      </c>
      <c r="C65">
        <f>V1_15Ngas!C66</f>
        <v>25</v>
      </c>
      <c r="D65">
        <f>V1_15Ngas!D66</f>
        <v>3</v>
      </c>
      <c r="E65">
        <f>V1_15Ngas!E66</f>
        <v>33</v>
      </c>
      <c r="F65">
        <f>V1_15Ngas!F66</f>
        <v>5</v>
      </c>
      <c r="G65" s="14">
        <f>V1_15Ngas!G66</f>
        <v>41451</v>
      </c>
      <c r="H65" t="str">
        <f>V1_15Ngas!H66</f>
        <v>C</v>
      </c>
      <c r="I65" t="str">
        <f>V1_15Ngas!I66</f>
        <v>n</v>
      </c>
      <c r="J65" t="str">
        <f>V1_15Ngas!J66</f>
        <v>n</v>
      </c>
      <c r="K65" t="str">
        <f>V1_15Ngas!K66</f>
        <v>y</v>
      </c>
      <c r="L65" t="str">
        <f>V1_15Ngas!L66</f>
        <v>y</v>
      </c>
      <c r="M65" t="str">
        <f>V1_15Ngas!M66</f>
        <v>Loam</v>
      </c>
      <c r="N65" s="13">
        <v>6.1601620040742091E-3</v>
      </c>
      <c r="O65" s="13">
        <f>V1_15Ngas!O66</f>
        <v>0</v>
      </c>
      <c r="P65" s="13">
        <f>V1_15Ngas!P66</f>
        <v>0</v>
      </c>
      <c r="Q65" s="13">
        <f>V1_15Ngas!Q66</f>
        <v>10.280369444251765</v>
      </c>
      <c r="R65" s="13">
        <f>V1_15Ngas!R66</f>
        <v>9.941059247400803</v>
      </c>
      <c r="S65" s="13">
        <f>V1_15Ngas!S66</f>
        <v>0.33931019685096153</v>
      </c>
      <c r="T65" s="13">
        <f>V1_15Ngas!T66</f>
        <v>3.3005642325498886E-2</v>
      </c>
      <c r="U65" s="13">
        <f>V1_15Ngas!U66</f>
        <v>0</v>
      </c>
      <c r="V65" s="13">
        <f>V1_15Ngas!V66</f>
        <v>0.34704179258180146</v>
      </c>
      <c r="W65" s="13">
        <f>V1_15Ngas!W66</f>
        <v>0.33558745530384654</v>
      </c>
      <c r="X65" s="13">
        <f>V1_15Ngas!X66</f>
        <v>1.1454337277954913E-2</v>
      </c>
    </row>
    <row r="66" spans="1:24" x14ac:dyDescent="0.3">
      <c r="A66">
        <f>V1_15Ngas!A67</f>
        <v>65</v>
      </c>
      <c r="B66">
        <f>V1_15Ngas!B67</f>
        <v>16</v>
      </c>
      <c r="C66">
        <f>V1_15Ngas!C67</f>
        <v>26</v>
      </c>
      <c r="D66">
        <f>V1_15Ngas!D67</f>
        <v>3</v>
      </c>
      <c r="E66">
        <f>V1_15Ngas!E67</f>
        <v>33</v>
      </c>
      <c r="F66">
        <f>V1_15Ngas!F67</f>
        <v>5</v>
      </c>
      <c r="G66" s="14">
        <f>V1_15Ngas!G67</f>
        <v>41451</v>
      </c>
      <c r="H66" t="str">
        <f>V1_15Ngas!H67</f>
        <v>C</v>
      </c>
      <c r="I66" t="str">
        <f>V1_15Ngas!I67</f>
        <v>n</v>
      </c>
      <c r="J66" t="str">
        <f>V1_15Ngas!J67</f>
        <v>n</v>
      </c>
      <c r="K66" t="str">
        <f>V1_15Ngas!K67</f>
        <v>y</v>
      </c>
      <c r="L66" t="str">
        <f>V1_15Ngas!L67</f>
        <v>y</v>
      </c>
      <c r="M66" t="str">
        <f>V1_15Ngas!M67</f>
        <v>Loam</v>
      </c>
      <c r="N66" s="13">
        <v>6.6468915785204341E-3</v>
      </c>
      <c r="O66" s="13">
        <f>V1_15Ngas!O67</f>
        <v>0</v>
      </c>
      <c r="P66" s="13">
        <f>V1_15Ngas!P67</f>
        <v>0</v>
      </c>
      <c r="Q66" s="13">
        <f>V1_15Ngas!Q67</f>
        <v>10.853601227523027</v>
      </c>
      <c r="R66" s="13">
        <f>V1_15Ngas!R67</f>
        <v>10.853601227523027</v>
      </c>
      <c r="S66" s="13">
        <f>V1_15Ngas!S67</f>
        <v>0</v>
      </c>
      <c r="T66" s="13">
        <f>V1_15Ngas!T67</f>
        <v>0</v>
      </c>
      <c r="U66" s="13">
        <f>V1_15Ngas!U67</f>
        <v>0</v>
      </c>
      <c r="V66" s="13">
        <f>V1_15Ngas!V67</f>
        <v>0.36639278835195405</v>
      </c>
      <c r="W66" s="13">
        <f>V1_15Ngas!W67</f>
        <v>0.36639278835195405</v>
      </c>
      <c r="X66" s="13">
        <f>V1_15Ngas!X67</f>
        <v>0</v>
      </c>
    </row>
    <row r="67" spans="1:24" x14ac:dyDescent="0.3">
      <c r="A67">
        <f>V1_15Ngas!A68</f>
        <v>66</v>
      </c>
      <c r="B67">
        <f>V1_15Ngas!B68</f>
        <v>17</v>
      </c>
      <c r="C67">
        <f>V1_15Ngas!C68</f>
        <v>27</v>
      </c>
      <c r="D67">
        <f>V1_15Ngas!D68</f>
        <v>3</v>
      </c>
      <c r="E67">
        <f>V1_15Ngas!E68</f>
        <v>33</v>
      </c>
      <c r="F67">
        <f>V1_15Ngas!F68</f>
        <v>5</v>
      </c>
      <c r="G67" s="14">
        <f>V1_15Ngas!G68</f>
        <v>41451</v>
      </c>
      <c r="H67" t="str">
        <f>V1_15Ngas!H68</f>
        <v>Lt</v>
      </c>
      <c r="I67" t="str">
        <f>V1_15Ngas!I68</f>
        <v>y</v>
      </c>
      <c r="J67" t="str">
        <f>V1_15Ngas!J68</f>
        <v>n</v>
      </c>
      <c r="K67" t="str">
        <f>V1_15Ngas!K68</f>
        <v>n</v>
      </c>
      <c r="L67" t="str">
        <f>V1_15Ngas!L68</f>
        <v>y</v>
      </c>
      <c r="M67" t="str">
        <f>V1_15Ngas!M68</f>
        <v>Sand</v>
      </c>
      <c r="N67" s="13">
        <v>0.55617523578777806</v>
      </c>
      <c r="O67" s="13">
        <f>V1_15Ngas!O68</f>
        <v>0.54769638287439704</v>
      </c>
      <c r="P67" s="13">
        <f>V1_15Ngas!P68</f>
        <v>3.9037065312247812</v>
      </c>
      <c r="Q67" s="13">
        <f>V1_15Ngas!Q68</f>
        <v>161.50624101690036</v>
      </c>
      <c r="R67" s="13">
        <f>V1_15Ngas!R68</f>
        <v>152.4826695039558</v>
      </c>
      <c r="S67" s="13">
        <f>V1_15Ngas!S68</f>
        <v>9.0235715129445566</v>
      </c>
      <c r="T67" s="13">
        <f>V1_15Ngas!T68</f>
        <v>5.5871348723919037E-2</v>
      </c>
      <c r="U67" s="13">
        <f>V1_15Ngas!U68</f>
        <v>0.57576792495940721</v>
      </c>
      <c r="V67" s="13">
        <f>V1_15Ngas!V68</f>
        <v>5.4520818244516898</v>
      </c>
      <c r="W67" s="13">
        <f>V1_15Ngas!W68</f>
        <v>5.1474666595664091</v>
      </c>
      <c r="X67" s="13">
        <f>V1_15Ngas!X68</f>
        <v>0.30461516488528112</v>
      </c>
    </row>
    <row r="68" spans="1:24" x14ac:dyDescent="0.3">
      <c r="A68">
        <f>V1_15Ngas!A69</f>
        <v>67</v>
      </c>
      <c r="B68">
        <f>V1_15Ngas!B69</f>
        <v>18</v>
      </c>
      <c r="C68">
        <f>V1_15Ngas!C69</f>
        <v>28</v>
      </c>
      <c r="D68">
        <f>V1_15Ngas!D69</f>
        <v>3</v>
      </c>
      <c r="E68">
        <f>V1_15Ngas!E69</f>
        <v>33</v>
      </c>
      <c r="F68">
        <f>V1_15Ngas!F69</f>
        <v>5</v>
      </c>
      <c r="G68" s="14">
        <f>V1_15Ngas!G69</f>
        <v>41451</v>
      </c>
      <c r="H68" t="str">
        <f>V1_15Ngas!H69</f>
        <v>Lt</v>
      </c>
      <c r="I68" t="str">
        <f>V1_15Ngas!I69</f>
        <v>y</v>
      </c>
      <c r="J68" t="str">
        <f>V1_15Ngas!J69</f>
        <v>n</v>
      </c>
      <c r="K68" t="str">
        <f>V1_15Ngas!K69</f>
        <v>n</v>
      </c>
      <c r="L68" t="str">
        <f>V1_15Ngas!L69</f>
        <v>y</v>
      </c>
      <c r="M68" t="str">
        <f>V1_15Ngas!M69</f>
        <v>Sand</v>
      </c>
      <c r="N68" s="13">
        <v>0.61953561159474291</v>
      </c>
      <c r="O68" s="13">
        <f>V1_15Ngas!O69</f>
        <v>0.72223853244905512</v>
      </c>
      <c r="P68" s="13">
        <f>V1_15Ngas!P69</f>
        <v>4.4909667912013305</v>
      </c>
      <c r="Q68" s="13">
        <f>V1_15Ngas!Q69</f>
        <v>125.42250377927597</v>
      </c>
      <c r="R68" s="13">
        <f>V1_15Ngas!R69</f>
        <v>112.16768256259307</v>
      </c>
      <c r="S68" s="13">
        <f>V1_15Ngas!S69</f>
        <v>13.254821216682899</v>
      </c>
      <c r="T68" s="13">
        <f>V1_15Ngas!T69</f>
        <v>0.10568136352954104</v>
      </c>
      <c r="U68" s="13">
        <f>V1_15Ngas!U69</f>
        <v>0.66238448247807236</v>
      </c>
      <c r="V68" s="13">
        <f>V1_15Ngas!V69</f>
        <v>4.2339772687834287</v>
      </c>
      <c r="W68" s="13">
        <f>V1_15Ngas!W69</f>
        <v>3.7865247778653135</v>
      </c>
      <c r="X68" s="13">
        <f>V1_15Ngas!X69</f>
        <v>0.44745249091811479</v>
      </c>
    </row>
    <row r="69" spans="1:24" x14ac:dyDescent="0.3">
      <c r="A69">
        <f>V1_15Ngas!A70</f>
        <v>68</v>
      </c>
      <c r="B69">
        <f>V1_15Ngas!B70</f>
        <v>19</v>
      </c>
      <c r="C69">
        <f>V1_15Ngas!C70</f>
        <v>29</v>
      </c>
      <c r="D69">
        <f>V1_15Ngas!D70</f>
        <v>3</v>
      </c>
      <c r="E69">
        <f>V1_15Ngas!E70</f>
        <v>33</v>
      </c>
      <c r="F69">
        <f>V1_15Ngas!F70</f>
        <v>5</v>
      </c>
      <c r="G69" s="14">
        <f>V1_15Ngas!G70</f>
        <v>41451</v>
      </c>
      <c r="H69" t="str">
        <f>V1_15Ngas!H70</f>
        <v>Lt</v>
      </c>
      <c r="I69" t="str">
        <f>V1_15Ngas!I70</f>
        <v>y</v>
      </c>
      <c r="J69" t="str">
        <f>V1_15Ngas!J70</f>
        <v>n</v>
      </c>
      <c r="K69" t="str">
        <f>V1_15Ngas!K70</f>
        <v>n</v>
      </c>
      <c r="L69" t="str">
        <f>V1_15Ngas!L70</f>
        <v>y</v>
      </c>
      <c r="M69" t="str">
        <f>V1_15Ngas!M70</f>
        <v>Sand</v>
      </c>
      <c r="N69" s="13">
        <v>0.68792942018902126</v>
      </c>
      <c r="O69" s="13">
        <f>V1_15Ngas!O70</f>
        <v>0.97454980850883099</v>
      </c>
      <c r="P69" s="13">
        <f>V1_15Ngas!P70</f>
        <v>5.884060730397163</v>
      </c>
      <c r="Q69" s="13">
        <f>V1_15Ngas!Q70</f>
        <v>161.11634567902493</v>
      </c>
      <c r="R69" s="13">
        <f>V1_15Ngas!R70</f>
        <v>141.25654581187544</v>
      </c>
      <c r="S69" s="13">
        <f>V1_15Ngas!S70</f>
        <v>19.859799867149491</v>
      </c>
      <c r="T69" s="13">
        <f>V1_15Ngas!T70</f>
        <v>0.12326371842317024</v>
      </c>
      <c r="U69" s="13">
        <f>V1_15Ngas!U70</f>
        <v>0.86785556495533378</v>
      </c>
      <c r="V69" s="13">
        <f>V1_15Ngas!V70</f>
        <v>5.4389198483467132</v>
      </c>
      <c r="W69" s="13">
        <f>V1_15Ngas!W70</f>
        <v>4.7684983636339124</v>
      </c>
      <c r="X69" s="13">
        <f>V1_15Ngas!X70</f>
        <v>0.67042148471280105</v>
      </c>
    </row>
    <row r="70" spans="1:24" x14ac:dyDescent="0.3">
      <c r="A70">
        <f>V1_15Ngas!A71</f>
        <v>69</v>
      </c>
      <c r="B70">
        <f>V1_15Ngas!B71</f>
        <v>20</v>
      </c>
      <c r="C70">
        <f>V1_15Ngas!C71</f>
        <v>30</v>
      </c>
      <c r="D70">
        <f>V1_15Ngas!D71</f>
        <v>3</v>
      </c>
      <c r="E70">
        <f>V1_15Ngas!E71</f>
        <v>33</v>
      </c>
      <c r="F70">
        <f>V1_15Ngas!F71</f>
        <v>5</v>
      </c>
      <c r="G70" s="14">
        <f>V1_15Ngas!G71</f>
        <v>41451</v>
      </c>
      <c r="H70" t="str">
        <f>V1_15Ngas!H71</f>
        <v>Lt</v>
      </c>
      <c r="I70" t="str">
        <f>V1_15Ngas!I71</f>
        <v>y</v>
      </c>
      <c r="J70" t="str">
        <f>V1_15Ngas!J71</f>
        <v>n</v>
      </c>
      <c r="K70" t="str">
        <f>V1_15Ngas!K71</f>
        <v>n</v>
      </c>
      <c r="L70" t="str">
        <f>V1_15Ngas!L71</f>
        <v>y</v>
      </c>
      <c r="M70" t="str">
        <f>V1_15Ngas!M71</f>
        <v>Sand</v>
      </c>
      <c r="N70" s="13">
        <v>1.1955754838735653</v>
      </c>
      <c r="O70" s="13">
        <f>V1_15Ngas!O71</f>
        <v>0.81535010998000912</v>
      </c>
      <c r="P70" s="13">
        <f>V1_15Ngas!P71</f>
        <v>5.0133565475895736</v>
      </c>
      <c r="Q70" s="13">
        <f>V1_15Ngas!Q71</f>
        <v>159.73532553080082</v>
      </c>
      <c r="R70" s="13">
        <f>V1_15Ngas!R71</f>
        <v>130.85859107282675</v>
      </c>
      <c r="S70" s="13">
        <f>V1_15Ngas!S71</f>
        <v>28.876734457974067</v>
      </c>
      <c r="T70" s="13">
        <f>V1_15Ngas!T71</f>
        <v>0.18077863717381623</v>
      </c>
      <c r="U70" s="13">
        <f>V1_15Ngas!U71</f>
        <v>0.7394331191135064</v>
      </c>
      <c r="V70" s="13">
        <f>V1_15Ngas!V71</f>
        <v>5.3922997623244875</v>
      </c>
      <c r="W70" s="13">
        <f>V1_15Ngas!W71</f>
        <v>4.4174871600587728</v>
      </c>
      <c r="X70" s="13">
        <f>V1_15Ngas!X71</f>
        <v>0.97481260226571398</v>
      </c>
    </row>
    <row r="71" spans="1:24" x14ac:dyDescent="0.3">
      <c r="A71">
        <f>V1_15Ngas!A72</f>
        <v>70</v>
      </c>
      <c r="B71">
        <f>V1_15Ngas!B72</f>
        <v>21</v>
      </c>
      <c r="C71">
        <f>V1_15Ngas!C72</f>
        <v>31</v>
      </c>
      <c r="D71">
        <f>V1_15Ngas!D72</f>
        <v>3</v>
      </c>
      <c r="E71">
        <f>V1_15Ngas!E72</f>
        <v>33</v>
      </c>
      <c r="F71">
        <f>V1_15Ngas!F72</f>
        <v>5</v>
      </c>
      <c r="G71" s="14">
        <f>V1_15Ngas!G72</f>
        <v>41451</v>
      </c>
      <c r="H71" t="str">
        <f>V1_15Ngas!H72</f>
        <v>LF</v>
      </c>
      <c r="I71" t="str">
        <f>V1_15Ngas!I72</f>
        <v>y</v>
      </c>
      <c r="J71" t="str">
        <f>V1_15Ngas!J72</f>
        <v>y</v>
      </c>
      <c r="K71" t="str">
        <f>V1_15Ngas!K72</f>
        <v>y</v>
      </c>
      <c r="L71" t="str">
        <f>V1_15Ngas!L72</f>
        <v>y</v>
      </c>
      <c r="M71" t="str">
        <f>V1_15Ngas!M72</f>
        <v>Sand</v>
      </c>
      <c r="N71" s="13">
        <v>1.7023657961353615</v>
      </c>
      <c r="O71" s="13">
        <f>V1_15Ngas!O72</f>
        <v>0.42212083921209581</v>
      </c>
      <c r="P71" s="13">
        <f>V1_15Ngas!P72</f>
        <v>2.6688180371189918</v>
      </c>
      <c r="Q71" s="13">
        <f>V1_15Ngas!Q72</f>
        <v>81.446711513099629</v>
      </c>
      <c r="R71" s="13">
        <f>V1_15Ngas!R72</f>
        <v>60.159605553104839</v>
      </c>
      <c r="S71" s="13">
        <f>V1_15Ngas!S72</f>
        <v>21.28710595999479</v>
      </c>
      <c r="T71" s="13">
        <f>V1_15Ngas!T72</f>
        <v>0.26136237503672621</v>
      </c>
      <c r="U71" s="13">
        <f>V1_15Ngas!U72</f>
        <v>0.39363097892610499</v>
      </c>
      <c r="V71" s="13">
        <f>V1_15Ngas!V72</f>
        <v>2.749454960415207</v>
      </c>
      <c r="W71" s="13">
        <f>V1_15Ngas!W72</f>
        <v>2.0308508819045805</v>
      </c>
      <c r="X71" s="13">
        <f>V1_15Ngas!X72</f>
        <v>0.71860407851062658</v>
      </c>
    </row>
    <row r="72" spans="1:24" x14ac:dyDescent="0.3">
      <c r="A72">
        <f>V1_15Ngas!A73</f>
        <v>71</v>
      </c>
      <c r="B72">
        <f>V1_15Ngas!B73</f>
        <v>23</v>
      </c>
      <c r="C72">
        <f>V1_15Ngas!C73</f>
        <v>33</v>
      </c>
      <c r="D72">
        <f>V1_15Ngas!D73</f>
        <v>3</v>
      </c>
      <c r="E72">
        <f>V1_15Ngas!E73</f>
        <v>33</v>
      </c>
      <c r="F72">
        <f>V1_15Ngas!F73</f>
        <v>5</v>
      </c>
      <c r="G72" s="14">
        <f>V1_15Ngas!G73</f>
        <v>41451</v>
      </c>
      <c r="H72" t="str">
        <f>V1_15Ngas!H73</f>
        <v>LF</v>
      </c>
      <c r="I72" t="str">
        <f>V1_15Ngas!I73</f>
        <v>y</v>
      </c>
      <c r="J72" t="str">
        <f>V1_15Ngas!J73</f>
        <v>y</v>
      </c>
      <c r="K72" t="str">
        <f>V1_15Ngas!K73</f>
        <v>y</v>
      </c>
      <c r="L72" t="str">
        <f>V1_15Ngas!L73</f>
        <v>y</v>
      </c>
      <c r="M72" t="str">
        <f>V1_15Ngas!M73</f>
        <v>Sand</v>
      </c>
      <c r="N72" s="13">
        <v>0.89474105216161981</v>
      </c>
      <c r="O72" s="13">
        <f>V1_15Ngas!O73</f>
        <v>0.7179879407456814</v>
      </c>
      <c r="P72" s="13">
        <f>V1_15Ngas!P73</f>
        <v>4.5413454280906107</v>
      </c>
      <c r="Q72" s="13">
        <f>V1_15Ngas!Q73</f>
        <v>119.62142318526406</v>
      </c>
      <c r="R72" s="13">
        <f>V1_15Ngas!R73</f>
        <v>100.59130620097559</v>
      </c>
      <c r="S72" s="13">
        <f>V1_15Ngas!S73</f>
        <v>19.030116984288469</v>
      </c>
      <c r="T72" s="13">
        <f>V1_15Ngas!T73</f>
        <v>0.15908619440863458</v>
      </c>
      <c r="U72" s="13">
        <f>V1_15Ngas!U73</f>
        <v>0.66981495989537032</v>
      </c>
      <c r="V72" s="13">
        <f>V1_15Ngas!V73</f>
        <v>4.0381460373111899</v>
      </c>
      <c r="W72" s="13">
        <f>V1_15Ngas!W73</f>
        <v>3.3957327517690445</v>
      </c>
      <c r="X72" s="13">
        <f>V1_15Ngas!X73</f>
        <v>0.64241328554214538</v>
      </c>
    </row>
    <row r="73" spans="1:24" x14ac:dyDescent="0.3">
      <c r="A73">
        <f>V1_15Ngas!A74</f>
        <v>72</v>
      </c>
      <c r="B73">
        <f>V1_15Ngas!B74</f>
        <v>24</v>
      </c>
      <c r="C73">
        <f>V1_15Ngas!C74</f>
        <v>34</v>
      </c>
      <c r="D73">
        <f>V1_15Ngas!D74</f>
        <v>3</v>
      </c>
      <c r="E73">
        <f>V1_15Ngas!E74</f>
        <v>33</v>
      </c>
      <c r="F73">
        <f>V1_15Ngas!F74</f>
        <v>5</v>
      </c>
      <c r="G73" s="14">
        <f>V1_15Ngas!G74</f>
        <v>41451</v>
      </c>
      <c r="H73" t="str">
        <f>V1_15Ngas!H74</f>
        <v>LF</v>
      </c>
      <c r="I73" t="str">
        <f>V1_15Ngas!I74</f>
        <v>y</v>
      </c>
      <c r="J73" t="str">
        <f>V1_15Ngas!J74</f>
        <v>y</v>
      </c>
      <c r="K73" t="str">
        <f>V1_15Ngas!K74</f>
        <v>y</v>
      </c>
      <c r="L73" t="str">
        <f>V1_15Ngas!L74</f>
        <v>y</v>
      </c>
      <c r="M73" t="str">
        <f>V1_15Ngas!M74</f>
        <v>Sand</v>
      </c>
      <c r="N73" s="13">
        <v>1.0594766927595742</v>
      </c>
      <c r="O73" s="13">
        <f>V1_15Ngas!O74</f>
        <v>0.92891925950902776</v>
      </c>
      <c r="P73" s="13">
        <f>V1_15Ngas!P74</f>
        <v>5.7272426879271503</v>
      </c>
      <c r="Q73" s="13">
        <f>V1_15Ngas!Q74</f>
        <v>136.74966748510232</v>
      </c>
      <c r="R73" s="13">
        <f>V1_15Ngas!R74</f>
        <v>107.5957903843648</v>
      </c>
      <c r="S73" s="13">
        <f>V1_15Ngas!S74</f>
        <v>29.153877100737517</v>
      </c>
      <c r="T73" s="13">
        <f>V1_15Ngas!T74</f>
        <v>0.21319157579606968</v>
      </c>
      <c r="U73" s="13">
        <f>V1_15Ngas!U74</f>
        <v>0.8447260601662463</v>
      </c>
      <c r="V73" s="13">
        <f>V1_15Ngas!V74</f>
        <v>4.616356444809588</v>
      </c>
      <c r="W73" s="13">
        <f>V1_15Ngas!W74</f>
        <v>3.6321881399042901</v>
      </c>
      <c r="X73" s="13">
        <f>V1_15Ngas!X74</f>
        <v>0.98416830490529805</v>
      </c>
    </row>
    <row r="74" spans="1:24" x14ac:dyDescent="0.3">
      <c r="A74">
        <f>V1_15Ngas!A75</f>
        <v>73</v>
      </c>
      <c r="B74">
        <f>V1_15Ngas!B75</f>
        <v>26</v>
      </c>
      <c r="C74">
        <f>V1_15Ngas!C75</f>
        <v>36</v>
      </c>
      <c r="D74">
        <f>V1_15Ngas!D75</f>
        <v>3</v>
      </c>
      <c r="E74">
        <f>V1_15Ngas!E75</f>
        <v>33</v>
      </c>
      <c r="F74">
        <f>V1_15Ngas!F75</f>
        <v>5</v>
      </c>
      <c r="G74" s="14">
        <f>V1_15Ngas!G75</f>
        <v>41451</v>
      </c>
      <c r="H74" t="str">
        <f>V1_15Ngas!H75</f>
        <v>Fc</v>
      </c>
      <c r="I74" t="str">
        <f>V1_15Ngas!I75</f>
        <v>n</v>
      </c>
      <c r="J74" t="str">
        <f>V1_15Ngas!J75</f>
        <v>y</v>
      </c>
      <c r="K74" t="str">
        <f>V1_15Ngas!K75</f>
        <v>y</v>
      </c>
      <c r="L74" t="str">
        <f>V1_15Ngas!L75</f>
        <v>n</v>
      </c>
      <c r="M74" t="str">
        <f>V1_15Ngas!M75</f>
        <v>Sand</v>
      </c>
      <c r="N74" s="13">
        <v>0.66408122486688459</v>
      </c>
      <c r="O74" s="13">
        <f>V1_15Ngas!O75</f>
        <v>1</v>
      </c>
      <c r="P74" s="13">
        <f>V1_15Ngas!P75</f>
        <v>6.0844193244120603</v>
      </c>
      <c r="Q74" s="13">
        <f>V1_15Ngas!Q75</f>
        <v>58.768454598162137</v>
      </c>
      <c r="R74" s="13">
        <f>V1_15Ngas!R75</f>
        <v>38.533524041184037</v>
      </c>
      <c r="S74" s="13">
        <f>V1_15Ngas!S75</f>
        <v>20.2349305569781</v>
      </c>
      <c r="T74" s="13">
        <f>V1_15Ngas!T75</f>
        <v>0.34431619302119448</v>
      </c>
      <c r="U74" s="13">
        <f>V1_15Ngas!U75</f>
        <v>0.89740698000177876</v>
      </c>
      <c r="V74" s="13">
        <f>V1_15Ngas!V75</f>
        <v>1.9838888029857973</v>
      </c>
      <c r="W74" s="13">
        <f>V1_15Ngas!W75</f>
        <v>1.300803762964353</v>
      </c>
      <c r="X74" s="13">
        <f>V1_15Ngas!X75</f>
        <v>0.68308504002144432</v>
      </c>
    </row>
    <row r="75" spans="1:24" x14ac:dyDescent="0.3">
      <c r="A75">
        <f>V1_15Ngas!A76</f>
        <v>74</v>
      </c>
      <c r="B75">
        <f>V1_15Ngas!B76</f>
        <v>27</v>
      </c>
      <c r="C75">
        <f>V1_15Ngas!C76</f>
        <v>37</v>
      </c>
      <c r="D75">
        <f>V1_15Ngas!D76</f>
        <v>3</v>
      </c>
      <c r="E75">
        <f>V1_15Ngas!E76</f>
        <v>33</v>
      </c>
      <c r="F75">
        <f>V1_15Ngas!F76</f>
        <v>5</v>
      </c>
      <c r="G75" s="14">
        <f>V1_15Ngas!G76</f>
        <v>41451</v>
      </c>
      <c r="H75" t="str">
        <f>V1_15Ngas!H76</f>
        <v>Fc</v>
      </c>
      <c r="I75" t="str">
        <f>V1_15Ngas!I76</f>
        <v>n</v>
      </c>
      <c r="J75" t="str">
        <f>V1_15Ngas!J76</f>
        <v>y</v>
      </c>
      <c r="K75" t="str">
        <f>V1_15Ngas!K76</f>
        <v>y</v>
      </c>
      <c r="L75" t="str">
        <f>V1_15Ngas!L76</f>
        <v>n</v>
      </c>
      <c r="M75" t="str">
        <f>V1_15Ngas!M76</f>
        <v>Sand</v>
      </c>
      <c r="N75" s="13">
        <v>0.56422339739968563</v>
      </c>
      <c r="O75" s="13">
        <f>V1_15Ngas!O76</f>
        <v>0.94912628438556257</v>
      </c>
      <c r="P75" s="13">
        <f>V1_15Ngas!P76</f>
        <v>6.102292631670184</v>
      </c>
      <c r="Q75" s="13">
        <f>V1_15Ngas!Q76</f>
        <v>83.086338982030369</v>
      </c>
      <c r="R75" s="13">
        <f>V1_15Ngas!R76</f>
        <v>67.222728542450454</v>
      </c>
      <c r="S75" s="13">
        <f>V1_15Ngas!S76</f>
        <v>15.863610439579915</v>
      </c>
      <c r="T75" s="13">
        <f>V1_15Ngas!T76</f>
        <v>0.19092922656046793</v>
      </c>
      <c r="U75" s="13">
        <f>V1_15Ngas!U76</f>
        <v>0.9000431610133014</v>
      </c>
      <c r="V75" s="13">
        <f>V1_15Ngas!V76</f>
        <v>2.8048050389381394</v>
      </c>
      <c r="W75" s="13">
        <f>V1_15Ngas!W76</f>
        <v>2.269285782200777</v>
      </c>
      <c r="X75" s="13">
        <f>V1_15Ngas!X76</f>
        <v>0.53551925673736211</v>
      </c>
    </row>
    <row r="76" spans="1:24" x14ac:dyDescent="0.3">
      <c r="A76">
        <f>V1_15Ngas!A77</f>
        <v>75</v>
      </c>
      <c r="B76">
        <f>V1_15Ngas!B77</f>
        <v>28</v>
      </c>
      <c r="C76">
        <f>V1_15Ngas!C77</f>
        <v>38</v>
      </c>
      <c r="D76">
        <f>V1_15Ngas!D77</f>
        <v>3</v>
      </c>
      <c r="E76">
        <f>V1_15Ngas!E77</f>
        <v>33</v>
      </c>
      <c r="F76">
        <f>V1_15Ngas!F77</f>
        <v>5</v>
      </c>
      <c r="G76" s="14">
        <f>V1_15Ngas!G77</f>
        <v>41451</v>
      </c>
      <c r="H76" t="str">
        <f>V1_15Ngas!H77</f>
        <v>Fc</v>
      </c>
      <c r="I76" t="str">
        <f>V1_15Ngas!I77</f>
        <v>n</v>
      </c>
      <c r="J76" t="str">
        <f>V1_15Ngas!J77</f>
        <v>y</v>
      </c>
      <c r="K76" t="str">
        <f>V1_15Ngas!K77</f>
        <v>y</v>
      </c>
      <c r="L76" t="str">
        <f>V1_15Ngas!L77</f>
        <v>n</v>
      </c>
      <c r="M76" t="str">
        <f>V1_15Ngas!M77</f>
        <v>Sand</v>
      </c>
      <c r="N76" s="13">
        <v>0.67926477051395839</v>
      </c>
      <c r="O76" s="13">
        <f>V1_15Ngas!O77</f>
        <v>1</v>
      </c>
      <c r="P76" s="13">
        <f>V1_15Ngas!P77</f>
        <v>6.1667486935879028</v>
      </c>
      <c r="Q76" s="13">
        <f>V1_15Ngas!Q77</f>
        <v>133.91126626610466</v>
      </c>
      <c r="R76" s="13">
        <f>V1_15Ngas!R77</f>
        <v>113.2961669206924</v>
      </c>
      <c r="S76" s="13">
        <f>V1_15Ngas!S77</f>
        <v>20.615099345412261</v>
      </c>
      <c r="T76" s="13">
        <f>V1_15Ngas!T77</f>
        <v>0.15394596676015684</v>
      </c>
      <c r="U76" s="13">
        <f>V1_15Ngas!U77</f>
        <v>0.90954995480647527</v>
      </c>
      <c r="V76" s="13">
        <f>V1_15Ngas!V77</f>
        <v>4.5205385024244435</v>
      </c>
      <c r="W76" s="13">
        <f>V1_15Ngas!W77</f>
        <v>3.8246198323922007</v>
      </c>
      <c r="X76" s="13">
        <f>V1_15Ngas!X77</f>
        <v>0.69591867003224261</v>
      </c>
    </row>
    <row r="77" spans="1:24" x14ac:dyDescent="0.3">
      <c r="A77">
        <f>V1_15Ngas!A78</f>
        <v>76</v>
      </c>
      <c r="B77">
        <f>V1_15Ngas!B78</f>
        <v>29</v>
      </c>
      <c r="C77">
        <f>V1_15Ngas!C78</f>
        <v>39</v>
      </c>
      <c r="D77">
        <f>V1_15Ngas!D78</f>
        <v>3</v>
      </c>
      <c r="E77">
        <f>V1_15Ngas!E78</f>
        <v>33</v>
      </c>
      <c r="F77">
        <f>V1_15Ngas!F78</f>
        <v>5</v>
      </c>
      <c r="G77" s="14">
        <f>V1_15Ngas!G78</f>
        <v>41451</v>
      </c>
      <c r="H77" t="str">
        <f>V1_15Ngas!H78</f>
        <v>C</v>
      </c>
      <c r="I77" t="str">
        <f>V1_15Ngas!I78</f>
        <v>n</v>
      </c>
      <c r="J77" t="str">
        <f>V1_15Ngas!J78</f>
        <v>n</v>
      </c>
      <c r="K77" t="str">
        <f>V1_15Ngas!K78</f>
        <v>y</v>
      </c>
      <c r="L77" t="str">
        <f>V1_15Ngas!L78</f>
        <v>y</v>
      </c>
      <c r="M77" t="str">
        <f>V1_15Ngas!M78</f>
        <v>Sand</v>
      </c>
      <c r="N77" s="13">
        <v>0.54512907072195427</v>
      </c>
      <c r="O77" s="13">
        <f>V1_15Ngas!O78</f>
        <v>0.94180302655441928</v>
      </c>
      <c r="P77" s="13">
        <f>V1_15Ngas!P78</f>
        <v>5.9813136472750283</v>
      </c>
      <c r="Q77" s="13">
        <f>V1_15Ngas!Q78</f>
        <v>119.53117159200923</v>
      </c>
      <c r="R77" s="13">
        <f>V1_15Ngas!R78</f>
        <v>104.32267206207369</v>
      </c>
      <c r="S77" s="13">
        <f>V1_15Ngas!S78</f>
        <v>15.208499529935537</v>
      </c>
      <c r="T77" s="13">
        <f>V1_15Ngas!T78</f>
        <v>0.12723458933244688</v>
      </c>
      <c r="U77" s="13">
        <f>V1_15Ngas!U78</f>
        <v>0.88219965299041714</v>
      </c>
      <c r="V77" s="13">
        <f>V1_15Ngas!V78</f>
        <v>4.0350993496530894</v>
      </c>
      <c r="W77" s="13">
        <f>V1_15Ngas!W78</f>
        <v>3.5216951409843547</v>
      </c>
      <c r="X77" s="13">
        <f>V1_15Ngas!X78</f>
        <v>0.51340420866873437</v>
      </c>
    </row>
    <row r="78" spans="1:24" x14ac:dyDescent="0.3">
      <c r="A78">
        <f>V1_15Ngas!A79</f>
        <v>77</v>
      </c>
      <c r="B78">
        <f>V1_15Ngas!B79</f>
        <v>30</v>
      </c>
      <c r="C78">
        <f>V1_15Ngas!C79</f>
        <v>40</v>
      </c>
      <c r="D78">
        <f>V1_15Ngas!D79</f>
        <v>3</v>
      </c>
      <c r="E78">
        <f>V1_15Ngas!E79</f>
        <v>33</v>
      </c>
      <c r="F78">
        <f>V1_15Ngas!F79</f>
        <v>5</v>
      </c>
      <c r="G78" s="14">
        <f>V1_15Ngas!G79</f>
        <v>41451</v>
      </c>
      <c r="H78" t="str">
        <f>V1_15Ngas!H79</f>
        <v>C</v>
      </c>
      <c r="I78" t="str">
        <f>V1_15Ngas!I79</f>
        <v>n</v>
      </c>
      <c r="J78" t="str">
        <f>V1_15Ngas!J79</f>
        <v>n</v>
      </c>
      <c r="K78" t="str">
        <f>V1_15Ngas!K79</f>
        <v>y</v>
      </c>
      <c r="L78" t="str">
        <f>V1_15Ngas!L79</f>
        <v>y</v>
      </c>
      <c r="M78" t="str">
        <f>V1_15Ngas!M79</f>
        <v>Sand</v>
      </c>
      <c r="N78" s="13">
        <v>0.42743010168054951</v>
      </c>
      <c r="O78" s="13">
        <f>V1_15Ngas!O79</f>
        <v>0.86477994679513703</v>
      </c>
      <c r="P78" s="13">
        <f>V1_15Ngas!P79</f>
        <v>5.8733287279967552</v>
      </c>
      <c r="Q78" s="13">
        <f>V1_15Ngas!Q79</f>
        <v>110.7255408538002</v>
      </c>
      <c r="R78" s="13">
        <f>V1_15Ngas!R79</f>
        <v>99.775955874495736</v>
      </c>
      <c r="S78" s="13">
        <f>V1_15Ngas!S79</f>
        <v>10.949584979304461</v>
      </c>
      <c r="T78" s="13">
        <f>V1_15Ngas!T79</f>
        <v>9.8889424200348464E-2</v>
      </c>
      <c r="U78" s="13">
        <f>V1_15Ngas!U79</f>
        <v>0.86627267374583405</v>
      </c>
      <c r="V78" s="13">
        <f>V1_15Ngas!V79</f>
        <v>3.7378413675569124</v>
      </c>
      <c r="W78" s="13">
        <f>V1_15Ngas!W79</f>
        <v>3.3682083869669661</v>
      </c>
      <c r="X78" s="13">
        <f>V1_15Ngas!X79</f>
        <v>0.36963298058994609</v>
      </c>
    </row>
    <row r="79" spans="1:24" x14ac:dyDescent="0.3">
      <c r="A79">
        <f>V1_15Ngas!A80</f>
        <v>78</v>
      </c>
      <c r="B79">
        <f>V1_15Ngas!B80</f>
        <v>32</v>
      </c>
      <c r="C79">
        <f>V1_15Ngas!C80</f>
        <v>42</v>
      </c>
      <c r="D79">
        <f>V1_15Ngas!D80</f>
        <v>3</v>
      </c>
      <c r="E79">
        <f>V1_15Ngas!E80</f>
        <v>33</v>
      </c>
      <c r="F79">
        <f>V1_15Ngas!F80</f>
        <v>5</v>
      </c>
      <c r="G79" s="14">
        <f>V1_15Ngas!G80</f>
        <v>41451</v>
      </c>
      <c r="H79" t="str">
        <f>V1_15Ngas!H80</f>
        <v>C</v>
      </c>
      <c r="I79" t="str">
        <f>V1_15Ngas!I80</f>
        <v>n</v>
      </c>
      <c r="J79" t="str">
        <f>V1_15Ngas!J80</f>
        <v>n</v>
      </c>
      <c r="K79" t="str">
        <f>V1_15Ngas!K80</f>
        <v>y</v>
      </c>
      <c r="L79" t="str">
        <f>V1_15Ngas!L80</f>
        <v>y</v>
      </c>
      <c r="M79" t="str">
        <f>V1_15Ngas!M80</f>
        <v>Sand</v>
      </c>
      <c r="N79" s="13">
        <v>0.45478966385575276</v>
      </c>
      <c r="O79" s="13">
        <f>V1_15Ngas!O80</f>
        <v>0.95343144715594408</v>
      </c>
      <c r="P79" s="13">
        <f>V1_15Ngas!P80</f>
        <v>6.0408284024941965</v>
      </c>
      <c r="Q79" s="13">
        <f>V1_15Ngas!Q80</f>
        <v>98.269518663409087</v>
      </c>
      <c r="R79" s="13">
        <f>V1_15Ngas!R80</f>
        <v>85.424728846253061</v>
      </c>
      <c r="S79" s="13">
        <f>V1_15Ngas!S80</f>
        <v>12.844789817156027</v>
      </c>
      <c r="T79" s="13">
        <f>V1_15Ngas!T80</f>
        <v>0.13070980698655663</v>
      </c>
      <c r="U79" s="13">
        <f>V1_15Ngas!U80</f>
        <v>0.89097764048586969</v>
      </c>
      <c r="V79" s="13">
        <f>V1_15Ngas!V80</f>
        <v>3.3173545073488788</v>
      </c>
      <c r="W79" s="13">
        <f>V1_15Ngas!W80</f>
        <v>2.8837437399873234</v>
      </c>
      <c r="X79" s="13">
        <f>V1_15Ngas!X80</f>
        <v>0.43361076736155568</v>
      </c>
    </row>
    <row r="80" spans="1:24" x14ac:dyDescent="0.3">
      <c r="A80">
        <f>V1_15Ngas!A81</f>
        <v>79</v>
      </c>
      <c r="B80">
        <f>V1_15Ngas!B81</f>
        <v>1</v>
      </c>
      <c r="C80">
        <f>V1_15Ngas!C81</f>
        <v>11</v>
      </c>
      <c r="D80">
        <f>V1_15Ngas!D81</f>
        <v>4</v>
      </c>
      <c r="E80">
        <f>V1_15Ngas!E81</f>
        <v>40</v>
      </c>
      <c r="F80">
        <f>V1_15Ngas!F81</f>
        <v>6</v>
      </c>
      <c r="G80" s="14">
        <f>V1_15Ngas!G81</f>
        <v>41458</v>
      </c>
      <c r="H80" t="str">
        <f>V1_15Ngas!H81</f>
        <v>Lt</v>
      </c>
      <c r="I80" t="str">
        <f>V1_15Ngas!I81</f>
        <v>y</v>
      </c>
      <c r="J80" t="str">
        <f>V1_15Ngas!J81</f>
        <v>n</v>
      </c>
      <c r="K80" t="str">
        <f>V1_15Ngas!K81</f>
        <v>n</v>
      </c>
      <c r="L80" t="str">
        <f>V1_15Ngas!L81</f>
        <v>y</v>
      </c>
      <c r="M80" t="str">
        <f>V1_15Ngas!M81</f>
        <v>Loam</v>
      </c>
      <c r="N80" s="13">
        <v>3.3432461082182994</v>
      </c>
      <c r="O80" s="13">
        <f>V1_15Ngas!O81</f>
        <v>0.37336379680219861</v>
      </c>
      <c r="P80" s="13">
        <f>V1_15Ngas!P81</f>
        <v>2.9545696057113422</v>
      </c>
      <c r="Q80" s="13">
        <f>V1_15Ngas!Q81</f>
        <v>383.76662837264541</v>
      </c>
      <c r="R80" s="13">
        <f>V1_15Ngas!R81</f>
        <v>346.78998401724675</v>
      </c>
      <c r="S80" s="13">
        <f>V1_15Ngas!S81</f>
        <v>36.976644355398662</v>
      </c>
      <c r="T80" s="13">
        <f>V1_15Ngas!T81</f>
        <v>9.6351901446452948E-2</v>
      </c>
      <c r="U80" s="13">
        <f>V1_15Ngas!U81</f>
        <v>0.43577722798102392</v>
      </c>
      <c r="V80" s="13">
        <f>V1_15Ngas!V81</f>
        <v>12.955084869832744</v>
      </c>
      <c r="W80" s="13">
        <f>V1_15Ngas!W81</f>
        <v>11.706837809224185</v>
      </c>
      <c r="X80" s="13">
        <f>V1_15Ngas!X81</f>
        <v>1.2482470606085581</v>
      </c>
    </row>
    <row r="81" spans="1:24" x14ac:dyDescent="0.3">
      <c r="A81">
        <f>V1_15Ngas!A82</f>
        <v>80</v>
      </c>
      <c r="B81">
        <f>V1_15Ngas!B82</f>
        <v>2</v>
      </c>
      <c r="C81">
        <f>V1_15Ngas!C82</f>
        <v>12</v>
      </c>
      <c r="D81">
        <f>V1_15Ngas!D82</f>
        <v>4</v>
      </c>
      <c r="E81">
        <f>V1_15Ngas!E82</f>
        <v>40</v>
      </c>
      <c r="F81">
        <f>V1_15Ngas!F82</f>
        <v>6</v>
      </c>
      <c r="G81" s="14">
        <f>V1_15Ngas!G82</f>
        <v>41458</v>
      </c>
      <c r="H81" t="str">
        <f>V1_15Ngas!H82</f>
        <v>Lt</v>
      </c>
      <c r="I81" t="str">
        <f>V1_15Ngas!I82</f>
        <v>y</v>
      </c>
      <c r="J81" t="str">
        <f>V1_15Ngas!J82</f>
        <v>n</v>
      </c>
      <c r="K81" t="str">
        <f>V1_15Ngas!K82</f>
        <v>n</v>
      </c>
      <c r="L81" t="str">
        <f>V1_15Ngas!L82</f>
        <v>y</v>
      </c>
      <c r="M81" t="str">
        <f>V1_15Ngas!M82</f>
        <v>Loam</v>
      </c>
      <c r="N81" s="13">
        <v>0.88872390671587198</v>
      </c>
      <c r="O81" s="13">
        <f>V1_15Ngas!O82</f>
        <v>0.22785806785521862</v>
      </c>
      <c r="P81" s="13">
        <f>V1_15Ngas!P82</f>
        <v>2.0838301501400407</v>
      </c>
      <c r="Q81" s="13">
        <f>V1_15Ngas!Q82</f>
        <v>78.496884644075934</v>
      </c>
      <c r="R81" s="13">
        <f>V1_15Ngas!R82</f>
        <v>72.498169803747658</v>
      </c>
      <c r="S81" s="13">
        <f>V1_15Ngas!S82</f>
        <v>5.998714840328276</v>
      </c>
      <c r="T81" s="13">
        <f>V1_15Ngas!T82</f>
        <v>7.6419782358598254E-2</v>
      </c>
      <c r="U81" s="13">
        <f>V1_15Ngas!U82</f>
        <v>0.30734957966667265</v>
      </c>
      <c r="V81" s="13">
        <f>V1_15Ngas!V82</f>
        <v>2.6498755425758658</v>
      </c>
      <c r="W81" s="13">
        <f>V1_15Ngas!W82</f>
        <v>2.4473726303348453</v>
      </c>
      <c r="X81" s="13">
        <f>V1_15Ngas!X82</f>
        <v>0.2025029122410201</v>
      </c>
    </row>
    <row r="82" spans="1:24" x14ac:dyDescent="0.3">
      <c r="A82">
        <f>V1_15Ngas!A83</f>
        <v>81</v>
      </c>
      <c r="B82">
        <f>V1_15Ngas!B83</f>
        <v>3</v>
      </c>
      <c r="C82">
        <f>V1_15Ngas!C83</f>
        <v>13</v>
      </c>
      <c r="D82">
        <f>V1_15Ngas!D83</f>
        <v>4</v>
      </c>
      <c r="E82">
        <f>V1_15Ngas!E83</f>
        <v>40</v>
      </c>
      <c r="F82">
        <f>V1_15Ngas!F83</f>
        <v>6</v>
      </c>
      <c r="G82" s="14">
        <f>V1_15Ngas!G83</f>
        <v>41458</v>
      </c>
      <c r="H82" t="str">
        <f>V1_15Ngas!H83</f>
        <v>Lt</v>
      </c>
      <c r="I82" t="str">
        <f>V1_15Ngas!I83</f>
        <v>y</v>
      </c>
      <c r="J82" t="str">
        <f>V1_15Ngas!J83</f>
        <v>n</v>
      </c>
      <c r="K82" t="str">
        <f>V1_15Ngas!K83</f>
        <v>n</v>
      </c>
      <c r="L82" t="str">
        <f>V1_15Ngas!L83</f>
        <v>y</v>
      </c>
      <c r="M82" t="str">
        <f>V1_15Ngas!M83</f>
        <v>Loam</v>
      </c>
      <c r="N82" s="13">
        <v>1.9799101347244019</v>
      </c>
      <c r="O82" s="13">
        <f>V1_15Ngas!O83</f>
        <v>0.3003236532210482</v>
      </c>
      <c r="P82" s="13">
        <f>V1_15Ngas!P83</f>
        <v>2.3850716754979384</v>
      </c>
      <c r="Q82" s="13">
        <f>V1_15Ngas!Q83</f>
        <v>95.433779936660571</v>
      </c>
      <c r="R82" s="13">
        <f>V1_15Ngas!R83</f>
        <v>77.819618959656822</v>
      </c>
      <c r="S82" s="13">
        <f>V1_15Ngas!S83</f>
        <v>17.614160977003749</v>
      </c>
      <c r="T82" s="13">
        <f>V1_15Ngas!T83</f>
        <v>0.18456945736294081</v>
      </c>
      <c r="U82" s="13">
        <f>V1_15Ngas!U83</f>
        <v>0.35178048311179033</v>
      </c>
      <c r="V82" s="13">
        <f>V1_15Ngas!V83</f>
        <v>3.2216264446210645</v>
      </c>
      <c r="W82" s="13">
        <f>V1_15Ngas!W83</f>
        <v>2.6270125999112546</v>
      </c>
      <c r="X82" s="13">
        <f>V1_15Ngas!X83</f>
        <v>0.59461384470981016</v>
      </c>
    </row>
    <row r="83" spans="1:24" x14ac:dyDescent="0.3">
      <c r="A83">
        <f>V1_15Ngas!A84</f>
        <v>82</v>
      </c>
      <c r="B83">
        <f>V1_15Ngas!B84</f>
        <v>4</v>
      </c>
      <c r="C83">
        <f>V1_15Ngas!C84</f>
        <v>14</v>
      </c>
      <c r="D83">
        <f>V1_15Ngas!D84</f>
        <v>4</v>
      </c>
      <c r="E83">
        <f>V1_15Ngas!E84</f>
        <v>40</v>
      </c>
      <c r="F83">
        <f>V1_15Ngas!F84</f>
        <v>6</v>
      </c>
      <c r="G83" s="14">
        <f>V1_15Ngas!G84</f>
        <v>41458</v>
      </c>
      <c r="H83" t="str">
        <f>V1_15Ngas!H84</f>
        <v>Lt</v>
      </c>
      <c r="I83" t="str">
        <f>V1_15Ngas!I84</f>
        <v>y</v>
      </c>
      <c r="J83" t="str">
        <f>V1_15Ngas!J84</f>
        <v>n</v>
      </c>
      <c r="K83" t="str">
        <f>V1_15Ngas!K84</f>
        <v>n</v>
      </c>
      <c r="L83" t="str">
        <f>V1_15Ngas!L84</f>
        <v>y</v>
      </c>
      <c r="M83" t="str">
        <f>V1_15Ngas!M84</f>
        <v>Loam</v>
      </c>
      <c r="N83" s="13">
        <v>2.3508805205904433</v>
      </c>
      <c r="O83" s="13">
        <f>V1_15Ngas!O84</f>
        <v>0.38135833785253692</v>
      </c>
      <c r="P83" s="13">
        <f>V1_15Ngas!P84</f>
        <v>2.9113926133464827</v>
      </c>
      <c r="Q83" s="13">
        <f>V1_15Ngas!Q84</f>
        <v>163.08345070046676</v>
      </c>
      <c r="R83" s="13">
        <f>V1_15Ngas!R84</f>
        <v>136.52573315491998</v>
      </c>
      <c r="S83" s="13">
        <f>V1_15Ngas!S84</f>
        <v>26.55771754554678</v>
      </c>
      <c r="T83" s="13">
        <f>V1_15Ngas!T84</f>
        <v>0.16284740990871596</v>
      </c>
      <c r="U83" s="13">
        <f>V1_15Ngas!U84</f>
        <v>0.42940894002160512</v>
      </c>
      <c r="V83" s="13">
        <f>V1_15Ngas!V84</f>
        <v>5.5053248210998609</v>
      </c>
      <c r="W83" s="13">
        <f>V1_15Ngas!W84</f>
        <v>4.608796933277584</v>
      </c>
      <c r="X83" s="13">
        <f>V1_15Ngas!X84</f>
        <v>0.89652788782227744</v>
      </c>
    </row>
    <row r="84" spans="1:24" x14ac:dyDescent="0.3">
      <c r="A84">
        <f>V1_15Ngas!A85</f>
        <v>83</v>
      </c>
      <c r="B84">
        <f>V1_15Ngas!B85</f>
        <v>5</v>
      </c>
      <c r="C84">
        <f>V1_15Ngas!C85</f>
        <v>15</v>
      </c>
      <c r="D84">
        <f>V1_15Ngas!D85</f>
        <v>4</v>
      </c>
      <c r="E84">
        <f>V1_15Ngas!E85</f>
        <v>40</v>
      </c>
      <c r="F84">
        <f>V1_15Ngas!F85</f>
        <v>6</v>
      </c>
      <c r="G84" s="14">
        <f>V1_15Ngas!G85</f>
        <v>41458</v>
      </c>
      <c r="H84" t="str">
        <f>V1_15Ngas!H85</f>
        <v>LF</v>
      </c>
      <c r="I84" t="str">
        <f>V1_15Ngas!I85</f>
        <v>y</v>
      </c>
      <c r="J84" t="str">
        <f>V1_15Ngas!J85</f>
        <v>y</v>
      </c>
      <c r="K84" t="str">
        <f>V1_15Ngas!K85</f>
        <v>y</v>
      </c>
      <c r="L84" t="str">
        <f>V1_15Ngas!L85</f>
        <v>y</v>
      </c>
      <c r="M84" t="str">
        <f>V1_15Ngas!M85</f>
        <v>Loam</v>
      </c>
      <c r="N84" s="13">
        <v>1.9484972183278282</v>
      </c>
      <c r="O84" s="13">
        <f>V1_15Ngas!O85</f>
        <v>0.45646949828006628</v>
      </c>
      <c r="P84" s="13">
        <f>V1_15Ngas!P85</f>
        <v>3.4027093677759952</v>
      </c>
      <c r="Q84" s="13">
        <f>V1_15Ngas!Q85</f>
        <v>135.1568596485173</v>
      </c>
      <c r="R84" s="13">
        <f>V1_15Ngas!R85</f>
        <v>108.80941521983912</v>
      </c>
      <c r="S84" s="13">
        <f>V1_15Ngas!S85</f>
        <v>26.347444428678173</v>
      </c>
      <c r="T84" s="13">
        <f>V1_15Ngas!T85</f>
        <v>0.19493974998528468</v>
      </c>
      <c r="U84" s="13">
        <f>V1_15Ngas!U85</f>
        <v>0.50187453802005833</v>
      </c>
      <c r="V84" s="13">
        <f>V1_15Ngas!V85</f>
        <v>4.5625868901409188</v>
      </c>
      <c r="W84" s="13">
        <f>V1_15Ngas!W85</f>
        <v>3.6731573424907107</v>
      </c>
      <c r="X84" s="13">
        <f>V1_15Ngas!X85</f>
        <v>0.88942954765020832</v>
      </c>
    </row>
    <row r="85" spans="1:24" x14ac:dyDescent="0.3">
      <c r="A85">
        <f>V1_15Ngas!A86</f>
        <v>84</v>
      </c>
      <c r="B85">
        <f>V1_15Ngas!B86</f>
        <v>6</v>
      </c>
      <c r="C85">
        <f>V1_15Ngas!C86</f>
        <v>16</v>
      </c>
      <c r="D85">
        <f>V1_15Ngas!D86</f>
        <v>4</v>
      </c>
      <c r="E85">
        <f>V1_15Ngas!E86</f>
        <v>40</v>
      </c>
      <c r="F85">
        <f>V1_15Ngas!F86</f>
        <v>6</v>
      </c>
      <c r="G85" s="14">
        <f>V1_15Ngas!G86</f>
        <v>41458</v>
      </c>
      <c r="H85" t="str">
        <f>V1_15Ngas!H86</f>
        <v>LF</v>
      </c>
      <c r="I85" t="str">
        <f>V1_15Ngas!I86</f>
        <v>y</v>
      </c>
      <c r="J85" t="str">
        <f>V1_15Ngas!J86</f>
        <v>y</v>
      </c>
      <c r="K85" t="str">
        <f>V1_15Ngas!K86</f>
        <v>y</v>
      </c>
      <c r="L85" t="str">
        <f>V1_15Ngas!L86</f>
        <v>y</v>
      </c>
      <c r="M85" t="str">
        <f>V1_15Ngas!M86</f>
        <v>Loam</v>
      </c>
      <c r="N85" s="13">
        <v>0.89248833285541418</v>
      </c>
      <c r="O85" s="13">
        <f>V1_15Ngas!O86</f>
        <v>0.19561818902179945</v>
      </c>
      <c r="P85" s="13">
        <f>V1_15Ngas!P86</f>
        <v>2.0038222814069298</v>
      </c>
      <c r="Q85" s="13">
        <f>V1_15Ngas!Q86</f>
        <v>123.96240529411327</v>
      </c>
      <c r="R85" s="13">
        <f>V1_15Ngas!R86</f>
        <v>118.7906409738949</v>
      </c>
      <c r="S85" s="13">
        <f>V1_15Ngas!S86</f>
        <v>5.1717643202183723</v>
      </c>
      <c r="T85" s="13">
        <f>V1_15Ngas!T86</f>
        <v>4.172042570445323E-2</v>
      </c>
      <c r="U85" s="13">
        <f>V1_15Ngas!U86</f>
        <v>0.29554900905706927</v>
      </c>
      <c r="V85" s="13">
        <f>V1_15Ngas!V86</f>
        <v>4.1846876787171725</v>
      </c>
      <c r="W85" s="13">
        <f>V1_15Ngas!W86</f>
        <v>4.0101007273209115</v>
      </c>
      <c r="X85" s="13">
        <f>V1_15Ngas!X86</f>
        <v>0.17458695139626063</v>
      </c>
    </row>
    <row r="86" spans="1:24" x14ac:dyDescent="0.3">
      <c r="A86">
        <f>V1_15Ngas!A87</f>
        <v>85</v>
      </c>
      <c r="B86">
        <f>V1_15Ngas!B87</f>
        <v>7</v>
      </c>
      <c r="C86">
        <f>V1_15Ngas!C87</f>
        <v>17</v>
      </c>
      <c r="D86">
        <f>V1_15Ngas!D87</f>
        <v>4</v>
      </c>
      <c r="E86">
        <f>V1_15Ngas!E87</f>
        <v>40</v>
      </c>
      <c r="F86">
        <f>V1_15Ngas!F87</f>
        <v>6</v>
      </c>
      <c r="G86" s="14">
        <f>V1_15Ngas!G87</f>
        <v>41458</v>
      </c>
      <c r="H86" t="str">
        <f>V1_15Ngas!H87</f>
        <v>LF</v>
      </c>
      <c r="I86" t="str">
        <f>V1_15Ngas!I87</f>
        <v>y</v>
      </c>
      <c r="J86" t="str">
        <f>V1_15Ngas!J87</f>
        <v>y</v>
      </c>
      <c r="K86" t="str">
        <f>V1_15Ngas!K87</f>
        <v>y</v>
      </c>
      <c r="L86" t="str">
        <f>V1_15Ngas!L87</f>
        <v>y</v>
      </c>
      <c r="M86" t="str">
        <f>V1_15Ngas!M87</f>
        <v>Loam</v>
      </c>
      <c r="N86" s="13">
        <v>0.89094274042684207</v>
      </c>
      <c r="O86" s="13">
        <f>V1_15Ngas!O87</f>
        <v>0.30100036329229851</v>
      </c>
      <c r="P86" s="13">
        <f>V1_15Ngas!P87</f>
        <v>2.5876068639224932</v>
      </c>
      <c r="Q86" s="13">
        <f>V1_15Ngas!Q87</f>
        <v>89.58306610165738</v>
      </c>
      <c r="R86" s="13">
        <f>V1_15Ngas!R87</f>
        <v>81.638983387388009</v>
      </c>
      <c r="S86" s="13">
        <f>V1_15Ngas!S87</f>
        <v>7.9440827142693706</v>
      </c>
      <c r="T86" s="13">
        <f>V1_15Ngas!T87</f>
        <v>8.8678397156607219E-2</v>
      </c>
      <c r="U86" s="13">
        <f>V1_15Ngas!U87</f>
        <v>0.3816529297820786</v>
      </c>
      <c r="V86" s="13">
        <f>V1_15Ngas!V87</f>
        <v>3.0241197082928317</v>
      </c>
      <c r="W86" s="13">
        <f>V1_15Ngas!W87</f>
        <v>2.7559456197517167</v>
      </c>
      <c r="X86" s="13">
        <f>V1_15Ngas!X87</f>
        <v>0.26817408854111491</v>
      </c>
    </row>
    <row r="87" spans="1:24" x14ac:dyDescent="0.3">
      <c r="A87">
        <f>V1_15Ngas!A88</f>
        <v>86</v>
      </c>
      <c r="B87">
        <f>V1_15Ngas!B88</f>
        <v>9</v>
      </c>
      <c r="C87">
        <f>V1_15Ngas!C88</f>
        <v>19</v>
      </c>
      <c r="D87">
        <f>V1_15Ngas!D88</f>
        <v>4</v>
      </c>
      <c r="E87">
        <f>V1_15Ngas!E88</f>
        <v>40</v>
      </c>
      <c r="F87">
        <f>V1_15Ngas!F88</f>
        <v>6</v>
      </c>
      <c r="G87" s="14">
        <f>V1_15Ngas!G88</f>
        <v>41458</v>
      </c>
      <c r="H87" t="str">
        <f>V1_15Ngas!H88</f>
        <v>Fc</v>
      </c>
      <c r="I87" t="str">
        <f>V1_15Ngas!I88</f>
        <v>n</v>
      </c>
      <c r="J87" t="str">
        <f>V1_15Ngas!J88</f>
        <v>y</v>
      </c>
      <c r="K87" t="str">
        <f>V1_15Ngas!K88</f>
        <v>y</v>
      </c>
      <c r="L87" t="str">
        <f>V1_15Ngas!L88</f>
        <v>n</v>
      </c>
      <c r="M87" t="str">
        <f>V1_15Ngas!M88</f>
        <v>Loam</v>
      </c>
      <c r="N87" s="13">
        <v>3.0807706779635924E-3</v>
      </c>
      <c r="O87" s="13">
        <f>V1_15Ngas!O88</f>
        <v>0</v>
      </c>
      <c r="P87" s="13">
        <f>V1_15Ngas!P88</f>
        <v>0</v>
      </c>
      <c r="Q87" s="13">
        <f>V1_15Ngas!Q88</f>
        <v>25.129379606907463</v>
      </c>
      <c r="R87" s="13">
        <f>V1_15Ngas!R88</f>
        <v>25.129379606907463</v>
      </c>
      <c r="S87" s="13">
        <f>V1_15Ngas!S88</f>
        <v>0</v>
      </c>
      <c r="T87" s="13">
        <f>V1_15Ngas!T88</f>
        <v>0</v>
      </c>
      <c r="U87" s="13">
        <f>V1_15Ngas!U88</f>
        <v>0</v>
      </c>
      <c r="V87" s="13">
        <f>V1_15Ngas!V88</f>
        <v>0.84831046126713072</v>
      </c>
      <c r="W87" s="13">
        <f>V1_15Ngas!W88</f>
        <v>0.84831046126713072</v>
      </c>
      <c r="X87" s="13">
        <f>V1_15Ngas!X88</f>
        <v>0</v>
      </c>
    </row>
    <row r="88" spans="1:24" x14ac:dyDescent="0.3">
      <c r="A88">
        <f>V1_15Ngas!A89</f>
        <v>87</v>
      </c>
      <c r="B88">
        <f>V1_15Ngas!B89</f>
        <v>10</v>
      </c>
      <c r="C88">
        <f>V1_15Ngas!C89</f>
        <v>20</v>
      </c>
      <c r="D88">
        <f>V1_15Ngas!D89</f>
        <v>4</v>
      </c>
      <c r="E88">
        <f>V1_15Ngas!E89</f>
        <v>40</v>
      </c>
      <c r="F88">
        <f>V1_15Ngas!F89</f>
        <v>6</v>
      </c>
      <c r="G88" s="14">
        <f>V1_15Ngas!G89</f>
        <v>41458</v>
      </c>
      <c r="H88" t="str">
        <f>V1_15Ngas!H89</f>
        <v>Fc</v>
      </c>
      <c r="I88" t="str">
        <f>V1_15Ngas!I89</f>
        <v>n</v>
      </c>
      <c r="J88" t="str">
        <f>V1_15Ngas!J89</f>
        <v>y</v>
      </c>
      <c r="K88" t="str">
        <f>V1_15Ngas!K89</f>
        <v>y</v>
      </c>
      <c r="L88" t="str">
        <f>V1_15Ngas!L89</f>
        <v>n</v>
      </c>
      <c r="M88" t="str">
        <f>V1_15Ngas!M89</f>
        <v>Loam</v>
      </c>
      <c r="N88" s="13">
        <v>1.6371120185120194E-3</v>
      </c>
      <c r="O88" s="13">
        <f>V1_15Ngas!O89</f>
        <v>0</v>
      </c>
      <c r="P88" s="13">
        <f>V1_15Ngas!P89</f>
        <v>0</v>
      </c>
      <c r="Q88" s="13">
        <f>V1_15Ngas!Q89</f>
        <v>28.166425476034984</v>
      </c>
      <c r="R88" s="13">
        <f>V1_15Ngas!R89</f>
        <v>28.009611089842348</v>
      </c>
      <c r="S88" s="13">
        <f>V1_15Ngas!S89</f>
        <v>0.15681438619263588</v>
      </c>
      <c r="T88" s="13">
        <f>V1_15Ngas!T89</f>
        <v>5.567422331458397E-3</v>
      </c>
      <c r="U88" s="13">
        <f>V1_15Ngas!U89</f>
        <v>0</v>
      </c>
      <c r="V88" s="13">
        <f>V1_15Ngas!V89</f>
        <v>0.95083419334608832</v>
      </c>
      <c r="W88" s="13">
        <f>V1_15Ngas!W89</f>
        <v>0.94554049782453908</v>
      </c>
      <c r="X88" s="13">
        <f>V1_15Ngas!X89</f>
        <v>5.2936955215492432E-3</v>
      </c>
    </row>
    <row r="89" spans="1:24" x14ac:dyDescent="0.3">
      <c r="A89">
        <f>V1_15Ngas!A90</f>
        <v>88</v>
      </c>
      <c r="B89">
        <f>V1_15Ngas!B90</f>
        <v>12</v>
      </c>
      <c r="C89">
        <f>V1_15Ngas!C90</f>
        <v>22</v>
      </c>
      <c r="D89">
        <f>V1_15Ngas!D90</f>
        <v>4</v>
      </c>
      <c r="E89">
        <f>V1_15Ngas!E90</f>
        <v>40</v>
      </c>
      <c r="F89">
        <f>V1_15Ngas!F90</f>
        <v>6</v>
      </c>
      <c r="G89" s="14">
        <f>V1_15Ngas!G90</f>
        <v>41458</v>
      </c>
      <c r="H89" t="str">
        <f>V1_15Ngas!H90</f>
        <v>Fc</v>
      </c>
      <c r="I89" t="str">
        <f>V1_15Ngas!I90</f>
        <v>n</v>
      </c>
      <c r="J89" t="str">
        <f>V1_15Ngas!J90</f>
        <v>y</v>
      </c>
      <c r="K89" t="str">
        <f>V1_15Ngas!K90</f>
        <v>y</v>
      </c>
      <c r="L89" t="str">
        <f>V1_15Ngas!L90</f>
        <v>n</v>
      </c>
      <c r="M89" t="str">
        <f>V1_15Ngas!M90</f>
        <v>Loam</v>
      </c>
      <c r="N89" s="13">
        <v>0</v>
      </c>
      <c r="O89" s="13">
        <f>V1_15Ngas!O90</f>
        <v>0</v>
      </c>
      <c r="P89" s="13">
        <f>V1_15Ngas!P90</f>
        <v>0</v>
      </c>
      <c r="Q89" s="13">
        <f>V1_15Ngas!Q90</f>
        <v>25.223239669230956</v>
      </c>
      <c r="R89" s="13">
        <f>V1_15Ngas!R90</f>
        <v>25.223239669230956</v>
      </c>
      <c r="S89" s="13">
        <f>V1_15Ngas!S90</f>
        <v>0</v>
      </c>
      <c r="T89" s="13">
        <f>V1_15Ngas!T90</f>
        <v>0</v>
      </c>
      <c r="U89" s="13">
        <f>V1_15Ngas!U90</f>
        <v>0</v>
      </c>
      <c r="V89" s="13">
        <f>V1_15Ngas!V90</f>
        <v>0.85147896259942457</v>
      </c>
      <c r="W89" s="13">
        <f>V1_15Ngas!W90</f>
        <v>0.85147896259942457</v>
      </c>
      <c r="X89" s="13">
        <f>V1_15Ngas!X90</f>
        <v>0</v>
      </c>
    </row>
    <row r="90" spans="1:24" x14ac:dyDescent="0.3">
      <c r="A90">
        <f>V1_15Ngas!A91</f>
        <v>89</v>
      </c>
      <c r="B90">
        <f>V1_15Ngas!B91</f>
        <v>13</v>
      </c>
      <c r="C90">
        <f>V1_15Ngas!C91</f>
        <v>23</v>
      </c>
      <c r="D90">
        <f>V1_15Ngas!D91</f>
        <v>4</v>
      </c>
      <c r="E90">
        <f>V1_15Ngas!E91</f>
        <v>40</v>
      </c>
      <c r="F90">
        <f>V1_15Ngas!F91</f>
        <v>6</v>
      </c>
      <c r="G90" s="14">
        <f>V1_15Ngas!G91</f>
        <v>41458</v>
      </c>
      <c r="H90" t="str">
        <f>V1_15Ngas!H91</f>
        <v>C</v>
      </c>
      <c r="I90" t="str">
        <f>V1_15Ngas!I91</f>
        <v>n</v>
      </c>
      <c r="J90" t="str">
        <f>V1_15Ngas!J91</f>
        <v>n</v>
      </c>
      <c r="K90" t="str">
        <f>V1_15Ngas!K91</f>
        <v>y</v>
      </c>
      <c r="L90" t="str">
        <f>V1_15Ngas!L91</f>
        <v>y</v>
      </c>
      <c r="M90" t="str">
        <f>V1_15Ngas!M91</f>
        <v>Loam</v>
      </c>
      <c r="N90" s="13">
        <v>3.7527097349878708E-3</v>
      </c>
      <c r="O90" s="13">
        <f>V1_15Ngas!O91</f>
        <v>0</v>
      </c>
      <c r="P90" s="13">
        <f>V1_15Ngas!P91</f>
        <v>1.3576725076690488</v>
      </c>
      <c r="Q90" s="13">
        <f>V1_15Ngas!Q91</f>
        <v>7.7596355965728367</v>
      </c>
      <c r="R90" s="13">
        <f>V1_15Ngas!R91</f>
        <v>7.7596355965728367</v>
      </c>
      <c r="S90" s="13">
        <f>V1_15Ngas!S91</f>
        <v>0</v>
      </c>
      <c r="T90" s="13">
        <f>V1_15Ngas!T91</f>
        <v>0</v>
      </c>
      <c r="U90" s="13">
        <f>V1_15Ngas!U91</f>
        <v>0.20024668254705733</v>
      </c>
      <c r="V90" s="13">
        <f>V1_15Ngas!V91</f>
        <v>0.26194757511578826</v>
      </c>
      <c r="W90" s="13">
        <f>V1_15Ngas!W91</f>
        <v>0.26194757511578826</v>
      </c>
      <c r="X90" s="13">
        <f>V1_15Ngas!X91</f>
        <v>0</v>
      </c>
    </row>
    <row r="91" spans="1:24" x14ac:dyDescent="0.3">
      <c r="A91">
        <f>V1_15Ngas!A92</f>
        <v>90</v>
      </c>
      <c r="B91">
        <f>V1_15Ngas!B92</f>
        <v>15</v>
      </c>
      <c r="C91">
        <f>V1_15Ngas!C92</f>
        <v>25</v>
      </c>
      <c r="D91">
        <f>V1_15Ngas!D92</f>
        <v>4</v>
      </c>
      <c r="E91">
        <f>V1_15Ngas!E92</f>
        <v>40</v>
      </c>
      <c r="F91">
        <f>V1_15Ngas!F92</f>
        <v>6</v>
      </c>
      <c r="G91" s="14">
        <f>V1_15Ngas!G92</f>
        <v>41458</v>
      </c>
      <c r="H91" t="str">
        <f>V1_15Ngas!H92</f>
        <v>C</v>
      </c>
      <c r="I91" t="str">
        <f>V1_15Ngas!I92</f>
        <v>n</v>
      </c>
      <c r="J91" t="str">
        <f>V1_15Ngas!J92</f>
        <v>n</v>
      </c>
      <c r="K91" t="str">
        <f>V1_15Ngas!K92</f>
        <v>y</v>
      </c>
      <c r="L91" t="str">
        <f>V1_15Ngas!L92</f>
        <v>y</v>
      </c>
      <c r="M91" t="str">
        <f>V1_15Ngas!M92</f>
        <v>Loam</v>
      </c>
      <c r="N91" s="13">
        <v>0</v>
      </c>
      <c r="O91" s="13">
        <f>V1_15Ngas!O92</f>
        <v>0</v>
      </c>
      <c r="P91" s="13">
        <f>V1_15Ngas!P92</f>
        <v>0</v>
      </c>
      <c r="Q91" s="13">
        <f>V1_15Ngas!Q92</f>
        <v>9.0009096210498054</v>
      </c>
      <c r="R91" s="13">
        <f>V1_15Ngas!R92</f>
        <v>9.0009096210498054</v>
      </c>
      <c r="S91" s="13">
        <f>V1_15Ngas!S92</f>
        <v>0</v>
      </c>
      <c r="T91" s="13">
        <f>V1_15Ngas!T92</f>
        <v>0</v>
      </c>
      <c r="U91" s="13">
        <f>V1_15Ngas!U92</f>
        <v>0</v>
      </c>
      <c r="V91" s="13">
        <f>V1_15Ngas!V92</f>
        <v>0.30385015117355629</v>
      </c>
      <c r="W91" s="13">
        <f>V1_15Ngas!W92</f>
        <v>0.30385015117355629</v>
      </c>
      <c r="X91" s="13">
        <f>V1_15Ngas!X92</f>
        <v>0</v>
      </c>
    </row>
    <row r="92" spans="1:24" x14ac:dyDescent="0.3">
      <c r="A92">
        <f>V1_15Ngas!A93</f>
        <v>91</v>
      </c>
      <c r="B92">
        <f>V1_15Ngas!B93</f>
        <v>16</v>
      </c>
      <c r="C92">
        <f>V1_15Ngas!C93</f>
        <v>26</v>
      </c>
      <c r="D92">
        <f>V1_15Ngas!D93</f>
        <v>4</v>
      </c>
      <c r="E92">
        <f>V1_15Ngas!E93</f>
        <v>40</v>
      </c>
      <c r="F92">
        <f>V1_15Ngas!F93</f>
        <v>6</v>
      </c>
      <c r="G92" s="14">
        <f>V1_15Ngas!G93</f>
        <v>41458</v>
      </c>
      <c r="H92" t="str">
        <f>V1_15Ngas!H93</f>
        <v>C</v>
      </c>
      <c r="I92" t="str">
        <f>V1_15Ngas!I93</f>
        <v>n</v>
      </c>
      <c r="J92" t="str">
        <f>V1_15Ngas!J93</f>
        <v>n</v>
      </c>
      <c r="K92" t="str">
        <f>V1_15Ngas!K93</f>
        <v>y</v>
      </c>
      <c r="L92" t="str">
        <f>V1_15Ngas!L93</f>
        <v>y</v>
      </c>
      <c r="M92" t="str">
        <f>V1_15Ngas!M93</f>
        <v>Loam</v>
      </c>
      <c r="N92" s="13">
        <v>0</v>
      </c>
      <c r="O92" s="13">
        <f>V1_15Ngas!O93</f>
        <v>0</v>
      </c>
      <c r="P92" s="13">
        <f>V1_15Ngas!P93</f>
        <v>0</v>
      </c>
      <c r="Q92" s="13">
        <f>V1_15Ngas!Q93</f>
        <v>8.1748788380380777</v>
      </c>
      <c r="R92" s="13">
        <f>V1_15Ngas!R93</f>
        <v>8.1748788380380777</v>
      </c>
      <c r="S92" s="13">
        <f>V1_15Ngas!S93</f>
        <v>0</v>
      </c>
      <c r="T92" s="13">
        <f>V1_15Ngas!T93</f>
        <v>0</v>
      </c>
      <c r="U92" s="13">
        <f>V1_15Ngas!U93</f>
        <v>0</v>
      </c>
      <c r="V92" s="13">
        <f>V1_15Ngas!V93</f>
        <v>0.27596523855259714</v>
      </c>
      <c r="W92" s="13">
        <f>V1_15Ngas!W93</f>
        <v>0.27596523855259714</v>
      </c>
      <c r="X92" s="13">
        <f>V1_15Ngas!X93</f>
        <v>0</v>
      </c>
    </row>
    <row r="93" spans="1:24" x14ac:dyDescent="0.3">
      <c r="A93">
        <f>V1_15Ngas!A94</f>
        <v>92</v>
      </c>
      <c r="B93">
        <f>V1_15Ngas!B94</f>
        <v>17</v>
      </c>
      <c r="C93">
        <f>V1_15Ngas!C94</f>
        <v>27</v>
      </c>
      <c r="D93">
        <f>V1_15Ngas!D94</f>
        <v>4</v>
      </c>
      <c r="E93">
        <f>V1_15Ngas!E94</f>
        <v>40</v>
      </c>
      <c r="F93">
        <f>V1_15Ngas!F94</f>
        <v>6</v>
      </c>
      <c r="G93" s="14">
        <f>V1_15Ngas!G94</f>
        <v>41458</v>
      </c>
      <c r="H93" t="str">
        <f>V1_15Ngas!H94</f>
        <v>Lt</v>
      </c>
      <c r="I93" t="str">
        <f>V1_15Ngas!I94</f>
        <v>y</v>
      </c>
      <c r="J93" t="str">
        <f>V1_15Ngas!J94</f>
        <v>n</v>
      </c>
      <c r="K93" t="str">
        <f>V1_15Ngas!K94</f>
        <v>n</v>
      </c>
      <c r="L93" t="str">
        <f>V1_15Ngas!L94</f>
        <v>y</v>
      </c>
      <c r="M93" t="str">
        <f>V1_15Ngas!M94</f>
        <v>Sand</v>
      </c>
      <c r="N93" s="13">
        <v>1.0817682659403165</v>
      </c>
      <c r="O93" s="13">
        <f>V1_15Ngas!O94</f>
        <v>0.47873567476147882</v>
      </c>
      <c r="P93" s="13">
        <f>V1_15Ngas!P94</f>
        <v>3.9147052103515767</v>
      </c>
      <c r="Q93" s="13">
        <f>V1_15Ngas!Q94</f>
        <v>110.91240190553501</v>
      </c>
      <c r="R93" s="13">
        <f>V1_15Ngas!R94</f>
        <v>95.57128522652431</v>
      </c>
      <c r="S93" s="13">
        <f>V1_15Ngas!S94</f>
        <v>15.341116679010696</v>
      </c>
      <c r="T93" s="13">
        <f>V1_15Ngas!T94</f>
        <v>0.13831741460325464</v>
      </c>
      <c r="U93" s="13">
        <f>V1_15Ngas!U94</f>
        <v>0.57739014901940655</v>
      </c>
      <c r="V93" s="13">
        <f>V1_15Ngas!V94</f>
        <v>3.7441493698820647</v>
      </c>
      <c r="W93" s="13">
        <f>V1_15Ngas!W94</f>
        <v>3.2262683091515729</v>
      </c>
      <c r="X93" s="13">
        <f>V1_15Ngas!X94</f>
        <v>0.51788106073049223</v>
      </c>
    </row>
    <row r="94" spans="1:24" x14ac:dyDescent="0.3">
      <c r="A94">
        <f>V1_15Ngas!A95</f>
        <v>93</v>
      </c>
      <c r="B94">
        <f>V1_15Ngas!B95</f>
        <v>18</v>
      </c>
      <c r="C94">
        <f>V1_15Ngas!C95</f>
        <v>28</v>
      </c>
      <c r="D94">
        <f>V1_15Ngas!D95</f>
        <v>4</v>
      </c>
      <c r="E94">
        <f>V1_15Ngas!E95</f>
        <v>40</v>
      </c>
      <c r="F94">
        <f>V1_15Ngas!F95</f>
        <v>6</v>
      </c>
      <c r="G94" s="14">
        <f>V1_15Ngas!G95</f>
        <v>41458</v>
      </c>
      <c r="H94" t="str">
        <f>V1_15Ngas!H95</f>
        <v>Lt</v>
      </c>
      <c r="I94" t="str">
        <f>V1_15Ngas!I95</f>
        <v>y</v>
      </c>
      <c r="J94" t="str">
        <f>V1_15Ngas!J95</f>
        <v>n</v>
      </c>
      <c r="K94" t="str">
        <f>V1_15Ngas!K95</f>
        <v>n</v>
      </c>
      <c r="L94" t="str">
        <f>V1_15Ngas!L95</f>
        <v>y</v>
      </c>
      <c r="M94" t="str">
        <f>V1_15Ngas!M95</f>
        <v>Sand</v>
      </c>
      <c r="N94" s="13">
        <v>0.95720503383327671</v>
      </c>
      <c r="O94" s="13">
        <f>V1_15Ngas!O95</f>
        <v>0.40878665884576099</v>
      </c>
      <c r="P94" s="13">
        <f>V1_15Ngas!P95</f>
        <v>3.176382137465267</v>
      </c>
      <c r="Q94" s="13">
        <f>V1_15Ngas!Q95</f>
        <v>60.704402621107</v>
      </c>
      <c r="R94" s="13">
        <f>V1_15Ngas!R95</f>
        <v>49.113196419874569</v>
      </c>
      <c r="S94" s="13">
        <f>V1_15Ngas!S95</f>
        <v>11.591206201232431</v>
      </c>
      <c r="T94" s="13">
        <f>V1_15Ngas!T95</f>
        <v>0.19094506659723151</v>
      </c>
      <c r="U94" s="13">
        <f>V1_15Ngas!U95</f>
        <v>0.46849294062909541</v>
      </c>
      <c r="V94" s="13">
        <f>V1_15Ngas!V95</f>
        <v>2.0492419866307339</v>
      </c>
      <c r="W94" s="13">
        <f>V1_15Ngas!W95</f>
        <v>1.6579493390196853</v>
      </c>
      <c r="X94" s="13">
        <f>V1_15Ngas!X95</f>
        <v>0.39129264761104848</v>
      </c>
    </row>
    <row r="95" spans="1:24" x14ac:dyDescent="0.3">
      <c r="A95">
        <f>V1_15Ngas!A96</f>
        <v>94</v>
      </c>
      <c r="B95">
        <f>V1_15Ngas!B96</f>
        <v>19</v>
      </c>
      <c r="C95">
        <f>V1_15Ngas!C96</f>
        <v>29</v>
      </c>
      <c r="D95">
        <f>V1_15Ngas!D96</f>
        <v>4</v>
      </c>
      <c r="E95">
        <f>V1_15Ngas!E96</f>
        <v>40</v>
      </c>
      <c r="F95">
        <f>V1_15Ngas!F96</f>
        <v>6</v>
      </c>
      <c r="G95" s="14">
        <f>V1_15Ngas!G96</f>
        <v>41458</v>
      </c>
      <c r="H95" t="str">
        <f>V1_15Ngas!H96</f>
        <v>Lt</v>
      </c>
      <c r="I95" t="str">
        <f>V1_15Ngas!I96</f>
        <v>y</v>
      </c>
      <c r="J95" t="str">
        <f>V1_15Ngas!J96</f>
        <v>n</v>
      </c>
      <c r="K95" t="str">
        <f>V1_15Ngas!K96</f>
        <v>n</v>
      </c>
      <c r="L95" t="str">
        <f>V1_15Ngas!L96</f>
        <v>y</v>
      </c>
      <c r="M95" t="str">
        <f>V1_15Ngas!M96</f>
        <v>Sand</v>
      </c>
      <c r="N95" s="13">
        <v>0.80424052756947195</v>
      </c>
      <c r="O95" s="13">
        <f>V1_15Ngas!O96</f>
        <v>0.7523998205073863</v>
      </c>
      <c r="P95" s="13">
        <f>V1_15Ngas!P96</f>
        <v>5.5712735595421305</v>
      </c>
      <c r="Q95" s="13">
        <f>V1_15Ngas!Q96</f>
        <v>53.057101440410641</v>
      </c>
      <c r="R95" s="13">
        <f>V1_15Ngas!R96</f>
        <v>35.132001658694186</v>
      </c>
      <c r="S95" s="13">
        <f>V1_15Ngas!S96</f>
        <v>17.925099781716455</v>
      </c>
      <c r="T95" s="13">
        <f>V1_15Ngas!T96</f>
        <v>0.33784544000859995</v>
      </c>
      <c r="U95" s="13">
        <f>V1_15Ngas!U96</f>
        <v>0.82172176394426699</v>
      </c>
      <c r="V95" s="13">
        <f>V1_15Ngas!V96</f>
        <v>1.7910865648286769</v>
      </c>
      <c r="W95" s="13">
        <f>V1_15Ngas!W96</f>
        <v>1.1859761362406409</v>
      </c>
      <c r="X95" s="13">
        <f>V1_15Ngas!X96</f>
        <v>0.6051104285880361</v>
      </c>
    </row>
    <row r="96" spans="1:24" x14ac:dyDescent="0.3">
      <c r="A96">
        <f>V1_15Ngas!A97</f>
        <v>95</v>
      </c>
      <c r="B96">
        <f>V1_15Ngas!B97</f>
        <v>20</v>
      </c>
      <c r="C96">
        <f>V1_15Ngas!C97</f>
        <v>30</v>
      </c>
      <c r="D96">
        <f>V1_15Ngas!D97</f>
        <v>4</v>
      </c>
      <c r="E96">
        <f>V1_15Ngas!E97</f>
        <v>40</v>
      </c>
      <c r="F96">
        <f>V1_15Ngas!F97</f>
        <v>6</v>
      </c>
      <c r="G96" s="14">
        <f>V1_15Ngas!G97</f>
        <v>41458</v>
      </c>
      <c r="H96" t="str">
        <f>V1_15Ngas!H97</f>
        <v>Lt</v>
      </c>
      <c r="I96" t="str">
        <f>V1_15Ngas!I97</f>
        <v>y</v>
      </c>
      <c r="J96" t="str">
        <f>V1_15Ngas!J97</f>
        <v>n</v>
      </c>
      <c r="K96" t="str">
        <f>V1_15Ngas!K97</f>
        <v>n</v>
      </c>
      <c r="L96" t="str">
        <f>V1_15Ngas!L97</f>
        <v>y</v>
      </c>
      <c r="M96" t="str">
        <f>V1_15Ngas!M97</f>
        <v>Sand</v>
      </c>
      <c r="N96" s="13">
        <v>0.74797991611163317</v>
      </c>
      <c r="O96" s="13">
        <f>V1_15Ngas!O97</f>
        <v>0.33344259629483647</v>
      </c>
      <c r="P96" s="13">
        <f>V1_15Ngas!P97</f>
        <v>2.8685285612768743</v>
      </c>
      <c r="Q96" s="13">
        <f>V1_15Ngas!Q97</f>
        <v>41.787038203610479</v>
      </c>
      <c r="R96" s="13">
        <f>V1_15Ngas!R97</f>
        <v>34.398849830919389</v>
      </c>
      <c r="S96" s="13">
        <f>V1_15Ngas!S97</f>
        <v>7.38818837269109</v>
      </c>
      <c r="T96" s="13">
        <f>V1_15Ngas!T97</f>
        <v>0.17680574384553382</v>
      </c>
      <c r="U96" s="13">
        <f>V1_15Ngas!U97</f>
        <v>0.42308680844791652</v>
      </c>
      <c r="V96" s="13">
        <f>V1_15Ngas!V97</f>
        <v>1.4106349702221901</v>
      </c>
      <c r="W96" s="13">
        <f>V1_15Ngas!W97</f>
        <v>1.1612266050175333</v>
      </c>
      <c r="X96" s="13">
        <f>V1_15Ngas!X97</f>
        <v>0.24940836520465676</v>
      </c>
    </row>
    <row r="97" spans="1:24" x14ac:dyDescent="0.3">
      <c r="A97">
        <f>V1_15Ngas!A98</f>
        <v>96</v>
      </c>
      <c r="B97">
        <f>V1_15Ngas!B98</f>
        <v>21</v>
      </c>
      <c r="C97">
        <f>V1_15Ngas!C98</f>
        <v>31</v>
      </c>
      <c r="D97">
        <f>V1_15Ngas!D98</f>
        <v>4</v>
      </c>
      <c r="E97">
        <f>V1_15Ngas!E98</f>
        <v>40</v>
      </c>
      <c r="F97">
        <f>V1_15Ngas!F98</f>
        <v>6</v>
      </c>
      <c r="G97" s="14">
        <f>V1_15Ngas!G98</f>
        <v>41458</v>
      </c>
      <c r="H97" t="str">
        <f>V1_15Ngas!H98</f>
        <v>LF</v>
      </c>
      <c r="I97" t="str">
        <f>V1_15Ngas!I98</f>
        <v>y</v>
      </c>
      <c r="J97" t="str">
        <f>V1_15Ngas!J98</f>
        <v>y</v>
      </c>
      <c r="K97" t="str">
        <f>V1_15Ngas!K98</f>
        <v>y</v>
      </c>
      <c r="L97" t="str">
        <f>V1_15Ngas!L98</f>
        <v>y</v>
      </c>
      <c r="M97" t="str">
        <f>V1_15Ngas!M98</f>
        <v>Sand</v>
      </c>
      <c r="N97" s="13">
        <v>0.94745903664613818</v>
      </c>
      <c r="O97" s="13">
        <f>V1_15Ngas!O98</f>
        <v>0.35974048426465699</v>
      </c>
      <c r="P97" s="13">
        <f>V1_15Ngas!P98</f>
        <v>2.8268389761017594</v>
      </c>
      <c r="Q97" s="13">
        <f>V1_15Ngas!Q98</f>
        <v>44.573289140358476</v>
      </c>
      <c r="R97" s="13">
        <f>V1_15Ngas!R98</f>
        <v>34.476653095271537</v>
      </c>
      <c r="S97" s="13">
        <f>V1_15Ngas!S98</f>
        <v>10.096636045086939</v>
      </c>
      <c r="T97" s="13">
        <f>V1_15Ngas!T98</f>
        <v>0.22651763510862455</v>
      </c>
      <c r="U97" s="13">
        <f>V1_15Ngas!U98</f>
        <v>0.4169379020799055</v>
      </c>
      <c r="V97" s="13">
        <f>V1_15Ngas!V98</f>
        <v>1.5046924381872555</v>
      </c>
      <c r="W97" s="13">
        <f>V1_15Ngas!W98</f>
        <v>1.1638530655232482</v>
      </c>
      <c r="X97" s="13">
        <f>V1_15Ngas!X98</f>
        <v>0.34083937266400738</v>
      </c>
    </row>
    <row r="98" spans="1:24" x14ac:dyDescent="0.3">
      <c r="A98">
        <f>V1_15Ngas!A99</f>
        <v>97</v>
      </c>
      <c r="B98">
        <f>V1_15Ngas!B99</f>
        <v>23</v>
      </c>
      <c r="C98">
        <f>V1_15Ngas!C99</f>
        <v>33</v>
      </c>
      <c r="D98">
        <f>V1_15Ngas!D99</f>
        <v>4</v>
      </c>
      <c r="E98">
        <f>V1_15Ngas!E99</f>
        <v>40</v>
      </c>
      <c r="F98">
        <f>V1_15Ngas!F99</f>
        <v>6</v>
      </c>
      <c r="G98" s="14">
        <f>V1_15Ngas!G99</f>
        <v>41458</v>
      </c>
      <c r="H98" t="str">
        <f>V1_15Ngas!H99</f>
        <v>LF</v>
      </c>
      <c r="I98" t="str">
        <f>V1_15Ngas!I99</f>
        <v>y</v>
      </c>
      <c r="J98" t="str">
        <f>V1_15Ngas!J99</f>
        <v>y</v>
      </c>
      <c r="K98" t="str">
        <f>V1_15Ngas!K99</f>
        <v>y</v>
      </c>
      <c r="L98" t="str">
        <f>V1_15Ngas!L99</f>
        <v>y</v>
      </c>
      <c r="M98" t="str">
        <f>V1_15Ngas!M99</f>
        <v>Sand</v>
      </c>
      <c r="N98" s="13">
        <v>0.56799236775067619</v>
      </c>
      <c r="O98" s="13">
        <f>V1_15Ngas!O99</f>
        <v>0.25710390277683132</v>
      </c>
      <c r="P98" s="13">
        <f>V1_15Ngas!P99</f>
        <v>2.6307816684462986</v>
      </c>
      <c r="Q98" s="13">
        <f>V1_15Ngas!Q99</f>
        <v>47.158750510402157</v>
      </c>
      <c r="R98" s="13">
        <f>V1_15Ngas!R99</f>
        <v>42.832834198927578</v>
      </c>
      <c r="S98" s="13">
        <f>V1_15Ngas!S99</f>
        <v>4.3259163114745789</v>
      </c>
      <c r="T98" s="13">
        <f>V1_15Ngas!T99</f>
        <v>9.1730935715109319E-2</v>
      </c>
      <c r="U98" s="13">
        <f>V1_15Ngas!U99</f>
        <v>0.38802089505107645</v>
      </c>
      <c r="V98" s="13">
        <f>V1_15Ngas!V99</f>
        <v>1.5919717089738381</v>
      </c>
      <c r="W98" s="13">
        <f>V1_15Ngas!W99</f>
        <v>1.4459386544776862</v>
      </c>
      <c r="X98" s="13">
        <f>V1_15Ngas!X99</f>
        <v>0.14603305449615187</v>
      </c>
    </row>
    <row r="99" spans="1:24" x14ac:dyDescent="0.3">
      <c r="A99">
        <f>V1_15Ngas!A100</f>
        <v>98</v>
      </c>
      <c r="B99">
        <f>V1_15Ngas!B100</f>
        <v>24</v>
      </c>
      <c r="C99">
        <f>V1_15Ngas!C100</f>
        <v>34</v>
      </c>
      <c r="D99">
        <f>V1_15Ngas!D100</f>
        <v>4</v>
      </c>
      <c r="E99">
        <f>V1_15Ngas!E100</f>
        <v>40</v>
      </c>
      <c r="F99">
        <f>V1_15Ngas!F100</f>
        <v>6</v>
      </c>
      <c r="G99" s="14">
        <f>V1_15Ngas!G100</f>
        <v>41458</v>
      </c>
      <c r="H99" t="str">
        <f>V1_15Ngas!H100</f>
        <v>LF</v>
      </c>
      <c r="I99" t="str">
        <f>V1_15Ngas!I100</f>
        <v>y</v>
      </c>
      <c r="J99" t="str">
        <f>V1_15Ngas!J100</f>
        <v>y</v>
      </c>
      <c r="K99" t="str">
        <f>V1_15Ngas!K100</f>
        <v>y</v>
      </c>
      <c r="L99" t="str">
        <f>V1_15Ngas!L100</f>
        <v>y</v>
      </c>
      <c r="M99" t="str">
        <f>V1_15Ngas!M100</f>
        <v>Sand</v>
      </c>
      <c r="N99" s="13">
        <v>0.79338507130677549</v>
      </c>
      <c r="O99" s="13">
        <f>V1_15Ngas!O100</f>
        <v>0.65682647858416443</v>
      </c>
      <c r="P99" s="13">
        <f>V1_15Ngas!P100</f>
        <v>5.1025886972472279</v>
      </c>
      <c r="Q99" s="13">
        <f>V1_15Ngas!Q100</f>
        <v>38.82596262144483</v>
      </c>
      <c r="R99" s="13">
        <f>V1_15Ngas!R100</f>
        <v>23.389008243803968</v>
      </c>
      <c r="S99" s="13">
        <f>V1_15Ngas!S100</f>
        <v>15.436954377640863</v>
      </c>
      <c r="T99" s="13">
        <f>V1_15Ngas!T100</f>
        <v>0.39759360323276405</v>
      </c>
      <c r="U99" s="13">
        <f>V1_15Ngas!U100</f>
        <v>0.75259420313380943</v>
      </c>
      <c r="V99" s="13">
        <f>V1_15Ngas!V100</f>
        <v>1.3106758215186816</v>
      </c>
      <c r="W99" s="13">
        <f>V1_15Ngas!W100</f>
        <v>0.78955949897100575</v>
      </c>
      <c r="X99" s="13">
        <f>V1_15Ngas!X100</f>
        <v>0.5211163225476757</v>
      </c>
    </row>
    <row r="100" spans="1:24" x14ac:dyDescent="0.3">
      <c r="A100">
        <f>V1_15Ngas!A101</f>
        <v>99</v>
      </c>
      <c r="B100">
        <f>V1_15Ngas!B101</f>
        <v>26</v>
      </c>
      <c r="C100">
        <f>V1_15Ngas!C101</f>
        <v>36</v>
      </c>
      <c r="D100">
        <f>V1_15Ngas!D101</f>
        <v>4</v>
      </c>
      <c r="E100">
        <f>V1_15Ngas!E101</f>
        <v>40</v>
      </c>
      <c r="F100">
        <f>V1_15Ngas!F101</f>
        <v>6</v>
      </c>
      <c r="G100" s="14">
        <f>V1_15Ngas!G101</f>
        <v>41458</v>
      </c>
      <c r="H100" t="str">
        <f>V1_15Ngas!H101</f>
        <v>Fc</v>
      </c>
      <c r="I100" t="str">
        <f>V1_15Ngas!I101</f>
        <v>n</v>
      </c>
      <c r="J100" t="str">
        <f>V1_15Ngas!J101</f>
        <v>y</v>
      </c>
      <c r="K100" t="str">
        <f>V1_15Ngas!K101</f>
        <v>y</v>
      </c>
      <c r="L100" t="str">
        <f>V1_15Ngas!L101</f>
        <v>n</v>
      </c>
      <c r="M100" t="str">
        <f>V1_15Ngas!M101</f>
        <v>Sand</v>
      </c>
      <c r="N100" s="13">
        <v>8.6098208202064069E-2</v>
      </c>
      <c r="O100" s="13">
        <f>V1_15Ngas!O101</f>
        <v>0.13413067736650902</v>
      </c>
      <c r="P100" s="13">
        <f>V1_15Ngas!P101</f>
        <v>5.1837544796248514</v>
      </c>
      <c r="Q100" s="13">
        <f>V1_15Ngas!Q101</f>
        <v>21.259914628002722</v>
      </c>
      <c r="R100" s="13">
        <f>V1_15Ngas!R101</f>
        <v>20.917817699131941</v>
      </c>
      <c r="S100" s="13">
        <f>V1_15Ngas!S101</f>
        <v>0.34209692887078091</v>
      </c>
      <c r="T100" s="13">
        <f>V1_15Ngas!T101</f>
        <v>1.6091171336134358E-2</v>
      </c>
      <c r="U100" s="13">
        <f>V1_15Ngas!U101</f>
        <v>0.76456555746679222</v>
      </c>
      <c r="V100" s="13">
        <f>V1_15Ngas!V101</f>
        <v>0.71768616124623386</v>
      </c>
      <c r="W100" s="13">
        <f>V1_15Ngas!W101</f>
        <v>0.7061377502600481</v>
      </c>
      <c r="X100" s="13">
        <f>V1_15Ngas!X101</f>
        <v>1.1548410986185698E-2</v>
      </c>
    </row>
    <row r="101" spans="1:24" x14ac:dyDescent="0.3">
      <c r="A101">
        <f>V1_15Ngas!A102</f>
        <v>100</v>
      </c>
      <c r="B101">
        <f>V1_15Ngas!B102</f>
        <v>27</v>
      </c>
      <c r="C101">
        <f>V1_15Ngas!C102</f>
        <v>37</v>
      </c>
      <c r="D101">
        <f>V1_15Ngas!D102</f>
        <v>4</v>
      </c>
      <c r="E101">
        <f>V1_15Ngas!E102</f>
        <v>40</v>
      </c>
      <c r="F101">
        <f>V1_15Ngas!F102</f>
        <v>6</v>
      </c>
      <c r="G101" s="14">
        <f>V1_15Ngas!G102</f>
        <v>41458</v>
      </c>
      <c r="H101" t="str">
        <f>V1_15Ngas!H102</f>
        <v>Fc</v>
      </c>
      <c r="I101" t="str">
        <f>V1_15Ngas!I102</f>
        <v>n</v>
      </c>
      <c r="J101" t="str">
        <f>V1_15Ngas!J102</f>
        <v>y</v>
      </c>
      <c r="K101" t="str">
        <f>V1_15Ngas!K102</f>
        <v>y</v>
      </c>
      <c r="L101" t="str">
        <f>V1_15Ngas!L102</f>
        <v>n</v>
      </c>
      <c r="M101" t="str">
        <f>V1_15Ngas!M102</f>
        <v>Sand</v>
      </c>
      <c r="N101" s="13">
        <v>0.17740298953108705</v>
      </c>
      <c r="O101" s="13">
        <f>V1_15Ngas!O102</f>
        <v>0.65564636061959802</v>
      </c>
      <c r="P101" s="13">
        <f>V1_15Ngas!P102</f>
        <v>5.7521104913862819</v>
      </c>
      <c r="Q101" s="13">
        <f>V1_15Ngas!Q102</f>
        <v>27.90581694653703</v>
      </c>
      <c r="R101" s="13">
        <f>V1_15Ngas!R102</f>
        <v>24.460275065713581</v>
      </c>
      <c r="S101" s="13">
        <f>V1_15Ngas!S102</f>
        <v>3.4455418808234484</v>
      </c>
      <c r="T101" s="13">
        <f>V1_15Ngas!T102</f>
        <v>0.12347038208644964</v>
      </c>
      <c r="U101" s="13">
        <f>V1_15Ngas!U102</f>
        <v>0.84839387778558728</v>
      </c>
      <c r="V101" s="13">
        <f>V1_15Ngas!V102</f>
        <v>0.94203664460724923</v>
      </c>
      <c r="W101" s="13">
        <f>V1_15Ngas!W102</f>
        <v>0.82572302015815513</v>
      </c>
      <c r="X101" s="13">
        <f>V1_15Ngas!X102</f>
        <v>0.11631362444909402</v>
      </c>
    </row>
    <row r="102" spans="1:24" x14ac:dyDescent="0.3">
      <c r="A102">
        <f>V1_15Ngas!A103</f>
        <v>101</v>
      </c>
      <c r="B102">
        <f>V1_15Ngas!B103</f>
        <v>28</v>
      </c>
      <c r="C102">
        <f>V1_15Ngas!C103</f>
        <v>38</v>
      </c>
      <c r="D102">
        <f>V1_15Ngas!D103</f>
        <v>4</v>
      </c>
      <c r="E102">
        <f>V1_15Ngas!E103</f>
        <v>40</v>
      </c>
      <c r="F102">
        <f>V1_15Ngas!F103</f>
        <v>6</v>
      </c>
      <c r="G102" s="14">
        <f>V1_15Ngas!G103</f>
        <v>41458</v>
      </c>
      <c r="H102" t="str">
        <f>V1_15Ngas!H103</f>
        <v>Fc</v>
      </c>
      <c r="I102" t="str">
        <f>V1_15Ngas!I103</f>
        <v>n</v>
      </c>
      <c r="J102" t="str">
        <f>V1_15Ngas!J103</f>
        <v>y</v>
      </c>
      <c r="K102" t="str">
        <f>V1_15Ngas!K103</f>
        <v>y</v>
      </c>
      <c r="L102" t="str">
        <f>V1_15Ngas!L103</f>
        <v>n</v>
      </c>
      <c r="M102" t="str">
        <f>V1_15Ngas!M103</f>
        <v>Sand</v>
      </c>
      <c r="N102" s="13">
        <v>0.22792587197233963</v>
      </c>
      <c r="O102" s="13">
        <f>V1_15Ngas!O103</f>
        <v>0.68690819046632123</v>
      </c>
      <c r="P102" s="13">
        <f>V1_15Ngas!P103</f>
        <v>6.0169532692464331</v>
      </c>
      <c r="Q102" s="13">
        <f>V1_15Ngas!Q103</f>
        <v>43.316134895597401</v>
      </c>
      <c r="R102" s="13">
        <f>V1_15Ngas!R103</f>
        <v>38.678257497495366</v>
      </c>
      <c r="S102" s="13">
        <f>V1_15Ngas!S103</f>
        <v>4.6378773981020345</v>
      </c>
      <c r="T102" s="13">
        <f>V1_15Ngas!T103</f>
        <v>0.10707043482250819</v>
      </c>
      <c r="U102" s="13">
        <f>V1_15Ngas!U103</f>
        <v>0.88745623440212873</v>
      </c>
      <c r="V102" s="13">
        <f>V1_15Ngas!V103</f>
        <v>1.4622537821623349</v>
      </c>
      <c r="W102" s="13">
        <f>V1_15Ngas!W103</f>
        <v>1.3056896338853565</v>
      </c>
      <c r="X102" s="13">
        <f>V1_15Ngas!X103</f>
        <v>0.1565641482769784</v>
      </c>
    </row>
    <row r="103" spans="1:24" x14ac:dyDescent="0.3">
      <c r="A103">
        <f>V1_15Ngas!A104</f>
        <v>102</v>
      </c>
      <c r="B103">
        <f>V1_15Ngas!B104</f>
        <v>29</v>
      </c>
      <c r="C103">
        <f>V1_15Ngas!C104</f>
        <v>39</v>
      </c>
      <c r="D103">
        <f>V1_15Ngas!D104</f>
        <v>4</v>
      </c>
      <c r="E103">
        <f>V1_15Ngas!E104</f>
        <v>40</v>
      </c>
      <c r="F103">
        <f>V1_15Ngas!F104</f>
        <v>6</v>
      </c>
      <c r="G103" s="14">
        <f>V1_15Ngas!G104</f>
        <v>41458</v>
      </c>
      <c r="H103" t="str">
        <f>V1_15Ngas!H104</f>
        <v>C</v>
      </c>
      <c r="I103" t="str">
        <f>V1_15Ngas!I104</f>
        <v>n</v>
      </c>
      <c r="J103" t="str">
        <f>V1_15Ngas!J104</f>
        <v>n</v>
      </c>
      <c r="K103" t="str">
        <f>V1_15Ngas!K104</f>
        <v>y</v>
      </c>
      <c r="L103" t="str">
        <f>V1_15Ngas!L104</f>
        <v>y</v>
      </c>
      <c r="M103" t="str">
        <f>V1_15Ngas!M104</f>
        <v>Sand</v>
      </c>
      <c r="N103" s="13">
        <v>0.5815782383476219</v>
      </c>
      <c r="O103" s="13">
        <f>V1_15Ngas!O104</f>
        <v>0.7153783040642423</v>
      </c>
      <c r="P103" s="13">
        <f>V1_15Ngas!P104</f>
        <v>5.7956028281811784</v>
      </c>
      <c r="Q103" s="13">
        <f>V1_15Ngas!Q104</f>
        <v>56.049788168288586</v>
      </c>
      <c r="R103" s="13">
        <f>V1_15Ngas!R104</f>
        <v>43.725244255982069</v>
      </c>
      <c r="S103" s="13">
        <f>V1_15Ngas!S104</f>
        <v>12.324543912306517</v>
      </c>
      <c r="T103" s="13">
        <f>V1_15Ngas!T104</f>
        <v>0.21988564658446652</v>
      </c>
      <c r="U103" s="13">
        <f>V1_15Ngas!U104</f>
        <v>0.85480867672288763</v>
      </c>
      <c r="V103" s="13">
        <f>V1_15Ngas!V104</f>
        <v>1.892112833613137</v>
      </c>
      <c r="W103" s="13">
        <f>V1_15Ngas!W104</f>
        <v>1.4760643797833453</v>
      </c>
      <c r="X103" s="13">
        <f>V1_15Ngas!X104</f>
        <v>0.41604845382979172</v>
      </c>
    </row>
    <row r="104" spans="1:24" x14ac:dyDescent="0.3">
      <c r="A104">
        <f>V1_15Ngas!A105</f>
        <v>103</v>
      </c>
      <c r="B104">
        <f>V1_15Ngas!B105</f>
        <v>30</v>
      </c>
      <c r="C104">
        <f>V1_15Ngas!C105</f>
        <v>40</v>
      </c>
      <c r="D104">
        <f>V1_15Ngas!D105</f>
        <v>4</v>
      </c>
      <c r="E104">
        <f>V1_15Ngas!E105</f>
        <v>40</v>
      </c>
      <c r="F104">
        <f>V1_15Ngas!F105</f>
        <v>6</v>
      </c>
      <c r="G104" s="14">
        <f>V1_15Ngas!G105</f>
        <v>41458</v>
      </c>
      <c r="H104" t="str">
        <f>V1_15Ngas!H105</f>
        <v>C</v>
      </c>
      <c r="I104" t="str">
        <f>V1_15Ngas!I105</f>
        <v>n</v>
      </c>
      <c r="J104" t="str">
        <f>V1_15Ngas!J105</f>
        <v>n</v>
      </c>
      <c r="K104" t="str">
        <f>V1_15Ngas!K105</f>
        <v>y</v>
      </c>
      <c r="L104" t="str">
        <f>V1_15Ngas!L105</f>
        <v>y</v>
      </c>
      <c r="M104" t="str">
        <f>V1_15Ngas!M105</f>
        <v>Sand</v>
      </c>
      <c r="N104" s="13">
        <v>0.34621463127606783</v>
      </c>
      <c r="O104" s="13">
        <f>V1_15Ngas!O105</f>
        <v>0.67059500745990264</v>
      </c>
      <c r="P104" s="13">
        <f>V1_15Ngas!P105</f>
        <v>5.710399091933998</v>
      </c>
      <c r="Q104" s="13">
        <f>V1_15Ngas!Q105</f>
        <v>39.143385469181837</v>
      </c>
      <c r="R104" s="13">
        <f>V1_15Ngas!R105</f>
        <v>32.265852554820249</v>
      </c>
      <c r="S104" s="13">
        <f>V1_15Ngas!S105</f>
        <v>6.8775329143615878</v>
      </c>
      <c r="T104" s="13">
        <f>V1_15Ngas!T105</f>
        <v>0.1757010241175069</v>
      </c>
      <c r="U104" s="13">
        <f>V1_15Ngas!U105</f>
        <v>0.84224175397256607</v>
      </c>
      <c r="V104" s="13">
        <f>V1_15Ngas!V105</f>
        <v>1.3213912918801738</v>
      </c>
      <c r="W104" s="13">
        <f>V1_15Ngas!W105</f>
        <v>1.0892214886368718</v>
      </c>
      <c r="X104" s="13">
        <f>V1_15Ngas!X105</f>
        <v>0.23216980324330203</v>
      </c>
    </row>
    <row r="105" spans="1:24" x14ac:dyDescent="0.3">
      <c r="A105">
        <f>V1_15Ngas!A106</f>
        <v>104</v>
      </c>
      <c r="B105">
        <f>V1_15Ngas!B106</f>
        <v>32</v>
      </c>
      <c r="C105">
        <f>V1_15Ngas!C106</f>
        <v>42</v>
      </c>
      <c r="D105">
        <f>V1_15Ngas!D106</f>
        <v>4</v>
      </c>
      <c r="E105">
        <f>V1_15Ngas!E106</f>
        <v>40</v>
      </c>
      <c r="F105">
        <f>V1_15Ngas!F106</f>
        <v>6</v>
      </c>
      <c r="G105" s="14">
        <f>V1_15Ngas!G106</f>
        <v>41458</v>
      </c>
      <c r="H105" t="str">
        <f>V1_15Ngas!H106</f>
        <v>C</v>
      </c>
      <c r="I105" t="str">
        <f>V1_15Ngas!I106</f>
        <v>n</v>
      </c>
      <c r="J105" t="str">
        <f>V1_15Ngas!J106</f>
        <v>n</v>
      </c>
      <c r="K105" t="str">
        <f>V1_15Ngas!K106</f>
        <v>y</v>
      </c>
      <c r="L105" t="str">
        <f>V1_15Ngas!L106</f>
        <v>y</v>
      </c>
      <c r="M105" t="str">
        <f>V1_15Ngas!M106</f>
        <v>Sand</v>
      </c>
      <c r="N105" s="13">
        <v>0.19118153143069308</v>
      </c>
      <c r="O105" s="13">
        <f>V1_15Ngas!O106</f>
        <v>0.58821209472539371</v>
      </c>
      <c r="P105" s="13">
        <f>V1_15Ngas!P106</f>
        <v>5.1541078983175552</v>
      </c>
      <c r="Q105" s="13">
        <f>V1_15Ngas!Q106</f>
        <v>58.439238847562429</v>
      </c>
      <c r="R105" s="13">
        <f>V1_15Ngas!R106</f>
        <v>55.107991884315545</v>
      </c>
      <c r="S105" s="13">
        <f>V1_15Ngas!S106</f>
        <v>3.3312469632468833</v>
      </c>
      <c r="T105" s="13">
        <f>V1_15Ngas!T106</f>
        <v>5.7003599446878037E-2</v>
      </c>
      <c r="U105" s="13">
        <f>V1_15Ngas!U106</f>
        <v>0.76019290535657158</v>
      </c>
      <c r="V105" s="13">
        <f>V1_15Ngas!V106</f>
        <v>1.972775231158068</v>
      </c>
      <c r="W105" s="13">
        <f>V1_15Ngas!W106</f>
        <v>1.8603199420824112</v>
      </c>
      <c r="X105" s="13">
        <f>V1_15Ngas!X106</f>
        <v>0.11245528907565674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B21" workbookViewId="0">
      <selection activeCell="U38" sqref="U38"/>
    </sheetView>
  </sheetViews>
  <sheetFormatPr baseColWidth="10" defaultRowHeight="16.5" x14ac:dyDescent="0.3"/>
  <sheetData>
    <row r="1" spans="1:22" x14ac:dyDescent="0.3">
      <c r="A1" s="3" t="s">
        <v>15</v>
      </c>
      <c r="B1" s="6" t="s">
        <v>14</v>
      </c>
      <c r="C1" s="6" t="s">
        <v>36</v>
      </c>
      <c r="D1" s="3" t="s">
        <v>11</v>
      </c>
      <c r="E1" s="3" t="s">
        <v>4</v>
      </c>
      <c r="F1" s="3" t="s">
        <v>5</v>
      </c>
      <c r="G1" s="3" t="s">
        <v>34</v>
      </c>
      <c r="H1" s="3" t="s">
        <v>35</v>
      </c>
      <c r="I1" s="3" t="s">
        <v>6</v>
      </c>
      <c r="J1" t="str">
        <f>'V1_15Ngas +Cumulative'!AM2</f>
        <v>total</v>
      </c>
      <c r="K1" t="str">
        <f>'V1_15Ngas +Cumulative'!AN2</f>
        <v>dinitrogen</v>
      </c>
      <c r="L1" t="str">
        <f>'V1_15Ngas +Cumulative'!AO2</f>
        <v>nitox</v>
      </c>
      <c r="N1" t="s">
        <v>86</v>
      </c>
      <c r="P1" t="s">
        <v>21</v>
      </c>
      <c r="Q1" t="s">
        <v>20</v>
      </c>
      <c r="R1" t="s">
        <v>22</v>
      </c>
      <c r="T1" t="s">
        <v>21</v>
      </c>
      <c r="U1" t="s">
        <v>20</v>
      </c>
      <c r="V1" t="s">
        <v>22</v>
      </c>
    </row>
    <row r="2" spans="1:22" x14ac:dyDescent="0.3">
      <c r="A2" s="4">
        <v>1</v>
      </c>
      <c r="B2" s="6">
        <v>1</v>
      </c>
      <c r="C2" s="6">
        <v>11</v>
      </c>
      <c r="D2" s="7" t="s">
        <v>4</v>
      </c>
      <c r="E2" s="7" t="s">
        <v>7</v>
      </c>
      <c r="F2" s="7" t="s">
        <v>8</v>
      </c>
      <c r="G2" s="7" t="s">
        <v>8</v>
      </c>
      <c r="H2" s="7" t="s">
        <v>7</v>
      </c>
      <c r="I2" s="7" t="s">
        <v>9</v>
      </c>
      <c r="J2">
        <f>'V1_15Ngas +Cumulative'!AM3</f>
        <v>2633.2341457803809</v>
      </c>
      <c r="K2">
        <f>'V1_15Ngas +Cumulative'!AN3</f>
        <v>2371.1885859687786</v>
      </c>
      <c r="L2">
        <f>'V1_15Ngas +Cumulative'!AO3</f>
        <v>262.04555981160223</v>
      </c>
      <c r="N2">
        <f>K2/L2</f>
        <v>9.0487646028940372</v>
      </c>
      <c r="P2">
        <f>J2/$K$30*100</f>
        <v>4.0888728971745048</v>
      </c>
      <c r="Q2">
        <f t="shared" ref="Q2:R17" si="0">K2/$K$30*100</f>
        <v>3.6819698539887868</v>
      </c>
      <c r="R2">
        <f t="shared" si="0"/>
        <v>0.40690304318571774</v>
      </c>
      <c r="T2">
        <f>AVERAGE(P2:P5)</f>
        <v>1.8582926690993959</v>
      </c>
      <c r="U2">
        <f t="shared" ref="U2:V2" si="1">AVERAGE(Q2:Q5)</f>
        <v>1.6426891529524155</v>
      </c>
      <c r="V2">
        <f t="shared" si="1"/>
        <v>0.21560351614698003</v>
      </c>
    </row>
    <row r="3" spans="1:22" x14ac:dyDescent="0.3">
      <c r="A3" s="4">
        <v>2</v>
      </c>
      <c r="B3" s="6">
        <v>2</v>
      </c>
      <c r="C3" s="6">
        <v>12</v>
      </c>
      <c r="D3" s="7" t="s">
        <v>4</v>
      </c>
      <c r="E3" s="7" t="s">
        <v>7</v>
      </c>
      <c r="F3" s="7" t="s">
        <v>8</v>
      </c>
      <c r="G3" s="7" t="s">
        <v>8</v>
      </c>
      <c r="H3" s="7" t="s">
        <v>7</v>
      </c>
      <c r="I3" s="7" t="s">
        <v>9</v>
      </c>
      <c r="J3">
        <f>'V1_15Ngas +Cumulative'!AM4</f>
        <v>492.08204489037155</v>
      </c>
      <c r="K3">
        <f>'V1_15Ngas +Cumulative'!AN4</f>
        <v>458.924912653734</v>
      </c>
      <c r="L3">
        <f>'V1_15Ngas +Cumulative'!AO4</f>
        <v>33.157132236637509</v>
      </c>
      <c r="N3">
        <f t="shared" ref="N3:N27" si="2">K3/L3</f>
        <v>13.840910889954394</v>
      </c>
      <c r="P3">
        <f t="shared" ref="P3:P27" si="3">J3/$K$30*100</f>
        <v>0.76410255417759554</v>
      </c>
      <c r="Q3">
        <f t="shared" si="0"/>
        <v>0.71261632399648134</v>
      </c>
      <c r="R3">
        <f t="shared" si="0"/>
        <v>5.1486230181114145E-2</v>
      </c>
      <c r="T3">
        <f>ROUND(T2,2)</f>
        <v>1.86</v>
      </c>
      <c r="U3">
        <f t="shared" ref="U3:V3" si="4">ROUND(U2,2)</f>
        <v>1.64</v>
      </c>
      <c r="V3">
        <f t="shared" si="4"/>
        <v>0.22</v>
      </c>
    </row>
    <row r="4" spans="1:22" x14ac:dyDescent="0.3">
      <c r="A4" s="4">
        <v>3</v>
      </c>
      <c r="B4" s="6">
        <v>3</v>
      </c>
      <c r="C4" s="6">
        <v>13</v>
      </c>
      <c r="D4" s="7" t="s">
        <v>4</v>
      </c>
      <c r="E4" s="7" t="s">
        <v>7</v>
      </c>
      <c r="F4" s="7" t="s">
        <v>8</v>
      </c>
      <c r="G4" s="7" t="s">
        <v>8</v>
      </c>
      <c r="H4" s="7" t="s">
        <v>7</v>
      </c>
      <c r="I4" s="7" t="s">
        <v>9</v>
      </c>
      <c r="J4">
        <f>'V1_15Ngas +Cumulative'!AM5</f>
        <v>617.55032429484595</v>
      </c>
      <c r="K4">
        <f>'V1_15Ngas +Cumulative'!AN5</f>
        <v>532.87957820560564</v>
      </c>
      <c r="L4">
        <f>'V1_15Ngas +Cumulative'!AO5</f>
        <v>84.670746089240211</v>
      </c>
      <c r="N4">
        <f t="shared" si="2"/>
        <v>6.2935500490803271</v>
      </c>
      <c r="P4">
        <f t="shared" si="3"/>
        <v>0.95892907499199687</v>
      </c>
      <c r="Q4">
        <f t="shared" si="0"/>
        <v>0.82745276118882871</v>
      </c>
      <c r="R4">
        <f t="shared" si="0"/>
        <v>0.13147631380316804</v>
      </c>
    </row>
    <row r="5" spans="1:22" x14ac:dyDescent="0.3">
      <c r="A5" s="4">
        <v>4</v>
      </c>
      <c r="B5" s="6">
        <v>4</v>
      </c>
      <c r="C5" s="6">
        <v>14</v>
      </c>
      <c r="D5" s="7" t="s">
        <v>4</v>
      </c>
      <c r="E5" s="7" t="s">
        <v>7</v>
      </c>
      <c r="F5" s="7" t="s">
        <v>8</v>
      </c>
      <c r="G5" s="7" t="s">
        <v>8</v>
      </c>
      <c r="H5" s="7" t="s">
        <v>7</v>
      </c>
      <c r="I5" s="7" t="s">
        <v>9</v>
      </c>
      <c r="J5">
        <f>'V1_15Ngas +Cumulative'!AM6</f>
        <v>1044.095400634445</v>
      </c>
      <c r="K5">
        <f>'V1_15Ngas +Cumulative'!AN6</f>
        <v>868.57418117730447</v>
      </c>
      <c r="L5">
        <f>'V1_15Ngas +Cumulative'!AO6</f>
        <v>175.5212194571406</v>
      </c>
      <c r="N5">
        <f t="shared" si="2"/>
        <v>4.94854231222679</v>
      </c>
      <c r="P5">
        <f t="shared" si="3"/>
        <v>1.621266150053486</v>
      </c>
      <c r="Q5">
        <f t="shared" si="0"/>
        <v>1.3487176726355661</v>
      </c>
      <c r="R5">
        <f t="shared" si="0"/>
        <v>0.27254847741792021</v>
      </c>
    </row>
    <row r="6" spans="1:22" x14ac:dyDescent="0.3">
      <c r="A6" s="4">
        <v>5</v>
      </c>
      <c r="B6" s="6">
        <v>5</v>
      </c>
      <c r="C6" s="6">
        <v>15</v>
      </c>
      <c r="D6" s="7" t="s">
        <v>12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9</v>
      </c>
      <c r="J6">
        <f>'V1_15Ngas +Cumulative'!AM7</f>
        <v>1285.7846551930716</v>
      </c>
      <c r="K6">
        <f>'V1_15Ngas +Cumulative'!AN7</f>
        <v>1086.8831662862581</v>
      </c>
      <c r="L6">
        <f>'V1_15Ngas +Cumulative'!AO7</f>
        <v>198.90148890681343</v>
      </c>
      <c r="N6">
        <f t="shared" si="2"/>
        <v>5.4644295136245535</v>
      </c>
      <c r="P6">
        <f t="shared" si="3"/>
        <v>1.9965600235917262</v>
      </c>
      <c r="Q6">
        <f t="shared" si="0"/>
        <v>1.6877067799476058</v>
      </c>
      <c r="R6">
        <f t="shared" si="0"/>
        <v>0.30885324364412026</v>
      </c>
      <c r="T6">
        <f>AVERAGE(P6:P8)</f>
        <v>1.7306107845036107</v>
      </c>
      <c r="U6">
        <f t="shared" ref="U6:V6" si="5">AVERAGE(Q6:Q8)</f>
        <v>1.5026692707140483</v>
      </c>
      <c r="V6">
        <f t="shared" si="5"/>
        <v>0.2279415137895624</v>
      </c>
    </row>
    <row r="7" spans="1:22" x14ac:dyDescent="0.3">
      <c r="A7" s="4">
        <v>6</v>
      </c>
      <c r="B7" s="6">
        <v>6</v>
      </c>
      <c r="C7" s="6">
        <v>16</v>
      </c>
      <c r="D7" s="7" t="s">
        <v>12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9</v>
      </c>
      <c r="J7">
        <f>'V1_15Ngas +Cumulative'!AM8</f>
        <v>1237.3837448569434</v>
      </c>
      <c r="K7">
        <f>'V1_15Ngas +Cumulative'!AN8</f>
        <v>1081.1456912786116</v>
      </c>
      <c r="L7">
        <f>'V1_15Ngas +Cumulative'!AO8</f>
        <v>156.23805357833191</v>
      </c>
      <c r="N7">
        <f t="shared" si="2"/>
        <v>6.9198614967163907</v>
      </c>
      <c r="P7">
        <f t="shared" si="3"/>
        <v>1.9214033305232039</v>
      </c>
      <c r="Q7">
        <f t="shared" si="0"/>
        <v>1.6787976572649248</v>
      </c>
      <c r="R7">
        <f t="shared" si="0"/>
        <v>0.24260567325827936</v>
      </c>
      <c r="T7">
        <f>ROUND(T6,2)</f>
        <v>1.73</v>
      </c>
      <c r="U7">
        <f t="shared" ref="U7:V7" si="6">ROUND(U6,2)</f>
        <v>1.5</v>
      </c>
      <c r="V7">
        <f t="shared" si="6"/>
        <v>0.23</v>
      </c>
    </row>
    <row r="8" spans="1:22" x14ac:dyDescent="0.3">
      <c r="A8" s="4">
        <v>7</v>
      </c>
      <c r="B8" s="6">
        <v>7</v>
      </c>
      <c r="C8" s="6">
        <v>17</v>
      </c>
      <c r="D8" s="7" t="s">
        <v>12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9</v>
      </c>
      <c r="J8">
        <f>'V1_15Ngas +Cumulative'!AM9</f>
        <v>820.37163561096054</v>
      </c>
      <c r="K8">
        <f>'V1_15Ngas +Cumulative'!AN9</f>
        <v>735.12817345467136</v>
      </c>
      <c r="L8">
        <f>'V1_15Ngas +Cumulative'!AO9</f>
        <v>85.243462156289212</v>
      </c>
      <c r="N8">
        <f t="shared" si="2"/>
        <v>8.6238657471097806</v>
      </c>
      <c r="P8">
        <f t="shared" si="3"/>
        <v>1.2738689993959016</v>
      </c>
      <c r="Q8">
        <f t="shared" si="0"/>
        <v>1.141503374929614</v>
      </c>
      <c r="R8">
        <f t="shared" si="0"/>
        <v>0.13236562446628761</v>
      </c>
    </row>
    <row r="9" spans="1:22" x14ac:dyDescent="0.3">
      <c r="A9" s="4">
        <v>8</v>
      </c>
      <c r="B9" s="6">
        <v>9</v>
      </c>
      <c r="C9" s="6">
        <v>19</v>
      </c>
      <c r="D9" s="7" t="s">
        <v>5</v>
      </c>
      <c r="E9" s="7" t="s">
        <v>8</v>
      </c>
      <c r="F9" s="7" t="s">
        <v>7</v>
      </c>
      <c r="G9" s="7" t="s">
        <v>7</v>
      </c>
      <c r="H9" s="7" t="s">
        <v>8</v>
      </c>
      <c r="I9" s="7" t="s">
        <v>9</v>
      </c>
      <c r="J9">
        <f>'V1_15Ngas +Cumulative'!AM10</f>
        <v>116.95623180498134</v>
      </c>
      <c r="K9">
        <f>'V1_15Ngas +Cumulative'!AN10</f>
        <v>116.07027676929299</v>
      </c>
      <c r="L9">
        <f>'V1_15Ngas +Cumulative'!AO10</f>
        <v>0.88595503568836054</v>
      </c>
      <c r="N9">
        <f t="shared" si="2"/>
        <v>131.01147585792529</v>
      </c>
      <c r="P9">
        <f t="shared" si="3"/>
        <v>0.18160905559779711</v>
      </c>
      <c r="Q9">
        <f t="shared" si="0"/>
        <v>0.18023334902064128</v>
      </c>
      <c r="R9">
        <f t="shared" si="0"/>
        <v>1.3757065771558394E-3</v>
      </c>
      <c r="T9">
        <f t="shared" ref="T9" si="7">AVERAGE(P9:P11)</f>
        <v>0.36770352593993411</v>
      </c>
      <c r="U9">
        <f t="shared" ref="U9" si="8">AVERAGE(Q9:Q11)</f>
        <v>0.36533608150207592</v>
      </c>
      <c r="V9">
        <f t="shared" ref="V9" si="9">AVERAGE(R9:R11)</f>
        <v>2.3674444378580383E-3</v>
      </c>
    </row>
    <row r="10" spans="1:22" x14ac:dyDescent="0.3">
      <c r="A10" s="4">
        <v>9</v>
      </c>
      <c r="B10" s="6">
        <v>10</v>
      </c>
      <c r="C10" s="6">
        <v>20</v>
      </c>
      <c r="D10" s="7" t="s">
        <v>5</v>
      </c>
      <c r="E10" s="7" t="s">
        <v>8</v>
      </c>
      <c r="F10" s="7" t="s">
        <v>7</v>
      </c>
      <c r="G10" s="7" t="s">
        <v>7</v>
      </c>
      <c r="H10" s="7" t="s">
        <v>8</v>
      </c>
      <c r="I10" s="7" t="s">
        <v>9</v>
      </c>
      <c r="J10">
        <f>'V1_15Ngas +Cumulative'!AM11</f>
        <v>339.18334976128267</v>
      </c>
      <c r="K10">
        <f>'V1_15Ngas +Cumulative'!AN11</f>
        <v>335.49540214302925</v>
      </c>
      <c r="L10">
        <f>'V1_15Ngas +Cumulative'!AO11</f>
        <v>3.6879476182533693</v>
      </c>
      <c r="N10">
        <f t="shared" si="2"/>
        <v>90.970761212145845</v>
      </c>
      <c r="P10">
        <f t="shared" si="3"/>
        <v>0.52668222012621535</v>
      </c>
      <c r="Q10">
        <f t="shared" si="0"/>
        <v>0.52095559338979691</v>
      </c>
      <c r="R10">
        <f t="shared" si="0"/>
        <v>5.7266267364182747E-3</v>
      </c>
      <c r="T10">
        <f>ROUND(T9,2)</f>
        <v>0.37</v>
      </c>
      <c r="U10">
        <f t="shared" ref="U10:V10" si="10">ROUND(U9,2)</f>
        <v>0.37</v>
      </c>
      <c r="V10">
        <f t="shared" si="10"/>
        <v>0</v>
      </c>
    </row>
    <row r="11" spans="1:22" x14ac:dyDescent="0.3">
      <c r="A11" s="4">
        <v>10</v>
      </c>
      <c r="B11" s="6">
        <v>12</v>
      </c>
      <c r="C11" s="6">
        <v>22</v>
      </c>
      <c r="D11" s="7" t="s">
        <v>5</v>
      </c>
      <c r="E11" s="7" t="s">
        <v>8</v>
      </c>
      <c r="F11" s="7" t="s">
        <v>7</v>
      </c>
      <c r="G11" s="7" t="s">
        <v>7</v>
      </c>
      <c r="H11" s="7" t="s">
        <v>8</v>
      </c>
      <c r="I11" s="7" t="s">
        <v>9</v>
      </c>
      <c r="J11">
        <f>'V1_15Ngas +Cumulative'!AM12</f>
        <v>254.26363054968857</v>
      </c>
      <c r="K11">
        <f>'V1_15Ngas +Cumulative'!AN12</f>
        <v>254.26363054968857</v>
      </c>
      <c r="L11">
        <f>'V1_15Ngas +Cumulative'!AO12</f>
        <v>0</v>
      </c>
      <c r="N11">
        <v>254</v>
      </c>
      <c r="P11">
        <f t="shared" si="3"/>
        <v>0.39481930209578969</v>
      </c>
      <c r="Q11">
        <f t="shared" si="0"/>
        <v>0.39481930209578969</v>
      </c>
      <c r="R11">
        <f t="shared" si="0"/>
        <v>0</v>
      </c>
    </row>
    <row r="12" spans="1:22" x14ac:dyDescent="0.3">
      <c r="A12" s="4">
        <v>11</v>
      </c>
      <c r="B12" s="6">
        <v>13</v>
      </c>
      <c r="C12" s="6">
        <v>23</v>
      </c>
      <c r="D12" s="7" t="s">
        <v>13</v>
      </c>
      <c r="E12" s="7" t="s">
        <v>8</v>
      </c>
      <c r="F12" s="7" t="s">
        <v>8</v>
      </c>
      <c r="G12" s="7" t="s">
        <v>7</v>
      </c>
      <c r="H12" s="7" t="s">
        <v>7</v>
      </c>
      <c r="I12" s="7" t="s">
        <v>9</v>
      </c>
      <c r="J12">
        <f>'V1_15Ngas +Cumulative'!AM13</f>
        <v>172.52422959402838</v>
      </c>
      <c r="K12">
        <f>'V1_15Ngas +Cumulative'!AN13</f>
        <v>167.72516188873365</v>
      </c>
      <c r="L12">
        <f>'V1_15Ngas +Cumulative'!AO13</f>
        <v>4.7990677052947097</v>
      </c>
      <c r="N12">
        <f t="shared" si="2"/>
        <v>34.949530239735111</v>
      </c>
      <c r="P12">
        <f t="shared" si="3"/>
        <v>0.26789476645035465</v>
      </c>
      <c r="Q12">
        <f t="shared" si="0"/>
        <v>0.2604427979638721</v>
      </c>
      <c r="R12">
        <f t="shared" si="0"/>
        <v>7.4519684864824695E-3</v>
      </c>
      <c r="T12">
        <f t="shared" ref="T12" si="11">AVERAGE(P12:P14)</f>
        <v>0.1801746991202833</v>
      </c>
      <c r="U12">
        <f t="shared" ref="U12" si="12">AVERAGE(Q12:Q14)</f>
        <v>0.17669468029627131</v>
      </c>
      <c r="V12">
        <f t="shared" ref="V12" si="13">AVERAGE(R12:R14)</f>
        <v>3.4800188240119751E-3</v>
      </c>
    </row>
    <row r="13" spans="1:22" x14ac:dyDescent="0.3">
      <c r="A13" s="4">
        <v>12</v>
      </c>
      <c r="B13" s="6">
        <v>15</v>
      </c>
      <c r="C13" s="6">
        <v>25</v>
      </c>
      <c r="D13" s="7" t="s">
        <v>13</v>
      </c>
      <c r="E13" s="7" t="s">
        <v>8</v>
      </c>
      <c r="F13" s="7" t="s">
        <v>8</v>
      </c>
      <c r="G13" s="7" t="s">
        <v>7</v>
      </c>
      <c r="H13" s="7" t="s">
        <v>7</v>
      </c>
      <c r="I13" s="7" t="s">
        <v>9</v>
      </c>
      <c r="J13">
        <f>'V1_15Ngas +Cumulative'!AM14</f>
        <v>90.838220624812521</v>
      </c>
      <c r="K13">
        <f>'V1_15Ngas +Cumulative'!AN14</f>
        <v>88.913891962116082</v>
      </c>
      <c r="L13">
        <f>'V1_15Ngas +Cumulative'!AO14</f>
        <v>1.9243286626964253</v>
      </c>
      <c r="N13">
        <f t="shared" si="2"/>
        <v>46.20514867638429</v>
      </c>
      <c r="P13">
        <f t="shared" si="3"/>
        <v>0.14105313761616853</v>
      </c>
      <c r="Q13">
        <f t="shared" si="0"/>
        <v>0.13806504963061506</v>
      </c>
      <c r="R13">
        <f t="shared" si="0"/>
        <v>2.9880879855534556E-3</v>
      </c>
      <c r="T13">
        <f>ROUND(T12,2)</f>
        <v>0.18</v>
      </c>
      <c r="U13">
        <f t="shared" ref="U13:V13" si="14">ROUND(U12,2)</f>
        <v>0.18</v>
      </c>
      <c r="V13">
        <f t="shared" si="14"/>
        <v>0</v>
      </c>
    </row>
    <row r="14" spans="1:22" x14ac:dyDescent="0.3">
      <c r="A14" s="4">
        <v>13</v>
      </c>
      <c r="B14" s="6">
        <v>16</v>
      </c>
      <c r="C14" s="6">
        <v>26</v>
      </c>
      <c r="D14" s="7" t="s">
        <v>13</v>
      </c>
      <c r="E14" s="7" t="s">
        <v>8</v>
      </c>
      <c r="F14" s="7" t="s">
        <v>8</v>
      </c>
      <c r="G14" s="7" t="s">
        <v>7</v>
      </c>
      <c r="H14" s="7" t="s">
        <v>7</v>
      </c>
      <c r="I14" s="7" t="s">
        <v>9</v>
      </c>
      <c r="J14">
        <f>'V1_15Ngas +Cumulative'!AM15</f>
        <v>84.735068481546449</v>
      </c>
      <c r="K14">
        <f>'V1_15Ngas +Cumulative'!AN15</f>
        <v>84.735068481546449</v>
      </c>
      <c r="L14">
        <f>'V1_15Ngas +Cumulative'!AO15</f>
        <v>0</v>
      </c>
      <c r="N14">
        <v>84</v>
      </c>
      <c r="P14">
        <f t="shared" si="3"/>
        <v>0.13157619329432679</v>
      </c>
      <c r="Q14">
        <f t="shared" si="0"/>
        <v>0.13157619329432679</v>
      </c>
      <c r="R14">
        <f t="shared" si="0"/>
        <v>0</v>
      </c>
    </row>
    <row r="15" spans="1:22" x14ac:dyDescent="0.3">
      <c r="A15" s="4">
        <v>14</v>
      </c>
      <c r="B15" s="11">
        <v>17</v>
      </c>
      <c r="C15" s="6">
        <v>27</v>
      </c>
      <c r="D15" s="7" t="s">
        <v>4</v>
      </c>
      <c r="E15" s="7" t="s">
        <v>7</v>
      </c>
      <c r="F15" s="7" t="s">
        <v>8</v>
      </c>
      <c r="G15" s="7" t="s">
        <v>8</v>
      </c>
      <c r="H15" s="7" t="s">
        <v>7</v>
      </c>
      <c r="I15" s="7" t="s">
        <v>10</v>
      </c>
      <c r="J15">
        <f>'V1_15Ngas +Cumulative'!AM16</f>
        <v>1503.3899827347473</v>
      </c>
      <c r="K15">
        <f>'V1_15Ngas +Cumulative'!AN16</f>
        <v>1351.6112430467938</v>
      </c>
      <c r="L15">
        <f>'V1_15Ngas +Cumulative'!AO16</f>
        <v>151.77873968795353</v>
      </c>
      <c r="N15">
        <f t="shared" si="2"/>
        <v>8.9051420892386641</v>
      </c>
      <c r="P15">
        <f t="shared" si="3"/>
        <v>2.3344564949297317</v>
      </c>
      <c r="Q15">
        <f t="shared" si="0"/>
        <v>2.0987752221223506</v>
      </c>
      <c r="R15">
        <f t="shared" si="0"/>
        <v>0.23568127280738124</v>
      </c>
      <c r="T15">
        <f>AVERAGE(P15:P18)</f>
        <v>2.1841671201854487</v>
      </c>
      <c r="U15">
        <f t="shared" ref="U15:V15" si="15">AVERAGE(Q15:Q18)</f>
        <v>1.8315658793390472</v>
      </c>
      <c r="V15">
        <f t="shared" si="15"/>
        <v>0.35260124084640132</v>
      </c>
    </row>
    <row r="16" spans="1:22" x14ac:dyDescent="0.3">
      <c r="A16" s="4">
        <v>15</v>
      </c>
      <c r="B16" s="11">
        <v>18</v>
      </c>
      <c r="C16" s="6">
        <v>28</v>
      </c>
      <c r="D16" s="7" t="s">
        <v>4</v>
      </c>
      <c r="E16" s="7" t="s">
        <v>7</v>
      </c>
      <c r="F16" s="7" t="s">
        <v>8</v>
      </c>
      <c r="G16" s="7" t="s">
        <v>8</v>
      </c>
      <c r="H16" s="7" t="s">
        <v>7</v>
      </c>
      <c r="I16" s="7" t="s">
        <v>10</v>
      </c>
      <c r="J16">
        <f>'V1_15Ngas +Cumulative'!AM17</f>
        <v>1230.0312477209445</v>
      </c>
      <c r="K16">
        <f>'V1_15Ngas +Cumulative'!AN17</f>
        <v>1061.2100592743816</v>
      </c>
      <c r="L16">
        <f>'V1_15Ngas +Cumulative'!AO17</f>
        <v>168.82118844656284</v>
      </c>
      <c r="N16">
        <f t="shared" si="2"/>
        <v>6.2860004069352202</v>
      </c>
      <c r="P16">
        <f t="shared" si="3"/>
        <v>1.9099864095045722</v>
      </c>
      <c r="Q16">
        <f t="shared" si="0"/>
        <v>1.6478417069477973</v>
      </c>
      <c r="R16">
        <f t="shared" si="0"/>
        <v>0.26214470255677463</v>
      </c>
      <c r="T16">
        <f>ROUND(T15,2)</f>
        <v>2.1800000000000002</v>
      </c>
      <c r="U16">
        <f t="shared" ref="U16:V16" si="16">ROUND(U15,2)</f>
        <v>1.83</v>
      </c>
      <c r="V16">
        <f t="shared" si="16"/>
        <v>0.35</v>
      </c>
    </row>
    <row r="17" spans="1:22" x14ac:dyDescent="0.3">
      <c r="A17" s="4">
        <v>16</v>
      </c>
      <c r="B17" s="11">
        <v>19</v>
      </c>
      <c r="C17" s="6">
        <v>29</v>
      </c>
      <c r="D17" s="7" t="s">
        <v>4</v>
      </c>
      <c r="E17" s="7" t="s">
        <v>7</v>
      </c>
      <c r="F17" s="7" t="s">
        <v>8</v>
      </c>
      <c r="G17" s="7" t="s">
        <v>8</v>
      </c>
      <c r="H17" s="7" t="s">
        <v>7</v>
      </c>
      <c r="I17" s="7" t="s">
        <v>10</v>
      </c>
      <c r="J17">
        <f>'V1_15Ngas +Cumulative'!AM18</f>
        <v>1284.3335368355379</v>
      </c>
      <c r="K17">
        <f>'V1_15Ngas +Cumulative'!AN18</f>
        <v>1059.5833396137964</v>
      </c>
      <c r="L17">
        <f>'V1_15Ngas +Cumulative'!AO18</f>
        <v>224.75019722174136</v>
      </c>
      <c r="N17">
        <f t="shared" si="2"/>
        <v>4.71449348081505</v>
      </c>
      <c r="P17">
        <f t="shared" si="3"/>
        <v>1.9943067342166738</v>
      </c>
      <c r="Q17">
        <f t="shared" si="0"/>
        <v>1.6453157447419198</v>
      </c>
      <c r="R17">
        <f t="shared" si="0"/>
        <v>0.34899098947475365</v>
      </c>
    </row>
    <row r="18" spans="1:22" x14ac:dyDescent="0.3">
      <c r="A18" s="4">
        <v>17</v>
      </c>
      <c r="B18" s="11">
        <v>20</v>
      </c>
      <c r="C18" s="6">
        <v>30</v>
      </c>
      <c r="D18" s="7" t="s">
        <v>4</v>
      </c>
      <c r="E18" s="7" t="s">
        <v>7</v>
      </c>
      <c r="F18" s="7" t="s">
        <v>8</v>
      </c>
      <c r="G18" s="7" t="s">
        <v>8</v>
      </c>
      <c r="H18" s="7" t="s">
        <v>7</v>
      </c>
      <c r="I18" s="7" t="s">
        <v>10</v>
      </c>
      <c r="J18">
        <f>'V1_15Ngas +Cumulative'!AM19</f>
        <v>1608.6597343064855</v>
      </c>
      <c r="K18">
        <f>'V1_15Ngas +Cumulative'!AN19</f>
        <v>1245.7090632424135</v>
      </c>
      <c r="L18">
        <f>'V1_15Ngas +Cumulative'!AO19</f>
        <v>362.95067106407203</v>
      </c>
      <c r="N18">
        <f t="shared" si="2"/>
        <v>3.4321718143965283</v>
      </c>
      <c r="P18">
        <f t="shared" si="3"/>
        <v>2.497918842090816</v>
      </c>
      <c r="Q18">
        <f t="shared" ref="Q18:Q27" si="17">K18/$K$30*100</f>
        <v>1.9343308435441204</v>
      </c>
      <c r="R18">
        <f t="shared" ref="R18:R27" si="18">L18/$K$30*100</f>
        <v>0.56358799854669572</v>
      </c>
    </row>
    <row r="19" spans="1:22" x14ac:dyDescent="0.3">
      <c r="A19" s="4">
        <v>18</v>
      </c>
      <c r="B19" s="11">
        <v>21</v>
      </c>
      <c r="C19" s="6">
        <v>31</v>
      </c>
      <c r="D19" s="7" t="s">
        <v>12</v>
      </c>
      <c r="E19" s="7" t="s">
        <v>7</v>
      </c>
      <c r="F19" s="7" t="s">
        <v>7</v>
      </c>
      <c r="G19" s="7" t="s">
        <v>7</v>
      </c>
      <c r="H19" s="7" t="s">
        <v>7</v>
      </c>
      <c r="I19" s="7" t="s">
        <v>10</v>
      </c>
      <c r="J19">
        <f>'V1_15Ngas +Cumulative'!AM20</f>
        <v>868.91333822742376</v>
      </c>
      <c r="K19">
        <f>'V1_15Ngas +Cumulative'!AN20</f>
        <v>657.28890264377719</v>
      </c>
      <c r="L19">
        <f>'V1_15Ngas +Cumulative'!AO20</f>
        <v>211.62443558364663</v>
      </c>
      <c r="N19">
        <f t="shared" si="2"/>
        <v>3.1059215861864748</v>
      </c>
      <c r="P19">
        <f t="shared" si="3"/>
        <v>1.3492443140177386</v>
      </c>
      <c r="Q19">
        <f t="shared" si="17"/>
        <v>1.0206349419934428</v>
      </c>
      <c r="R19">
        <f t="shared" si="18"/>
        <v>0.32860937202429602</v>
      </c>
      <c r="T19">
        <f>AVERAGE(P19:P21)</f>
        <v>1.7270090938116394</v>
      </c>
      <c r="U19">
        <f t="shared" ref="U19:V19" si="19">AVERAGE(Q19:Q21)</f>
        <v>1.3793672524390213</v>
      </c>
      <c r="V19">
        <f t="shared" si="19"/>
        <v>0.34764184137261828</v>
      </c>
    </row>
    <row r="20" spans="1:22" x14ac:dyDescent="0.3">
      <c r="A20" s="4">
        <v>19</v>
      </c>
      <c r="B20" s="11">
        <v>23</v>
      </c>
      <c r="C20" s="6">
        <v>33</v>
      </c>
      <c r="D20" s="7" t="s">
        <v>12</v>
      </c>
      <c r="E20" s="7" t="s">
        <v>7</v>
      </c>
      <c r="F20" s="7" t="s">
        <v>7</v>
      </c>
      <c r="G20" s="7" t="s">
        <v>7</v>
      </c>
      <c r="H20" s="7" t="s">
        <v>7</v>
      </c>
      <c r="I20" s="7" t="s">
        <v>10</v>
      </c>
      <c r="J20">
        <f>'V1_15Ngas +Cumulative'!AM21</f>
        <v>1258.4160595190174</v>
      </c>
      <c r="K20">
        <f>'V1_15Ngas +Cumulative'!AN21</f>
        <v>1061.5091997597651</v>
      </c>
      <c r="L20">
        <f>'V1_15Ngas +Cumulative'!AO21</f>
        <v>196.90685975925231</v>
      </c>
      <c r="N20">
        <f t="shared" si="2"/>
        <v>5.3909203623358612</v>
      </c>
      <c r="P20">
        <f t="shared" si="3"/>
        <v>1.9540622042220765</v>
      </c>
      <c r="Q20">
        <f t="shared" si="17"/>
        <v>1.6483062108070889</v>
      </c>
      <c r="R20">
        <f t="shared" si="18"/>
        <v>0.3057559934149881</v>
      </c>
      <c r="T20">
        <f>ROUND(T19,2)</f>
        <v>1.73</v>
      </c>
      <c r="U20">
        <f t="shared" ref="U20:V20" si="20">ROUND(U19,2)</f>
        <v>1.38</v>
      </c>
      <c r="V20">
        <f t="shared" si="20"/>
        <v>0.35</v>
      </c>
    </row>
    <row r="21" spans="1:22" x14ac:dyDescent="0.3">
      <c r="A21" s="4">
        <v>20</v>
      </c>
      <c r="B21" s="11">
        <v>24</v>
      </c>
      <c r="C21" s="6">
        <v>34</v>
      </c>
      <c r="D21" s="7" t="s">
        <v>12</v>
      </c>
      <c r="E21" s="7" t="s">
        <v>7</v>
      </c>
      <c r="F21" s="7" t="s">
        <v>7</v>
      </c>
      <c r="G21" s="7" t="s">
        <v>7</v>
      </c>
      <c r="H21" s="7" t="s">
        <v>7</v>
      </c>
      <c r="I21" s="7" t="s">
        <v>10</v>
      </c>
      <c r="J21">
        <f>'V1_15Ngas +Cumulative'!AM22</f>
        <v>1209.2521714976463</v>
      </c>
      <c r="K21">
        <f>'V1_15Ngas +Cumulative'!AN22</f>
        <v>946.13942930864687</v>
      </c>
      <c r="L21">
        <f>'V1_15Ngas +Cumulative'!AO22</f>
        <v>263.1127421889995</v>
      </c>
      <c r="N21">
        <f t="shared" si="2"/>
        <v>3.5959468227844877</v>
      </c>
      <c r="P21">
        <f t="shared" si="3"/>
        <v>1.8777207631951029</v>
      </c>
      <c r="Q21">
        <f t="shared" si="17"/>
        <v>1.4691606045165324</v>
      </c>
      <c r="R21">
        <f t="shared" si="18"/>
        <v>0.40856015867857065</v>
      </c>
    </row>
    <row r="22" spans="1:22" x14ac:dyDescent="0.3">
      <c r="A22" s="4">
        <v>21</v>
      </c>
      <c r="B22" s="11">
        <v>26</v>
      </c>
      <c r="C22" s="6">
        <v>36</v>
      </c>
      <c r="D22" s="7" t="s">
        <v>5</v>
      </c>
      <c r="E22" s="7" t="s">
        <v>8</v>
      </c>
      <c r="F22" s="7" t="s">
        <v>7</v>
      </c>
      <c r="G22" s="7" t="s">
        <v>7</v>
      </c>
      <c r="H22" s="7" t="s">
        <v>8</v>
      </c>
      <c r="I22" s="7" t="s">
        <v>10</v>
      </c>
      <c r="J22">
        <f>'V1_15Ngas +Cumulative'!AM23</f>
        <v>530.82222017893173</v>
      </c>
      <c r="K22">
        <f>'V1_15Ngas +Cumulative'!AN23</f>
        <v>374.82480426691296</v>
      </c>
      <c r="L22">
        <f>'V1_15Ngas +Cumulative'!AO23</f>
        <v>155.99741591201879</v>
      </c>
      <c r="N22">
        <f t="shared" si="2"/>
        <v>2.4027629052413979</v>
      </c>
      <c r="P22">
        <f t="shared" si="3"/>
        <v>0.82425810586790638</v>
      </c>
      <c r="Q22">
        <f t="shared" si="17"/>
        <v>0.58202609358216306</v>
      </c>
      <c r="R22">
        <f t="shared" si="18"/>
        <v>0.24223201228574348</v>
      </c>
      <c r="T22">
        <f t="shared" ref="T22" si="21">AVERAGE(P22:P24)</f>
        <v>1.9794461428971779</v>
      </c>
      <c r="U22">
        <f t="shared" ref="U22" si="22">AVERAGE(Q22:Q24)</f>
        <v>1.5775773007718579</v>
      </c>
      <c r="V22">
        <f t="shared" ref="V22" si="23">AVERAGE(R22:R24)</f>
        <v>0.40186884212532004</v>
      </c>
    </row>
    <row r="23" spans="1:22" x14ac:dyDescent="0.3">
      <c r="A23" s="4">
        <v>22</v>
      </c>
      <c r="B23" s="12">
        <v>27</v>
      </c>
      <c r="C23" s="6">
        <v>37</v>
      </c>
      <c r="D23" s="7" t="s">
        <v>5</v>
      </c>
      <c r="E23" s="7" t="s">
        <v>8</v>
      </c>
      <c r="F23" s="7" t="s">
        <v>7</v>
      </c>
      <c r="G23" s="7" t="s">
        <v>7</v>
      </c>
      <c r="H23" s="7" t="s">
        <v>8</v>
      </c>
      <c r="I23" s="7" t="s">
        <v>10</v>
      </c>
      <c r="J23">
        <f>'V1_15Ngas +Cumulative'!AM24</f>
        <v>1572.9851576039594</v>
      </c>
      <c r="K23">
        <f>'V1_15Ngas +Cumulative'!AN24</f>
        <v>1240.2323738030861</v>
      </c>
      <c r="L23">
        <f>'V1_15Ngas +Cumulative'!AO24</f>
        <v>332.75278380087315</v>
      </c>
      <c r="N23">
        <f t="shared" si="2"/>
        <v>3.72718857416162</v>
      </c>
      <c r="P23">
        <f t="shared" si="3"/>
        <v>2.4425235366521107</v>
      </c>
      <c r="Q23">
        <f t="shared" si="17"/>
        <v>1.9258266673960966</v>
      </c>
      <c r="R23">
        <f t="shared" si="18"/>
        <v>0.51669686925601421</v>
      </c>
      <c r="T23">
        <f>ROUND(T22,2)</f>
        <v>1.98</v>
      </c>
      <c r="U23">
        <f t="shared" ref="U23:V23" si="24">ROUND(U22,2)</f>
        <v>1.58</v>
      </c>
      <c r="V23">
        <f t="shared" si="24"/>
        <v>0.4</v>
      </c>
    </row>
    <row r="24" spans="1:22" x14ac:dyDescent="0.3">
      <c r="A24" s="4">
        <v>23</v>
      </c>
      <c r="B24" s="11">
        <v>28</v>
      </c>
      <c r="C24" s="6">
        <v>38</v>
      </c>
      <c r="D24" s="7" t="s">
        <v>5</v>
      </c>
      <c r="E24" s="7" t="s">
        <v>8</v>
      </c>
      <c r="F24" s="7" t="s">
        <v>7</v>
      </c>
      <c r="G24" s="7" t="s">
        <v>7</v>
      </c>
      <c r="H24" s="7" t="s">
        <v>8</v>
      </c>
      <c r="I24" s="7" t="s">
        <v>10</v>
      </c>
      <c r="J24">
        <f>'V1_15Ngas +Cumulative'!AM25</f>
        <v>1720.4825702944563</v>
      </c>
      <c r="K24">
        <f>'V1_15Ngas +Cumulative'!AN25</f>
        <v>1432.8221670212301</v>
      </c>
      <c r="L24">
        <f>'V1_15Ngas +Cumulative'!AO25</f>
        <v>287.66040327322639</v>
      </c>
      <c r="N24">
        <f t="shared" si="2"/>
        <v>4.9809502827551242</v>
      </c>
      <c r="P24">
        <f t="shared" si="3"/>
        <v>2.6715567861715162</v>
      </c>
      <c r="Q24">
        <f t="shared" si="17"/>
        <v>2.2248791413373139</v>
      </c>
      <c r="R24">
        <f t="shared" si="18"/>
        <v>0.44667764483420247</v>
      </c>
    </row>
    <row r="25" spans="1:22" x14ac:dyDescent="0.3">
      <c r="A25" s="4">
        <v>24</v>
      </c>
      <c r="B25" s="11">
        <v>29</v>
      </c>
      <c r="C25" s="6">
        <v>39</v>
      </c>
      <c r="D25" s="7" t="s">
        <v>13</v>
      </c>
      <c r="E25" s="7" t="s">
        <v>8</v>
      </c>
      <c r="F25" s="7" t="s">
        <v>8</v>
      </c>
      <c r="G25" s="7" t="s">
        <v>7</v>
      </c>
      <c r="H25" s="7" t="s">
        <v>7</v>
      </c>
      <c r="I25" s="7" t="s">
        <v>10</v>
      </c>
      <c r="J25">
        <f>'V1_15Ngas +Cumulative'!AM26</f>
        <v>1199.8544272535064</v>
      </c>
      <c r="K25">
        <f>'V1_15Ngas +Cumulative'!AN26</f>
        <v>1003.1109332260755</v>
      </c>
      <c r="L25">
        <f>'V1_15Ngas +Cumulative'!AO26</f>
        <v>196.7434940274311</v>
      </c>
      <c r="N25">
        <f t="shared" si="2"/>
        <v>5.0985723222248769</v>
      </c>
      <c r="P25">
        <f t="shared" si="3"/>
        <v>1.8631279926296682</v>
      </c>
      <c r="Q25">
        <f t="shared" si="17"/>
        <v>1.5576256727112974</v>
      </c>
      <c r="R25">
        <f t="shared" si="18"/>
        <v>0.30550231991837123</v>
      </c>
      <c r="T25">
        <f t="shared" ref="T25" si="25">AVERAGE(P25:P27)</f>
        <v>1.6005713889002697</v>
      </c>
      <c r="U25">
        <f t="shared" ref="U25" si="26">AVERAGE(Q25:Q27)</f>
        <v>1.3563051759785989</v>
      </c>
      <c r="V25">
        <f t="shared" ref="V25" si="27">AVERAGE(R25:R27)</f>
        <v>0.24426621292167106</v>
      </c>
    </row>
    <row r="26" spans="1:22" x14ac:dyDescent="0.3">
      <c r="A26" s="4">
        <v>25</v>
      </c>
      <c r="B26" s="11">
        <v>30</v>
      </c>
      <c r="C26" s="6">
        <v>40</v>
      </c>
      <c r="D26" s="7" t="s">
        <v>13</v>
      </c>
      <c r="E26" s="7" t="s">
        <v>8</v>
      </c>
      <c r="F26" s="7" t="s">
        <v>8</v>
      </c>
      <c r="G26" s="7" t="s">
        <v>7</v>
      </c>
      <c r="H26" s="7" t="s">
        <v>7</v>
      </c>
      <c r="I26" s="7" t="s">
        <v>10</v>
      </c>
      <c r="J26">
        <f>'V1_15Ngas +Cumulative'!AM27</f>
        <v>933.64458871631518</v>
      </c>
      <c r="K26">
        <f>'V1_15Ngas +Cumulative'!AN27</f>
        <v>817.82054167379738</v>
      </c>
      <c r="L26">
        <f>'V1_15Ngas +Cumulative'!AO27</f>
        <v>115.82404704251769</v>
      </c>
      <c r="N26">
        <f t="shared" si="2"/>
        <v>7.0608872903015101</v>
      </c>
      <c r="P26">
        <f t="shared" si="3"/>
        <v>1.4497586781309242</v>
      </c>
      <c r="Q26">
        <f t="shared" si="17"/>
        <v>1.2699076734065178</v>
      </c>
      <c r="R26">
        <f t="shared" si="18"/>
        <v>0.17985100472440635</v>
      </c>
      <c r="T26">
        <f>ROUND(T25,2)</f>
        <v>1.6</v>
      </c>
      <c r="U26">
        <f t="shared" ref="U26:V26" si="28">ROUND(U25,2)</f>
        <v>1.36</v>
      </c>
      <c r="V26">
        <f t="shared" si="28"/>
        <v>0.24</v>
      </c>
    </row>
    <row r="27" spans="1:22" x14ac:dyDescent="0.3">
      <c r="A27" s="4">
        <v>26</v>
      </c>
      <c r="B27" s="11">
        <v>32</v>
      </c>
      <c r="C27" s="6">
        <v>42</v>
      </c>
      <c r="D27" s="7" t="s">
        <v>13</v>
      </c>
      <c r="E27" s="7" t="s">
        <v>8</v>
      </c>
      <c r="F27" s="7" t="s">
        <v>8</v>
      </c>
      <c r="G27" s="7" t="s">
        <v>7</v>
      </c>
      <c r="H27" s="7" t="s">
        <v>7</v>
      </c>
      <c r="I27" s="7" t="s">
        <v>10</v>
      </c>
      <c r="J27">
        <f>'V1_15Ngas +Cumulative'!AM28</f>
        <v>958.80490738549963</v>
      </c>
      <c r="K27">
        <f>'V1_15Ngas +Cumulative'!AN28</f>
        <v>799.45012509077992</v>
      </c>
      <c r="L27">
        <f>'V1_15Ngas +Cumulative'!AO28</f>
        <v>159.35478229471971</v>
      </c>
      <c r="N27">
        <f t="shared" si="2"/>
        <v>5.016794059008733</v>
      </c>
      <c r="P27">
        <f t="shared" si="3"/>
        <v>1.4888274959402168</v>
      </c>
      <c r="Q27">
        <f t="shared" si="17"/>
        <v>1.2413821818179813</v>
      </c>
      <c r="R27">
        <f t="shared" si="18"/>
        <v>0.24744531412223555</v>
      </c>
    </row>
    <row r="28" spans="1:22" x14ac:dyDescent="0.3">
      <c r="P28" t="s">
        <v>88</v>
      </c>
    </row>
    <row r="30" spans="1:22" x14ac:dyDescent="0.3">
      <c r="J30" t="s">
        <v>87</v>
      </c>
      <c r="K30">
        <v>64400</v>
      </c>
      <c r="P30">
        <f>AVERAGE(P2:P29)</f>
        <v>1.4971686947176202</v>
      </c>
      <c r="Q30">
        <f t="shared" ref="Q30:R30" si="29">AVERAGE(Q2:Q29)</f>
        <v>1.2681103620873642</v>
      </c>
      <c r="R30">
        <f t="shared" si="29"/>
        <v>0.2290583326302558</v>
      </c>
    </row>
    <row r="34" spans="14:18" x14ac:dyDescent="0.3">
      <c r="N34" t="s">
        <v>86</v>
      </c>
      <c r="R34" t="s">
        <v>21</v>
      </c>
    </row>
    <row r="35" spans="14:18" x14ac:dyDescent="0.3">
      <c r="N35">
        <v>9.0487646028940372</v>
      </c>
      <c r="R35">
        <f>AVERAGE(N35:N38)</f>
        <v>8.532941963538887</v>
      </c>
    </row>
    <row r="36" spans="14:18" x14ac:dyDescent="0.3">
      <c r="N36">
        <v>13.840910889954394</v>
      </c>
      <c r="R36">
        <f>ROUND(R35,2)</f>
        <v>8.5299999999999994</v>
      </c>
    </row>
    <row r="37" spans="14:18" x14ac:dyDescent="0.3">
      <c r="N37">
        <v>6.2935500490803271</v>
      </c>
    </row>
    <row r="38" spans="14:18" x14ac:dyDescent="0.3">
      <c r="N38">
        <v>4.94854231222679</v>
      </c>
    </row>
    <row r="39" spans="14:18" x14ac:dyDescent="0.3">
      <c r="N39">
        <v>5.4644295136245535</v>
      </c>
      <c r="R39">
        <f>AVERAGE(N39:N41)</f>
        <v>7.0027189191502428</v>
      </c>
    </row>
    <row r="40" spans="14:18" x14ac:dyDescent="0.3">
      <c r="N40">
        <v>6.9198614967163907</v>
      </c>
      <c r="R40">
        <f>ROUND(R39,2)</f>
        <v>7</v>
      </c>
    </row>
    <row r="41" spans="14:18" x14ac:dyDescent="0.3">
      <c r="N41">
        <v>8.6238657471097806</v>
      </c>
    </row>
    <row r="42" spans="14:18" x14ac:dyDescent="0.3">
      <c r="N42">
        <v>131.01147585792529</v>
      </c>
      <c r="R42">
        <f t="shared" ref="R42" si="30">AVERAGE(N42:N44)</f>
        <v>158.66074569002373</v>
      </c>
    </row>
    <row r="43" spans="14:18" x14ac:dyDescent="0.3">
      <c r="N43">
        <v>90.970761212145845</v>
      </c>
      <c r="R43">
        <f>ROUND(R42,2)</f>
        <v>158.66</v>
      </c>
    </row>
    <row r="44" spans="14:18" x14ac:dyDescent="0.3">
      <c r="N44">
        <v>254</v>
      </c>
    </row>
    <row r="45" spans="14:18" x14ac:dyDescent="0.3">
      <c r="N45">
        <v>34.949530239735111</v>
      </c>
      <c r="R45">
        <f t="shared" ref="R45" si="31">AVERAGE(N45:N47)</f>
        <v>55.051559638706465</v>
      </c>
    </row>
    <row r="46" spans="14:18" x14ac:dyDescent="0.3">
      <c r="N46">
        <v>46.20514867638429</v>
      </c>
      <c r="R46">
        <f>ROUND(R45,2)</f>
        <v>55.05</v>
      </c>
    </row>
    <row r="47" spans="14:18" x14ac:dyDescent="0.3">
      <c r="N47">
        <v>84</v>
      </c>
    </row>
    <row r="48" spans="14:18" x14ac:dyDescent="0.3">
      <c r="N48">
        <v>8.9051420892386641</v>
      </c>
      <c r="R48">
        <f>AVERAGE(N48:N51)</f>
        <v>5.8344519478463663</v>
      </c>
    </row>
    <row r="49" spans="14:18" x14ac:dyDescent="0.3">
      <c r="N49">
        <v>6.2860004069352202</v>
      </c>
      <c r="R49">
        <f>ROUND(R48,2)</f>
        <v>5.83</v>
      </c>
    </row>
    <row r="50" spans="14:18" x14ac:dyDescent="0.3">
      <c r="N50">
        <v>4.71449348081505</v>
      </c>
    </row>
    <row r="51" spans="14:18" x14ac:dyDescent="0.3">
      <c r="N51">
        <v>3.4321718143965283</v>
      </c>
    </row>
    <row r="52" spans="14:18" x14ac:dyDescent="0.3">
      <c r="N52">
        <v>3.1059215861864748</v>
      </c>
      <c r="R52">
        <f>AVERAGE(N52:N54)</f>
        <v>4.0309295904356075</v>
      </c>
    </row>
    <row r="53" spans="14:18" x14ac:dyDescent="0.3">
      <c r="N53">
        <v>5.3909203623358612</v>
      </c>
      <c r="R53">
        <f>ROUND(R52,2)</f>
        <v>4.03</v>
      </c>
    </row>
    <row r="54" spans="14:18" x14ac:dyDescent="0.3">
      <c r="N54">
        <v>3.5959468227844877</v>
      </c>
    </row>
    <row r="55" spans="14:18" x14ac:dyDescent="0.3">
      <c r="N55">
        <v>2.4027629052413979</v>
      </c>
      <c r="R55">
        <f t="shared" ref="R55" si="32">AVERAGE(N55:N57)</f>
        <v>3.7036339207193811</v>
      </c>
    </row>
    <row r="56" spans="14:18" x14ac:dyDescent="0.3">
      <c r="N56">
        <v>3.72718857416162</v>
      </c>
      <c r="R56">
        <f>ROUND(R55,2)</f>
        <v>3.7</v>
      </c>
    </row>
    <row r="57" spans="14:18" x14ac:dyDescent="0.3">
      <c r="N57">
        <v>4.9809502827551242</v>
      </c>
    </row>
    <row r="58" spans="14:18" x14ac:dyDescent="0.3">
      <c r="N58">
        <v>5.0985723222248769</v>
      </c>
      <c r="R58">
        <f t="shared" ref="R58" si="33">AVERAGE(N58:N60)</f>
        <v>5.7254178905117072</v>
      </c>
    </row>
    <row r="59" spans="14:18" x14ac:dyDescent="0.3">
      <c r="N59">
        <v>7.0608872903015101</v>
      </c>
      <c r="R59">
        <f>ROUND(R58,2)</f>
        <v>5.73</v>
      </c>
    </row>
    <row r="60" spans="14:18" x14ac:dyDescent="0.3">
      <c r="N60">
        <v>5.016794059008733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E1" workbookViewId="0">
      <selection activeCell="R1" sqref="R1:R27"/>
    </sheetView>
  </sheetViews>
  <sheetFormatPr baseColWidth="10" defaultRowHeight="16.5" x14ac:dyDescent="0.3"/>
  <cols>
    <col min="26" max="26" width="11" bestFit="1" customWidth="1"/>
  </cols>
  <sheetData>
    <row r="1" spans="1:26" x14ac:dyDescent="0.3">
      <c r="B1" t="s">
        <v>15</v>
      </c>
      <c r="C1" t="s">
        <v>14</v>
      </c>
      <c r="D1" t="s">
        <v>36</v>
      </c>
      <c r="E1" t="s">
        <v>11</v>
      </c>
      <c r="F1" t="s">
        <v>4</v>
      </c>
      <c r="G1" t="s">
        <v>5</v>
      </c>
      <c r="H1" t="s">
        <v>34</v>
      </c>
      <c r="I1" t="s">
        <v>35</v>
      </c>
      <c r="J1" t="s">
        <v>6</v>
      </c>
      <c r="K1" t="s">
        <v>21</v>
      </c>
      <c r="L1" t="s">
        <v>20</v>
      </c>
      <c r="M1" t="s">
        <v>22</v>
      </c>
      <c r="N1" t="s">
        <v>24</v>
      </c>
      <c r="O1" t="s">
        <v>26</v>
      </c>
      <c r="P1" t="s">
        <v>75</v>
      </c>
      <c r="R1" t="s">
        <v>24</v>
      </c>
      <c r="S1" t="s">
        <v>26</v>
      </c>
      <c r="T1" t="s">
        <v>24</v>
      </c>
      <c r="U1" t="s">
        <v>26</v>
      </c>
      <c r="W1" t="s">
        <v>85</v>
      </c>
      <c r="Y1" t="s">
        <v>24</v>
      </c>
      <c r="Z1" t="s">
        <v>26</v>
      </c>
    </row>
    <row r="2" spans="1:26" x14ac:dyDescent="0.3">
      <c r="A2">
        <v>1</v>
      </c>
      <c r="B2">
        <v>1</v>
      </c>
      <c r="C2">
        <v>1</v>
      </c>
      <c r="D2">
        <v>11</v>
      </c>
      <c r="E2" t="s">
        <v>4</v>
      </c>
      <c r="F2" t="s">
        <v>7</v>
      </c>
      <c r="G2" t="s">
        <v>8</v>
      </c>
      <c r="H2" t="s">
        <v>8</v>
      </c>
      <c r="I2" t="s">
        <v>7</v>
      </c>
      <c r="J2" t="s">
        <v>9</v>
      </c>
      <c r="K2">
        <v>5.5720000000000001</v>
      </c>
      <c r="L2">
        <v>5.0132500000000002</v>
      </c>
      <c r="M2">
        <v>0.55874999999999997</v>
      </c>
      <c r="N2">
        <v>0.17849999999999999</v>
      </c>
      <c r="O2">
        <v>0.33300000000000002</v>
      </c>
      <c r="P2" t="s">
        <v>76</v>
      </c>
      <c r="R2">
        <f>AVERAGE(N2:N5)</f>
        <v>0.1501875</v>
      </c>
      <c r="S2">
        <f>AVERAGE(O2:O5)</f>
        <v>0.26668749999999997</v>
      </c>
      <c r="T2" s="3">
        <f>SQRT(_xlfn.STDEV.S(N2:N5)/COUNT(N2:N5))</f>
        <v>0.14467902015189735</v>
      </c>
      <c r="U2" s="3">
        <f>SQRT(_xlfn.STDEV.S(O2:O5)/COUNT(O2:O5))</f>
        <v>0.11923587185998231</v>
      </c>
      <c r="W2" t="s">
        <v>4</v>
      </c>
      <c r="X2" t="s">
        <v>9</v>
      </c>
      <c r="Y2" t="str">
        <f>CONCATENATE(R3," (",$W$1,T3,")")</f>
        <v>0.15 (± 0.14)</v>
      </c>
      <c r="Z2" t="str">
        <f>CONCATENATE(S3," (",$W$1,U3,")")</f>
        <v>0.27 (± 0.12)</v>
      </c>
    </row>
    <row r="3" spans="1:26" x14ac:dyDescent="0.3">
      <c r="A3">
        <v>2</v>
      </c>
      <c r="B3">
        <v>2</v>
      </c>
      <c r="C3">
        <v>2</v>
      </c>
      <c r="D3">
        <v>12</v>
      </c>
      <c r="E3" t="s">
        <v>4</v>
      </c>
      <c r="F3" t="s">
        <v>7</v>
      </c>
      <c r="G3" t="s">
        <v>8</v>
      </c>
      <c r="H3" t="s">
        <v>8</v>
      </c>
      <c r="I3" t="s">
        <v>7</v>
      </c>
      <c r="J3" t="s">
        <v>9</v>
      </c>
      <c r="K3">
        <v>1.0634999999999999</v>
      </c>
      <c r="L3">
        <v>0.98875000000000002</v>
      </c>
      <c r="M3">
        <v>7.4749999999999997E-2</v>
      </c>
      <c r="N3">
        <v>3.4000000000000002E-2</v>
      </c>
      <c r="O3">
        <v>0.21249999999999999</v>
      </c>
      <c r="P3" t="s">
        <v>76</v>
      </c>
      <c r="R3">
        <f>ROUND(R2,2)</f>
        <v>0.15</v>
      </c>
      <c r="S3">
        <f t="shared" ref="S3:U3" si="0">ROUND(S2,2)</f>
        <v>0.27</v>
      </c>
      <c r="T3">
        <f t="shared" si="0"/>
        <v>0.14000000000000001</v>
      </c>
      <c r="U3">
        <f t="shared" si="0"/>
        <v>0.12</v>
      </c>
      <c r="W3" t="s">
        <v>12</v>
      </c>
      <c r="X3" t="s">
        <v>9</v>
      </c>
      <c r="Y3" t="str">
        <f>CONCATENATE(R7," (",$W$1,T7,")")</f>
        <v>0.14 (± 0.08)</v>
      </c>
      <c r="Z3" t="str">
        <f>CONCATENATE(S7," (",$W$1,U7,")")</f>
        <v>0.3 (± 0.09)</v>
      </c>
    </row>
    <row r="4" spans="1:26" x14ac:dyDescent="0.3">
      <c r="A4">
        <v>3</v>
      </c>
      <c r="B4">
        <v>3</v>
      </c>
      <c r="C4">
        <v>3</v>
      </c>
      <c r="D4">
        <v>13</v>
      </c>
      <c r="E4" t="s">
        <v>4</v>
      </c>
      <c r="F4" t="s">
        <v>7</v>
      </c>
      <c r="G4" t="s">
        <v>8</v>
      </c>
      <c r="H4" t="s">
        <v>8</v>
      </c>
      <c r="I4" t="s">
        <v>7</v>
      </c>
      <c r="J4" t="s">
        <v>9</v>
      </c>
      <c r="K4">
        <v>1.3507499999999999</v>
      </c>
      <c r="L4">
        <v>1.14225</v>
      </c>
      <c r="M4">
        <v>0.20849999999999999</v>
      </c>
      <c r="N4">
        <v>0.15625</v>
      </c>
      <c r="O4">
        <v>0.22675000000000001</v>
      </c>
      <c r="P4" t="s">
        <v>76</v>
      </c>
      <c r="W4" t="s">
        <v>5</v>
      </c>
      <c r="X4" t="s">
        <v>9</v>
      </c>
      <c r="Y4" t="str">
        <f>CONCATENATE(R10," (",$W$1,T10,")")</f>
        <v>0.01 (± 0.06)</v>
      </c>
      <c r="Z4" t="str">
        <f>CONCATENATE(S10," (",$W$1,U10,")")</f>
        <v>0.03 (± 0.13)</v>
      </c>
    </row>
    <row r="5" spans="1:26" x14ac:dyDescent="0.3">
      <c r="A5">
        <v>4</v>
      </c>
      <c r="B5">
        <v>4</v>
      </c>
      <c r="C5">
        <v>4</v>
      </c>
      <c r="D5">
        <v>14</v>
      </c>
      <c r="E5" t="s">
        <v>4</v>
      </c>
      <c r="F5" t="s">
        <v>7</v>
      </c>
      <c r="G5" t="s">
        <v>8</v>
      </c>
      <c r="H5" t="s">
        <v>8</v>
      </c>
      <c r="I5" t="s">
        <v>7</v>
      </c>
      <c r="J5" t="s">
        <v>9</v>
      </c>
      <c r="K5">
        <v>2.2752500000000002</v>
      </c>
      <c r="L5">
        <v>1.89175</v>
      </c>
      <c r="M5">
        <v>0.38374999999999998</v>
      </c>
      <c r="N5">
        <v>0.23200000000000001</v>
      </c>
      <c r="O5">
        <v>0.29449999999999998</v>
      </c>
      <c r="P5" t="s">
        <v>76</v>
      </c>
      <c r="W5" t="s">
        <v>13</v>
      </c>
      <c r="X5" t="s">
        <v>9</v>
      </c>
      <c r="Y5" t="str">
        <f>CONCATENATE(R13," (",$W$1,T13,")")</f>
        <v>0.01 (± 0.05)</v>
      </c>
      <c r="Z5" t="str">
        <f>CONCATENATE(S13," (",$W$1,U13,")")</f>
        <v>0.15 (± 0.24)</v>
      </c>
    </row>
    <row r="6" spans="1:26" x14ac:dyDescent="0.3">
      <c r="A6">
        <v>5</v>
      </c>
      <c r="B6">
        <v>5</v>
      </c>
      <c r="C6">
        <v>5</v>
      </c>
      <c r="D6">
        <v>15</v>
      </c>
      <c r="E6" t="s">
        <v>12</v>
      </c>
      <c r="F6" t="s">
        <v>7</v>
      </c>
      <c r="G6" t="s">
        <v>7</v>
      </c>
      <c r="H6" t="s">
        <v>7</v>
      </c>
      <c r="I6" t="s">
        <v>7</v>
      </c>
      <c r="J6" t="s">
        <v>9</v>
      </c>
      <c r="K6">
        <v>2.7364999999999999</v>
      </c>
      <c r="L6">
        <v>2.27075</v>
      </c>
      <c r="M6">
        <v>0.46550000000000002</v>
      </c>
      <c r="N6">
        <v>0.16075</v>
      </c>
      <c r="O6">
        <v>0.31924999999999998</v>
      </c>
      <c r="P6" t="s">
        <v>77</v>
      </c>
      <c r="R6">
        <f>AVERAGE(N6:N8)</f>
        <v>0.14483333333333334</v>
      </c>
      <c r="S6">
        <f>AVERAGE(O6:O8)</f>
        <v>0.29824999999999996</v>
      </c>
      <c r="T6" s="3">
        <f>SQRT(_xlfn.STDEV.S(N6:N8)/COUNT(N6:N8))</f>
        <v>7.6501945857570655E-2</v>
      </c>
      <c r="U6" s="3">
        <f>SQRT(_xlfn.STDEV.S(O6:O8)/COUNT(O6:O8))</f>
        <v>8.7466250319874803E-2</v>
      </c>
      <c r="W6" t="s">
        <v>4</v>
      </c>
      <c r="X6" t="s">
        <v>10</v>
      </c>
      <c r="Y6" t="str">
        <f>CONCATENATE(R16," (",$W$1,T16,")")</f>
        <v>0.3 (± 0.16)</v>
      </c>
      <c r="Z6" t="str">
        <f>CONCATENATE(S16," (",$W$1,U16,")")</f>
        <v>0.54 (± 0.13)</v>
      </c>
    </row>
    <row r="7" spans="1:26" x14ac:dyDescent="0.3">
      <c r="A7">
        <v>6</v>
      </c>
      <c r="B7">
        <v>6</v>
      </c>
      <c r="C7">
        <v>6</v>
      </c>
      <c r="D7">
        <v>16</v>
      </c>
      <c r="E7" t="s">
        <v>12</v>
      </c>
      <c r="F7" t="s">
        <v>7</v>
      </c>
      <c r="G7" t="s">
        <v>7</v>
      </c>
      <c r="H7" t="s">
        <v>7</v>
      </c>
      <c r="I7" t="s">
        <v>7</v>
      </c>
      <c r="J7" t="s">
        <v>9</v>
      </c>
      <c r="K7">
        <v>2.4517500000000001</v>
      </c>
      <c r="L7">
        <v>2.1775000000000002</v>
      </c>
      <c r="M7">
        <v>0.27400000000000002</v>
      </c>
      <c r="N7">
        <v>0.14774999999999999</v>
      </c>
      <c r="O7">
        <v>0.27374999999999999</v>
      </c>
      <c r="P7" t="s">
        <v>77</v>
      </c>
      <c r="R7">
        <f>ROUND(R6,2)</f>
        <v>0.14000000000000001</v>
      </c>
      <c r="S7">
        <f t="shared" ref="S7" si="1">ROUND(S6,2)</f>
        <v>0.3</v>
      </c>
      <c r="T7">
        <f t="shared" ref="T7" si="2">ROUND(T6,2)</f>
        <v>0.08</v>
      </c>
      <c r="U7">
        <f t="shared" ref="U7" si="3">ROUND(U6,2)</f>
        <v>0.09</v>
      </c>
      <c r="W7" t="s">
        <v>12</v>
      </c>
      <c r="X7" t="s">
        <v>10</v>
      </c>
      <c r="Y7" t="str">
        <f>CONCATENATE(R20," (",$W$1,T20,")")</f>
        <v>0.21 (± 0.18)</v>
      </c>
      <c r="Z7" t="str">
        <f>CONCATENATE(S20," (",$W$1,U20,")")</f>
        <v>0.45 (± 0.21)</v>
      </c>
    </row>
    <row r="8" spans="1:26" x14ac:dyDescent="0.3">
      <c r="A8">
        <v>7</v>
      </c>
      <c r="B8">
        <v>7</v>
      </c>
      <c r="C8">
        <v>7</v>
      </c>
      <c r="D8">
        <v>17</v>
      </c>
      <c r="E8" t="s">
        <v>12</v>
      </c>
      <c r="F8" t="s">
        <v>7</v>
      </c>
      <c r="G8" t="s">
        <v>7</v>
      </c>
      <c r="H8" t="s">
        <v>7</v>
      </c>
      <c r="I8" t="s">
        <v>7</v>
      </c>
      <c r="J8" t="s">
        <v>9</v>
      </c>
      <c r="K8">
        <v>1.6639999999999999</v>
      </c>
      <c r="L8">
        <v>1.49125</v>
      </c>
      <c r="M8">
        <v>0.17274999999999999</v>
      </c>
      <c r="N8">
        <v>0.126</v>
      </c>
      <c r="O8">
        <v>0.30175000000000002</v>
      </c>
      <c r="P8" t="s">
        <v>77</v>
      </c>
      <c r="W8" t="s">
        <v>5</v>
      </c>
      <c r="X8" t="s">
        <v>10</v>
      </c>
      <c r="Y8" t="str">
        <f>CONCATENATE(R23," (",$W$1,T23,")")</f>
        <v>0.29 (± 0.16)</v>
      </c>
      <c r="Z8" t="str">
        <f>CONCATENATE(S23," (",$W$1,U23,")")</f>
        <v>0.73 (± 0.06)</v>
      </c>
    </row>
    <row r="9" spans="1:26" x14ac:dyDescent="0.3">
      <c r="A9">
        <v>8</v>
      </c>
      <c r="B9">
        <v>8</v>
      </c>
      <c r="C9">
        <v>9</v>
      </c>
      <c r="D9">
        <v>19</v>
      </c>
      <c r="E9" t="s">
        <v>5</v>
      </c>
      <c r="F9" t="s">
        <v>8</v>
      </c>
      <c r="G9" t="s">
        <v>7</v>
      </c>
      <c r="H9" t="s">
        <v>7</v>
      </c>
      <c r="I9" t="s">
        <v>8</v>
      </c>
      <c r="J9" t="s">
        <v>9</v>
      </c>
      <c r="K9">
        <v>0.28000000000000003</v>
      </c>
      <c r="L9">
        <v>0.27875</v>
      </c>
      <c r="M9">
        <v>1.25E-3</v>
      </c>
      <c r="N9">
        <v>2.0500000000000001E-2</v>
      </c>
      <c r="O9">
        <v>0</v>
      </c>
      <c r="P9" t="s">
        <v>78</v>
      </c>
      <c r="R9">
        <f t="shared" ref="R9:S9" si="4">AVERAGE(N9:N11)</f>
        <v>8.4166666666666678E-3</v>
      </c>
      <c r="S9">
        <f t="shared" si="4"/>
        <v>3.0249999999999999E-2</v>
      </c>
      <c r="T9" s="3">
        <f t="shared" ref="T9:U9" si="5">SQRT(_xlfn.STDEV.S(N9:N11)/COUNT(N9:N11))</f>
        <v>5.9806918927252845E-2</v>
      </c>
      <c r="U9" s="3">
        <f t="shared" si="5"/>
        <v>0.13215462777741149</v>
      </c>
      <c r="W9" t="s">
        <v>13</v>
      </c>
      <c r="X9" t="s">
        <v>10</v>
      </c>
      <c r="Y9" t="str">
        <f>CONCATENATE(R26," (",$W$1,T26,")")</f>
        <v>0.21 (± 0.22)</v>
      </c>
      <c r="Z9" t="str">
        <f>CONCATENATE(S26," (",$W$1,U26,")")</f>
        <v>0.75 (± 0.06)</v>
      </c>
    </row>
    <row r="10" spans="1:26" x14ac:dyDescent="0.3">
      <c r="A10">
        <v>9</v>
      </c>
      <c r="B10">
        <v>9</v>
      </c>
      <c r="C10">
        <v>10</v>
      </c>
      <c r="D10">
        <v>20</v>
      </c>
      <c r="E10" t="s">
        <v>5</v>
      </c>
      <c r="F10" t="s">
        <v>8</v>
      </c>
      <c r="G10" t="s">
        <v>7</v>
      </c>
      <c r="H10" t="s">
        <v>7</v>
      </c>
      <c r="I10" t="s">
        <v>8</v>
      </c>
      <c r="J10" t="s">
        <v>9</v>
      </c>
      <c r="K10">
        <v>0.62375000000000003</v>
      </c>
      <c r="L10">
        <v>0.61750000000000005</v>
      </c>
      <c r="M10">
        <v>6.0000000000000001E-3</v>
      </c>
      <c r="N10">
        <v>4.7499999999999999E-3</v>
      </c>
      <c r="O10">
        <v>0</v>
      </c>
      <c r="P10" t="s">
        <v>78</v>
      </c>
      <c r="R10">
        <f>ROUND(R9,2)</f>
        <v>0.01</v>
      </c>
      <c r="S10">
        <f t="shared" ref="S10" si="6">ROUND(S9,2)</f>
        <v>0.03</v>
      </c>
      <c r="T10">
        <f t="shared" ref="T10" si="7">ROUND(T9,2)</f>
        <v>0.06</v>
      </c>
      <c r="U10">
        <f t="shared" ref="U10" si="8">ROUND(U9,2)</f>
        <v>0.13</v>
      </c>
    </row>
    <row r="11" spans="1:26" x14ac:dyDescent="0.3">
      <c r="A11">
        <v>10</v>
      </c>
      <c r="B11">
        <v>10</v>
      </c>
      <c r="C11">
        <v>12</v>
      </c>
      <c r="D11">
        <v>22</v>
      </c>
      <c r="E11" t="s">
        <v>5</v>
      </c>
      <c r="F11" t="s">
        <v>8</v>
      </c>
      <c r="G11" t="s">
        <v>7</v>
      </c>
      <c r="H11" t="s">
        <v>7</v>
      </c>
      <c r="I11" t="s">
        <v>8</v>
      </c>
      <c r="J11" t="s">
        <v>9</v>
      </c>
      <c r="K11">
        <v>0.48475000000000001</v>
      </c>
      <c r="L11">
        <v>0.48475000000000001</v>
      </c>
      <c r="M11">
        <v>0</v>
      </c>
      <c r="N11">
        <v>0</v>
      </c>
      <c r="O11">
        <v>9.0749999999999997E-2</v>
      </c>
      <c r="P11" t="s">
        <v>78</v>
      </c>
    </row>
    <row r="12" spans="1:26" x14ac:dyDescent="0.3">
      <c r="A12">
        <v>11</v>
      </c>
      <c r="B12">
        <v>11</v>
      </c>
      <c r="C12">
        <v>13</v>
      </c>
      <c r="D12">
        <v>23</v>
      </c>
      <c r="E12" t="s">
        <v>13</v>
      </c>
      <c r="F12" t="s">
        <v>8</v>
      </c>
      <c r="G12" t="s">
        <v>8</v>
      </c>
      <c r="H12" t="s">
        <v>7</v>
      </c>
      <c r="I12" t="s">
        <v>7</v>
      </c>
      <c r="J12" t="s">
        <v>9</v>
      </c>
      <c r="K12">
        <v>0.29375000000000001</v>
      </c>
      <c r="L12">
        <v>0.28649999999999998</v>
      </c>
      <c r="M12">
        <v>7.0000000000000001E-3</v>
      </c>
      <c r="N12">
        <v>1.7749999999999998E-2</v>
      </c>
      <c r="O12">
        <v>0.34399999999999997</v>
      </c>
      <c r="P12" t="s">
        <v>79</v>
      </c>
      <c r="R12">
        <f t="shared" ref="R12:S12" si="9">AVERAGE(N12:N14)</f>
        <v>8.6666666666666663E-3</v>
      </c>
      <c r="S12">
        <f t="shared" si="9"/>
        <v>0.14908333333333332</v>
      </c>
      <c r="T12" s="3">
        <f t="shared" ref="T12:U12" si="10">SQRT(_xlfn.STDEV.S(N12:N14)/COUNT(N12:N14))</f>
        <v>5.4413027397185301E-2</v>
      </c>
      <c r="U12" s="3">
        <f t="shared" si="10"/>
        <v>0.23853676029376325</v>
      </c>
    </row>
    <row r="13" spans="1:26" x14ac:dyDescent="0.3">
      <c r="A13">
        <v>12</v>
      </c>
      <c r="B13">
        <v>12</v>
      </c>
      <c r="C13">
        <v>15</v>
      </c>
      <c r="D13">
        <v>25</v>
      </c>
      <c r="E13" t="s">
        <v>13</v>
      </c>
      <c r="F13" t="s">
        <v>8</v>
      </c>
      <c r="G13" t="s">
        <v>8</v>
      </c>
      <c r="H13" t="s">
        <v>7</v>
      </c>
      <c r="I13" t="s">
        <v>7</v>
      </c>
      <c r="J13" t="s">
        <v>9</v>
      </c>
      <c r="K13">
        <v>0.17324999999999999</v>
      </c>
      <c r="L13">
        <v>0.17050000000000001</v>
      </c>
      <c r="M13">
        <v>2.7499999999999998E-3</v>
      </c>
      <c r="N13">
        <v>8.2500000000000004E-3</v>
      </c>
      <c r="O13">
        <v>7.6999999999999999E-2</v>
      </c>
      <c r="P13" t="s">
        <v>79</v>
      </c>
      <c r="R13">
        <f>ROUND(R12,2)</f>
        <v>0.01</v>
      </c>
      <c r="S13">
        <f t="shared" ref="S13" si="11">ROUND(S12,2)</f>
        <v>0.15</v>
      </c>
      <c r="T13">
        <f t="shared" ref="T13" si="12">ROUND(T12,2)</f>
        <v>0.05</v>
      </c>
      <c r="U13">
        <f t="shared" ref="U13" si="13">ROUND(U12,2)</f>
        <v>0.24</v>
      </c>
    </row>
    <row r="14" spans="1:26" x14ac:dyDescent="0.3">
      <c r="A14">
        <v>13</v>
      </c>
      <c r="B14">
        <v>13</v>
      </c>
      <c r="C14">
        <v>16</v>
      </c>
      <c r="D14">
        <v>26</v>
      </c>
      <c r="E14" t="s">
        <v>13</v>
      </c>
      <c r="F14" t="s">
        <v>8</v>
      </c>
      <c r="G14" t="s">
        <v>8</v>
      </c>
      <c r="H14" t="s">
        <v>7</v>
      </c>
      <c r="I14" t="s">
        <v>7</v>
      </c>
      <c r="J14" t="s">
        <v>9</v>
      </c>
      <c r="K14">
        <v>0.1605</v>
      </c>
      <c r="L14">
        <v>0.1605</v>
      </c>
      <c r="M14">
        <v>0</v>
      </c>
      <c r="N14">
        <v>0</v>
      </c>
      <c r="O14">
        <v>2.6249999999999999E-2</v>
      </c>
      <c r="P14" t="s">
        <v>79</v>
      </c>
    </row>
    <row r="15" spans="1:26" x14ac:dyDescent="0.3">
      <c r="A15">
        <v>14</v>
      </c>
      <c r="B15">
        <v>14</v>
      </c>
      <c r="C15">
        <v>17</v>
      </c>
      <c r="D15">
        <v>27</v>
      </c>
      <c r="E15" t="s">
        <v>4</v>
      </c>
      <c r="F15" t="s">
        <v>7</v>
      </c>
      <c r="G15" t="s">
        <v>8</v>
      </c>
      <c r="H15" t="s">
        <v>8</v>
      </c>
      <c r="I15" t="s">
        <v>7</v>
      </c>
      <c r="J15" t="s">
        <v>10</v>
      </c>
      <c r="K15">
        <v>2.7124999999999999</v>
      </c>
      <c r="L15">
        <v>2.4144999999999999</v>
      </c>
      <c r="M15">
        <v>0.29825000000000002</v>
      </c>
      <c r="N15">
        <v>0.34699999999999998</v>
      </c>
      <c r="O15">
        <v>0.49399999999999999</v>
      </c>
      <c r="P15" t="s">
        <v>80</v>
      </c>
      <c r="R15">
        <f>AVERAGE(N15:N18)</f>
        <v>0.30431249999999999</v>
      </c>
      <c r="S15">
        <f>AVERAGE(O15:O18)</f>
        <v>0.53956250000000006</v>
      </c>
      <c r="T15" s="3">
        <f>SQRT(_xlfn.STDEV.S(N15:N18)/COUNT(N15:N18))</f>
        <v>0.15821185134842614</v>
      </c>
      <c r="U15" s="3">
        <f>SQRT(_xlfn.STDEV.S(O15:O18)/COUNT(O15:O18))</f>
        <v>0.12752962884902883</v>
      </c>
    </row>
    <row r="16" spans="1:26" x14ac:dyDescent="0.3">
      <c r="A16">
        <v>15</v>
      </c>
      <c r="B16">
        <v>15</v>
      </c>
      <c r="C16">
        <v>18</v>
      </c>
      <c r="D16">
        <v>28</v>
      </c>
      <c r="E16" t="s">
        <v>4</v>
      </c>
      <c r="F16" t="s">
        <v>7</v>
      </c>
      <c r="G16" t="s">
        <v>8</v>
      </c>
      <c r="H16" t="s">
        <v>8</v>
      </c>
      <c r="I16" t="s">
        <v>7</v>
      </c>
      <c r="J16" t="s">
        <v>10</v>
      </c>
      <c r="K16">
        <v>2.1252499999999999</v>
      </c>
      <c r="L16">
        <v>1.8142499999999999</v>
      </c>
      <c r="M16">
        <v>0.311</v>
      </c>
      <c r="N16">
        <v>0.18675</v>
      </c>
      <c r="O16">
        <v>0.51775000000000004</v>
      </c>
      <c r="P16" t="s">
        <v>80</v>
      </c>
      <c r="R16">
        <f>ROUND(R15,2)</f>
        <v>0.3</v>
      </c>
      <c r="S16">
        <f t="shared" ref="S16" si="14">ROUND(S15,2)</f>
        <v>0.54</v>
      </c>
      <c r="T16">
        <f t="shared" ref="T16" si="15">ROUND(T15,2)</f>
        <v>0.16</v>
      </c>
      <c r="U16">
        <f t="shared" ref="U16" si="16">ROUND(U15,2)</f>
        <v>0.13</v>
      </c>
    </row>
    <row r="17" spans="1:21" x14ac:dyDescent="0.3">
      <c r="A17">
        <v>16</v>
      </c>
      <c r="B17">
        <v>16</v>
      </c>
      <c r="C17">
        <v>19</v>
      </c>
      <c r="D17">
        <v>29</v>
      </c>
      <c r="E17" t="s">
        <v>4</v>
      </c>
      <c r="F17" t="s">
        <v>7</v>
      </c>
      <c r="G17" t="s">
        <v>8</v>
      </c>
      <c r="H17" t="s">
        <v>8</v>
      </c>
      <c r="I17" t="s">
        <v>7</v>
      </c>
      <c r="J17" t="s">
        <v>10</v>
      </c>
      <c r="K17">
        <v>2.1429999999999998</v>
      </c>
      <c r="L17">
        <v>1.72525</v>
      </c>
      <c r="M17">
        <v>0.41749999999999998</v>
      </c>
      <c r="N17">
        <v>0.41799999999999998</v>
      </c>
      <c r="O17">
        <v>0.63600000000000001</v>
      </c>
      <c r="P17" t="s">
        <v>80</v>
      </c>
    </row>
    <row r="18" spans="1:21" x14ac:dyDescent="0.3">
      <c r="A18">
        <v>17</v>
      </c>
      <c r="B18">
        <v>17</v>
      </c>
      <c r="C18">
        <v>20</v>
      </c>
      <c r="D18">
        <v>30</v>
      </c>
      <c r="E18" t="s">
        <v>4</v>
      </c>
      <c r="F18" t="s">
        <v>7</v>
      </c>
      <c r="G18" t="s">
        <v>8</v>
      </c>
      <c r="H18" t="s">
        <v>8</v>
      </c>
      <c r="I18" t="s">
        <v>7</v>
      </c>
      <c r="J18" t="s">
        <v>10</v>
      </c>
      <c r="K18">
        <v>2.6160000000000001</v>
      </c>
      <c r="L18">
        <v>2.0259999999999998</v>
      </c>
      <c r="M18">
        <v>0.59</v>
      </c>
      <c r="N18">
        <v>0.26550000000000001</v>
      </c>
      <c r="O18">
        <v>0.51049999999999995</v>
      </c>
      <c r="P18" t="s">
        <v>80</v>
      </c>
    </row>
    <row r="19" spans="1:21" x14ac:dyDescent="0.3">
      <c r="A19">
        <v>18</v>
      </c>
      <c r="B19">
        <v>18</v>
      </c>
      <c r="C19">
        <v>21</v>
      </c>
      <c r="D19">
        <v>31</v>
      </c>
      <c r="E19" t="s">
        <v>12</v>
      </c>
      <c r="F19" t="s">
        <v>7</v>
      </c>
      <c r="G19" t="s">
        <v>7</v>
      </c>
      <c r="H19" t="s">
        <v>7</v>
      </c>
      <c r="I19" t="s">
        <v>7</v>
      </c>
      <c r="J19" t="s">
        <v>10</v>
      </c>
      <c r="K19">
        <v>1.5289999999999999</v>
      </c>
      <c r="L19">
        <v>1.15825</v>
      </c>
      <c r="M19">
        <v>0.371</v>
      </c>
      <c r="N19">
        <v>0.24525</v>
      </c>
      <c r="O19">
        <v>0.31950000000000001</v>
      </c>
      <c r="P19" t="s">
        <v>81</v>
      </c>
      <c r="R19">
        <f>AVERAGE(N19:N21)</f>
        <v>0.21241666666666667</v>
      </c>
      <c r="S19">
        <f>AVERAGE(O19:O21)</f>
        <v>0.45350000000000001</v>
      </c>
      <c r="T19" s="3">
        <f>SQRT(_xlfn.STDEV.S(N19:N21)/COUNT(N19:N21))</f>
        <v>0.17759821344074245</v>
      </c>
      <c r="U19" s="3">
        <f>SQRT(_xlfn.STDEV.S(O19:O21)/COUNT(O19:O21))</f>
        <v>0.21214076353049269</v>
      </c>
    </row>
    <row r="20" spans="1:21" x14ac:dyDescent="0.3">
      <c r="A20">
        <v>19</v>
      </c>
      <c r="B20">
        <v>19</v>
      </c>
      <c r="C20">
        <v>23</v>
      </c>
      <c r="D20">
        <v>33</v>
      </c>
      <c r="E20" t="s">
        <v>12</v>
      </c>
      <c r="F20" t="s">
        <v>7</v>
      </c>
      <c r="G20" t="s">
        <v>7</v>
      </c>
      <c r="H20" t="s">
        <v>7</v>
      </c>
      <c r="I20" t="s">
        <v>7</v>
      </c>
      <c r="J20" t="s">
        <v>10</v>
      </c>
      <c r="K20">
        <v>2.0714999999999999</v>
      </c>
      <c r="L20">
        <v>1.7605</v>
      </c>
      <c r="M20">
        <v>0.31125000000000003</v>
      </c>
      <c r="N20">
        <v>0.10575</v>
      </c>
      <c r="O20">
        <v>0.45150000000000001</v>
      </c>
      <c r="P20" t="s">
        <v>81</v>
      </c>
      <c r="R20">
        <f>ROUND(R19,2)</f>
        <v>0.21</v>
      </c>
      <c r="S20">
        <f t="shared" ref="S20" si="17">ROUND(S19,2)</f>
        <v>0.45</v>
      </c>
      <c r="T20">
        <f t="shared" ref="T20" si="18">ROUND(T19,2)</f>
        <v>0.18</v>
      </c>
      <c r="U20">
        <f t="shared" ref="U20" si="19">ROUND(U19,2)</f>
        <v>0.21</v>
      </c>
    </row>
    <row r="21" spans="1:21" x14ac:dyDescent="0.3">
      <c r="A21">
        <v>20</v>
      </c>
      <c r="B21">
        <v>20</v>
      </c>
      <c r="C21">
        <v>24</v>
      </c>
      <c r="D21">
        <v>34</v>
      </c>
      <c r="E21" t="s">
        <v>12</v>
      </c>
      <c r="F21" t="s">
        <v>7</v>
      </c>
      <c r="G21" t="s">
        <v>7</v>
      </c>
      <c r="H21" t="s">
        <v>7</v>
      </c>
      <c r="I21" t="s">
        <v>7</v>
      </c>
      <c r="J21" t="s">
        <v>10</v>
      </c>
      <c r="K21">
        <v>1.99525</v>
      </c>
      <c r="L21">
        <v>1.5265</v>
      </c>
      <c r="M21">
        <v>0.46875</v>
      </c>
      <c r="N21">
        <v>0.28625</v>
      </c>
      <c r="O21">
        <v>0.58950000000000002</v>
      </c>
      <c r="P21" t="s">
        <v>81</v>
      </c>
    </row>
    <row r="22" spans="1:21" x14ac:dyDescent="0.3">
      <c r="A22">
        <v>21</v>
      </c>
      <c r="B22">
        <v>21</v>
      </c>
      <c r="C22">
        <v>26</v>
      </c>
      <c r="D22">
        <v>36</v>
      </c>
      <c r="E22" t="s">
        <v>5</v>
      </c>
      <c r="F22" t="s">
        <v>8</v>
      </c>
      <c r="G22" t="s">
        <v>7</v>
      </c>
      <c r="H22" t="s">
        <v>7</v>
      </c>
      <c r="I22" t="s">
        <v>8</v>
      </c>
      <c r="J22" t="s">
        <v>10</v>
      </c>
      <c r="K22">
        <v>0.89224999999999999</v>
      </c>
      <c r="L22">
        <v>0.64724999999999999</v>
      </c>
      <c r="M22">
        <v>0.24475</v>
      </c>
      <c r="N22">
        <v>0.379</v>
      </c>
      <c r="O22">
        <v>0.71924999999999994</v>
      </c>
      <c r="P22" t="s">
        <v>82</v>
      </c>
      <c r="R22">
        <f t="shared" ref="R22:S22" si="20">AVERAGE(N22:N24)</f>
        <v>0.29158333333333331</v>
      </c>
      <c r="S22">
        <f t="shared" si="20"/>
        <v>0.73183333333333334</v>
      </c>
      <c r="T22" s="3">
        <f t="shared" ref="T22" si="21">SQRT(_xlfn.STDEV.S(N22:N24)/COUNT(N22:N24))</f>
        <v>0.16398562407244993</v>
      </c>
      <c r="U22" s="3">
        <f t="shared" ref="U22" si="22">SQRT(_xlfn.STDEV.S(O22:O24)/COUNT(O22:O24))</f>
        <v>6.1126058877409128E-2</v>
      </c>
    </row>
    <row r="23" spans="1:21" x14ac:dyDescent="0.3">
      <c r="A23">
        <v>22</v>
      </c>
      <c r="B23">
        <v>22</v>
      </c>
      <c r="C23">
        <v>27</v>
      </c>
      <c r="D23">
        <v>37</v>
      </c>
      <c r="E23" t="s">
        <v>5</v>
      </c>
      <c r="F23" t="s">
        <v>8</v>
      </c>
      <c r="G23" t="s">
        <v>7</v>
      </c>
      <c r="H23" t="s">
        <v>7</v>
      </c>
      <c r="I23" t="s">
        <v>8</v>
      </c>
      <c r="J23" t="s">
        <v>10</v>
      </c>
      <c r="K23">
        <v>2.5030000000000001</v>
      </c>
      <c r="L23">
        <v>1.9677500000000001</v>
      </c>
      <c r="M23">
        <v>0.53525</v>
      </c>
      <c r="N23">
        <v>0.27575</v>
      </c>
      <c r="O23">
        <v>0.73550000000000004</v>
      </c>
      <c r="P23" t="s">
        <v>82</v>
      </c>
      <c r="R23">
        <f>ROUND(R22,2)</f>
        <v>0.28999999999999998</v>
      </c>
      <c r="S23">
        <f t="shared" ref="S23" si="23">ROUND(S22,2)</f>
        <v>0.73</v>
      </c>
      <c r="T23">
        <f t="shared" ref="T23" si="24">ROUND(T22,2)</f>
        <v>0.16</v>
      </c>
      <c r="U23">
        <f t="shared" ref="U23" si="25">ROUND(U22,2)</f>
        <v>0.06</v>
      </c>
    </row>
    <row r="24" spans="1:21" x14ac:dyDescent="0.3">
      <c r="A24">
        <v>23</v>
      </c>
      <c r="B24">
        <v>23</v>
      </c>
      <c r="C24">
        <v>28</v>
      </c>
      <c r="D24">
        <v>38</v>
      </c>
      <c r="E24" t="s">
        <v>5</v>
      </c>
      <c r="F24" t="s">
        <v>8</v>
      </c>
      <c r="G24" t="s">
        <v>7</v>
      </c>
      <c r="H24" t="s">
        <v>7</v>
      </c>
      <c r="I24" t="s">
        <v>8</v>
      </c>
      <c r="J24" t="s">
        <v>10</v>
      </c>
      <c r="K24">
        <v>2.7825000000000002</v>
      </c>
      <c r="L24">
        <v>2.3177500000000002</v>
      </c>
      <c r="M24">
        <v>0.46525</v>
      </c>
      <c r="N24">
        <v>0.22</v>
      </c>
      <c r="O24">
        <v>0.74075000000000002</v>
      </c>
      <c r="P24" t="s">
        <v>82</v>
      </c>
    </row>
    <row r="25" spans="1:21" x14ac:dyDescent="0.3">
      <c r="A25">
        <v>24</v>
      </c>
      <c r="B25">
        <v>24</v>
      </c>
      <c r="C25">
        <v>29</v>
      </c>
      <c r="D25">
        <v>39</v>
      </c>
      <c r="E25" t="s">
        <v>13</v>
      </c>
      <c r="F25" t="s">
        <v>8</v>
      </c>
      <c r="G25" t="s">
        <v>8</v>
      </c>
      <c r="H25" t="s">
        <v>7</v>
      </c>
      <c r="I25" t="s">
        <v>7</v>
      </c>
      <c r="J25" t="s">
        <v>10</v>
      </c>
      <c r="K25">
        <v>2.0219999999999998</v>
      </c>
      <c r="L25">
        <v>1.6772499999999999</v>
      </c>
      <c r="M25">
        <v>0.34475</v>
      </c>
      <c r="N25">
        <v>0.13875000000000001</v>
      </c>
      <c r="O25">
        <v>0.73424999999999996</v>
      </c>
      <c r="P25" t="s">
        <v>83</v>
      </c>
      <c r="R25">
        <f t="shared" ref="R25:S25" si="26">AVERAGE(N25:N27)</f>
        <v>0.20791666666666667</v>
      </c>
      <c r="S25">
        <f t="shared" si="26"/>
        <v>0.74733333333333329</v>
      </c>
      <c r="T25" s="3">
        <f t="shared" ref="T25" si="27">SQRT(_xlfn.STDEV.S(N25:N27)/COUNT(N25:N27))</f>
        <v>0.21825776317188883</v>
      </c>
      <c r="U25" s="3">
        <f t="shared" ref="U25" si="28">SQRT(_xlfn.STDEV.S(O25:O27)/COUNT(O25:O27))</f>
        <v>6.3628650428266029E-2</v>
      </c>
    </row>
    <row r="26" spans="1:21" x14ac:dyDescent="0.3">
      <c r="A26">
        <v>25</v>
      </c>
      <c r="B26">
        <v>25</v>
      </c>
      <c r="C26">
        <v>30</v>
      </c>
      <c r="D26">
        <v>40</v>
      </c>
      <c r="E26" t="s">
        <v>13</v>
      </c>
      <c r="F26" t="s">
        <v>8</v>
      </c>
      <c r="G26" t="s">
        <v>8</v>
      </c>
      <c r="H26" t="s">
        <v>7</v>
      </c>
      <c r="I26" t="s">
        <v>7</v>
      </c>
      <c r="J26" t="s">
        <v>10</v>
      </c>
      <c r="K26">
        <v>1.5545</v>
      </c>
      <c r="L26">
        <v>1.353</v>
      </c>
      <c r="M26">
        <v>0.20150000000000001</v>
      </c>
      <c r="N26">
        <v>0.11275</v>
      </c>
      <c r="O26">
        <v>0.74950000000000006</v>
      </c>
      <c r="P26" t="s">
        <v>83</v>
      </c>
      <c r="R26">
        <f>ROUND(R25,2)</f>
        <v>0.21</v>
      </c>
      <c r="S26">
        <f t="shared" ref="S26" si="29">ROUND(S25,2)</f>
        <v>0.75</v>
      </c>
      <c r="T26">
        <f t="shared" ref="T26" si="30">ROUND(T25,2)</f>
        <v>0.22</v>
      </c>
      <c r="U26">
        <f t="shared" ref="U26" si="31">ROUND(U25,2)</f>
        <v>0.06</v>
      </c>
    </row>
    <row r="27" spans="1:21" x14ac:dyDescent="0.3">
      <c r="A27">
        <v>26</v>
      </c>
      <c r="B27">
        <v>26</v>
      </c>
      <c r="C27">
        <v>32</v>
      </c>
      <c r="D27">
        <v>42</v>
      </c>
      <c r="E27" t="s">
        <v>13</v>
      </c>
      <c r="F27" t="s">
        <v>8</v>
      </c>
      <c r="G27" t="s">
        <v>8</v>
      </c>
      <c r="H27" t="s">
        <v>7</v>
      </c>
      <c r="I27" t="s">
        <v>7</v>
      </c>
      <c r="J27" t="s">
        <v>10</v>
      </c>
      <c r="K27">
        <v>1.6865000000000001</v>
      </c>
      <c r="L27">
        <v>1.42225</v>
      </c>
      <c r="M27">
        <v>0.26424999999999998</v>
      </c>
      <c r="N27">
        <v>0.37225000000000003</v>
      </c>
      <c r="O27">
        <v>0.75824999999999998</v>
      </c>
      <c r="P27" t="s">
        <v>83</v>
      </c>
    </row>
    <row r="28" spans="1:21" x14ac:dyDescent="0.3">
      <c r="R28">
        <f>AVERAGE(N15:N27)</f>
        <v>0.25792307692307692</v>
      </c>
      <c r="S28" t="e">
        <f>AVERAGE(O28:O30)</f>
        <v>#DIV/0!</v>
      </c>
      <c r="T28" s="3">
        <f>SQRT(_xlfn.STDEV.S(N15:N27)/COUNT(N15:N27))</f>
        <v>8.9056673395181044E-2</v>
      </c>
      <c r="U28" s="3" t="e">
        <f t="shared" ref="U28" si="32">SQRT(_xlfn.STDEV.S(O28:O30)/COUNT(O28:O30))</f>
        <v>#DIV/0!</v>
      </c>
    </row>
    <row r="29" spans="1:21" x14ac:dyDescent="0.3">
      <c r="R29">
        <f>ROUND(R28,2)</f>
        <v>0.26</v>
      </c>
      <c r="S29" t="e">
        <f t="shared" ref="S29:U29" si="33">ROUND(S28,2)</f>
        <v>#DIV/0!</v>
      </c>
      <c r="T29">
        <f t="shared" si="33"/>
        <v>0.09</v>
      </c>
      <c r="U29" t="e">
        <f t="shared" si="33"/>
        <v>#DIV/0!</v>
      </c>
    </row>
    <row r="31" spans="1:21" x14ac:dyDescent="0.3">
      <c r="R31">
        <f>AVERAGE(N2:N8)</f>
        <v>0.14789285714285713</v>
      </c>
      <c r="S31" t="e">
        <f>AVERAGE(O31:O33)</f>
        <v>#DIV/0!</v>
      </c>
      <c r="T31" s="3">
        <f>SQRT(_xlfn.STDEV.S(N2:N8)/COUNT(N2:N8))</f>
        <v>9.2685623281247659E-2</v>
      </c>
      <c r="U31" s="3" t="e">
        <f t="shared" ref="U31" si="34">SQRT(_xlfn.STDEV.S(O31:O33)/COUNT(O31:O33))</f>
        <v>#DIV/0!</v>
      </c>
    </row>
    <row r="32" spans="1:21" x14ac:dyDescent="0.3">
      <c r="R32">
        <f>ROUND(R31,2)</f>
        <v>0.15</v>
      </c>
      <c r="S32" t="e">
        <f t="shared" ref="S32:U32" si="35">ROUND(S31,2)</f>
        <v>#DIV/0!</v>
      </c>
      <c r="T32">
        <f t="shared" si="35"/>
        <v>0.09</v>
      </c>
      <c r="U32" t="e">
        <f t="shared" si="35"/>
        <v>#DIV/0!</v>
      </c>
    </row>
    <row r="33" spans="18:21" x14ac:dyDescent="0.3">
      <c r="T33" s="3"/>
      <c r="U33" s="3"/>
    </row>
    <row r="34" spans="18:21" x14ac:dyDescent="0.3">
      <c r="R34">
        <f>AVERAGE(N9:N14)</f>
        <v>8.5416666666666662E-3</v>
      </c>
      <c r="S34" t="e">
        <f>AVERAGE(O34:O36)</f>
        <v>#DIV/0!</v>
      </c>
      <c r="T34" s="3">
        <f>SQRT(_xlfn.STDEV.S(N9:N14)/COUNT(N9:N14))</f>
        <v>3.832122176177543E-2</v>
      </c>
      <c r="U34" s="3" t="e">
        <f t="shared" ref="U34" si="36">SQRT(_xlfn.STDEV.S(O34:O36)/COUNT(O34:O36))</f>
        <v>#DIV/0!</v>
      </c>
    </row>
    <row r="35" spans="18:21" x14ac:dyDescent="0.3">
      <c r="R35">
        <f>ROUND(R34,2)</f>
        <v>0.01</v>
      </c>
      <c r="S35" t="e">
        <f t="shared" ref="S35:U35" si="37">ROUND(S34,2)</f>
        <v>#DIV/0!</v>
      </c>
      <c r="T35">
        <f>ROUND(T34,2)</f>
        <v>0.04</v>
      </c>
      <c r="U35" t="e">
        <f t="shared" si="37"/>
        <v>#DIV/0!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F1" workbookViewId="0">
      <selection activeCell="Q11" sqref="Q11"/>
    </sheetView>
  </sheetViews>
  <sheetFormatPr baseColWidth="10" defaultRowHeight="16.5" x14ac:dyDescent="0.3"/>
  <sheetData>
    <row r="1" spans="1:16" x14ac:dyDescent="0.3">
      <c r="B1" t="s">
        <v>15</v>
      </c>
      <c r="C1" t="s">
        <v>14</v>
      </c>
      <c r="D1" t="s">
        <v>36</v>
      </c>
      <c r="E1" t="s">
        <v>11</v>
      </c>
      <c r="F1" t="s">
        <v>4</v>
      </c>
      <c r="G1" t="s">
        <v>5</v>
      </c>
      <c r="H1" t="s">
        <v>34</v>
      </c>
      <c r="I1" t="s">
        <v>35</v>
      </c>
      <c r="J1" t="s">
        <v>6</v>
      </c>
      <c r="K1" t="s">
        <v>21</v>
      </c>
      <c r="L1" t="s">
        <v>20</v>
      </c>
      <c r="M1" t="s">
        <v>22</v>
      </c>
      <c r="N1" t="s">
        <v>24</v>
      </c>
      <c r="O1" t="s">
        <v>26</v>
      </c>
      <c r="P1" t="s">
        <v>75</v>
      </c>
    </row>
    <row r="2" spans="1:16" x14ac:dyDescent="0.3">
      <c r="A2">
        <v>1</v>
      </c>
      <c r="B2">
        <v>1</v>
      </c>
      <c r="C2">
        <v>1</v>
      </c>
      <c r="D2">
        <v>11</v>
      </c>
      <c r="E2" t="s">
        <v>4</v>
      </c>
      <c r="F2" t="s">
        <v>7</v>
      </c>
      <c r="G2" t="s">
        <v>8</v>
      </c>
      <c r="H2" t="s">
        <v>8</v>
      </c>
      <c r="I2" t="s">
        <v>7</v>
      </c>
      <c r="J2" t="s">
        <v>9</v>
      </c>
      <c r="K2">
        <v>5.5720000000000001</v>
      </c>
      <c r="L2">
        <v>5.0132500000000002</v>
      </c>
      <c r="M2">
        <v>0.55874999999999997</v>
      </c>
      <c r="N2">
        <v>0.17849999999999999</v>
      </c>
      <c r="O2">
        <v>0.33300000000000002</v>
      </c>
      <c r="P2" t="s">
        <v>76</v>
      </c>
    </row>
    <row r="3" spans="1:16" x14ac:dyDescent="0.3">
      <c r="A3">
        <v>2</v>
      </c>
      <c r="B3">
        <v>2</v>
      </c>
      <c r="C3">
        <v>2</v>
      </c>
      <c r="D3">
        <v>12</v>
      </c>
      <c r="E3" t="s">
        <v>4</v>
      </c>
      <c r="F3" t="s">
        <v>7</v>
      </c>
      <c r="G3" t="s">
        <v>8</v>
      </c>
      <c r="H3" t="s">
        <v>8</v>
      </c>
      <c r="I3" t="s">
        <v>7</v>
      </c>
      <c r="J3" t="s">
        <v>9</v>
      </c>
      <c r="K3">
        <v>1.0634999999999999</v>
      </c>
      <c r="L3">
        <v>0.98875000000000002</v>
      </c>
      <c r="M3">
        <v>7.4749999999999997E-2</v>
      </c>
      <c r="N3">
        <v>3.4000000000000002E-2</v>
      </c>
      <c r="O3">
        <v>0.21249999999999999</v>
      </c>
      <c r="P3" t="s">
        <v>76</v>
      </c>
    </row>
    <row r="4" spans="1:16" x14ac:dyDescent="0.3">
      <c r="A4">
        <v>3</v>
      </c>
      <c r="B4">
        <v>3</v>
      </c>
      <c r="C4">
        <v>3</v>
      </c>
      <c r="D4">
        <v>13</v>
      </c>
      <c r="E4" t="s">
        <v>4</v>
      </c>
      <c r="F4" t="s">
        <v>7</v>
      </c>
      <c r="G4" t="s">
        <v>8</v>
      </c>
      <c r="H4" t="s">
        <v>8</v>
      </c>
      <c r="I4" t="s">
        <v>7</v>
      </c>
      <c r="J4" t="s">
        <v>9</v>
      </c>
      <c r="K4">
        <v>1.3507499999999999</v>
      </c>
      <c r="L4">
        <v>1.14225</v>
      </c>
      <c r="M4">
        <v>0.20849999999999999</v>
      </c>
      <c r="N4">
        <v>0.15625</v>
      </c>
      <c r="O4">
        <v>0.22675000000000001</v>
      </c>
      <c r="P4" t="s">
        <v>76</v>
      </c>
    </row>
    <row r="5" spans="1:16" x14ac:dyDescent="0.3">
      <c r="A5">
        <v>4</v>
      </c>
      <c r="B5">
        <v>4</v>
      </c>
      <c r="C5">
        <v>4</v>
      </c>
      <c r="D5">
        <v>14</v>
      </c>
      <c r="E5" t="s">
        <v>4</v>
      </c>
      <c r="F5" t="s">
        <v>7</v>
      </c>
      <c r="G5" t="s">
        <v>8</v>
      </c>
      <c r="H5" t="s">
        <v>8</v>
      </c>
      <c r="I5" t="s">
        <v>7</v>
      </c>
      <c r="J5" t="s">
        <v>9</v>
      </c>
      <c r="K5">
        <v>2.2752500000000002</v>
      </c>
      <c r="L5">
        <v>1.89175</v>
      </c>
      <c r="M5">
        <v>0.38374999999999998</v>
      </c>
      <c r="N5">
        <v>0.23200000000000001</v>
      </c>
      <c r="O5">
        <v>0.29449999999999998</v>
      </c>
      <c r="P5" t="s">
        <v>76</v>
      </c>
    </row>
    <row r="6" spans="1:16" x14ac:dyDescent="0.3">
      <c r="A6">
        <v>5</v>
      </c>
      <c r="B6">
        <v>5</v>
      </c>
      <c r="C6">
        <v>5</v>
      </c>
      <c r="D6">
        <v>15</v>
      </c>
      <c r="E6" t="s">
        <v>12</v>
      </c>
      <c r="F6" t="s">
        <v>7</v>
      </c>
      <c r="G6" t="s">
        <v>7</v>
      </c>
      <c r="H6" t="s">
        <v>7</v>
      </c>
      <c r="I6" t="s">
        <v>7</v>
      </c>
      <c r="J6" t="s">
        <v>9</v>
      </c>
      <c r="K6">
        <v>2.7364999999999999</v>
      </c>
      <c r="L6">
        <v>2.27075</v>
      </c>
      <c r="M6">
        <v>0.46550000000000002</v>
      </c>
      <c r="N6">
        <v>0.16075</v>
      </c>
      <c r="O6">
        <v>0.31924999999999998</v>
      </c>
      <c r="P6" t="s">
        <v>77</v>
      </c>
    </row>
    <row r="7" spans="1:16" x14ac:dyDescent="0.3">
      <c r="A7">
        <v>6</v>
      </c>
      <c r="B7">
        <v>6</v>
      </c>
      <c r="C7">
        <v>6</v>
      </c>
      <c r="D7">
        <v>16</v>
      </c>
      <c r="E7" t="s">
        <v>12</v>
      </c>
      <c r="F7" t="s">
        <v>7</v>
      </c>
      <c r="G7" t="s">
        <v>7</v>
      </c>
      <c r="H7" t="s">
        <v>7</v>
      </c>
      <c r="I7" t="s">
        <v>7</v>
      </c>
      <c r="J7" t="s">
        <v>9</v>
      </c>
      <c r="K7">
        <v>2.4517500000000001</v>
      </c>
      <c r="L7">
        <v>2.1775000000000002</v>
      </c>
      <c r="M7">
        <v>0.27400000000000002</v>
      </c>
      <c r="N7">
        <v>0.14774999999999999</v>
      </c>
      <c r="O7">
        <v>0.27374999999999999</v>
      </c>
      <c r="P7" t="s">
        <v>77</v>
      </c>
    </row>
    <row r="8" spans="1:16" x14ac:dyDescent="0.3">
      <c r="A8">
        <v>7</v>
      </c>
      <c r="B8">
        <v>7</v>
      </c>
      <c r="C8">
        <v>7</v>
      </c>
      <c r="D8">
        <v>17</v>
      </c>
      <c r="E8" t="s">
        <v>12</v>
      </c>
      <c r="F8" t="s">
        <v>7</v>
      </c>
      <c r="G8" t="s">
        <v>7</v>
      </c>
      <c r="H8" t="s">
        <v>7</v>
      </c>
      <c r="I8" t="s">
        <v>7</v>
      </c>
      <c r="J8" t="s">
        <v>9</v>
      </c>
      <c r="K8">
        <v>1.6639999999999999</v>
      </c>
      <c r="L8">
        <v>1.49125</v>
      </c>
      <c r="M8">
        <v>0.17274999999999999</v>
      </c>
      <c r="N8">
        <v>0.126</v>
      </c>
      <c r="O8">
        <v>0.30175000000000002</v>
      </c>
      <c r="P8" t="s">
        <v>77</v>
      </c>
    </row>
    <row r="9" spans="1:16" x14ac:dyDescent="0.3">
      <c r="A9">
        <v>8</v>
      </c>
      <c r="B9">
        <v>8</v>
      </c>
      <c r="C9">
        <v>9</v>
      </c>
      <c r="D9">
        <v>19</v>
      </c>
      <c r="E9" t="s">
        <v>5</v>
      </c>
      <c r="F9" t="s">
        <v>8</v>
      </c>
      <c r="G9" t="s">
        <v>7</v>
      </c>
      <c r="H9" t="s">
        <v>7</v>
      </c>
      <c r="I9" t="s">
        <v>8</v>
      </c>
      <c r="J9" t="s">
        <v>9</v>
      </c>
      <c r="K9">
        <v>0.28000000000000003</v>
      </c>
      <c r="L9">
        <v>0.27875</v>
      </c>
      <c r="M9">
        <v>1.25E-3</v>
      </c>
      <c r="N9">
        <v>2.0500000000000001E-2</v>
      </c>
      <c r="O9">
        <v>0</v>
      </c>
      <c r="P9" t="s">
        <v>78</v>
      </c>
    </row>
    <row r="10" spans="1:16" x14ac:dyDescent="0.3">
      <c r="A10">
        <v>9</v>
      </c>
      <c r="B10">
        <v>9</v>
      </c>
      <c r="C10">
        <v>10</v>
      </c>
      <c r="D10">
        <v>20</v>
      </c>
      <c r="E10" t="s">
        <v>5</v>
      </c>
      <c r="F10" t="s">
        <v>8</v>
      </c>
      <c r="G10" t="s">
        <v>7</v>
      </c>
      <c r="H10" t="s">
        <v>7</v>
      </c>
      <c r="I10" t="s">
        <v>8</v>
      </c>
      <c r="J10" t="s">
        <v>9</v>
      </c>
      <c r="K10">
        <v>0.62375000000000003</v>
      </c>
      <c r="L10">
        <v>0.61750000000000005</v>
      </c>
      <c r="M10">
        <v>6.0000000000000001E-3</v>
      </c>
      <c r="N10">
        <v>4.7499999999999999E-3</v>
      </c>
      <c r="O10">
        <v>0</v>
      </c>
      <c r="P10" t="s">
        <v>78</v>
      </c>
    </row>
    <row r="11" spans="1:16" x14ac:dyDescent="0.3">
      <c r="A11">
        <v>10</v>
      </c>
      <c r="B11">
        <v>10</v>
      </c>
      <c r="C11">
        <v>12</v>
      </c>
      <c r="D11">
        <v>22</v>
      </c>
      <c r="E11" t="s">
        <v>5</v>
      </c>
      <c r="F11" t="s">
        <v>8</v>
      </c>
      <c r="G11" t="s">
        <v>7</v>
      </c>
      <c r="H11" t="s">
        <v>7</v>
      </c>
      <c r="I11" t="s">
        <v>8</v>
      </c>
      <c r="J11" t="s">
        <v>9</v>
      </c>
      <c r="K11">
        <v>0.48475000000000001</v>
      </c>
      <c r="L11">
        <v>0.48475000000000001</v>
      </c>
      <c r="M11">
        <v>0</v>
      </c>
      <c r="N11">
        <v>0</v>
      </c>
      <c r="O11">
        <v>9.0749999999999997E-2</v>
      </c>
      <c r="P11" t="s">
        <v>78</v>
      </c>
    </row>
    <row r="12" spans="1:16" x14ac:dyDescent="0.3">
      <c r="A12">
        <v>11</v>
      </c>
      <c r="B12">
        <v>11</v>
      </c>
      <c r="C12">
        <v>13</v>
      </c>
      <c r="D12">
        <v>23</v>
      </c>
      <c r="E12" t="s">
        <v>13</v>
      </c>
      <c r="F12" t="s">
        <v>8</v>
      </c>
      <c r="G12" t="s">
        <v>8</v>
      </c>
      <c r="H12" t="s">
        <v>7</v>
      </c>
      <c r="I12" t="s">
        <v>7</v>
      </c>
      <c r="J12" t="s">
        <v>9</v>
      </c>
      <c r="K12">
        <v>0.29375000000000001</v>
      </c>
      <c r="L12">
        <v>0.28649999999999998</v>
      </c>
      <c r="M12">
        <v>7.0000000000000001E-3</v>
      </c>
      <c r="N12">
        <v>1.7749999999999998E-2</v>
      </c>
      <c r="O12">
        <v>0.34399999999999997</v>
      </c>
      <c r="P12" t="s">
        <v>79</v>
      </c>
    </row>
    <row r="13" spans="1:16" x14ac:dyDescent="0.3">
      <c r="A13">
        <v>12</v>
      </c>
      <c r="B13">
        <v>12</v>
      </c>
      <c r="C13">
        <v>15</v>
      </c>
      <c r="D13">
        <v>25</v>
      </c>
      <c r="E13" t="s">
        <v>13</v>
      </c>
      <c r="F13" t="s">
        <v>8</v>
      </c>
      <c r="G13" t="s">
        <v>8</v>
      </c>
      <c r="H13" t="s">
        <v>7</v>
      </c>
      <c r="I13" t="s">
        <v>7</v>
      </c>
      <c r="J13" t="s">
        <v>9</v>
      </c>
      <c r="K13">
        <v>0.17324999999999999</v>
      </c>
      <c r="L13">
        <v>0.17050000000000001</v>
      </c>
      <c r="M13">
        <v>2.7499999999999998E-3</v>
      </c>
      <c r="N13">
        <v>8.2500000000000004E-3</v>
      </c>
      <c r="O13">
        <v>7.6999999999999999E-2</v>
      </c>
      <c r="P13" t="s">
        <v>79</v>
      </c>
    </row>
    <row r="14" spans="1:16" x14ac:dyDescent="0.3">
      <c r="A14">
        <v>13</v>
      </c>
      <c r="B14">
        <v>13</v>
      </c>
      <c r="C14">
        <v>16</v>
      </c>
      <c r="D14">
        <v>26</v>
      </c>
      <c r="E14" t="s">
        <v>13</v>
      </c>
      <c r="F14" t="s">
        <v>8</v>
      </c>
      <c r="G14" t="s">
        <v>8</v>
      </c>
      <c r="H14" t="s">
        <v>7</v>
      </c>
      <c r="I14" t="s">
        <v>7</v>
      </c>
      <c r="J14" t="s">
        <v>9</v>
      </c>
      <c r="K14">
        <v>0.1605</v>
      </c>
      <c r="L14">
        <v>0.1605</v>
      </c>
      <c r="M14">
        <v>0</v>
      </c>
      <c r="N14">
        <v>0</v>
      </c>
      <c r="O14">
        <v>2.6249999999999999E-2</v>
      </c>
      <c r="P14" t="s">
        <v>79</v>
      </c>
    </row>
    <row r="15" spans="1:16" x14ac:dyDescent="0.3">
      <c r="A15">
        <v>14</v>
      </c>
      <c r="B15">
        <v>14</v>
      </c>
      <c r="C15">
        <v>17</v>
      </c>
      <c r="D15">
        <v>27</v>
      </c>
      <c r="E15" t="s">
        <v>4</v>
      </c>
      <c r="F15" t="s">
        <v>7</v>
      </c>
      <c r="G15" t="s">
        <v>8</v>
      </c>
      <c r="H15" t="s">
        <v>8</v>
      </c>
      <c r="I15" t="s">
        <v>7</v>
      </c>
      <c r="J15" t="s">
        <v>10</v>
      </c>
      <c r="K15">
        <v>2.7124999999999999</v>
      </c>
      <c r="L15">
        <v>2.4144999999999999</v>
      </c>
      <c r="M15">
        <v>0.29825000000000002</v>
      </c>
      <c r="N15">
        <v>0.34699999999999998</v>
      </c>
      <c r="O15">
        <v>0.49399999999999999</v>
      </c>
      <c r="P15" t="s">
        <v>80</v>
      </c>
    </row>
    <row r="16" spans="1:16" x14ac:dyDescent="0.3">
      <c r="A16">
        <v>15</v>
      </c>
      <c r="B16">
        <v>15</v>
      </c>
      <c r="C16">
        <v>18</v>
      </c>
      <c r="D16">
        <v>28</v>
      </c>
      <c r="E16" t="s">
        <v>4</v>
      </c>
      <c r="F16" t="s">
        <v>7</v>
      </c>
      <c r="G16" t="s">
        <v>8</v>
      </c>
      <c r="H16" t="s">
        <v>8</v>
      </c>
      <c r="I16" t="s">
        <v>7</v>
      </c>
      <c r="J16" t="s">
        <v>10</v>
      </c>
      <c r="K16">
        <v>2.1252499999999999</v>
      </c>
      <c r="L16">
        <v>1.8142499999999999</v>
      </c>
      <c r="M16">
        <v>0.311</v>
      </c>
      <c r="N16">
        <v>0.18675</v>
      </c>
      <c r="O16">
        <v>0.51775000000000004</v>
      </c>
      <c r="P16" t="s">
        <v>80</v>
      </c>
    </row>
    <row r="17" spans="1:16" x14ac:dyDescent="0.3">
      <c r="A17">
        <v>16</v>
      </c>
      <c r="B17">
        <v>16</v>
      </c>
      <c r="C17">
        <v>19</v>
      </c>
      <c r="D17">
        <v>29</v>
      </c>
      <c r="E17" t="s">
        <v>4</v>
      </c>
      <c r="F17" t="s">
        <v>7</v>
      </c>
      <c r="G17" t="s">
        <v>8</v>
      </c>
      <c r="H17" t="s">
        <v>8</v>
      </c>
      <c r="I17" t="s">
        <v>7</v>
      </c>
      <c r="J17" t="s">
        <v>10</v>
      </c>
      <c r="K17">
        <v>2.1429999999999998</v>
      </c>
      <c r="L17">
        <v>1.72525</v>
      </c>
      <c r="M17">
        <v>0.41749999999999998</v>
      </c>
      <c r="N17">
        <v>0.41799999999999998</v>
      </c>
      <c r="O17">
        <v>0.63600000000000001</v>
      </c>
      <c r="P17" t="s">
        <v>80</v>
      </c>
    </row>
    <row r="18" spans="1:16" x14ac:dyDescent="0.3">
      <c r="A18">
        <v>17</v>
      </c>
      <c r="B18">
        <v>17</v>
      </c>
      <c r="C18">
        <v>20</v>
      </c>
      <c r="D18">
        <v>30</v>
      </c>
      <c r="E18" t="s">
        <v>4</v>
      </c>
      <c r="F18" t="s">
        <v>7</v>
      </c>
      <c r="G18" t="s">
        <v>8</v>
      </c>
      <c r="H18" t="s">
        <v>8</v>
      </c>
      <c r="I18" t="s">
        <v>7</v>
      </c>
      <c r="J18" t="s">
        <v>10</v>
      </c>
      <c r="K18">
        <v>2.6160000000000001</v>
      </c>
      <c r="L18">
        <v>2.0259999999999998</v>
      </c>
      <c r="M18">
        <v>0.59</v>
      </c>
      <c r="N18">
        <v>0.26550000000000001</v>
      </c>
      <c r="O18">
        <v>0.51049999999999995</v>
      </c>
      <c r="P18" t="s">
        <v>80</v>
      </c>
    </row>
    <row r="19" spans="1:16" x14ac:dyDescent="0.3">
      <c r="A19">
        <v>18</v>
      </c>
      <c r="B19">
        <v>18</v>
      </c>
      <c r="C19">
        <v>21</v>
      </c>
      <c r="D19">
        <v>31</v>
      </c>
      <c r="E19" t="s">
        <v>12</v>
      </c>
      <c r="F19" t="s">
        <v>7</v>
      </c>
      <c r="G19" t="s">
        <v>7</v>
      </c>
      <c r="H19" t="s">
        <v>7</v>
      </c>
      <c r="I19" t="s">
        <v>7</v>
      </c>
      <c r="J19" t="s">
        <v>10</v>
      </c>
      <c r="K19">
        <v>1.5289999999999999</v>
      </c>
      <c r="L19">
        <v>1.15825</v>
      </c>
      <c r="M19">
        <v>0.371</v>
      </c>
      <c r="N19">
        <v>0.24525</v>
      </c>
      <c r="O19">
        <v>0.31950000000000001</v>
      </c>
      <c r="P19" t="s">
        <v>81</v>
      </c>
    </row>
    <row r="20" spans="1:16" x14ac:dyDescent="0.3">
      <c r="A20">
        <v>19</v>
      </c>
      <c r="B20">
        <v>19</v>
      </c>
      <c r="C20">
        <v>23</v>
      </c>
      <c r="D20">
        <v>33</v>
      </c>
      <c r="E20" t="s">
        <v>12</v>
      </c>
      <c r="F20" t="s">
        <v>7</v>
      </c>
      <c r="G20" t="s">
        <v>7</v>
      </c>
      <c r="H20" t="s">
        <v>7</v>
      </c>
      <c r="I20" t="s">
        <v>7</v>
      </c>
      <c r="J20" t="s">
        <v>10</v>
      </c>
      <c r="K20">
        <v>2.0714999999999999</v>
      </c>
      <c r="L20">
        <v>1.7605</v>
      </c>
      <c r="M20">
        <v>0.31125000000000003</v>
      </c>
      <c r="N20">
        <v>0.10575</v>
      </c>
      <c r="O20">
        <v>0.45150000000000001</v>
      </c>
      <c r="P20" t="s">
        <v>81</v>
      </c>
    </row>
    <row r="21" spans="1:16" x14ac:dyDescent="0.3">
      <c r="A21">
        <v>20</v>
      </c>
      <c r="B21">
        <v>20</v>
      </c>
      <c r="C21">
        <v>24</v>
      </c>
      <c r="D21">
        <v>34</v>
      </c>
      <c r="E21" t="s">
        <v>12</v>
      </c>
      <c r="F21" t="s">
        <v>7</v>
      </c>
      <c r="G21" t="s">
        <v>7</v>
      </c>
      <c r="H21" t="s">
        <v>7</v>
      </c>
      <c r="I21" t="s">
        <v>7</v>
      </c>
      <c r="J21" t="s">
        <v>10</v>
      </c>
      <c r="K21">
        <v>1.99525</v>
      </c>
      <c r="L21">
        <v>1.5265</v>
      </c>
      <c r="M21">
        <v>0.46875</v>
      </c>
      <c r="N21">
        <v>0.28625</v>
      </c>
      <c r="O21">
        <v>0.58950000000000002</v>
      </c>
      <c r="P21" t="s">
        <v>81</v>
      </c>
    </row>
    <row r="22" spans="1:16" x14ac:dyDescent="0.3">
      <c r="A22">
        <v>21</v>
      </c>
      <c r="B22">
        <v>21</v>
      </c>
      <c r="C22">
        <v>26</v>
      </c>
      <c r="D22">
        <v>36</v>
      </c>
      <c r="E22" t="s">
        <v>5</v>
      </c>
      <c r="F22" t="s">
        <v>8</v>
      </c>
      <c r="G22" t="s">
        <v>7</v>
      </c>
      <c r="H22" t="s">
        <v>7</v>
      </c>
      <c r="I22" t="s">
        <v>8</v>
      </c>
      <c r="J22" t="s">
        <v>10</v>
      </c>
      <c r="K22">
        <v>0.89224999999999999</v>
      </c>
      <c r="L22">
        <v>0.64724999999999999</v>
      </c>
      <c r="M22">
        <v>0.24475</v>
      </c>
      <c r="N22">
        <v>0.379</v>
      </c>
      <c r="O22">
        <v>0.71924999999999994</v>
      </c>
      <c r="P22" t="s">
        <v>82</v>
      </c>
    </row>
    <row r="23" spans="1:16" x14ac:dyDescent="0.3">
      <c r="A23">
        <v>22</v>
      </c>
      <c r="B23">
        <v>22</v>
      </c>
      <c r="C23">
        <v>27</v>
      </c>
      <c r="D23">
        <v>37</v>
      </c>
      <c r="E23" t="s">
        <v>5</v>
      </c>
      <c r="F23" t="s">
        <v>8</v>
      </c>
      <c r="G23" t="s">
        <v>7</v>
      </c>
      <c r="H23" t="s">
        <v>7</v>
      </c>
      <c r="I23" t="s">
        <v>8</v>
      </c>
      <c r="J23" t="s">
        <v>10</v>
      </c>
      <c r="K23">
        <v>2.5030000000000001</v>
      </c>
      <c r="L23">
        <v>1.9677500000000001</v>
      </c>
      <c r="M23">
        <v>0.53525</v>
      </c>
      <c r="N23">
        <v>0.27575</v>
      </c>
      <c r="O23">
        <v>0.73550000000000004</v>
      </c>
      <c r="P23" t="s">
        <v>82</v>
      </c>
    </row>
    <row r="24" spans="1:16" x14ac:dyDescent="0.3">
      <c r="A24">
        <v>23</v>
      </c>
      <c r="B24">
        <v>23</v>
      </c>
      <c r="C24">
        <v>28</v>
      </c>
      <c r="D24">
        <v>38</v>
      </c>
      <c r="E24" t="s">
        <v>5</v>
      </c>
      <c r="F24" t="s">
        <v>8</v>
      </c>
      <c r="G24" t="s">
        <v>7</v>
      </c>
      <c r="H24" t="s">
        <v>7</v>
      </c>
      <c r="I24" t="s">
        <v>8</v>
      </c>
      <c r="J24" t="s">
        <v>10</v>
      </c>
      <c r="K24">
        <v>2.7825000000000002</v>
      </c>
      <c r="L24">
        <v>2.3177500000000002</v>
      </c>
      <c r="M24">
        <v>0.46525</v>
      </c>
      <c r="N24">
        <v>0.22</v>
      </c>
      <c r="O24">
        <v>0.74075000000000002</v>
      </c>
      <c r="P24" t="s">
        <v>82</v>
      </c>
    </row>
    <row r="25" spans="1:16" x14ac:dyDescent="0.3">
      <c r="A25">
        <v>24</v>
      </c>
      <c r="B25">
        <v>24</v>
      </c>
      <c r="C25">
        <v>29</v>
      </c>
      <c r="D25">
        <v>39</v>
      </c>
      <c r="E25" t="s">
        <v>13</v>
      </c>
      <c r="F25" t="s">
        <v>8</v>
      </c>
      <c r="G25" t="s">
        <v>8</v>
      </c>
      <c r="H25" t="s">
        <v>7</v>
      </c>
      <c r="I25" t="s">
        <v>7</v>
      </c>
      <c r="J25" t="s">
        <v>10</v>
      </c>
      <c r="K25">
        <v>2.0219999999999998</v>
      </c>
      <c r="L25">
        <v>1.6772499999999999</v>
      </c>
      <c r="M25">
        <v>0.34475</v>
      </c>
      <c r="N25">
        <v>0.13875000000000001</v>
      </c>
      <c r="O25">
        <v>0.73424999999999996</v>
      </c>
      <c r="P25" t="s">
        <v>83</v>
      </c>
    </row>
    <row r="26" spans="1:16" x14ac:dyDescent="0.3">
      <c r="A26">
        <v>25</v>
      </c>
      <c r="B26">
        <v>25</v>
      </c>
      <c r="C26">
        <v>30</v>
      </c>
      <c r="D26">
        <v>40</v>
      </c>
      <c r="E26" t="s">
        <v>13</v>
      </c>
      <c r="F26" t="s">
        <v>8</v>
      </c>
      <c r="G26" t="s">
        <v>8</v>
      </c>
      <c r="H26" t="s">
        <v>7</v>
      </c>
      <c r="I26" t="s">
        <v>7</v>
      </c>
      <c r="J26" t="s">
        <v>10</v>
      </c>
      <c r="K26">
        <v>1.5545</v>
      </c>
      <c r="L26">
        <v>1.353</v>
      </c>
      <c r="M26">
        <v>0.20150000000000001</v>
      </c>
      <c r="N26">
        <v>0.11275</v>
      </c>
      <c r="O26">
        <v>0.74950000000000006</v>
      </c>
      <c r="P26" t="s">
        <v>83</v>
      </c>
    </row>
    <row r="27" spans="1:16" x14ac:dyDescent="0.3">
      <c r="A27">
        <v>26</v>
      </c>
      <c r="B27">
        <v>26</v>
      </c>
      <c r="C27">
        <v>32</v>
      </c>
      <c r="D27">
        <v>42</v>
      </c>
      <c r="E27" t="s">
        <v>13</v>
      </c>
      <c r="F27" t="s">
        <v>8</v>
      </c>
      <c r="G27" t="s">
        <v>8</v>
      </c>
      <c r="H27" t="s">
        <v>7</v>
      </c>
      <c r="I27" t="s">
        <v>7</v>
      </c>
      <c r="J27" t="s">
        <v>10</v>
      </c>
      <c r="K27">
        <v>1.6865000000000001</v>
      </c>
      <c r="L27">
        <v>1.42225</v>
      </c>
      <c r="M27">
        <v>0.26424999999999998</v>
      </c>
      <c r="N27">
        <v>0.37225000000000003</v>
      </c>
      <c r="O27">
        <v>0.75824999999999998</v>
      </c>
      <c r="P27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V1_15Ngas</vt:lpstr>
      <vt:lpstr>V1_15Ngas +Cumulative</vt:lpstr>
      <vt:lpstr>R_Measured</vt:lpstr>
      <vt:lpstr>R_Cumulative</vt:lpstr>
      <vt:lpstr>Mean_values</vt:lpstr>
      <vt:lpstr>Mean_values_R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2014-03-21T10:46:40Z</dcterms:created>
  <dcterms:modified xsi:type="dcterms:W3CDTF">2014-11-28T14:03:38Z</dcterms:modified>
</cp:coreProperties>
</file>