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980" windowWidth="21570" xWindow="0" yWindow="0"/>
  </bookViews>
  <sheets>
    <sheet xmlns:r="http://schemas.openxmlformats.org/officeDocument/2006/relationships" name="FacebookLastWeek" sheetId="1" state="visible" r:id="rId1"/>
    <sheet xmlns:r="http://schemas.openxmlformats.org/officeDocument/2006/relationships" name="GAInterDecLastWeek" sheetId="2" state="visible" r:id="rId2"/>
    <sheet xmlns:r="http://schemas.openxmlformats.org/officeDocument/2006/relationships" name="GAInterDecLastMonth" sheetId="3" state="visible" r:id="rId3"/>
    <sheet xmlns:r="http://schemas.openxmlformats.org/officeDocument/2006/relationships" name="GAElearningLastWeek" sheetId="4" state="visible" r:id="rId4"/>
    <sheet xmlns:r="http://schemas.openxmlformats.org/officeDocument/2006/relationships" name="GAElearningLastMonth" sheetId="5" state="visible" r:id="rId5"/>
    <sheet xmlns:r="http://schemas.openxmlformats.org/officeDocument/2006/relationships" name="GALaSalleLastWeek" sheetId="6" state="visible" r:id="rId6"/>
    <sheet xmlns:r="http://schemas.openxmlformats.org/officeDocument/2006/relationships" name="GALaSalleLastMonth" sheetId="7" state="visible" r:id="rId7"/>
    <sheet xmlns:r="http://schemas.openxmlformats.org/officeDocument/2006/relationships" name="Weekly Report" sheetId="8" state="visible" r:id="rId8"/>
    <sheet xmlns:r="http://schemas.openxmlformats.org/officeDocument/2006/relationships" name="Ideas" sheetId="9" state="visible" r:id="rId9"/>
    <sheet xmlns:r="http://schemas.openxmlformats.org/officeDocument/2006/relationships" name="Error404" sheetId="10" state="visible" r:id="rId10"/>
  </sheets>
  <externalReferences>
    <externalReference xmlns:r="http://schemas.openxmlformats.org/officeDocument/2006/relationships" r:id="rId11"/>
  </externalReferences>
  <definedNames>
    <definedName hidden="1" localSheetId="4" name="ExternalData_1">GAElearningLastMonth!$A$1:$H$29</definedName>
    <definedName hidden="1" localSheetId="3" name="ExternalData_1">GAElearningLastWeek!$A$1:$H$8</definedName>
    <definedName hidden="1" localSheetId="2" name="ExternalData_1">GAInterDecLastMonth!$A$1:$H$29</definedName>
    <definedName hidden="1" localSheetId="1" name="ExternalData_1">GAInterDecLastWeek!$A$1:$H$8</definedName>
    <definedName hidden="1" localSheetId="6" name="ExternalData_1">GALaSalleLastMonth!$A$1:$H$29</definedName>
    <definedName hidden="1" localSheetId="5" name="ExternalData_1">GALaSalleLastWeek!$A$1:$H$8</definedName>
    <definedName name="InterDecLastWeekGASpent">#REF!</definedName>
  </definedNames>
  <calcPr calcId="191029" fullCalcOnLoad="1"/>
</workbook>
</file>

<file path=xl/sharedStrings.xml><?xml version="1.0" encoding="utf-8"?>
<sst xmlns="http://schemas.openxmlformats.org/spreadsheetml/2006/main" uniqueCount="407">
  <si>
    <t>Campaign Name</t>
  </si>
  <si>
    <t>Clicks</t>
  </si>
  <si>
    <t>Reach</t>
  </si>
  <si>
    <t>Spent</t>
  </si>
  <si>
    <t>eLearning - Conversion - Budget Optimization - PO000000</t>
  </si>
  <si>
    <t>87</t>
  </si>
  <si>
    <t>4954</t>
  </si>
  <si>
    <t>98.5</t>
  </si>
  <si>
    <t>CL - Conversion - Discussion DEC Phase 2 - Mars 2019 - FR - PO005153</t>
  </si>
  <si>
    <t>47</t>
  </si>
  <si>
    <t>6314</t>
  </si>
  <si>
    <t>64.11</t>
  </si>
  <si>
    <t>CL - Conversion - Discussion DEC Phase 2 - Mars 2019 - EN - PO005153</t>
  </si>
  <si>
    <t>66</t>
  </si>
  <si>
    <t>6816</t>
  </si>
  <si>
    <t>51.47</t>
  </si>
  <si>
    <t>CLM - Rentrée été - Cuisine - EN/FR - PO005283</t>
  </si>
  <si>
    <t>11</t>
  </si>
  <si>
    <t>3111</t>
  </si>
  <si>
    <t>23.44</t>
  </si>
  <si>
    <t>CLM - Rentrée été 2019 - Mtl - FR - PO005283</t>
  </si>
  <si>
    <t>52</t>
  </si>
  <si>
    <t>3380</t>
  </si>
  <si>
    <t>61.26</t>
  </si>
  <si>
    <t>CLM - Rentrée été 2019 - Mtl - EN - PO005283</t>
  </si>
  <si>
    <t>77</t>
  </si>
  <si>
    <t>4630</t>
  </si>
  <si>
    <t>60.65</t>
  </si>
  <si>
    <t>CLM - Rentrée été 2019 - Laval - FR - PO005283</t>
  </si>
  <si>
    <t>18</t>
  </si>
  <si>
    <t>1299</t>
  </si>
  <si>
    <t>23.19</t>
  </si>
  <si>
    <t>CLM - Rentrée été 2019 - Laval - EN - PO005283</t>
  </si>
  <si>
    <t>1216</t>
  </si>
  <si>
    <t>15.25</t>
  </si>
  <si>
    <t>eLearning - Rentrée été 2019 - FR - PO005154</t>
  </si>
  <si>
    <t>23</t>
  </si>
  <si>
    <t>936</t>
  </si>
  <si>
    <t>102.8</t>
  </si>
  <si>
    <t>eLearning - Rentrée été 2019 - EN - PO005154</t>
  </si>
  <si>
    <t>14</t>
  </si>
  <si>
    <t>854</t>
  </si>
  <si>
    <t>56.27</t>
  </si>
  <si>
    <t>CL - Campagne permanente - Boost post</t>
  </si>
  <si>
    <t>215</t>
  </si>
  <si>
    <t>5073</t>
  </si>
  <si>
    <t>68.5</t>
  </si>
  <si>
    <t>99</t>
  </si>
  <si>
    <t>5337</t>
  </si>
  <si>
    <t>99.59</t>
  </si>
  <si>
    <t>50</t>
  </si>
  <si>
    <t>5455</t>
  </si>
  <si>
    <t>60.44</t>
  </si>
  <si>
    <t>58</t>
  </si>
  <si>
    <t>6441</t>
  </si>
  <si>
    <t>51.46</t>
  </si>
  <si>
    <t>22</t>
  </si>
  <si>
    <t>3762</t>
  </si>
  <si>
    <t>22.92</t>
  </si>
  <si>
    <t>3807</t>
  </si>
  <si>
    <t>60.14</t>
  </si>
  <si>
    <t>5326</t>
  </si>
  <si>
    <t>31</t>
  </si>
  <si>
    <t>1406</t>
  </si>
  <si>
    <t>23.04</t>
  </si>
  <si>
    <t>6</t>
  </si>
  <si>
    <t>1320</t>
  </si>
  <si>
    <t>15.29</t>
  </si>
  <si>
    <t>64</t>
  </si>
  <si>
    <t>5966</t>
  </si>
  <si>
    <t>108.03</t>
  </si>
  <si>
    <t>4266</t>
  </si>
  <si>
    <t>59.85</t>
  </si>
  <si>
    <t>334</t>
  </si>
  <si>
    <t>7971</t>
  </si>
  <si>
    <t>164.28</t>
  </si>
  <si>
    <t>72</t>
  </si>
  <si>
    <t>4674</t>
  </si>
  <si>
    <t>96.86</t>
  </si>
  <si>
    <t>6074</t>
  </si>
  <si>
    <t>60.97</t>
  </si>
  <si>
    <t>61</t>
  </si>
  <si>
    <t>7648</t>
  </si>
  <si>
    <t>47.98</t>
  </si>
  <si>
    <t>35</t>
  </si>
  <si>
    <t>3761</t>
  </si>
  <si>
    <t>21.75</t>
  </si>
  <si>
    <t>38</t>
  </si>
  <si>
    <t>3237</t>
  </si>
  <si>
    <t>57.39</t>
  </si>
  <si>
    <t>76</t>
  </si>
  <si>
    <t>4025</t>
  </si>
  <si>
    <t>58.29</t>
  </si>
  <si>
    <t>16</t>
  </si>
  <si>
    <t>1263</t>
  </si>
  <si>
    <t>22.03</t>
  </si>
  <si>
    <t>1007</t>
  </si>
  <si>
    <t>14.42</t>
  </si>
  <si>
    <t>102</t>
  </si>
  <si>
    <t>6375</t>
  </si>
  <si>
    <t>108.78</t>
  </si>
  <si>
    <t>6471</t>
  </si>
  <si>
    <t>58.87</t>
  </si>
  <si>
    <t>219</t>
  </si>
  <si>
    <t>8379</t>
  </si>
  <si>
    <t>167.22</t>
  </si>
  <si>
    <t>82</t>
  </si>
  <si>
    <t>4767</t>
  </si>
  <si>
    <t>98.33</t>
  </si>
  <si>
    <t>53</t>
  </si>
  <si>
    <t>5631</t>
  </si>
  <si>
    <t>61.15</t>
  </si>
  <si>
    <t>51</t>
  </si>
  <si>
    <t>7064</t>
  </si>
  <si>
    <t>51.76</t>
  </si>
  <si>
    <t>29</t>
  </si>
  <si>
    <t>2926</t>
  </si>
  <si>
    <t>23.58</t>
  </si>
  <si>
    <t>39</t>
  </si>
  <si>
    <t>2847</t>
  </si>
  <si>
    <t>58.34</t>
  </si>
  <si>
    <t>80</t>
  </si>
  <si>
    <t>4038</t>
  </si>
  <si>
    <t>58.96</t>
  </si>
  <si>
    <t>25</t>
  </si>
  <si>
    <t>1190</t>
  </si>
  <si>
    <t>22.57</t>
  </si>
  <si>
    <t>5</t>
  </si>
  <si>
    <t>987</t>
  </si>
  <si>
    <t>14.71</t>
  </si>
  <si>
    <t>71</t>
  </si>
  <si>
    <t>5610</t>
  </si>
  <si>
    <t>111.02</t>
  </si>
  <si>
    <t>46</t>
  </si>
  <si>
    <t>4715</t>
  </si>
  <si>
    <t>62.19</t>
  </si>
  <si>
    <t>75</t>
  </si>
  <si>
    <t>6776</t>
  </si>
  <si>
    <t>105.14</t>
  </si>
  <si>
    <t>7126</t>
  </si>
  <si>
    <t>65.99</t>
  </si>
  <si>
    <t>6108</t>
  </si>
  <si>
    <t>51.84</t>
  </si>
  <si>
    <t>17</t>
  </si>
  <si>
    <t>3461</t>
  </si>
  <si>
    <t>23.21</t>
  </si>
  <si>
    <t>4687</t>
  </si>
  <si>
    <t>61.55</t>
  </si>
  <si>
    <t>57</t>
  </si>
  <si>
    <t>4957</t>
  </si>
  <si>
    <t>61.38</t>
  </si>
  <si>
    <t>1727</t>
  </si>
  <si>
    <t>24.06</t>
  </si>
  <si>
    <t>1309</t>
  </si>
  <si>
    <t>15.44</t>
  </si>
  <si>
    <t>96</t>
  </si>
  <si>
    <t>7590</t>
  </si>
  <si>
    <t>116.63</t>
  </si>
  <si>
    <t>45</t>
  </si>
  <si>
    <t>4722</t>
  </si>
  <si>
    <t>63.32</t>
  </si>
  <si>
    <t>93</t>
  </si>
  <si>
    <t>5514</t>
  </si>
  <si>
    <t>102.01</t>
  </si>
  <si>
    <t>6940</t>
  </si>
  <si>
    <t>64.96</t>
  </si>
  <si>
    <t>44</t>
  </si>
  <si>
    <t>6228</t>
  </si>
  <si>
    <t>51.34</t>
  </si>
  <si>
    <t>4039</t>
  </si>
  <si>
    <t>22.93</t>
  </si>
  <si>
    <t>4813</t>
  </si>
  <si>
    <t>60.78</t>
  </si>
  <si>
    <t>63</t>
  </si>
  <si>
    <t>4801</t>
  </si>
  <si>
    <t>60.73</t>
  </si>
  <si>
    <t>1631</t>
  </si>
  <si>
    <t>23.09</t>
  </si>
  <si>
    <t>13</t>
  </si>
  <si>
    <t>1254</t>
  </si>
  <si>
    <t>15.2</t>
  </si>
  <si>
    <t>81</t>
  </si>
  <si>
    <t>6348</t>
  </si>
  <si>
    <t>112.51</t>
  </si>
  <si>
    <t>40</t>
  </si>
  <si>
    <t>4483</t>
  </si>
  <si>
    <t>62</t>
  </si>
  <si>
    <t>84</t>
  </si>
  <si>
    <t>4818</t>
  </si>
  <si>
    <t>94.47</t>
  </si>
  <si>
    <t>7022</t>
  </si>
  <si>
    <t>62.35</t>
  </si>
  <si>
    <t>6944</t>
  </si>
  <si>
    <t>49.14</t>
  </si>
  <si>
    <t>19</t>
  </si>
  <si>
    <t>3420</t>
  </si>
  <si>
    <t>23.13</t>
  </si>
  <si>
    <t>4366</t>
  </si>
  <si>
    <t>58.97</t>
  </si>
  <si>
    <t>4279</t>
  </si>
  <si>
    <t>60.04</t>
  </si>
  <si>
    <t>15</t>
  </si>
  <si>
    <t>1588</t>
  </si>
  <si>
    <t>22.25</t>
  </si>
  <si>
    <t>1092</t>
  </si>
  <si>
    <t>14.92</t>
  </si>
  <si>
    <t>5332</t>
  </si>
  <si>
    <t>108.95</t>
  </si>
  <si>
    <t>3739</t>
  </si>
  <si>
    <t>59.01</t>
  </si>
  <si>
    <t>CID - Rentrée été 2019 - Mtl - FR - PO005310</t>
  </si>
  <si>
    <t>97</t>
  </si>
  <si>
    <t>8601</t>
  </si>
  <si>
    <t>118.75</t>
  </si>
  <si>
    <t>CID - Rentrée été 2019 - Laval - FR - PO005310</t>
  </si>
  <si>
    <t>5430</t>
  </si>
  <si>
    <t>80.17</t>
  </si>
  <si>
    <t>CID - Rentrée été 2019 - Mtl - EN - PO005310</t>
  </si>
  <si>
    <t>32</t>
  </si>
  <si>
    <t>2869</t>
  </si>
  <si>
    <t>34.54</t>
  </si>
  <si>
    <t>CID - Rentrée été 2019 - Laval - EN - PO005310</t>
  </si>
  <si>
    <t>2529</t>
  </si>
  <si>
    <t>32.1</t>
  </si>
  <si>
    <t>8910</t>
  </si>
  <si>
    <t>119.36</t>
  </si>
  <si>
    <t>41</t>
  </si>
  <si>
    <t>5578</t>
  </si>
  <si>
    <t>78.11</t>
  </si>
  <si>
    <t>24</t>
  </si>
  <si>
    <t>2781</t>
  </si>
  <si>
    <t>34.81</t>
  </si>
  <si>
    <t>2921</t>
  </si>
  <si>
    <t>31.17</t>
  </si>
  <si>
    <t>86</t>
  </si>
  <si>
    <t>8974</t>
  </si>
  <si>
    <t>126.8</t>
  </si>
  <si>
    <t>5093</t>
  </si>
  <si>
    <t>80.82</t>
  </si>
  <si>
    <t>2828</t>
  </si>
  <si>
    <t>36.8</t>
  </si>
  <si>
    <t>2573</t>
  </si>
  <si>
    <t>32.35</t>
  </si>
  <si>
    <t>7366</t>
  </si>
  <si>
    <t>126.84</t>
  </si>
  <si>
    <t>59</t>
  </si>
  <si>
    <t>4222</t>
  </si>
  <si>
    <t>78.25</t>
  </si>
  <si>
    <t>2562</t>
  </si>
  <si>
    <t>36.59</t>
  </si>
  <si>
    <t>2053</t>
  </si>
  <si>
    <t>31.1</t>
  </si>
  <si>
    <t>7708</t>
  </si>
  <si>
    <t>123.88</t>
  </si>
  <si>
    <t>60</t>
  </si>
  <si>
    <t>5132</t>
  </si>
  <si>
    <t>81.41</t>
  </si>
  <si>
    <t>37</t>
  </si>
  <si>
    <t>2501</t>
  </si>
  <si>
    <t>35.94</t>
  </si>
  <si>
    <t>2196</t>
  </si>
  <si>
    <t>32.32</t>
  </si>
  <si>
    <t>8118</t>
  </si>
  <si>
    <t>126.62</t>
  </si>
  <si>
    <t>4610</t>
  </si>
  <si>
    <t>80.1</t>
  </si>
  <si>
    <t>2611</t>
  </si>
  <si>
    <t>36.46</t>
  </si>
  <si>
    <t>2263</t>
  </si>
  <si>
    <t>32.42</t>
  </si>
  <si>
    <t>7456</t>
  </si>
  <si>
    <t>119.33</t>
  </si>
  <si>
    <t>4618</t>
  </si>
  <si>
    <t>76.2</t>
  </si>
  <si>
    <t>2517</t>
  </si>
  <si>
    <t>34.93</t>
  </si>
  <si>
    <t>2269</t>
  </si>
  <si>
    <t>30.7</t>
  </si>
  <si>
    <t>Cost</t>
  </si>
  <si>
    <t>AverageCpc</t>
  </si>
  <si>
    <t>Ctr</t>
  </si>
  <si>
    <t>AveragePosition</t>
  </si>
  <si>
    <t>Impressions</t>
  </si>
  <si>
    <t>SearchImpressionShare</t>
  </si>
  <si>
    <t>Date</t>
  </si>
  <si>
    <t>2019-03-04</t>
  </si>
  <si>
    <t>2019-03-07</t>
  </si>
  <si>
    <t>2019-03-09</t>
  </si>
  <si>
    <t>2019-03-10</t>
  </si>
  <si>
    <t>2019-03-08</t>
  </si>
  <si>
    <t>2019-03-05</t>
  </si>
  <si>
    <t>2019-03-06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</si>
  <si>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</si>
  <si>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</si>
  <si>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</si>
  <si>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</si>
  <si>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</si>
  <si>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</si>
  <si>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</si>
  <si>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</si>
  <si>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</si>
  <si>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</si>
  <si>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</si>
  <si>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</si>
  <si>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</si>
  <si>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</si>
  <si>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</si>
  <si>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</si>
  <si>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</si>
  <si>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</si>
  <si>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</si>
  <si>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</si>
  <si>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</si>
  <si>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</si>
  <si>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</si>
  <si>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</si>
  <si>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</si>
  <si>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</si>
  <si>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</si>
  <si>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</si>
  <si>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Inter-Dec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</si>
  <si>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</si>
  <si>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</si>
  <si>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</si>
  <si>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</si>
  <si>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</si>
  <si>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</si>
  <si>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</si>
  <si>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</si>
  <si>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</si>
  <si>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</si>
  <si>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</si>
  <si>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</si>
  <si>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</si>
  <si>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Budget &amp; PO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</si>
  <si>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</si>
  <si>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</si>
  <si>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</si>
  <si>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</si>
  <si>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</si>
  <si>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</si>
  <si>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</si>
  <si>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</si>
  <si>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</si>
  <si>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</si>
  <si>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</si>
  <si>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</si>
  <si>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Google</t>
  </si>
  <si>
    <t>Budget Plan</t>
  </si>
  <si>
    <t>Amount</t>
  </si>
  <si>
    <t>Pacing</t>
  </si>
  <si>
    <t>PO Ref</t>
  </si>
  <si>
    <t>PO004635</t>
  </si>
  <si>
    <t>Facebook</t>
  </si>
  <si>
    <t>Strat Date</t>
  </si>
  <si>
    <t>Today</t>
  </si>
  <si>
    <t>End Date</t>
  </si>
  <si>
    <t>PO004636</t>
  </si>
  <si>
    <t>Last Week Leads</t>
  </si>
  <si>
    <t>Available</t>
  </si>
  <si>
    <t>Leads</t>
  </si>
  <si>
    <t>Spend</t>
  </si>
  <si>
    <t>CPL</t>
  </si>
  <si>
    <t>Number Days left</t>
  </si>
  <si>
    <t>Remaining</t>
  </si>
  <si>
    <t>Facebook Lead Gen</t>
  </si>
  <si>
    <t>Previous Week Leads</t>
  </si>
  <si>
    <t>% Change</t>
  </si>
  <si>
    <t>Search Impression Share</t>
  </si>
  <si>
    <t>Last Week Reach</t>
  </si>
  <si>
    <t>CMPR</t>
  </si>
  <si>
    <t>Facebook Reach</t>
  </si>
  <si>
    <t>Events</t>
  </si>
  <si>
    <t>Platform</t>
  </si>
  <si>
    <t>Budget</t>
  </si>
  <si>
    <t>PO</t>
  </si>
  <si>
    <t>% of PO</t>
  </si>
  <si>
    <t>Open House</t>
  </si>
  <si>
    <t>Rentrée été</t>
  </si>
  <si>
    <t>LaSalle</t>
  </si>
  <si>
    <t>PO005166</t>
  </si>
  <si>
    <t>PO005167</t>
  </si>
  <si>
    <t>Pas le bon PO</t>
  </si>
  <si>
    <t>Discussion DEC</t>
  </si>
  <si>
    <t>PO005153</t>
  </si>
  <si>
    <t>E-Learning</t>
  </si>
  <si>
    <t>PO005397</t>
  </si>
  <si>
    <t>PO005154</t>
  </si>
  <si>
    <t>Webinaire</t>
  </si>
  <si>
    <t>Other exemples</t>
  </si>
  <si>
    <t>Campaigns</t>
  </si>
  <si>
    <t>DURATION (days)</t>
  </si>
  <si>
    <t>START DATE</t>
  </si>
  <si>
    <t>END DATE</t>
  </si>
  <si>
    <t>DESCRIPTION</t>
  </si>
  <si>
    <t>Enter Task 1</t>
  </si>
  <si>
    <t>Enter Task 2</t>
  </si>
  <si>
    <t>Enter Task 3</t>
  </si>
  <si>
    <t>Enter Task 4</t>
  </si>
  <si>
    <t>Enter Task 5</t>
  </si>
  <si>
    <t>Enter Task 6</t>
  </si>
  <si>
    <t>Enter Task 7</t>
  </si>
  <si>
    <t>Enter Task 8</t>
  </si>
  <si>
    <t>Enter Task 9</t>
  </si>
  <si>
    <t xml:space="preserve">Different investment from wich part of the funnel </t>
  </si>
  <si>
    <t xml:space="preserve">Add detail in utm to know wich part of the funnel they focus on </t>
  </si>
  <si>
    <t>Budget depensé et tmps passé en %</t>
  </si>
</sst>
</file>

<file path=xl/styles.xml><?xml version="1.0" encoding="utf-8"?>
<styleSheet xmlns="http://schemas.openxmlformats.org/spreadsheetml/2006/main">
  <numFmts count="8">
    <numFmt formatCode="0;00" numFmtId="164"/>
    <numFmt formatCode="&quot;$&quot;#,##0" numFmtId="165"/>
    <numFmt formatCode="&quot;$&quot;#,##0.00" numFmtId="166"/>
    <numFmt formatCode="&quot;$&quot;#,##0;00" numFmtId="167"/>
    <numFmt formatCode="\+0%;\-0%;0%" numFmtId="168"/>
    <numFmt formatCode="0%;\+0%;\-0%" numFmtId="169"/>
    <numFmt formatCode="m/d/yy;@" numFmtId="170"/>
    <numFmt formatCode="$#,##0.00" numFmtId="171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FFFF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rgb="FFFFFFFF"/>
      <sz val="11"/>
    </font>
    <font>
      <name val="Calibri"/>
      <family val="2"/>
      <color rgb="FFC00000"/>
      <sz val="36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1"/>
    </font>
    <font>
      <name val="Century Gothic"/>
      <family val="2"/>
      <color theme="0"/>
      <sz val="16"/>
    </font>
    <font>
      <name val="Century Gothic"/>
      <family val="2"/>
      <sz val="10"/>
    </font>
    <font>
      <name val="Century Gothic"/>
      <family val="2"/>
      <color rgb="FF000000"/>
      <sz val="10"/>
    </font>
    <font>
      <name val="Calibri"/>
      <family val="2"/>
      <b val="1"/>
      <color rgb="FFFF0000"/>
      <sz val="22"/>
      <scheme val="minor"/>
    </font>
    <font>
      <b val="1"/>
      <i val="1"/>
      <sz val="12"/>
    </font>
  </fonts>
  <fills count="14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819"/>
        <bgColor rgb="FFCC0000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9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ck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0" fillId="0" fontId="1" numFmtId="0"/>
  </cellStyleXfs>
  <cellXfs count="164">
    <xf borderId="0" fillId="0" fontId="0" numFmtId="0" pivotButton="0" quotePrefix="0" xfId="0"/>
    <xf borderId="0" fillId="0" fontId="0" numFmtId="164" pivotButton="0" quotePrefix="0" xfId="0"/>
    <xf borderId="1" fillId="0" fontId="4" numFmtId="165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2" fillId="5" fontId="4" numFmtId="0" pivotButton="0" quotePrefix="0" xfId="0"/>
    <xf borderId="3" fillId="5" fontId="4" numFmtId="0" pivotButton="0" quotePrefix="0" xfId="0"/>
    <xf borderId="4" fillId="6" fontId="4" numFmtId="0" pivotButton="0" quotePrefix="0" xfId="0"/>
    <xf borderId="5" fillId="6" fontId="4" numFmtId="0" pivotButton="0" quotePrefix="0" xfId="0"/>
    <xf borderId="6" fillId="6" fontId="4" numFmtId="0" pivotButton="0" quotePrefix="0" xfId="0"/>
    <xf borderId="7" fillId="0" fontId="4" numFmtId="0" pivotButton="0" quotePrefix="0" xfId="0"/>
    <xf borderId="8" fillId="2" fontId="4" numFmtId="0" pivotButton="0" quotePrefix="0" xfId="0"/>
    <xf borderId="9" fillId="0" fontId="4" numFmtId="166" pivotButton="0" quotePrefix="0" xfId="0"/>
    <xf borderId="0" fillId="0" fontId="4" numFmtId="166" pivotButton="0" quotePrefix="0" xfId="0"/>
    <xf borderId="10" fillId="2" fontId="4" numFmtId="0" pivotButton="0" quotePrefix="0" xfId="0"/>
    <xf borderId="12" fillId="4" fontId="4" numFmtId="0" pivotButton="0" quotePrefix="0" xfId="0"/>
    <xf applyAlignment="1" borderId="14" fillId="7" fontId="6" numFmtId="0" pivotButton="0" quotePrefix="0" xfId="0">
      <alignment horizontal="center" vertical="center"/>
    </xf>
    <xf borderId="16" fillId="0" fontId="0" numFmtId="0" pivotButton="0" quotePrefix="0" xfId="0"/>
    <xf borderId="15" fillId="0" fontId="0" numFmtId="0" pivotButton="0" quotePrefix="0" xfId="0"/>
    <xf borderId="17" fillId="0" fontId="0" numFmtId="0" pivotButton="0" quotePrefix="0" xfId="0"/>
    <xf applyAlignment="1" borderId="18" fillId="0" fontId="0" numFmtId="0" pivotButton="0" quotePrefix="0" xfId="0">
      <alignment horizontal="center" vertical="center"/>
    </xf>
    <xf borderId="19" fillId="2" fontId="4" numFmtId="0" pivotButton="0" quotePrefix="0" xfId="0"/>
    <xf borderId="0" fillId="2" fontId="4" numFmtId="0" pivotButton="0" quotePrefix="0" xfId="0"/>
    <xf applyAlignment="1" borderId="20" fillId="7" fontId="6" numFmtId="0" pivotButton="0" quotePrefix="0" xfId="0">
      <alignment horizontal="center" vertical="center"/>
    </xf>
    <xf borderId="12" fillId="0" fontId="5" numFmtId="9" pivotButton="0" quotePrefix="0" xfId="1"/>
    <xf borderId="18" fillId="0" fontId="0" numFmtId="0" pivotButton="0" quotePrefix="0" xfId="0"/>
    <xf applyAlignment="1" borderId="22" fillId="4" fontId="4" numFmtId="0" pivotButton="0" quotePrefix="0" xfId="0">
      <alignment horizontal="center" vertical="center"/>
    </xf>
    <xf applyAlignment="1" borderId="23" fillId="4" fontId="4" numFmtId="0" pivotButton="0" quotePrefix="0" xfId="0">
      <alignment horizontal="center" vertical="center"/>
    </xf>
    <xf borderId="0" fillId="2" fontId="3" numFmtId="0" pivotButton="0" quotePrefix="0" xfId="0"/>
    <xf applyAlignment="1" borderId="1" fillId="0" fontId="4" numFmtId="0" pivotButton="0" quotePrefix="0" xfId="0">
      <alignment horizontal="right" vertical="center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borderId="20" fillId="0" fontId="0" numFmtId="0" pivotButton="0" quotePrefix="0" xfId="0"/>
    <xf borderId="35" fillId="0" fontId="0" numFmtId="0" pivotButton="0" quotePrefix="0" xfId="0"/>
    <xf applyAlignment="1" borderId="23" fillId="7" fontId="6" numFmtId="0" pivotButton="0" quotePrefix="0" xfId="0">
      <alignment horizontal="center" vertical="center"/>
    </xf>
    <xf applyAlignment="1" borderId="20" fillId="4" fontId="4" numFmtId="0" pivotButton="0" quotePrefix="0" xfId="0">
      <alignment horizontal="center" vertical="center"/>
    </xf>
    <xf applyAlignment="1" borderId="37" fillId="4" fontId="4" numFmtId="0" pivotButton="0" quotePrefix="0" xfId="0">
      <alignment horizontal="center" vertical="center"/>
    </xf>
    <xf borderId="7" fillId="2" fontId="3" numFmtId="0" pivotButton="0" quotePrefix="0" xfId="0"/>
    <xf borderId="42" fillId="3" fontId="4" numFmtId="0" pivotButton="0" quotePrefix="0" xfId="0"/>
    <xf borderId="44" fillId="5" fontId="4" numFmtId="0" pivotButton="0" quotePrefix="0" xfId="0"/>
    <xf borderId="45" fillId="5" fontId="4" numFmtId="0" pivotButton="0" quotePrefix="0" xfId="0"/>
    <xf borderId="7" fillId="3" fontId="4" numFmtId="0" pivotButton="0" quotePrefix="0" xfId="0"/>
    <xf borderId="39" fillId="0" fontId="0" numFmtId="167" pivotButton="0" quotePrefix="0" xfId="0"/>
    <xf borderId="29" fillId="0" fontId="0" numFmtId="167" pivotButton="0" quotePrefix="0" xfId="0"/>
    <xf borderId="48" fillId="0" fontId="0" numFmtId="167" pivotButton="0" quotePrefix="0" xfId="0"/>
    <xf borderId="40" fillId="0" fontId="0" numFmtId="167" pivotButton="0" quotePrefix="0" xfId="0"/>
    <xf borderId="30" fillId="0" fontId="0" numFmtId="167" pivotButton="0" quotePrefix="0" xfId="0"/>
    <xf borderId="24" fillId="0" fontId="0" numFmtId="167" pivotButton="0" quotePrefix="0" xfId="0"/>
    <xf applyAlignment="1" borderId="16" fillId="9" fontId="6" numFmtId="0" pivotButton="0" quotePrefix="0" xfId="0">
      <alignment horizontal="center" vertical="center"/>
    </xf>
    <xf applyAlignment="1" borderId="13" fillId="9" fontId="6" numFmtId="0" pivotButton="0" quotePrefix="0" xfId="0">
      <alignment horizontal="center" vertical="center"/>
    </xf>
    <xf applyAlignment="1" borderId="20" fillId="9" fontId="6" numFmtId="0" pivotButton="0" quotePrefix="0" xfId="0">
      <alignment horizontal="center" vertical="center"/>
    </xf>
    <xf applyAlignment="1" borderId="41" fillId="9" fontId="6" numFmtId="0" pivotButton="0" quotePrefix="0" xfId="0">
      <alignment horizontal="center" vertical="center"/>
    </xf>
    <xf applyAlignment="1" borderId="21" fillId="0" fontId="2" numFmtId="0" pivotButton="0" quotePrefix="0" xfId="0">
      <alignment vertical="center"/>
    </xf>
    <xf applyAlignment="1" borderId="41" fillId="0" fontId="2" numFmtId="0" pivotButton="0" quotePrefix="0" xfId="0">
      <alignment vertical="center"/>
    </xf>
    <xf applyAlignment="1" borderId="46" fillId="0" fontId="2" numFmtId="0" pivotButton="0" quotePrefix="0" xfId="0">
      <alignment vertical="center"/>
    </xf>
    <xf applyAlignment="1" borderId="1" fillId="0" fontId="4" numFmtId="14" pivotButton="0" quotePrefix="0" xfId="0">
      <alignment horizontal="right" vertical="center"/>
    </xf>
    <xf borderId="50" fillId="0" fontId="0" numFmtId="167" pivotButton="0" quotePrefix="0" xfId="0"/>
    <xf borderId="0" fillId="0" fontId="0" numFmtId="167" pivotButton="0" quotePrefix="0" xfId="0"/>
    <xf borderId="33" fillId="0" fontId="0" numFmtId="167" pivotButton="0" quotePrefix="0" xfId="0"/>
    <xf borderId="36" fillId="0" fontId="0" numFmtId="167" pivotButton="0" quotePrefix="0" xfId="0"/>
    <xf borderId="53" fillId="0" fontId="0" numFmtId="167" pivotButton="0" quotePrefix="0" xfId="0"/>
    <xf applyAlignment="1" borderId="37" fillId="7" fontId="6" numFmtId="0" pivotButton="0" quotePrefix="0" xfId="0">
      <alignment horizontal="center" vertical="center"/>
    </xf>
    <xf borderId="38" fillId="0" fontId="0" numFmtId="167" pivotButton="0" quotePrefix="0" xfId="0"/>
    <xf borderId="47" fillId="0" fontId="0" numFmtId="167" pivotButton="0" quotePrefix="0" xfId="0"/>
    <xf borderId="55" fillId="0" fontId="0" numFmtId="165" pivotButton="0" quotePrefix="0" xfId="0"/>
    <xf borderId="54" fillId="0" fontId="0" numFmtId="165" pivotButton="0" quotePrefix="0" xfId="0"/>
    <xf borderId="56" fillId="0" fontId="0" numFmtId="167" pivotButton="0" quotePrefix="0" xfId="0"/>
    <xf borderId="31" fillId="0" fontId="0" numFmtId="167" pivotButton="0" quotePrefix="0" xfId="0"/>
    <xf borderId="57" fillId="0" fontId="0" numFmtId="165" pivotButton="0" quotePrefix="0" xfId="0"/>
    <xf borderId="27" fillId="0" fontId="0" numFmtId="165" pivotButton="0" quotePrefix="0" xfId="0"/>
    <xf borderId="58" fillId="0" fontId="4" numFmtId="166" pivotButton="0" quotePrefix="0" xfId="0"/>
    <xf applyAlignment="1" borderId="52" fillId="0" fontId="0" numFmtId="0" pivotButton="0" quotePrefix="0" xfId="0">
      <alignment horizontal="center" vertical="center"/>
    </xf>
    <xf borderId="59" fillId="6" fontId="4" numFmtId="0" pivotButton="0" quotePrefix="0" xfId="0"/>
    <xf borderId="32" fillId="0" fontId="0" numFmtId="167" pivotButton="0" quotePrefix="0" xfId="0"/>
    <xf borderId="60" fillId="0" fontId="0" numFmtId="167" pivotButton="0" quotePrefix="0" xfId="0"/>
    <xf applyAlignment="1" borderId="16" fillId="7" fontId="6" numFmtId="0" pivotButton="0" quotePrefix="0" xfId="0">
      <alignment horizontal="center" vertical="center"/>
    </xf>
    <xf applyAlignment="1" borderId="0" fillId="0" fontId="4" numFmtId="168" pivotButton="0" quotePrefix="0" xfId="1">
      <alignment horizontal="center" vertical="center"/>
    </xf>
    <xf borderId="61" fillId="0" fontId="0" numFmtId="167" pivotButton="0" quotePrefix="0" xfId="0"/>
    <xf borderId="54" fillId="0" fontId="0" numFmtId="167" pivotButton="0" quotePrefix="0" xfId="0"/>
    <xf borderId="37" fillId="0" fontId="0" numFmtId="167" pivotButton="0" quotePrefix="0" xfId="0"/>
    <xf applyAlignment="1" borderId="34" fillId="0" fontId="0" numFmtId="169" pivotButton="0" quotePrefix="0" xfId="0">
      <alignment horizontal="center" vertical="center"/>
    </xf>
    <xf borderId="16" fillId="0" fontId="0" numFmtId="167" pivotButton="0" quotePrefix="0" xfId="0"/>
    <xf borderId="62" fillId="0" fontId="0" numFmtId="167" pivotButton="0" quotePrefix="0" xfId="0"/>
    <xf applyAlignment="1" borderId="27" fillId="0" fontId="0" numFmtId="169" pivotButton="0" quotePrefix="0" xfId="0">
      <alignment horizontal="center" vertical="center"/>
    </xf>
    <xf applyAlignment="1" borderId="51" fillId="0" fontId="0" numFmtId="169" pivotButton="0" quotePrefix="0" xfId="0">
      <alignment horizontal="center" vertical="center"/>
    </xf>
    <xf applyAlignment="1" borderId="63" fillId="0" fontId="0" numFmtId="169" pivotButton="0" quotePrefix="0" xfId="0">
      <alignment horizontal="center" vertical="center"/>
    </xf>
    <xf borderId="64" fillId="0" fontId="0" numFmtId="167" pivotButton="0" quotePrefix="0" xfId="0"/>
    <xf applyAlignment="1" borderId="34" fillId="0" fontId="0" numFmtId="168" pivotButton="0" quotePrefix="0" xfId="0">
      <alignment horizontal="center" vertical="center"/>
    </xf>
    <xf applyAlignment="1" borderId="28" fillId="0" fontId="0" numFmtId="168" pivotButton="0" quotePrefix="0" xfId="0">
      <alignment horizontal="center" vertical="center"/>
    </xf>
    <xf borderId="49" fillId="0" fontId="8" numFmtId="0" pivotButton="0" quotePrefix="0" xfId="0"/>
    <xf borderId="35" fillId="0" fontId="0" numFmtId="14" pivotButton="0" quotePrefix="0" xfId="0"/>
    <xf borderId="43" fillId="0" fontId="0" numFmtId="14" pivotButton="0" quotePrefix="0" xfId="0"/>
    <xf borderId="35" fillId="0" fontId="2" numFmtId="167" pivotButton="0" quotePrefix="0" xfId="0"/>
    <xf applyAlignment="1" borderId="1" fillId="0" fontId="5" numFmtId="0" pivotButton="0" quotePrefix="0" xfId="0">
      <alignment horizontal="right" vertical="center"/>
    </xf>
    <xf applyAlignment="1" borderId="65" fillId="0" fontId="5" numFmtId="0" pivotButton="0" quotePrefix="0" xfId="0">
      <alignment horizontal="right" vertical="center"/>
    </xf>
    <xf borderId="0" fillId="0" fontId="0" numFmtId="14" pivotButton="0" quotePrefix="0" xfId="0"/>
    <xf borderId="69" fillId="0" fontId="2" numFmtId="167" pivotButton="0" quotePrefix="0" xfId="0"/>
    <xf applyAlignment="1" borderId="68" fillId="0" fontId="5" numFmtId="0" pivotButton="0" quotePrefix="0" xfId="0">
      <alignment horizontal="right" vertical="center"/>
    </xf>
    <xf applyAlignment="1" borderId="71" fillId="4" fontId="4" numFmtId="0" pivotButton="0" quotePrefix="0" xfId="0">
      <alignment horizontal="center" vertical="center"/>
    </xf>
    <xf applyAlignment="1" borderId="70" fillId="4" fontId="4" numFmtId="0" pivotButton="0" quotePrefix="0" xfId="0">
      <alignment horizontal="center" vertical="center"/>
    </xf>
    <xf applyAlignment="1" borderId="68" fillId="0" fontId="4" numFmtId="0" pivotButton="0" quotePrefix="0" xfId="0">
      <alignment horizontal="right" vertical="center"/>
    </xf>
    <xf borderId="68" fillId="0" fontId="2" numFmtId="167" pivotButton="0" quotePrefix="0" xfId="0"/>
    <xf applyAlignment="1" borderId="15" fillId="4" fontId="4" numFmtId="0" pivotButton="0" quotePrefix="0" xfId="0">
      <alignment horizontal="center" vertical="center"/>
    </xf>
    <xf applyAlignment="1" borderId="72" fillId="4" fontId="4" numFmtId="0" pivotButton="0" quotePrefix="0" xfId="0">
      <alignment horizontal="center" vertical="center"/>
    </xf>
    <xf borderId="74" fillId="0" fontId="0" numFmtId="0" pivotButton="0" quotePrefix="0" xfId="0"/>
    <xf borderId="73" fillId="0" fontId="0" numFmtId="14" pivotButton="0" quotePrefix="0" xfId="0"/>
    <xf borderId="66" fillId="0" fontId="0" numFmtId="14" pivotButton="0" quotePrefix="0" xfId="0"/>
    <xf borderId="68" fillId="0" fontId="0" numFmtId="0" pivotButton="0" quotePrefix="0" xfId="0"/>
    <xf borderId="67" fillId="0" fontId="0" numFmtId="14" pivotButton="0" quotePrefix="0" xfId="0"/>
    <xf borderId="16" fillId="0" fontId="2" numFmtId="0" pivotButton="0" quotePrefix="0" xfId="0"/>
    <xf borderId="76" fillId="5" fontId="4" numFmtId="0" pivotButton="0" quotePrefix="0" xfId="0"/>
    <xf borderId="77" fillId="5" fontId="4" numFmtId="0" pivotButton="0" quotePrefix="0" xfId="0"/>
    <xf borderId="78" fillId="6" fontId="4" numFmtId="0" pivotButton="0" quotePrefix="0" xfId="0"/>
    <xf borderId="79" fillId="0" fontId="0" numFmtId="0" pivotButton="0" quotePrefix="0" xfId="0"/>
    <xf borderId="80" fillId="0" fontId="0" numFmtId="0" pivotButton="0" quotePrefix="0" xfId="0"/>
    <xf applyAlignment="1" borderId="68" fillId="7" fontId="6" numFmtId="0" pivotButton="0" quotePrefix="0" xfId="0">
      <alignment horizontal="center" vertical="center"/>
    </xf>
    <xf borderId="75" fillId="0" fontId="0" numFmtId="167" pivotButton="0" quotePrefix="0" xfId="0"/>
    <xf borderId="81" fillId="6" fontId="4" numFmtId="0" pivotButton="0" quotePrefix="0" xfId="0"/>
    <xf applyAlignment="1" borderId="51" fillId="0" fontId="0" numFmtId="168" pivotButton="0" quotePrefix="0" xfId="0">
      <alignment horizontal="center" vertical="center"/>
    </xf>
    <xf borderId="22" fillId="0" fontId="0" numFmtId="167" pivotButton="0" quotePrefix="0" xfId="0"/>
    <xf borderId="82" fillId="0" fontId="0" numFmtId="167" pivotButton="0" quotePrefix="0" xfId="0"/>
    <xf borderId="55" fillId="0" fontId="0" numFmtId="167" pivotButton="0" quotePrefix="0" xfId="0"/>
    <xf applyAlignment="1" borderId="63" fillId="0" fontId="0" numFmtId="168" pivotButton="0" quotePrefix="0" xfId="0">
      <alignment horizontal="center" vertical="center"/>
    </xf>
    <xf applyAlignment="1" borderId="27" fillId="0" fontId="0" numFmtId="168" pivotButton="0" quotePrefix="0" xfId="0">
      <alignment horizontal="center" vertical="center"/>
    </xf>
    <xf borderId="83" fillId="0" fontId="0" numFmtId="167" pivotButton="0" quotePrefix="0" xfId="0"/>
    <xf borderId="84" fillId="0" fontId="0" numFmtId="167" pivotButton="0" quotePrefix="0" xfId="0"/>
    <xf applyAlignment="1" borderId="16" fillId="0" fontId="2" numFmtId="0" pivotButton="0" quotePrefix="0" xfId="0">
      <alignment vertical="center"/>
    </xf>
    <xf borderId="16" fillId="0" fontId="2" numFmtId="14" pivotButton="0" quotePrefix="0" xfId="0"/>
    <xf borderId="85" fillId="0" fontId="8" numFmtId="0" pivotButton="0" quotePrefix="0" xfId="0"/>
    <xf borderId="1" fillId="0" fontId="10" numFmtId="165" pivotButton="0" quotePrefix="0" xfId="0"/>
    <xf applyAlignment="1" borderId="1" fillId="0" fontId="10" numFmtId="0" pivotButton="0" quotePrefix="0" xfId="0">
      <alignment horizontal="right" vertical="center"/>
    </xf>
    <xf applyAlignment="1" borderId="1" fillId="0" fontId="10" numFmtId="14" pivotButton="0" quotePrefix="0" xfId="0">
      <alignment horizontal="right" vertical="center"/>
    </xf>
    <xf borderId="24" fillId="0" fontId="2" numFmtId="14" pivotButton="0" quotePrefix="0" xfId="0"/>
    <xf borderId="0" fillId="12" fontId="0" numFmtId="0" pivotButton="0" quotePrefix="0" xfId="0"/>
    <xf applyAlignment="1" borderId="0" fillId="12" fontId="9" numFmtId="0" pivotButton="0" quotePrefix="0" xfId="0">
      <alignment horizontal="center"/>
    </xf>
    <xf applyAlignment="1" borderId="0" fillId="12" fontId="13" numFmtId="170" pivotButton="0" quotePrefix="0" xfId="0">
      <alignment horizontal="left" readingOrder="1" vertical="center" wrapText="1"/>
    </xf>
    <xf applyAlignment="1" borderId="0" fillId="12" fontId="13" numFmtId="0" pivotButton="0" quotePrefix="0" xfId="0">
      <alignment horizontal="left" readingOrder="1" vertical="center" wrapText="1"/>
    </xf>
    <xf applyAlignment="1" borderId="0" fillId="13" fontId="13" numFmtId="0" pivotButton="0" quotePrefix="0" xfId="0">
      <alignment horizontal="center" readingOrder="1" vertical="center" wrapText="1"/>
    </xf>
    <xf applyAlignment="1" borderId="0" fillId="13" fontId="13" numFmtId="170" pivotButton="0" quotePrefix="0" xfId="0">
      <alignment horizontal="left" readingOrder="1" vertical="center" wrapText="1"/>
    </xf>
    <xf applyAlignment="1" borderId="0" fillId="13" fontId="13" numFmtId="0" pivotButton="0" quotePrefix="0" xfId="0">
      <alignment horizontal="left" readingOrder="1" vertical="center" wrapText="1"/>
    </xf>
    <xf applyAlignment="1" borderId="86" fillId="4" fontId="4" numFmtId="0" pivotButton="0" quotePrefix="0" xfId="0">
      <alignment horizontal="center" vertical="center"/>
    </xf>
    <xf borderId="87" fillId="5" fontId="4" numFmtId="0" pivotButton="0" quotePrefix="0" xfId="0"/>
    <xf borderId="89" fillId="5" fontId="4" numFmtId="0" pivotButton="0" quotePrefix="0" xfId="0"/>
    <xf borderId="88" fillId="0" fontId="0" numFmtId="0" pivotButton="0" quotePrefix="0" xfId="0"/>
    <xf borderId="90" fillId="0" fontId="0" numFmtId="14" pivotButton="0" quotePrefix="0" xfId="0"/>
    <xf borderId="90" fillId="0" fontId="0" numFmtId="0" pivotButton="0" quotePrefix="0" xfId="0"/>
    <xf borderId="91" fillId="0" fontId="2" numFmtId="167" pivotButton="0" quotePrefix="0" xfId="0"/>
    <xf borderId="93" fillId="0" fontId="0" numFmtId="0" pivotButton="0" quotePrefix="0" xfId="0"/>
    <xf borderId="92" fillId="0" fontId="0" numFmtId="9" pivotButton="0" quotePrefix="0" xfId="1"/>
    <xf applyAlignment="1" borderId="65" fillId="0" fontId="10" numFmtId="0" pivotButton="0" quotePrefix="0" xfId="0">
      <alignment horizontal="right" vertical="center"/>
    </xf>
    <xf borderId="94" fillId="0" fontId="2" numFmtId="167" pivotButton="0" quotePrefix="0" xfId="0"/>
    <xf borderId="91" fillId="0" fontId="0" numFmtId="0" pivotButton="0" quotePrefix="0" xfId="0"/>
    <xf borderId="0" fillId="0" fontId="0" numFmtId="0" pivotButton="0" quotePrefix="0" xfId="0"/>
    <xf applyAlignment="1" borderId="0" fillId="11" fontId="12" numFmtId="0" pivotButton="0" quotePrefix="0" xfId="0">
      <alignment horizontal="center" readingOrder="1" vertical="center" wrapText="1"/>
    </xf>
    <xf applyAlignment="1" borderId="11" fillId="4" fontId="4" numFmtId="0" pivotButton="0" quotePrefix="0" xfId="0">
      <alignment horizontal="center"/>
    </xf>
    <xf borderId="0" fillId="0" fontId="0" numFmtId="0" pivotButton="0" quotePrefix="0" xfId="0"/>
    <xf applyAlignment="1" borderId="69" fillId="4" fontId="4" numFmtId="0" pivotButton="0" quotePrefix="0" xfId="0">
      <alignment horizontal="center"/>
    </xf>
    <xf applyAlignment="1" borderId="0" fillId="10" fontId="11" numFmtId="0" pivotButton="0" quotePrefix="0" xfId="0">
      <alignment horizontal="center" readingOrder="1" vertical="center" wrapText="1"/>
    </xf>
    <xf applyAlignment="1" borderId="0" fillId="11" fontId="12" numFmtId="0" pivotButton="0" quotePrefix="0" xfId="0">
      <alignment horizontal="center" readingOrder="1" vertical="center" wrapText="1"/>
    </xf>
    <xf applyAlignment="1" borderId="0" fillId="0" fontId="14" numFmtId="0" pivotButton="0" quotePrefix="0" xfId="0">
      <alignment horizontal="center"/>
    </xf>
    <xf applyAlignment="1" borderId="0" fillId="8" fontId="7" numFmtId="0" pivotButton="0" quotePrefix="0" xfId="0">
      <alignment horizontal="center" vertical="center"/>
    </xf>
    <xf borderId="0" fillId="0" fontId="15" numFmtId="0" pivotButton="0" quotePrefix="0" xfId="0"/>
    <xf borderId="0" fillId="0" fontId="0" numFmtId="171" pivotButton="0" quotePrefix="0" xfId="0"/>
  </cellXfs>
  <cellStyles count="2">
    <cellStyle builtinId="0" name="Normal" xfId="0"/>
    <cellStyle builtinId="5" name="Percent" xfId="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externalLinks/externalLink1.xml" Type="http://schemas.openxmlformats.org/officeDocument/2006/relationships/externalLink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3298416118969505"/>
          <y val="0.1286854560728279"/>
          <w val="0.3431465557052328"/>
          <h val="0.880304384472893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C819"/>
              </a:solidFill>
              <a:ln xmlns:a="http://schemas.openxmlformats.org/drawingml/2006/main" w="19050">
                <a:solidFill>
                  <a:schemeClr val="bg2">
                    <a:lumMod val="25000"/>
                  </a:schemeClr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noFill/>
                <a:prstDash val="solid"/>
              </a:ln>
            </spPr>
          </dPt>
          <val>
            <numRef>
              <f>'Weekly Report'!$N$14:$N$16</f>
              <numCache>
                <formatCode>"$"#\ ##0;00</formatCode>
                <ptCount val="3"/>
                <pt idx="0">
                  <formatCode>"$"#\ ##0</formatCode>
                  <v>115500</v>
                </pt>
                <pt idx="1">
                  <v>91807.02</v>
                </pt>
                <pt idx="2">
                  <formatCode>"$"#\ ##0</formatCode>
                  <v>23692.98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10.xml><?xml version="1.0" encoding="utf-8"?>
<chartSpace xmlns="http://schemas.openxmlformats.org/drawingml/2006/chart">
  <chart>
    <plotArea>
      <layout/>
      <barChart>
        <barDir val="bar"/>
        <grouping val="stacked"/>
        <varyColors val="0"/>
        <ser>
          <idx val="0"/>
          <order val="0"/>
          <tx>
            <strRef>
              <f>'[1]Excel Gantt Chart Template'!$B$5</f>
              <strCache>
                <ptCount val="1"/>
                <pt idx="0">
                  <v>START DATE</v>
                </pt>
              </strCache>
            </strRef>
          </tx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'[1]Excel Gantt Chart Template'!$D$6:$D$14</f>
              <strCache>
                <ptCount val="9"/>
                <pt idx="0">
                  <v>Enter Task 1</v>
                </pt>
                <pt idx="1">
                  <v>Enter Task 2</v>
                </pt>
                <pt idx="2">
                  <v>Enter Task 3</v>
                </pt>
                <pt idx="3">
                  <v>Enter Task 4</v>
                </pt>
                <pt idx="4">
                  <v>Enter Task 5</v>
                </pt>
                <pt idx="5">
                  <v>Enter Task 6</v>
                </pt>
                <pt idx="6">
                  <v>Enter Task 7</v>
                </pt>
                <pt idx="7">
                  <v>Enter Task 8</v>
                </pt>
                <pt idx="8">
                  <v>Enter Task 9</v>
                </pt>
              </strCache>
            </strRef>
          </cat>
          <val>
            <numRef>
              <f>'[1]Excel Gantt Chart Template'!$B$6:$B$14</f>
              <numCache>
                <formatCode>General</formatCode>
                <ptCount val="9"/>
                <pt idx="0">
                  <v>43306</v>
                </pt>
                <pt idx="1">
                  <v>43327</v>
                </pt>
                <pt idx="2">
                  <v>43327</v>
                </pt>
                <pt idx="3">
                  <v>43351</v>
                </pt>
                <pt idx="4">
                  <v>43377</v>
                </pt>
                <pt idx="5">
                  <v>43419</v>
                </pt>
                <pt idx="6">
                  <v>43471</v>
                </pt>
                <pt idx="7">
                  <v>43535</v>
                </pt>
                <pt idx="8">
                  <v>43556</v>
                </pt>
              </numCache>
            </numRef>
          </val>
        </ser>
        <ser>
          <idx val="1"/>
          <order val="1"/>
          <tx>
            <strRef>
              <f>'[1]Excel Gantt Chart Template'!$E$4:$E$5</f>
              <strCache>
                <ptCount val="1"/>
                <pt idx="0">
                  <v>DURATION (days)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'[1]Excel Gantt Chart Template'!$D$6:$D$14</f>
              <strCache>
                <ptCount val="9"/>
                <pt idx="0">
                  <v>Enter Task 1</v>
                </pt>
                <pt idx="1">
                  <v>Enter Task 2</v>
                </pt>
                <pt idx="2">
                  <v>Enter Task 3</v>
                </pt>
                <pt idx="3">
                  <v>Enter Task 4</v>
                </pt>
                <pt idx="4">
                  <v>Enter Task 5</v>
                </pt>
                <pt idx="5">
                  <v>Enter Task 6</v>
                </pt>
                <pt idx="6">
                  <v>Enter Task 7</v>
                </pt>
                <pt idx="7">
                  <v>Enter Task 8</v>
                </pt>
                <pt idx="8">
                  <v>Enter Task 9</v>
                </pt>
              </strCache>
            </strRef>
          </cat>
          <val>
            <numRef>
              <f>'[1]Excel Gantt Chart Template'!$E$6:$E$14</f>
              <numCache>
                <formatCode>General</formatCode>
                <ptCount val="9"/>
                <pt idx="0">
                  <v>35</v>
                </pt>
                <pt idx="1">
                  <v>22</v>
                </pt>
                <pt idx="2">
                  <v>32</v>
                </pt>
                <pt idx="3">
                  <v>22</v>
                </pt>
                <pt idx="4">
                  <v>33</v>
                </pt>
                <pt idx="5">
                  <v>36</v>
                </pt>
                <pt idx="6">
                  <v>70</v>
                </pt>
                <pt idx="7">
                  <v>31</v>
                </pt>
                <pt idx="8">
                  <v>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50255136"/>
        <axId val="750256816"/>
      </barChart>
      <catAx>
        <axId val="750255136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50256816"/>
        <crosses val="autoZero"/>
        <auto val="1"/>
        <lblAlgn val="ctr"/>
        <lblOffset val="100"/>
        <noMultiLvlLbl val="0"/>
      </catAx>
      <valAx>
        <axId val="750256816"/>
        <scaling>
          <orientation val="minMax"/>
          <max val="43620"/>
          <min val="43300"/>
        </scaling>
        <delete val="0"/>
        <axPos val="t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m\/d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7502551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3627592811819347"/>
          <y val="0.0337349454485567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659123226603672"/>
          <y val="0.1320950898560248"/>
          <w val="0.4069489640794543"/>
          <h val="0.8679049101439752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bg2">
                    <a:lumMod val="25000"/>
                  </a:schemeClr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rgbClr val="A6C1FC"/>
              </a:solidFill>
              <a:ln xmlns:a="http://schemas.openxmlformats.org/drawingml/2006/main" w="19050">
                <a:noFill/>
                <a:prstDash val="solid"/>
              </a:ln>
            </spPr>
          </dPt>
          <val>
            <numRef>
              <f>'Weekly Report'!$O$14:$O$16</f>
              <numCache>
                <formatCode>"$"#\ ##0;00</formatCode>
                <ptCount val="3"/>
                <pt idx="0">
                  <formatCode>"$"#\ ##0</formatCode>
                  <v>36000</v>
                </pt>
                <pt idx="1">
                  <v>26103.22</v>
                </pt>
                <pt idx="2">
                  <formatCode>"$"#\ ##0</formatCode>
                  <v>9896.779999999999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EEB500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Report'!$N$51:$N$53</f>
              <numCache>
                <formatCode>"$"#\ ##0;00</formatCode>
                <ptCount val="3"/>
                <pt idx="0">
                  <formatCode>"$"#\ ##0</formatCode>
                  <v>41500</v>
                </pt>
                <pt idx="1">
                  <v>38543.97</v>
                </pt>
                <pt idx="2">
                  <formatCode>"$"#\ ##0</formatCode>
                  <v>2956.029999999999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4139885906467507"/>
          <y val="0.019641504480028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3015604634599999"/>
          <y val="0.1232920428713809"/>
          <w val="0.4604113746354413"/>
          <h val="0.7734253408549728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1">
                  <a:lumMod val="75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1">
                  <a:lumMod val="40000"/>
                  <a:lumOff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Report'!$O$51:$O$53</f>
              <numCache>
                <formatCode>"$"#\ ##0;00</formatCode>
                <ptCount val="3"/>
                <pt idx="0">
                  <formatCode>"$"#\ ##0</formatCode>
                  <v>10500</v>
                </pt>
                <pt idx="1">
                  <v>8105</v>
                </pt>
                <pt idx="2">
                  <formatCode>"$"#\ ##0</formatCode>
                  <v>2395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rgbClr val="EEB500"/>
                </a:solidFill>
              </a:rPr>
              <a:t>Google Budget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601049666702356"/>
          <y val="0.124348604857498"/>
          <w val="0.4797899552465009"/>
          <h val="0.781194904537630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C819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4">
                  <a:lumMod val="20000"/>
                  <a:lumOff val="8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Report'!$N$89:$N$91</f>
              <numCache>
                <formatCode>"$"#\ ##0;00</formatCode>
                <ptCount val="3"/>
                <pt idx="0">
                  <formatCode>"$"#\ ##0</formatCode>
                  <v>48000</v>
                </pt>
                <pt idx="1">
                  <v>20024.89</v>
                </pt>
                <pt idx="2">
                  <formatCode>"$"#\ ##0</formatCode>
                  <v>27975.11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b="1" lang="en-US" sz="1800">
                <a:solidFill>
                  <a:schemeClr val="accent1"/>
                </a:solidFill>
              </a:rPr>
              <a:t>Facebook Budget</a:t>
            </a:r>
          </a:p>
          <a:p xmlns:a="http://schemas.openxmlformats.org/drawingml/2006/main">
            <a:pPr>
              <a:defRPr b="0" baseline="0" i="0" kern="1200" spc="0" strike="noStrike" sz="140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b="1" lang="en-US" sz="1800">
              <a:solidFill>
                <a:schemeClr val="accent1"/>
              </a:solidFill>
            </a:endParaRPr>
          </a:p>
        </rich>
      </tx>
      <layout>
        <manualLayout>
          <xMode val="edge"/>
          <yMode val="edge"/>
          <x val="0.4139885906467507"/>
          <y val="0.0268405100865893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2869771355554521"/>
          <y val="0.1628926138924784"/>
          <w val="0.4903158637434508"/>
          <h val="0.6954067343575575"/>
        </manualLayout>
      </layout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noFill xmlns:a="http://schemas.openxmlformats.org/drawingml/2006/main"/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5">
                  <a:lumMod val="75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5">
                  <a:lumMod val="40000"/>
                  <a:lumOff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val>
            <numRef>
              <f>'Weekly Report'!$O$89:$O$91</f>
              <numCache>
                <formatCode>"$"#\ ##0;00</formatCode>
                <ptCount val="3"/>
                <pt idx="0">
                  <formatCode>"$"#\ ##0</formatCode>
                  <v>14700</v>
                </pt>
                <pt idx="1">
                  <v>7852</v>
                </pt>
                <pt idx="2">
                  <formatCode>"$"#\ ##0</formatCode>
                  <v>6848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90"/>
        <holeSize val="55"/>
      </doughnutChart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delete val="1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Report'!$R$8:$R$10</f>
              <numCache>
                <formatCode>yyyy-mm-dd</formatCode>
                <ptCount val="3"/>
                <pt idx="0">
                  <v>43282</v>
                </pt>
                <pt idx="1">
                  <v>43542</v>
                </pt>
                <pt idx="2">
                  <v>43646</v>
                </pt>
              </numCache>
            </numRef>
          </xVal>
          <yVal>
            <numRef>
              <f>'Weekly Report'!$Q$8:$Q$10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6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Report'!$R$45:$R$47</f>
              <numCache>
                <formatCode>yyyy-mm-dd</formatCode>
                <ptCount val="3"/>
                <pt idx="0">
                  <v>43466</v>
                </pt>
                <pt idx="1">
                  <v>43542</v>
                </pt>
                <pt idx="2">
                  <v>43555</v>
                </pt>
              </numCache>
            </numRef>
          </xVal>
          <yVal>
            <numRef>
              <f>'Weekly Report'!$Q$45:$Q$47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x val="0.04534845126940977"/>
          <y val="0"/>
          <w val="0.9093030974611804"/>
          <h val="0.655990376452886"/>
        </manualLayout>
      </layout>
      <scatterChart>
        <scatterStyle val="lineMarker"/>
        <varyColors val="1"/>
        <ser>
          <idx val="0"/>
          <order val="0"/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dPt>
            <idx val="0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cap="rnd" w="25400">
                <a:noFill/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6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fr-F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errBars>
            <errDir val="y"/>
            <errBarType val="minus"/>
            <errValType val="percentage"/>
            <noEndCap val="0"/>
            <val val="100"/>
            <spPr>
              <a:noFill xmlns:a="http://schemas.openxmlformats.org/drawingml/2006/main"/>
              <a:ln xmlns:a="http://schemas.openxmlformats.org/drawingml/2006/main" algn="ctr" cap="flat" cmpd="sng" w="9525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spPr>
          </errBars>
          <xVal>
            <numRef>
              <f>'Weekly Report'!$R$45:$R$47</f>
              <numCache>
                <formatCode>yyyy-mm-dd</formatCode>
                <ptCount val="3"/>
                <pt idx="0">
                  <v>43466</v>
                </pt>
                <pt idx="1">
                  <v>43542</v>
                </pt>
                <pt idx="2">
                  <v>43555</v>
                </pt>
              </numCache>
            </numRef>
          </xVal>
          <yVal>
            <numRef>
              <f>'Weekly Report'!$Q$45:$Q$47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y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axId val="866276488"/>
        <axId val="614163792"/>
      </scatterChart>
      <valAx>
        <axId val="866276488"/>
        <scaling>
          <orientation val="minMax"/>
        </scaling>
        <delete val="0"/>
        <axPos val="b"/>
        <numFmt formatCode="yyyy-mm-dd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31750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FR"/>
          </a:p>
        </txPr>
        <crossAx val="614163792"/>
        <crosses val="autoZero"/>
        <crossBetween val="midCat"/>
      </valAx>
      <valAx>
        <axId val="614163792"/>
        <scaling>
          <orientation val="minMax"/>
        </scaling>
        <delete val="1"/>
        <axPos val="l"/>
        <numFmt formatCode="General" sourceLinked="1"/>
        <majorTickMark val="out"/>
        <minorTickMark val="none"/>
        <tickLblPos val="nextTo"/>
        <crossAx val="86627648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Relationship Id="rId10" Target="/xl/charts/chart10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219417</colOff>
      <row>17</row>
      <rowOff>13608</rowOff>
    </from>
    <to>
      <col>15</col>
      <colOff>500063</colOff>
      <row>33</row>
      <rowOff>90147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374195</colOff>
      <row>16</row>
      <rowOff>231322</rowOff>
    </from>
    <to>
      <col>18</col>
      <colOff>782410</colOff>
      <row>33</row>
      <rowOff>88448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219417</colOff>
      <row>53</row>
      <rowOff>238127</rowOff>
    </from>
    <to>
      <col>15</col>
      <colOff>500063</colOff>
      <row>68</row>
      <rowOff>239825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11</col>
      <colOff>1000124</colOff>
      <row>54</row>
      <rowOff>18712</rowOff>
    </from>
    <to>
      <col>18</col>
      <colOff>292553</colOff>
      <row>70</row>
      <rowOff>34018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7</col>
      <colOff>219417</colOff>
      <row>92</row>
      <rowOff>88448</rowOff>
    </from>
    <to>
      <col>15</col>
      <colOff>500063</colOff>
      <row>108</row>
      <rowOff>90146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12</col>
      <colOff>333374</colOff>
      <row>92</row>
      <rowOff>73141</rowOff>
    </from>
    <to>
      <col>18</col>
      <colOff>741589</colOff>
      <row>108</row>
      <rowOff>88447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8</col>
      <colOff>13608</colOff>
      <row>34</row>
      <rowOff>231321</rowOff>
    </from>
    <to>
      <col>20</col>
      <colOff>1</colOff>
      <row>36</row>
      <rowOff>323849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8</col>
      <colOff>13607</colOff>
      <row>70</row>
      <rowOff>136073</rowOff>
    </from>
    <to>
      <col>20</col>
      <colOff>0</colOff>
      <row>72</row>
      <rowOff>283029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7</col>
      <colOff>13608</colOff>
      <row>109</row>
      <rowOff>0</rowOff>
    </from>
    <to>
      <col>19</col>
      <colOff>13608</colOff>
      <row>111</row>
      <rowOff>10886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8</col>
      <colOff>16933</colOff>
      <row>128</row>
      <rowOff>16933</rowOff>
    </from>
    <to>
      <col>20</col>
      <colOff>528189</colOff>
      <row>138</row>
      <rowOff>296333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Users/bmarquis/OneDrive%20-%20College%20LaSalle/Downloads/Excel-Timeline-Template-Downloa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cel Gantt Chart Template"/>
      <sheetName val="Excel Timeline Template"/>
    </sheetNames>
    <sheetDataSet>
      <sheetData sheetId="0">
        <row r="4">
          <cell r="E4" t="str">
            <v>DURATION (days)</v>
          </cell>
        </row>
        <row r="5">
          <cell r="B5" t="str">
            <v>START DATE</v>
          </cell>
          <cell r="E5"/>
        </row>
        <row r="6">
          <cell r="B6">
            <v>43306</v>
          </cell>
          <cell r="D6" t="str">
            <v>Enter Task 1</v>
          </cell>
          <cell r="E6">
            <v>35</v>
          </cell>
        </row>
        <row r="7">
          <cell r="B7">
            <v>43327</v>
          </cell>
          <cell r="D7" t="str">
            <v>Enter Task 2</v>
          </cell>
          <cell r="E7">
            <v>22</v>
          </cell>
        </row>
        <row r="8">
          <cell r="B8">
            <v>43327</v>
          </cell>
          <cell r="D8" t="str">
            <v>Enter Task 3</v>
          </cell>
          <cell r="E8">
            <v>32</v>
          </cell>
        </row>
        <row r="9">
          <cell r="B9">
            <v>43351</v>
          </cell>
          <cell r="D9" t="str">
            <v>Enter Task 4</v>
          </cell>
          <cell r="E9">
            <v>22</v>
          </cell>
        </row>
        <row r="10">
          <cell r="B10">
            <v>43377</v>
          </cell>
          <cell r="D10" t="str">
            <v>Enter Task 5</v>
          </cell>
          <cell r="E10">
            <v>33</v>
          </cell>
        </row>
        <row r="11">
          <cell r="B11">
            <v>43419</v>
          </cell>
          <cell r="D11" t="str">
            <v>Enter Task 6</v>
          </cell>
          <cell r="E11">
            <v>36</v>
          </cell>
        </row>
        <row r="12">
          <cell r="B12">
            <v>43471</v>
          </cell>
          <cell r="D12" t="str">
            <v>Enter Task 7</v>
          </cell>
          <cell r="E12">
            <v>70</v>
          </cell>
        </row>
        <row r="13">
          <cell r="B13">
            <v>43535</v>
          </cell>
          <cell r="D13" t="str">
            <v>Enter Task 8</v>
          </cell>
          <cell r="E13">
            <v>31</v>
          </cell>
        </row>
        <row r="14">
          <cell r="B14">
            <v>43556</v>
          </cell>
          <cell r="D14" t="str">
            <v>Enter Task 9</v>
          </cell>
          <cell r="E14">
            <v>45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"/>
    </sheetView>
  </sheetViews>
  <sheetFormatPr baseColWidth="8" defaultRowHeight="15" outlineLevelCol="0"/>
  <cols>
    <col customWidth="1" max="1" min="1" style="156" width="44"/>
  </cols>
  <sheetData>
    <row r="1" spans="1:4">
      <c r="A1" s="162" t="s">
        <v>0</v>
      </c>
      <c r="B1" s="162" t="s">
        <v>1</v>
      </c>
      <c r="C1" s="162" t="s">
        <v>2</v>
      </c>
      <c r="D1" s="162" t="s">
        <v>3</v>
      </c>
    </row>
    <row r="2" spans="1:4">
      <c r="A2" t="s">
        <v>4</v>
      </c>
      <c r="B2" t="s">
        <v>5</v>
      </c>
      <c r="C2" t="s">
        <v>6</v>
      </c>
      <c r="D2" s="163" t="s">
        <v>7</v>
      </c>
    </row>
    <row r="3" spans="1:4">
      <c r="A3" t="s">
        <v>8</v>
      </c>
      <c r="B3" t="s">
        <v>9</v>
      </c>
      <c r="C3" t="s">
        <v>10</v>
      </c>
      <c r="D3" s="163" t="s">
        <v>11</v>
      </c>
    </row>
    <row r="4" spans="1:4">
      <c r="A4" t="s">
        <v>12</v>
      </c>
      <c r="B4" t="s">
        <v>13</v>
      </c>
      <c r="C4" t="s">
        <v>14</v>
      </c>
      <c r="D4" s="163" t="s">
        <v>15</v>
      </c>
    </row>
    <row r="5" spans="1:4">
      <c r="A5" t="s">
        <v>16</v>
      </c>
      <c r="B5" t="s">
        <v>17</v>
      </c>
      <c r="C5" t="s">
        <v>18</v>
      </c>
      <c r="D5" s="163" t="s">
        <v>19</v>
      </c>
    </row>
    <row r="6" spans="1:4">
      <c r="A6" t="s">
        <v>20</v>
      </c>
      <c r="B6" t="s">
        <v>21</v>
      </c>
      <c r="C6" t="s">
        <v>22</v>
      </c>
      <c r="D6" s="163" t="s">
        <v>23</v>
      </c>
    </row>
    <row r="7" spans="1:4">
      <c r="A7" t="s">
        <v>24</v>
      </c>
      <c r="B7" t="s">
        <v>25</v>
      </c>
      <c r="C7" t="s">
        <v>26</v>
      </c>
      <c r="D7" s="163" t="s">
        <v>27</v>
      </c>
    </row>
    <row r="8" spans="1:4">
      <c r="A8" t="s">
        <v>28</v>
      </c>
      <c r="B8" t="s">
        <v>29</v>
      </c>
      <c r="C8" t="s">
        <v>30</v>
      </c>
      <c r="D8" s="163" t="s">
        <v>31</v>
      </c>
    </row>
    <row r="9" spans="1:4">
      <c r="A9" t="s">
        <v>32</v>
      </c>
      <c r="B9" t="s">
        <v>17</v>
      </c>
      <c r="C9" t="s">
        <v>33</v>
      </c>
      <c r="D9" s="163" t="s">
        <v>34</v>
      </c>
    </row>
    <row r="10" spans="1:4">
      <c r="A10" t="s">
        <v>35</v>
      </c>
      <c r="B10" t="s">
        <v>36</v>
      </c>
      <c r="C10" t="s">
        <v>37</v>
      </c>
      <c r="D10" s="163" t="s">
        <v>38</v>
      </c>
    </row>
    <row r="11" spans="1:4">
      <c r="A11" t="s">
        <v>39</v>
      </c>
      <c r="B11" t="s">
        <v>40</v>
      </c>
      <c r="C11" t="s">
        <v>41</v>
      </c>
      <c r="D11" s="163" t="s">
        <v>42</v>
      </c>
    </row>
    <row r="12" spans="1:4">
      <c r="A12" t="s">
        <v>43</v>
      </c>
      <c r="B12" t="s">
        <v>44</v>
      </c>
      <c r="C12" t="s">
        <v>45</v>
      </c>
      <c r="D12" s="163" t="s">
        <v>46</v>
      </c>
    </row>
    <row r="13" spans="1:4">
      <c r="A13" t="s">
        <v>4</v>
      </c>
      <c r="B13" t="s">
        <v>47</v>
      </c>
      <c r="C13" t="s">
        <v>48</v>
      </c>
      <c r="D13" s="163" t="s">
        <v>49</v>
      </c>
    </row>
    <row r="14" spans="1:4">
      <c r="A14" t="s">
        <v>8</v>
      </c>
      <c r="B14" t="s">
        <v>50</v>
      </c>
      <c r="C14" t="s">
        <v>51</v>
      </c>
      <c r="D14" s="163" t="s">
        <v>52</v>
      </c>
    </row>
    <row r="15" spans="1:4">
      <c r="A15" t="s">
        <v>12</v>
      </c>
      <c r="B15" t="s">
        <v>53</v>
      </c>
      <c r="C15" t="s">
        <v>54</v>
      </c>
      <c r="D15" s="163" t="s">
        <v>55</v>
      </c>
    </row>
    <row r="16" spans="1:4">
      <c r="A16" t="s">
        <v>16</v>
      </c>
      <c r="B16" t="s">
        <v>56</v>
      </c>
      <c r="C16" t="s">
        <v>57</v>
      </c>
      <c r="D16" s="163" t="s">
        <v>58</v>
      </c>
    </row>
    <row r="17" spans="1:4">
      <c r="A17" t="s">
        <v>20</v>
      </c>
      <c r="B17" t="s">
        <v>53</v>
      </c>
      <c r="C17" t="s">
        <v>59</v>
      </c>
      <c r="D17" s="163" t="s">
        <v>60</v>
      </c>
    </row>
    <row r="18" spans="1:4">
      <c r="A18" t="s">
        <v>24</v>
      </c>
      <c r="B18" t="s">
        <v>53</v>
      </c>
      <c r="C18" t="s">
        <v>61</v>
      </c>
      <c r="D18" s="163" t="s">
        <v>27</v>
      </c>
    </row>
    <row r="19" spans="1:4">
      <c r="A19" t="s">
        <v>28</v>
      </c>
      <c r="B19" t="s">
        <v>62</v>
      </c>
      <c r="C19" t="s">
        <v>63</v>
      </c>
      <c r="D19" s="163" t="s">
        <v>64</v>
      </c>
    </row>
    <row r="20" spans="1:4">
      <c r="A20" t="s">
        <v>32</v>
      </c>
      <c r="B20" t="s">
        <v>65</v>
      </c>
      <c r="C20" t="s">
        <v>66</v>
      </c>
      <c r="D20" t="s">
        <v>67</v>
      </c>
    </row>
    <row r="21" spans="1:4">
      <c r="A21" t="s">
        <v>35</v>
      </c>
      <c r="B21" t="s">
        <v>68</v>
      </c>
      <c r="C21" t="s">
        <v>69</v>
      </c>
      <c r="D21" t="s">
        <v>70</v>
      </c>
    </row>
    <row r="22" spans="1:4">
      <c r="A22" t="s">
        <v>39</v>
      </c>
      <c r="B22" t="s">
        <v>9</v>
      </c>
      <c r="C22" t="s">
        <v>71</v>
      </c>
      <c r="D22" t="s">
        <v>72</v>
      </c>
    </row>
    <row r="23" spans="1:4">
      <c r="A23" t="s">
        <v>43</v>
      </c>
      <c r="B23" t="s">
        <v>73</v>
      </c>
      <c r="C23" t="s">
        <v>74</v>
      </c>
      <c r="D23" t="s">
        <v>75</v>
      </c>
    </row>
    <row r="24" spans="1:4">
      <c r="A24" t="s">
        <v>4</v>
      </c>
      <c r="B24" t="s">
        <v>76</v>
      </c>
      <c r="C24" t="s">
        <v>77</v>
      </c>
      <c r="D24" t="s">
        <v>78</v>
      </c>
    </row>
    <row r="25" spans="1:4">
      <c r="A25" t="s">
        <v>8</v>
      </c>
      <c r="B25" t="s">
        <v>53</v>
      </c>
      <c r="C25" t="s">
        <v>79</v>
      </c>
      <c r="D25" t="s">
        <v>80</v>
      </c>
    </row>
    <row r="26" spans="1:4">
      <c r="A26" t="s">
        <v>12</v>
      </c>
      <c r="B26" t="s">
        <v>81</v>
      </c>
      <c r="C26" t="s">
        <v>82</v>
      </c>
      <c r="D26" t="s">
        <v>83</v>
      </c>
    </row>
    <row r="27" spans="1:4">
      <c r="A27" t="s">
        <v>16</v>
      </c>
      <c r="B27" t="s">
        <v>84</v>
      </c>
      <c r="C27" t="s">
        <v>85</v>
      </c>
      <c r="D27" t="s">
        <v>86</v>
      </c>
    </row>
    <row r="28" spans="1:4">
      <c r="A28" t="s">
        <v>20</v>
      </c>
      <c r="B28" t="s">
        <v>87</v>
      </c>
      <c r="C28" t="s">
        <v>88</v>
      </c>
      <c r="D28" t="s">
        <v>89</v>
      </c>
    </row>
    <row r="29" spans="1:4">
      <c r="A29" t="s">
        <v>24</v>
      </c>
      <c r="B29" t="s">
        <v>90</v>
      </c>
      <c r="C29" t="s">
        <v>91</v>
      </c>
      <c r="D29" t="s">
        <v>92</v>
      </c>
    </row>
    <row r="30" spans="1:4">
      <c r="A30" t="s">
        <v>28</v>
      </c>
      <c r="B30" t="s">
        <v>93</v>
      </c>
      <c r="C30" t="s">
        <v>94</v>
      </c>
      <c r="D30" t="s">
        <v>95</v>
      </c>
    </row>
    <row r="31" spans="1:4">
      <c r="A31" t="s">
        <v>32</v>
      </c>
      <c r="B31" t="s">
        <v>40</v>
      </c>
      <c r="C31" t="s">
        <v>96</v>
      </c>
      <c r="D31" t="s">
        <v>97</v>
      </c>
    </row>
    <row r="32" spans="1:4">
      <c r="A32" t="s">
        <v>35</v>
      </c>
      <c r="B32" t="s">
        <v>98</v>
      </c>
      <c r="C32" t="s">
        <v>99</v>
      </c>
      <c r="D32" t="s">
        <v>100</v>
      </c>
    </row>
    <row r="33" spans="1:4">
      <c r="A33" t="s">
        <v>39</v>
      </c>
      <c r="B33" t="s">
        <v>9</v>
      </c>
      <c r="C33" t="s">
        <v>101</v>
      </c>
      <c r="D33" t="s">
        <v>102</v>
      </c>
    </row>
    <row r="34" spans="1:4">
      <c r="A34" t="s">
        <v>43</v>
      </c>
      <c r="B34" t="s">
        <v>103</v>
      </c>
      <c r="C34" t="s">
        <v>104</v>
      </c>
      <c r="D34" t="s">
        <v>105</v>
      </c>
    </row>
    <row r="35" spans="1:4">
      <c r="A35" t="s">
        <v>4</v>
      </c>
      <c r="B35" t="s">
        <v>106</v>
      </c>
      <c r="C35" t="s">
        <v>107</v>
      </c>
      <c r="D35" t="s">
        <v>108</v>
      </c>
    </row>
    <row r="36" spans="1:4">
      <c r="A36" t="s">
        <v>8</v>
      </c>
      <c r="B36" t="s">
        <v>109</v>
      </c>
      <c r="C36" t="s">
        <v>110</v>
      </c>
      <c r="D36" t="s">
        <v>111</v>
      </c>
    </row>
    <row r="37" spans="1:4">
      <c r="A37" t="s">
        <v>12</v>
      </c>
      <c r="B37" t="s">
        <v>112</v>
      </c>
      <c r="C37" t="s">
        <v>113</v>
      </c>
      <c r="D37" t="s">
        <v>114</v>
      </c>
    </row>
    <row r="38" spans="1:4">
      <c r="A38" t="s">
        <v>16</v>
      </c>
      <c r="B38" t="s">
        <v>115</v>
      </c>
      <c r="C38" t="s">
        <v>116</v>
      </c>
      <c r="D38" t="s">
        <v>117</v>
      </c>
    </row>
    <row r="39" spans="1:4">
      <c r="A39" t="s">
        <v>20</v>
      </c>
      <c r="B39" t="s">
        <v>118</v>
      </c>
      <c r="C39" t="s">
        <v>119</v>
      </c>
      <c r="D39" t="s">
        <v>120</v>
      </c>
    </row>
    <row r="40" spans="1:4">
      <c r="A40" t="s">
        <v>24</v>
      </c>
      <c r="B40" t="s">
        <v>121</v>
      </c>
      <c r="C40" t="s">
        <v>122</v>
      </c>
      <c r="D40" t="s">
        <v>123</v>
      </c>
    </row>
    <row r="41" spans="1:4">
      <c r="A41" t="s">
        <v>28</v>
      </c>
      <c r="B41" t="s">
        <v>124</v>
      </c>
      <c r="C41" t="s">
        <v>125</v>
      </c>
      <c r="D41" t="s">
        <v>126</v>
      </c>
    </row>
    <row r="42" spans="1:4">
      <c r="A42" t="s">
        <v>32</v>
      </c>
      <c r="B42" t="s">
        <v>127</v>
      </c>
      <c r="C42" t="s">
        <v>128</v>
      </c>
      <c r="D42" t="s">
        <v>129</v>
      </c>
    </row>
    <row r="43" spans="1:4">
      <c r="A43" t="s">
        <v>35</v>
      </c>
      <c r="B43" t="s">
        <v>130</v>
      </c>
      <c r="C43" t="s">
        <v>131</v>
      </c>
      <c r="D43" t="s">
        <v>132</v>
      </c>
    </row>
    <row r="44" spans="1:4">
      <c r="A44" t="s">
        <v>39</v>
      </c>
      <c r="B44" t="s">
        <v>133</v>
      </c>
      <c r="C44" t="s">
        <v>134</v>
      </c>
      <c r="D44" t="s">
        <v>135</v>
      </c>
    </row>
    <row r="45" spans="1:4">
      <c r="A45" t="s">
        <v>4</v>
      </c>
      <c r="B45" t="s">
        <v>136</v>
      </c>
      <c r="C45" t="s">
        <v>137</v>
      </c>
      <c r="D45" t="s">
        <v>138</v>
      </c>
    </row>
    <row r="46" spans="1:4">
      <c r="A46" t="s">
        <v>8</v>
      </c>
      <c r="B46" t="s">
        <v>50</v>
      </c>
      <c r="C46" t="s">
        <v>139</v>
      </c>
      <c r="D46" t="s">
        <v>140</v>
      </c>
    </row>
    <row r="47" spans="1:4">
      <c r="A47" t="s">
        <v>12</v>
      </c>
      <c r="B47" t="s">
        <v>112</v>
      </c>
      <c r="C47" t="s">
        <v>141</v>
      </c>
      <c r="D47" t="s">
        <v>142</v>
      </c>
    </row>
    <row r="48" spans="1:4">
      <c r="A48" t="s">
        <v>16</v>
      </c>
      <c r="B48" t="s">
        <v>143</v>
      </c>
      <c r="C48" t="s">
        <v>144</v>
      </c>
      <c r="D48" t="s">
        <v>145</v>
      </c>
    </row>
    <row r="49" spans="1:4">
      <c r="A49" t="s">
        <v>20</v>
      </c>
      <c r="B49" t="s">
        <v>81</v>
      </c>
      <c r="C49" t="s">
        <v>146</v>
      </c>
      <c r="D49" t="s">
        <v>147</v>
      </c>
    </row>
    <row r="50" spans="1:4">
      <c r="A50" t="s">
        <v>24</v>
      </c>
      <c r="B50" t="s">
        <v>148</v>
      </c>
      <c r="C50" t="s">
        <v>149</v>
      </c>
      <c r="D50" t="s">
        <v>150</v>
      </c>
    </row>
    <row r="51" spans="1:4">
      <c r="A51" t="s">
        <v>28</v>
      </c>
      <c r="B51" t="s">
        <v>143</v>
      </c>
      <c r="C51" t="s">
        <v>151</v>
      </c>
      <c r="D51" t="s">
        <v>152</v>
      </c>
    </row>
    <row r="52" spans="1:4">
      <c r="A52" t="s">
        <v>32</v>
      </c>
      <c r="B52" t="s">
        <v>56</v>
      </c>
      <c r="C52" t="s">
        <v>153</v>
      </c>
      <c r="D52" t="s">
        <v>154</v>
      </c>
    </row>
    <row r="53" spans="1:4">
      <c r="A53" t="s">
        <v>35</v>
      </c>
      <c r="B53" t="s">
        <v>155</v>
      </c>
      <c r="C53" t="s">
        <v>156</v>
      </c>
      <c r="D53" t="s">
        <v>157</v>
      </c>
    </row>
    <row r="54" spans="1:4">
      <c r="A54" t="s">
        <v>39</v>
      </c>
      <c r="B54" t="s">
        <v>158</v>
      </c>
      <c r="C54" t="s">
        <v>159</v>
      </c>
      <c r="D54" t="s">
        <v>160</v>
      </c>
    </row>
    <row r="55" spans="1:4">
      <c r="A55" t="s">
        <v>4</v>
      </c>
      <c r="B55" t="s">
        <v>161</v>
      </c>
      <c r="C55" t="s">
        <v>162</v>
      </c>
      <c r="D55" t="s">
        <v>163</v>
      </c>
    </row>
    <row r="56" spans="1:4">
      <c r="A56" t="s">
        <v>8</v>
      </c>
      <c r="B56" t="s">
        <v>21</v>
      </c>
      <c r="C56" t="s">
        <v>164</v>
      </c>
      <c r="D56" t="s">
        <v>165</v>
      </c>
    </row>
    <row r="57" spans="1:4">
      <c r="A57" t="s">
        <v>12</v>
      </c>
      <c r="B57" t="s">
        <v>166</v>
      </c>
      <c r="C57" t="s">
        <v>167</v>
      </c>
      <c r="D57" t="s">
        <v>168</v>
      </c>
    </row>
    <row r="58" spans="1:4">
      <c r="A58" t="s">
        <v>16</v>
      </c>
      <c r="B58" t="s">
        <v>124</v>
      </c>
      <c r="C58" t="s">
        <v>169</v>
      </c>
      <c r="D58" t="s">
        <v>170</v>
      </c>
    </row>
    <row r="59" spans="1:4">
      <c r="A59" t="s">
        <v>20</v>
      </c>
      <c r="B59" t="s">
        <v>81</v>
      </c>
      <c r="C59" t="s">
        <v>171</v>
      </c>
      <c r="D59" t="s">
        <v>172</v>
      </c>
    </row>
    <row r="60" spans="1:4">
      <c r="A60" t="s">
        <v>24</v>
      </c>
      <c r="B60" t="s">
        <v>173</v>
      </c>
      <c r="C60" t="s">
        <v>174</v>
      </c>
      <c r="D60" t="s">
        <v>175</v>
      </c>
    </row>
    <row r="61" spans="1:4">
      <c r="A61" t="s">
        <v>28</v>
      </c>
      <c r="B61" t="s">
        <v>93</v>
      </c>
      <c r="C61" t="s">
        <v>176</v>
      </c>
      <c r="D61" t="s">
        <v>177</v>
      </c>
    </row>
    <row r="62" spans="1:4">
      <c r="A62" t="s">
        <v>32</v>
      </c>
      <c r="B62" t="s">
        <v>178</v>
      </c>
      <c r="C62" t="s">
        <v>179</v>
      </c>
      <c r="D62" t="s">
        <v>180</v>
      </c>
    </row>
    <row r="63" spans="1:4">
      <c r="A63" t="s">
        <v>35</v>
      </c>
      <c r="B63" t="s">
        <v>181</v>
      </c>
      <c r="C63" t="s">
        <v>182</v>
      </c>
      <c r="D63" t="s">
        <v>183</v>
      </c>
    </row>
    <row r="64" spans="1:4">
      <c r="A64" t="s">
        <v>39</v>
      </c>
      <c r="B64" t="s">
        <v>184</v>
      </c>
      <c r="C64" t="s">
        <v>185</v>
      </c>
      <c r="D64" t="s">
        <v>186</v>
      </c>
    </row>
    <row r="65" spans="1:4">
      <c r="A65" t="s">
        <v>4</v>
      </c>
      <c r="B65" t="s">
        <v>187</v>
      </c>
      <c r="C65" t="s">
        <v>188</v>
      </c>
      <c r="D65" t="s">
        <v>189</v>
      </c>
    </row>
    <row r="66" spans="1:4">
      <c r="A66" t="s">
        <v>8</v>
      </c>
      <c r="B66" t="s">
        <v>50</v>
      </c>
      <c r="C66" t="s">
        <v>190</v>
      </c>
      <c r="D66" t="s">
        <v>191</v>
      </c>
    </row>
    <row r="67" spans="1:4">
      <c r="A67" t="s">
        <v>12</v>
      </c>
      <c r="B67" t="s">
        <v>184</v>
      </c>
      <c r="C67" t="s">
        <v>192</v>
      </c>
      <c r="D67" t="s">
        <v>193</v>
      </c>
    </row>
    <row r="68" spans="1:4">
      <c r="A68" t="s">
        <v>16</v>
      </c>
      <c r="B68" t="s">
        <v>194</v>
      </c>
      <c r="C68" t="s">
        <v>195</v>
      </c>
      <c r="D68" t="s">
        <v>196</v>
      </c>
    </row>
    <row r="69" spans="1:4">
      <c r="A69" t="s">
        <v>20</v>
      </c>
      <c r="B69" t="s">
        <v>173</v>
      </c>
      <c r="C69" t="s">
        <v>197</v>
      </c>
      <c r="D69" t="s">
        <v>198</v>
      </c>
    </row>
    <row r="70" spans="1:4">
      <c r="A70" t="s">
        <v>24</v>
      </c>
      <c r="B70" t="s">
        <v>13</v>
      </c>
      <c r="C70" t="s">
        <v>199</v>
      </c>
      <c r="D70" t="s">
        <v>200</v>
      </c>
    </row>
    <row r="71" spans="1:4">
      <c r="A71" t="s">
        <v>28</v>
      </c>
      <c r="B71" t="s">
        <v>201</v>
      </c>
      <c r="C71" t="s">
        <v>202</v>
      </c>
      <c r="D71" t="s">
        <v>203</v>
      </c>
    </row>
    <row r="72" spans="1:4">
      <c r="A72" t="s">
        <v>32</v>
      </c>
      <c r="B72" t="s">
        <v>201</v>
      </c>
      <c r="C72" t="s">
        <v>204</v>
      </c>
      <c r="D72" t="s">
        <v>205</v>
      </c>
    </row>
    <row r="73" spans="1:4">
      <c r="A73" t="s">
        <v>35</v>
      </c>
      <c r="B73" t="s">
        <v>25</v>
      </c>
      <c r="C73" t="s">
        <v>206</v>
      </c>
      <c r="D73" t="s">
        <v>207</v>
      </c>
    </row>
    <row r="74" spans="1:4">
      <c r="A74" t="s">
        <v>39</v>
      </c>
      <c r="B74" t="s">
        <v>118</v>
      </c>
      <c r="C74" t="s">
        <v>208</v>
      </c>
      <c r="D74" t="s">
        <v>209</v>
      </c>
    </row>
    <row r="75" spans="1:4">
      <c r="A75" t="s">
        <v>210</v>
      </c>
      <c r="B75" t="s">
        <v>211</v>
      </c>
      <c r="C75" t="s">
        <v>212</v>
      </c>
      <c r="D75" t="s">
        <v>213</v>
      </c>
    </row>
    <row r="76" spans="1:4">
      <c r="A76" t="s">
        <v>214</v>
      </c>
      <c r="B76" t="s">
        <v>121</v>
      </c>
      <c r="C76" t="s">
        <v>215</v>
      </c>
      <c r="D76" t="s">
        <v>216</v>
      </c>
    </row>
    <row r="77" spans="1:4">
      <c r="A77" t="s">
        <v>217</v>
      </c>
      <c r="B77" t="s">
        <v>218</v>
      </c>
      <c r="C77" t="s">
        <v>219</v>
      </c>
      <c r="D77" t="s">
        <v>220</v>
      </c>
    </row>
    <row r="78" spans="1:4">
      <c r="A78" t="s">
        <v>221</v>
      </c>
      <c r="B78" t="s">
        <v>84</v>
      </c>
      <c r="C78" t="s">
        <v>222</v>
      </c>
      <c r="D78" t="s">
        <v>223</v>
      </c>
    </row>
    <row r="79" spans="1:4">
      <c r="A79" t="s">
        <v>210</v>
      </c>
      <c r="B79" t="s">
        <v>181</v>
      </c>
      <c r="C79" t="s">
        <v>224</v>
      </c>
      <c r="D79" t="s">
        <v>225</v>
      </c>
    </row>
    <row r="80" spans="1:4">
      <c r="A80" t="s">
        <v>214</v>
      </c>
      <c r="B80" t="s">
        <v>226</v>
      </c>
      <c r="C80" t="s">
        <v>227</v>
      </c>
      <c r="D80" t="s">
        <v>228</v>
      </c>
    </row>
    <row r="81" spans="1:4">
      <c r="A81" t="s">
        <v>217</v>
      </c>
      <c r="B81" t="s">
        <v>229</v>
      </c>
      <c r="C81" t="s">
        <v>230</v>
      </c>
      <c r="D81" t="s">
        <v>231</v>
      </c>
    </row>
    <row r="82" spans="1:4">
      <c r="A82" t="s">
        <v>221</v>
      </c>
      <c r="B82" t="s">
        <v>229</v>
      </c>
      <c r="C82" t="s">
        <v>232</v>
      </c>
      <c r="D82" t="s">
        <v>233</v>
      </c>
    </row>
    <row r="83" spans="1:4">
      <c r="A83" t="s">
        <v>210</v>
      </c>
      <c r="B83" t="s">
        <v>234</v>
      </c>
      <c r="C83" t="s">
        <v>235</v>
      </c>
      <c r="D83" t="s">
        <v>236</v>
      </c>
    </row>
    <row r="84" spans="1:4">
      <c r="A84" t="s">
        <v>214</v>
      </c>
      <c r="B84" t="s">
        <v>68</v>
      </c>
      <c r="C84" t="s">
        <v>237</v>
      </c>
      <c r="D84" t="s">
        <v>238</v>
      </c>
    </row>
    <row r="85" spans="1:4">
      <c r="A85" t="s">
        <v>217</v>
      </c>
      <c r="B85" t="s">
        <v>56</v>
      </c>
      <c r="C85" t="s">
        <v>239</v>
      </c>
      <c r="D85" t="s">
        <v>240</v>
      </c>
    </row>
    <row r="86" spans="1:4">
      <c r="A86" t="s">
        <v>221</v>
      </c>
      <c r="B86" t="s">
        <v>143</v>
      </c>
      <c r="C86" t="s">
        <v>241</v>
      </c>
      <c r="D86" t="s">
        <v>242</v>
      </c>
    </row>
    <row r="87" spans="1:4">
      <c r="A87" t="s">
        <v>210</v>
      </c>
      <c r="B87" t="s">
        <v>211</v>
      </c>
      <c r="C87" t="s">
        <v>243</v>
      </c>
      <c r="D87" t="s">
        <v>244</v>
      </c>
    </row>
    <row r="88" spans="1:4">
      <c r="A88" t="s">
        <v>214</v>
      </c>
      <c r="B88" t="s">
        <v>245</v>
      </c>
      <c r="C88" t="s">
        <v>246</v>
      </c>
      <c r="D88" t="s">
        <v>247</v>
      </c>
    </row>
    <row r="89" spans="1:4">
      <c r="A89" t="s">
        <v>217</v>
      </c>
      <c r="B89" t="s">
        <v>124</v>
      </c>
      <c r="C89" t="s">
        <v>248</v>
      </c>
      <c r="D89" t="s">
        <v>249</v>
      </c>
    </row>
    <row r="90" spans="1:4">
      <c r="A90" t="s">
        <v>221</v>
      </c>
      <c r="B90" t="s">
        <v>93</v>
      </c>
      <c r="C90" t="s">
        <v>250</v>
      </c>
      <c r="D90" t="s">
        <v>251</v>
      </c>
    </row>
    <row r="91" spans="1:4">
      <c r="A91" t="s">
        <v>210</v>
      </c>
      <c r="B91" t="s">
        <v>187</v>
      </c>
      <c r="C91" t="s">
        <v>252</v>
      </c>
      <c r="D91" t="s">
        <v>253</v>
      </c>
    </row>
    <row r="92" spans="1:4">
      <c r="A92" t="s">
        <v>214</v>
      </c>
      <c r="B92" t="s">
        <v>254</v>
      </c>
      <c r="C92" t="s">
        <v>255</v>
      </c>
      <c r="D92" t="s">
        <v>256</v>
      </c>
    </row>
    <row r="93" spans="1:4">
      <c r="A93" t="s">
        <v>217</v>
      </c>
      <c r="B93" t="s">
        <v>257</v>
      </c>
      <c r="C93" t="s">
        <v>258</v>
      </c>
      <c r="D93" t="s">
        <v>259</v>
      </c>
    </row>
    <row r="94" spans="1:4">
      <c r="A94" t="s">
        <v>221</v>
      </c>
      <c r="B94" t="s">
        <v>143</v>
      </c>
      <c r="C94" t="s">
        <v>260</v>
      </c>
      <c r="D94" t="s">
        <v>261</v>
      </c>
    </row>
    <row r="95" spans="1:4">
      <c r="A95" t="s">
        <v>210</v>
      </c>
      <c r="B95" t="s">
        <v>121</v>
      </c>
      <c r="C95" t="s">
        <v>262</v>
      </c>
      <c r="D95" t="s">
        <v>263</v>
      </c>
    </row>
    <row r="96" spans="1:4">
      <c r="A96" t="s">
        <v>214</v>
      </c>
      <c r="B96" t="s">
        <v>81</v>
      </c>
      <c r="C96" t="s">
        <v>264</v>
      </c>
      <c r="D96" t="s">
        <v>265</v>
      </c>
    </row>
    <row r="97" spans="1:4">
      <c r="A97" t="s">
        <v>217</v>
      </c>
      <c r="B97" t="s">
        <v>124</v>
      </c>
      <c r="C97" t="s">
        <v>266</v>
      </c>
      <c r="D97" t="s">
        <v>267</v>
      </c>
    </row>
    <row r="98" spans="1:4">
      <c r="A98" t="s">
        <v>221</v>
      </c>
      <c r="B98" t="s">
        <v>124</v>
      </c>
      <c r="C98" t="s">
        <v>268</v>
      </c>
      <c r="D98" t="s">
        <v>269</v>
      </c>
    </row>
    <row r="99" spans="1:4">
      <c r="A99" t="s">
        <v>210</v>
      </c>
      <c r="B99" t="s">
        <v>234</v>
      </c>
      <c r="C99" t="s">
        <v>270</v>
      </c>
      <c r="D99" t="s">
        <v>271</v>
      </c>
    </row>
    <row r="100" spans="1:4">
      <c r="A100" t="s">
        <v>214</v>
      </c>
      <c r="B100" t="s">
        <v>148</v>
      </c>
      <c r="C100" t="s">
        <v>272</v>
      </c>
      <c r="D100" t="s">
        <v>273</v>
      </c>
    </row>
    <row r="101" spans="1:4">
      <c r="A101" t="s">
        <v>217</v>
      </c>
      <c r="B101" t="s">
        <v>62</v>
      </c>
      <c r="C101" t="s">
        <v>274</v>
      </c>
      <c r="D101" t="s">
        <v>275</v>
      </c>
    </row>
    <row r="102" spans="1:4">
      <c r="A102" t="s">
        <v>221</v>
      </c>
      <c r="B102" t="s">
        <v>201</v>
      </c>
      <c r="C102" t="s">
        <v>276</v>
      </c>
      <c r="D102" t="s">
        <v>277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A1"/>
  <sheetViews>
    <sheetView workbookViewId="0">
      <selection activeCell="D6" sqref="D6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H9"/>
  <sheetViews>
    <sheetView workbookViewId="0">
      <selection activeCell="F9" sqref="F9"/>
    </sheetView>
  </sheetViews>
  <sheetFormatPr baseColWidth="8" defaultRowHeight="15" outlineLevelCol="0"/>
  <cols>
    <col bestFit="1" customWidth="1" max="1" min="1" style="156" width="7.140625"/>
    <col bestFit="1" customWidth="1" max="2" min="2" style="156" width="13.7109375"/>
    <col bestFit="1" customWidth="1" max="3" min="3" style="156" width="6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bestFit="1" customWidth="1" max="8" min="8" style="156" width="10.42578125"/>
  </cols>
  <sheetData>
    <row r="1" spans="1:8">
      <c r="A1" s="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t="s">
        <v>284</v>
      </c>
    </row>
    <row r="2" spans="1:8">
      <c r="A2" s="1" t="n">
        <v>289.2</v>
      </c>
      <c r="B2" t="n">
        <v>2.68</v>
      </c>
      <c r="C2" t="n">
        <v>20.57</v>
      </c>
      <c r="D2" t="n">
        <v>1.2</v>
      </c>
      <c r="E2" t="n">
        <v>525</v>
      </c>
      <c r="F2" t="n">
        <v>44.57</v>
      </c>
      <c r="G2" t="n">
        <v>108</v>
      </c>
      <c r="H2" t="s">
        <v>285</v>
      </c>
    </row>
    <row r="3" spans="1:8">
      <c r="A3" s="1" t="n">
        <v>236.85</v>
      </c>
      <c r="B3" t="n">
        <v>2.21</v>
      </c>
      <c r="C3" t="n">
        <v>24.37</v>
      </c>
      <c r="D3" t="n">
        <v>1.1</v>
      </c>
      <c r="E3" t="n">
        <v>439</v>
      </c>
      <c r="F3" t="n">
        <v>56.72</v>
      </c>
      <c r="G3" t="n">
        <v>107</v>
      </c>
      <c r="H3" t="s">
        <v>286</v>
      </c>
    </row>
    <row r="4" spans="1:8">
      <c r="A4" s="1" t="n">
        <v>220.8</v>
      </c>
      <c r="B4" t="n">
        <v>2.66</v>
      </c>
      <c r="C4" t="n">
        <v>19.35</v>
      </c>
      <c r="D4" t="n">
        <v>1.1</v>
      </c>
      <c r="E4" t="n">
        <v>429</v>
      </c>
      <c r="F4" t="n">
        <v>61.37</v>
      </c>
      <c r="G4" t="n">
        <v>83</v>
      </c>
      <c r="H4" t="s">
        <v>287</v>
      </c>
    </row>
    <row r="5" spans="1:8">
      <c r="A5" s="1" t="n">
        <v>240.94</v>
      </c>
      <c r="B5" t="n">
        <v>2.43</v>
      </c>
      <c r="C5" t="n">
        <v>22.35</v>
      </c>
      <c r="D5" t="n">
        <v>1.1</v>
      </c>
      <c r="E5" t="n">
        <v>443</v>
      </c>
      <c r="F5" t="n">
        <v>84.79000000000001</v>
      </c>
      <c r="G5" t="n">
        <v>99</v>
      </c>
      <c r="H5" t="s">
        <v>288</v>
      </c>
    </row>
    <row r="6" spans="1:8">
      <c r="A6" s="1" t="n">
        <v>267.93</v>
      </c>
      <c r="B6" t="n">
        <v>2.76</v>
      </c>
      <c r="C6" t="n">
        <v>20.91</v>
      </c>
      <c r="D6" t="n">
        <v>1.1</v>
      </c>
      <c r="E6" t="n">
        <v>464</v>
      </c>
      <c r="F6" t="n">
        <v>52.13</v>
      </c>
      <c r="G6" t="n">
        <v>97</v>
      </c>
      <c r="H6" t="s">
        <v>289</v>
      </c>
    </row>
    <row r="7" spans="1:8">
      <c r="A7" s="1" t="n">
        <v>270.95</v>
      </c>
      <c r="B7" t="n">
        <v>2.08</v>
      </c>
      <c r="C7" t="n">
        <v>22.65</v>
      </c>
      <c r="D7" t="n">
        <v>1.1</v>
      </c>
      <c r="E7" t="n">
        <v>574</v>
      </c>
      <c r="F7" t="n">
        <v>42.68</v>
      </c>
      <c r="G7" t="n">
        <v>130</v>
      </c>
      <c r="H7" t="s">
        <v>290</v>
      </c>
    </row>
    <row r="8" spans="1:8">
      <c r="A8" s="1" t="n">
        <v>256.53</v>
      </c>
      <c r="B8" t="n">
        <v>2.85</v>
      </c>
      <c r="C8" t="n">
        <v>19.35</v>
      </c>
      <c r="D8" t="n">
        <v>1.1</v>
      </c>
      <c r="E8" t="n">
        <v>465</v>
      </c>
      <c r="F8" t="n">
        <v>55.62</v>
      </c>
      <c r="G8" t="n">
        <v>90</v>
      </c>
      <c r="H8" t="s">
        <v>291</v>
      </c>
    </row>
    <row r="9" spans="1:8">
      <c r="A9" s="1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H30"/>
  <sheetViews>
    <sheetView workbookViewId="0">
      <selection activeCell="M13" sqref="M13"/>
    </sheetView>
  </sheetViews>
  <sheetFormatPr baseColWidth="8" defaultRowHeight="15" outlineLevelCol="0" outlineLevelRow="2"/>
  <cols>
    <col bestFit="1" customWidth="1" max="1" min="1" style="156" width="8"/>
    <col bestFit="1" customWidth="1" max="2" min="2" style="156" width="13.7109375"/>
    <col bestFit="1" customWidth="1" max="3" min="3" style="156" width="6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bestFit="1" customWidth="1" max="8" min="8" style="96" width="10.42578125"/>
  </cols>
  <sheetData>
    <row r="1" spans="1:8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s="96" t="s">
        <v>284</v>
      </c>
    </row>
    <row outlineLevel="2" r="2" s="156" spans="1:8">
      <c r="A2" t="n">
        <v>543.52</v>
      </c>
      <c r="B2" t="n">
        <v>3.05</v>
      </c>
      <c r="C2" t="n">
        <v>18.56</v>
      </c>
      <c r="D2" t="n">
        <v>1.2</v>
      </c>
      <c r="E2" t="n">
        <v>959</v>
      </c>
      <c r="F2" t="n">
        <v>94.39</v>
      </c>
      <c r="G2" t="n">
        <v>178</v>
      </c>
      <c r="H2" s="96" t="s">
        <v>292</v>
      </c>
    </row>
    <row outlineLevel="2" r="3" s="156" spans="1:8">
      <c r="A3" t="n">
        <v>525.48</v>
      </c>
      <c r="B3" t="n">
        <v>2.94</v>
      </c>
      <c r="C3" t="n">
        <v>21.18</v>
      </c>
      <c r="D3" t="n">
        <v>1.1</v>
      </c>
      <c r="E3" t="n">
        <v>845</v>
      </c>
      <c r="F3" t="n">
        <v>93.89</v>
      </c>
      <c r="G3" t="n">
        <v>179</v>
      </c>
      <c r="H3" s="96" t="s">
        <v>293</v>
      </c>
    </row>
    <row outlineLevel="2" r="4" s="156" spans="1:8">
      <c r="A4" t="n">
        <v>548.12</v>
      </c>
      <c r="B4" t="n">
        <v>3.08</v>
      </c>
      <c r="C4" t="n">
        <v>19.24</v>
      </c>
      <c r="D4" t="n">
        <v>1.2</v>
      </c>
      <c r="E4" t="n">
        <v>925</v>
      </c>
      <c r="F4" t="n">
        <v>93.72</v>
      </c>
      <c r="G4" t="n">
        <v>178</v>
      </c>
      <c r="H4" s="96" t="s">
        <v>294</v>
      </c>
    </row>
    <row outlineLevel="2" r="5" s="156" spans="1:8">
      <c r="A5" t="n">
        <v>246.56</v>
      </c>
      <c r="B5" t="n">
        <v>2.33</v>
      </c>
      <c r="C5" t="n">
        <v>19.45</v>
      </c>
      <c r="D5" t="n">
        <v>1.2</v>
      </c>
      <c r="E5" t="n">
        <v>545</v>
      </c>
      <c r="F5" t="n">
        <v>55.22</v>
      </c>
      <c r="G5" t="n">
        <v>106</v>
      </c>
      <c r="H5" s="96" t="s">
        <v>295</v>
      </c>
    </row>
    <row outlineLevel="2" r="6" s="156" spans="1:8">
      <c r="A6" t="n">
        <v>256.04</v>
      </c>
      <c r="B6" t="n">
        <v>2.23</v>
      </c>
      <c r="C6" t="n">
        <v>16.29</v>
      </c>
      <c r="D6" t="n">
        <v>1.3</v>
      </c>
      <c r="E6" t="n">
        <v>706</v>
      </c>
      <c r="F6" t="n">
        <v>44.46</v>
      </c>
      <c r="G6" t="n">
        <v>115</v>
      </c>
      <c r="H6" s="96" t="s">
        <v>296</v>
      </c>
    </row>
    <row outlineLevel="2" r="7" s="156" spans="1:8">
      <c r="A7" t="n">
        <v>254.81</v>
      </c>
      <c r="B7" t="n">
        <v>2.34</v>
      </c>
      <c r="C7" t="n">
        <v>17.17</v>
      </c>
      <c r="D7" t="n">
        <v>1.2</v>
      </c>
      <c r="E7" t="n">
        <v>635</v>
      </c>
      <c r="F7" t="n">
        <v>42.76</v>
      </c>
      <c r="G7" t="n">
        <v>109</v>
      </c>
      <c r="H7" s="96" t="s">
        <v>297</v>
      </c>
    </row>
    <row outlineLevel="2" r="8" s="156" spans="1:8">
      <c r="A8" t="n">
        <v>258.06</v>
      </c>
      <c r="B8" t="n">
        <v>2.39</v>
      </c>
      <c r="C8" t="n">
        <v>17.73</v>
      </c>
      <c r="D8" t="n">
        <v>1.2</v>
      </c>
      <c r="E8" t="n">
        <v>609</v>
      </c>
      <c r="F8" t="n">
        <v>41.81</v>
      </c>
      <c r="G8" t="n">
        <v>108</v>
      </c>
      <c r="H8" s="96" t="s">
        <v>298</v>
      </c>
    </row>
    <row r="9" spans="1:8">
      <c r="A9" t="n">
        <v>214.14</v>
      </c>
      <c r="B9" t="n">
        <v>2.35</v>
      </c>
      <c r="C9" t="n">
        <v>16.46</v>
      </c>
      <c r="D9" t="n">
        <v>1.2</v>
      </c>
      <c r="E9" t="n">
        <v>553</v>
      </c>
      <c r="F9" t="n">
        <v>42.02</v>
      </c>
      <c r="G9" t="n">
        <v>91</v>
      </c>
      <c r="H9" s="96" t="s">
        <v>299</v>
      </c>
    </row>
    <row r="10" spans="1:8">
      <c r="A10" t="n">
        <v>203.51</v>
      </c>
      <c r="B10" t="n">
        <v>2.91</v>
      </c>
      <c r="C10" t="n">
        <v>17.72</v>
      </c>
      <c r="D10" t="n">
        <v>1.2</v>
      </c>
      <c r="E10" t="n">
        <v>395</v>
      </c>
      <c r="F10" t="n">
        <v>49.01</v>
      </c>
      <c r="G10" t="n">
        <v>70</v>
      </c>
      <c r="H10" s="96" t="s">
        <v>300</v>
      </c>
    </row>
    <row r="11" spans="1:8">
      <c r="A11" t="n">
        <v>220.67</v>
      </c>
      <c r="B11" t="n">
        <v>2.35</v>
      </c>
      <c r="C11" t="n">
        <v>17.15</v>
      </c>
      <c r="D11" t="n">
        <v>1.2</v>
      </c>
      <c r="E11" t="n">
        <v>548</v>
      </c>
      <c r="F11" t="n">
        <v>62.13</v>
      </c>
      <c r="G11" t="n">
        <v>94</v>
      </c>
      <c r="H11" s="96" t="s">
        <v>301</v>
      </c>
    </row>
    <row r="12" spans="1:8">
      <c r="A12" t="n">
        <v>290.08</v>
      </c>
      <c r="B12" t="n">
        <v>2.46</v>
      </c>
      <c r="C12" t="n">
        <v>19.67</v>
      </c>
      <c r="D12" t="n">
        <v>1.3</v>
      </c>
      <c r="E12" t="n">
        <v>600</v>
      </c>
      <c r="F12" t="n">
        <v>38.05</v>
      </c>
      <c r="G12" t="n">
        <v>118</v>
      </c>
      <c r="H12" s="96" t="s">
        <v>302</v>
      </c>
    </row>
    <row r="13" spans="1:8">
      <c r="A13" t="n">
        <v>226.09</v>
      </c>
      <c r="B13" t="n">
        <v>2.24</v>
      </c>
      <c r="C13" t="n">
        <v>15.05</v>
      </c>
      <c r="D13" t="n">
        <v>1.2</v>
      </c>
      <c r="E13" t="n">
        <v>671</v>
      </c>
      <c r="F13" t="n">
        <v>42.58</v>
      </c>
      <c r="G13" t="n">
        <v>101</v>
      </c>
      <c r="H13" s="96" t="s">
        <v>303</v>
      </c>
    </row>
    <row r="14" spans="1:8">
      <c r="A14" t="n">
        <v>230.29</v>
      </c>
      <c r="B14" t="n">
        <v>2.04</v>
      </c>
      <c r="C14" t="n">
        <v>18.37</v>
      </c>
      <c r="D14" t="n">
        <v>1.2</v>
      </c>
      <c r="E14" t="n">
        <v>615</v>
      </c>
      <c r="F14" t="n">
        <v>47.55</v>
      </c>
      <c r="G14" t="n">
        <v>113</v>
      </c>
      <c r="H14" s="96" t="s">
        <v>304</v>
      </c>
    </row>
    <row r="15" spans="1:8">
      <c r="A15" t="n">
        <v>229.3</v>
      </c>
      <c r="B15" t="n">
        <v>3.02</v>
      </c>
      <c r="C15" t="n">
        <v>16.56</v>
      </c>
      <c r="D15" t="n">
        <v>1.2</v>
      </c>
      <c r="E15" t="n">
        <v>459</v>
      </c>
      <c r="F15" t="n">
        <v>45.72</v>
      </c>
      <c r="G15" t="n">
        <v>76</v>
      </c>
      <c r="H15" s="96" t="s">
        <v>305</v>
      </c>
    </row>
    <row r="16" spans="1:8">
      <c r="A16" t="n">
        <v>236.84</v>
      </c>
      <c r="B16" t="n">
        <v>2.47</v>
      </c>
      <c r="C16" t="n">
        <v>17.58</v>
      </c>
      <c r="D16" t="n">
        <v>1.2</v>
      </c>
      <c r="E16" t="n">
        <v>546</v>
      </c>
      <c r="F16" t="n">
        <v>46.95</v>
      </c>
      <c r="G16" t="n">
        <v>96</v>
      </c>
      <c r="H16" s="96" t="s">
        <v>306</v>
      </c>
    </row>
    <row r="17" spans="1:8">
      <c r="A17" t="n">
        <v>207.75</v>
      </c>
      <c r="B17" t="n">
        <v>2.97</v>
      </c>
      <c r="C17" t="n">
        <v>16.02</v>
      </c>
      <c r="D17" t="n">
        <v>1.2</v>
      </c>
      <c r="E17" t="n">
        <v>437</v>
      </c>
      <c r="F17" t="n">
        <v>53.42</v>
      </c>
      <c r="G17" t="n">
        <v>70</v>
      </c>
      <c r="H17" s="96" t="s">
        <v>307</v>
      </c>
    </row>
    <row r="18" spans="1:8">
      <c r="A18" t="n">
        <v>204.06</v>
      </c>
      <c r="B18" t="n">
        <v>2.22</v>
      </c>
      <c r="C18" t="n">
        <v>17.69</v>
      </c>
      <c r="D18" t="n">
        <v>1.2</v>
      </c>
      <c r="E18" t="n">
        <v>520</v>
      </c>
      <c r="F18" t="n">
        <v>61.9</v>
      </c>
      <c r="G18" t="n">
        <v>92</v>
      </c>
      <c r="H18" s="96" t="s">
        <v>308</v>
      </c>
    </row>
    <row r="19" spans="1:8">
      <c r="A19" t="n">
        <v>207.22</v>
      </c>
      <c r="B19" t="n">
        <v>2.44</v>
      </c>
      <c r="C19" t="n">
        <v>18.81</v>
      </c>
      <c r="D19" t="n">
        <v>1.2</v>
      </c>
      <c r="E19" t="n">
        <v>452</v>
      </c>
      <c r="F19" t="n">
        <v>44.1</v>
      </c>
      <c r="G19" t="n">
        <v>85</v>
      </c>
      <c r="H19" s="96" t="s">
        <v>309</v>
      </c>
    </row>
    <row r="20" spans="1:8">
      <c r="A20" t="n">
        <v>250.03</v>
      </c>
      <c r="B20" t="n">
        <v>2.07</v>
      </c>
      <c r="C20" t="n">
        <v>22.37</v>
      </c>
      <c r="D20" t="n">
        <v>1.2</v>
      </c>
      <c r="E20" t="n">
        <v>541</v>
      </c>
      <c r="F20" t="n">
        <v>45.89</v>
      </c>
      <c r="G20" t="n">
        <v>121</v>
      </c>
      <c r="H20" s="96" t="s">
        <v>310</v>
      </c>
    </row>
    <row r="21" spans="1:8">
      <c r="A21" t="n">
        <v>243.72</v>
      </c>
      <c r="B21" t="n">
        <v>2.28</v>
      </c>
      <c r="C21" t="n">
        <v>19.71</v>
      </c>
      <c r="D21" t="n">
        <v>1.2</v>
      </c>
      <c r="E21" t="n">
        <v>543</v>
      </c>
      <c r="F21" t="n">
        <v>45.44</v>
      </c>
      <c r="G21" t="n">
        <v>107</v>
      </c>
      <c r="H21" s="96" t="s">
        <v>311</v>
      </c>
    </row>
    <row r="22" spans="1:8">
      <c r="A22" t="n">
        <v>287.45</v>
      </c>
      <c r="B22" t="n">
        <v>2.18</v>
      </c>
      <c r="C22" t="n">
        <v>24.95</v>
      </c>
      <c r="D22" t="n">
        <v>1.2</v>
      </c>
      <c r="E22" t="n">
        <v>529</v>
      </c>
      <c r="F22" t="n">
        <v>53.38</v>
      </c>
      <c r="G22" t="n">
        <v>132</v>
      </c>
      <c r="H22" s="96" t="s">
        <v>312</v>
      </c>
    </row>
    <row r="23" spans="1:8">
      <c r="A23" t="n">
        <v>222.39</v>
      </c>
      <c r="B23" t="n">
        <v>2.44</v>
      </c>
      <c r="C23" t="n">
        <v>21.98</v>
      </c>
      <c r="D23" t="n">
        <v>1.2</v>
      </c>
      <c r="E23" t="n">
        <v>414</v>
      </c>
      <c r="F23" t="n">
        <v>36.79</v>
      </c>
      <c r="G23" t="n">
        <v>91</v>
      </c>
      <c r="H23" s="96" t="s">
        <v>313</v>
      </c>
    </row>
    <row r="24" spans="1:8">
      <c r="A24" t="n">
        <v>198.34</v>
      </c>
      <c r="B24" t="n">
        <v>2.68</v>
      </c>
      <c r="C24" t="n">
        <v>20.79</v>
      </c>
      <c r="D24" t="n">
        <v>1.2</v>
      </c>
      <c r="E24" t="n">
        <v>356</v>
      </c>
      <c r="F24" t="n">
        <v>42.74</v>
      </c>
      <c r="G24" t="n">
        <v>74</v>
      </c>
      <c r="H24" s="96" t="s">
        <v>314</v>
      </c>
    </row>
    <row r="25" spans="1:8">
      <c r="A25" t="n">
        <v>206.37</v>
      </c>
      <c r="B25" t="n">
        <v>2.55</v>
      </c>
      <c r="C25" t="n">
        <v>18.24</v>
      </c>
      <c r="D25" t="n">
        <v>1.2</v>
      </c>
      <c r="E25" t="n">
        <v>444</v>
      </c>
      <c r="F25" t="n">
        <v>49.33</v>
      </c>
      <c r="G25" t="n">
        <v>81</v>
      </c>
      <c r="H25" s="96" t="s">
        <v>315</v>
      </c>
    </row>
    <row r="26" spans="1:8">
      <c r="A26" t="n">
        <v>257.86</v>
      </c>
      <c r="B26" t="n">
        <v>2.24</v>
      </c>
      <c r="C26" t="n">
        <v>18.61</v>
      </c>
      <c r="D26" t="n">
        <v>1.1</v>
      </c>
      <c r="E26" t="n">
        <v>618</v>
      </c>
      <c r="F26" t="n">
        <v>47.5</v>
      </c>
      <c r="G26" t="n">
        <v>115</v>
      </c>
      <c r="H26" s="96" t="s">
        <v>316</v>
      </c>
    </row>
    <row r="27" spans="1:8">
      <c r="A27" t="n">
        <v>282.58</v>
      </c>
      <c r="B27" t="n">
        <v>2.28</v>
      </c>
      <c r="C27" t="n">
        <v>23.98</v>
      </c>
      <c r="D27" t="n">
        <v>1.2</v>
      </c>
      <c r="E27" t="n">
        <v>517</v>
      </c>
      <c r="F27" t="n">
        <v>41</v>
      </c>
      <c r="G27" t="n">
        <v>124</v>
      </c>
      <c r="H27" s="96" t="s">
        <v>317</v>
      </c>
    </row>
    <row r="28" spans="1:8">
      <c r="A28" t="n">
        <v>244.98</v>
      </c>
      <c r="B28" t="n">
        <v>2.17</v>
      </c>
      <c r="C28" t="n">
        <v>23.54</v>
      </c>
      <c r="D28" t="n">
        <v>1.1</v>
      </c>
      <c r="E28" t="n">
        <v>480</v>
      </c>
      <c r="F28" t="n">
        <v>50.58</v>
      </c>
      <c r="G28" t="n">
        <v>113</v>
      </c>
      <c r="H28" s="96" t="s">
        <v>318</v>
      </c>
    </row>
    <row r="29" spans="1:8">
      <c r="A29" t="n">
        <v>195.91</v>
      </c>
      <c r="B29" t="n">
        <v>2.02</v>
      </c>
      <c r="C29" t="n">
        <v>18.76</v>
      </c>
      <c r="D29" t="n">
        <v>1.3</v>
      </c>
      <c r="E29" t="n">
        <v>517</v>
      </c>
      <c r="F29" t="n">
        <v>59.52</v>
      </c>
      <c r="G29" t="n">
        <v>97</v>
      </c>
      <c r="H29" s="96" t="s">
        <v>319</v>
      </c>
    </row>
    <row r="30" spans="1:8">
      <c r="A30">
        <f>SUBTOTAL(109,#REF!)</f>
        <v/>
      </c>
      <c r="F30">
        <f>SUBTOTAL(101,#REF!)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H9"/>
  <sheetViews>
    <sheetView workbookViewId="0">
      <selection activeCell="A1" sqref="A1:H8"/>
    </sheetView>
  </sheetViews>
  <sheetFormatPr baseColWidth="8" defaultRowHeight="15" outlineLevelCol="0"/>
  <cols>
    <col bestFit="1" customWidth="1" max="1" min="1" style="156" width="7.140625"/>
    <col bestFit="1" customWidth="1" max="2" min="2" style="156" width="13.7109375"/>
    <col bestFit="1" customWidth="1" max="3" min="3" style="156" width="6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bestFit="1" customWidth="1" max="8" min="8" style="156" width="10.42578125"/>
  </cols>
  <sheetData>
    <row r="1" spans="1:8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t="s">
        <v>284</v>
      </c>
    </row>
    <row r="2" spans="1:8">
      <c r="A2" t="n">
        <v>171.82</v>
      </c>
      <c r="B2" t="n">
        <v>4.41</v>
      </c>
      <c r="C2" t="n">
        <v>18.48</v>
      </c>
      <c r="D2" t="n">
        <v>1.7</v>
      </c>
      <c r="E2" t="n">
        <v>211</v>
      </c>
      <c r="F2" t="n">
        <v>95.91</v>
      </c>
      <c r="G2" t="n">
        <v>39</v>
      </c>
      <c r="H2" t="s">
        <v>285</v>
      </c>
    </row>
    <row r="3" spans="1:8">
      <c r="A3" t="n">
        <v>116.31</v>
      </c>
      <c r="B3" t="n">
        <v>4.47</v>
      </c>
      <c r="C3" t="n">
        <v>17.93</v>
      </c>
      <c r="D3" t="n">
        <v>1.7</v>
      </c>
      <c r="E3" t="n">
        <v>145</v>
      </c>
      <c r="F3" t="n">
        <v>94.16</v>
      </c>
      <c r="G3" t="n">
        <v>26</v>
      </c>
      <c r="H3" t="s">
        <v>289</v>
      </c>
    </row>
    <row r="4" spans="1:8">
      <c r="A4" t="n">
        <v>98.12</v>
      </c>
      <c r="B4" t="n">
        <v>3.5</v>
      </c>
      <c r="C4" t="n">
        <v>26.42</v>
      </c>
      <c r="D4" t="n">
        <v>1.7</v>
      </c>
      <c r="E4" t="n">
        <v>106</v>
      </c>
      <c r="F4" t="n">
        <v>96.36</v>
      </c>
      <c r="G4" t="n">
        <v>28</v>
      </c>
      <c r="H4" t="s">
        <v>287</v>
      </c>
    </row>
    <row r="5" spans="1:8">
      <c r="A5" t="n">
        <v>180.71</v>
      </c>
      <c r="B5" t="n">
        <v>4.52</v>
      </c>
      <c r="C5" t="n">
        <v>15.69</v>
      </c>
      <c r="D5" t="n">
        <v>1.7</v>
      </c>
      <c r="E5" t="n">
        <v>255</v>
      </c>
      <c r="F5" t="n">
        <v>95.86</v>
      </c>
      <c r="G5" t="n">
        <v>40</v>
      </c>
      <c r="H5" t="s">
        <v>291</v>
      </c>
    </row>
    <row r="6" spans="1:8">
      <c r="A6" t="n">
        <v>106.86</v>
      </c>
      <c r="B6" t="n">
        <v>3.45</v>
      </c>
      <c r="C6" t="n">
        <v>20.95</v>
      </c>
      <c r="D6" t="n">
        <v>1.9</v>
      </c>
      <c r="E6" t="n">
        <v>148</v>
      </c>
      <c r="F6" t="n">
        <v>96</v>
      </c>
      <c r="G6" t="n">
        <v>31</v>
      </c>
      <c r="H6" t="s">
        <v>288</v>
      </c>
    </row>
    <row r="7" spans="1:8">
      <c r="A7" t="n">
        <v>188.39</v>
      </c>
      <c r="B7" t="n">
        <v>4.1</v>
      </c>
      <c r="C7" t="n">
        <v>18.18</v>
      </c>
      <c r="D7" t="n">
        <v>1.6</v>
      </c>
      <c r="E7" t="n">
        <v>253</v>
      </c>
      <c r="F7" t="n">
        <v>95.83</v>
      </c>
      <c r="G7" t="n">
        <v>46</v>
      </c>
      <c r="H7" t="s">
        <v>290</v>
      </c>
    </row>
    <row r="8" spans="1:8">
      <c r="A8" t="n">
        <v>103.56</v>
      </c>
      <c r="B8" t="n">
        <v>3.57</v>
      </c>
      <c r="C8" t="n">
        <v>14.15</v>
      </c>
      <c r="D8" t="n">
        <v>1.8</v>
      </c>
      <c r="E8" t="n">
        <v>205</v>
      </c>
      <c r="F8" t="n">
        <v>94.47</v>
      </c>
      <c r="G8" t="n">
        <v>29</v>
      </c>
      <c r="H8" t="s">
        <v>286</v>
      </c>
    </row>
    <row r="9" spans="1:8">
      <c r="A9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H30"/>
  <sheetViews>
    <sheetView workbookViewId="0">
      <selection activeCell="J26" sqref="J26"/>
    </sheetView>
  </sheetViews>
  <sheetFormatPr baseColWidth="8" defaultRowHeight="15" outlineLevelCol="0"/>
  <cols>
    <col bestFit="1" customWidth="1" max="1" min="1" style="156" width="8"/>
    <col bestFit="1" customWidth="1" max="2" min="2" style="156" width="13.7109375"/>
    <col bestFit="1" customWidth="1" max="3" min="3" style="156" width="6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customWidth="1" max="8" min="8" style="156" width="10.42578125"/>
    <col bestFit="1" customWidth="1" max="9" min="9" style="156" width="7.42578125"/>
  </cols>
  <sheetData>
    <row r="1" spans="1:8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t="s">
        <v>284</v>
      </c>
    </row>
    <row r="2" spans="1:8">
      <c r="A2" t="n">
        <v>132.22</v>
      </c>
      <c r="B2" t="n">
        <v>4.13</v>
      </c>
      <c r="C2" t="n">
        <v>16.08</v>
      </c>
      <c r="D2" t="n">
        <v>1.5</v>
      </c>
      <c r="E2" t="n">
        <v>199</v>
      </c>
      <c r="F2" t="n">
        <v>98.03</v>
      </c>
      <c r="G2" t="n">
        <v>32</v>
      </c>
      <c r="H2" t="s">
        <v>293</v>
      </c>
    </row>
    <row r="3" spans="1:8">
      <c r="A3" t="n">
        <v>219.77</v>
      </c>
      <c r="B3" t="n">
        <v>4</v>
      </c>
      <c r="C3" t="n">
        <v>16.37</v>
      </c>
      <c r="D3" t="n">
        <v>1.5</v>
      </c>
      <c r="E3" t="n">
        <v>336</v>
      </c>
      <c r="F3" t="n">
        <v>97.67</v>
      </c>
      <c r="G3" t="n">
        <v>55</v>
      </c>
      <c r="H3" t="s">
        <v>295</v>
      </c>
    </row>
    <row r="4" spans="1:8">
      <c r="A4" t="n">
        <v>265.75</v>
      </c>
      <c r="B4" t="n">
        <v>4.43</v>
      </c>
      <c r="C4" t="n">
        <v>17.29</v>
      </c>
      <c r="D4" t="n">
        <v>1.5</v>
      </c>
      <c r="E4" t="n">
        <v>347</v>
      </c>
      <c r="F4" t="n">
        <v>96.66</v>
      </c>
      <c r="G4" t="n">
        <v>60</v>
      </c>
      <c r="H4" t="s">
        <v>297</v>
      </c>
    </row>
    <row r="5" spans="1:8">
      <c r="A5" t="n">
        <v>343.05</v>
      </c>
      <c r="B5" t="n">
        <v>4.18</v>
      </c>
      <c r="C5" t="n">
        <v>23.5</v>
      </c>
      <c r="D5" t="n">
        <v>1.5</v>
      </c>
      <c r="E5" t="n">
        <v>349</v>
      </c>
      <c r="F5" t="n">
        <v>95.88</v>
      </c>
      <c r="G5" t="n">
        <v>82</v>
      </c>
      <c r="H5" t="s">
        <v>303</v>
      </c>
    </row>
    <row r="6" spans="1:8">
      <c r="A6" t="n">
        <v>132.72</v>
      </c>
      <c r="B6" t="n">
        <v>3.49</v>
      </c>
      <c r="C6" t="n">
        <v>14.18</v>
      </c>
      <c r="D6" t="n">
        <v>1.5</v>
      </c>
      <c r="E6" t="n">
        <v>268</v>
      </c>
      <c r="F6" t="n">
        <v>94.73999999999999</v>
      </c>
      <c r="G6" t="n">
        <v>38</v>
      </c>
      <c r="H6" t="s">
        <v>304</v>
      </c>
    </row>
    <row r="7" spans="1:8">
      <c r="A7" t="n">
        <v>84.62</v>
      </c>
      <c r="B7" t="n">
        <v>3.25</v>
      </c>
      <c r="C7" t="n">
        <v>16.56</v>
      </c>
      <c r="D7" t="n">
        <v>1.5</v>
      </c>
      <c r="E7" t="n">
        <v>157</v>
      </c>
      <c r="F7" t="n">
        <v>94.58</v>
      </c>
      <c r="G7" t="n">
        <v>26</v>
      </c>
      <c r="H7" t="s">
        <v>305</v>
      </c>
    </row>
    <row r="8" spans="1:8">
      <c r="A8" t="n">
        <v>224.8</v>
      </c>
      <c r="B8" t="n">
        <v>4.09</v>
      </c>
      <c r="C8" t="n">
        <v>22.09</v>
      </c>
      <c r="D8" t="n">
        <v>1.5</v>
      </c>
      <c r="E8" t="n">
        <v>249</v>
      </c>
      <c r="F8" t="n">
        <v>96.51000000000001</v>
      </c>
      <c r="G8" t="n">
        <v>55</v>
      </c>
      <c r="H8" t="s">
        <v>318</v>
      </c>
    </row>
    <row r="9" spans="1:8">
      <c r="A9" t="n">
        <v>170.38</v>
      </c>
      <c r="B9" t="n">
        <v>3.87</v>
      </c>
      <c r="C9" t="n">
        <v>20.56</v>
      </c>
      <c r="D9" t="n">
        <v>1.5</v>
      </c>
      <c r="E9" t="n">
        <v>214</v>
      </c>
      <c r="F9" t="n">
        <v>91.04000000000001</v>
      </c>
      <c r="G9" t="n">
        <v>44</v>
      </c>
      <c r="H9" t="s">
        <v>319</v>
      </c>
    </row>
    <row r="10" spans="1:8">
      <c r="A10" t="n">
        <v>181.04</v>
      </c>
      <c r="B10" t="n">
        <v>5.03</v>
      </c>
      <c r="C10" t="n">
        <v>17.14</v>
      </c>
      <c r="D10" t="n">
        <v>1.7</v>
      </c>
      <c r="E10" t="n">
        <v>210</v>
      </c>
      <c r="F10" t="n">
        <v>93.75</v>
      </c>
      <c r="G10" t="n">
        <v>36</v>
      </c>
      <c r="H10" t="s">
        <v>308</v>
      </c>
    </row>
    <row r="11" spans="1:8">
      <c r="A11" t="n">
        <v>199.2</v>
      </c>
      <c r="B11" t="n">
        <v>4.24</v>
      </c>
      <c r="C11" t="n">
        <v>17.67</v>
      </c>
      <c r="D11" t="n">
        <v>1.7</v>
      </c>
      <c r="E11" t="n">
        <v>266</v>
      </c>
      <c r="F11" t="n">
        <v>93.66</v>
      </c>
      <c r="G11" t="n">
        <v>47</v>
      </c>
      <c r="H11" t="s">
        <v>312</v>
      </c>
    </row>
    <row r="12" spans="1:8">
      <c r="A12" t="n">
        <v>182.57</v>
      </c>
      <c r="B12" t="n">
        <v>3.97</v>
      </c>
      <c r="C12" t="n">
        <v>17.49</v>
      </c>
      <c r="D12" t="n">
        <v>1.7</v>
      </c>
      <c r="E12" t="n">
        <v>263</v>
      </c>
      <c r="F12" t="n">
        <v>94.95</v>
      </c>
      <c r="G12" t="n">
        <v>46</v>
      </c>
      <c r="H12" t="s">
        <v>294</v>
      </c>
    </row>
    <row r="13" spans="1:8">
      <c r="A13" t="n">
        <v>140.58</v>
      </c>
      <c r="B13" t="n">
        <v>3.35</v>
      </c>
      <c r="C13" t="n">
        <v>18.26</v>
      </c>
      <c r="D13" t="n">
        <v>1.7</v>
      </c>
      <c r="E13" t="n">
        <v>230</v>
      </c>
      <c r="F13" t="n">
        <v>97.45999999999999</v>
      </c>
      <c r="G13" t="n">
        <v>42</v>
      </c>
      <c r="H13" t="s">
        <v>307</v>
      </c>
    </row>
    <row r="14" spans="1:8">
      <c r="A14" t="n">
        <v>392.95</v>
      </c>
      <c r="B14" t="n">
        <v>4.97</v>
      </c>
      <c r="C14" t="n">
        <v>22.13</v>
      </c>
      <c r="D14" t="n">
        <v>1.7</v>
      </c>
      <c r="E14" t="n">
        <v>357</v>
      </c>
      <c r="F14" t="n">
        <v>96.75</v>
      </c>
      <c r="G14" t="n">
        <v>79</v>
      </c>
      <c r="H14" t="s">
        <v>310</v>
      </c>
    </row>
    <row r="15" spans="1:8">
      <c r="A15" t="n">
        <v>208.45</v>
      </c>
      <c r="B15" t="n">
        <v>4.53</v>
      </c>
      <c r="C15" t="n">
        <v>18.78</v>
      </c>
      <c r="D15" t="n">
        <v>1.4</v>
      </c>
      <c r="E15" t="n">
        <v>245</v>
      </c>
      <c r="F15" t="n">
        <v>97.22</v>
      </c>
      <c r="G15" t="n">
        <v>46</v>
      </c>
      <c r="H15" t="s">
        <v>292</v>
      </c>
    </row>
    <row r="16" spans="1:8">
      <c r="A16" t="n">
        <v>294.71</v>
      </c>
      <c r="B16" t="n">
        <v>4.27</v>
      </c>
      <c r="C16" t="n">
        <v>20.06</v>
      </c>
      <c r="D16" t="n">
        <v>1.6</v>
      </c>
      <c r="E16" t="n">
        <v>344</v>
      </c>
      <c r="F16" t="n">
        <v>95.56</v>
      </c>
      <c r="G16" t="n">
        <v>69</v>
      </c>
      <c r="H16" t="s">
        <v>309</v>
      </c>
    </row>
    <row r="17" spans="1:8">
      <c r="A17" t="n">
        <v>214.72</v>
      </c>
      <c r="B17" t="n">
        <v>4.38</v>
      </c>
      <c r="C17" t="n">
        <v>16.12</v>
      </c>
      <c r="D17" t="n">
        <v>1.6</v>
      </c>
      <c r="E17" t="n">
        <v>304</v>
      </c>
      <c r="F17" t="n">
        <v>94.12</v>
      </c>
      <c r="G17" t="n">
        <v>49</v>
      </c>
      <c r="H17" t="s">
        <v>311</v>
      </c>
    </row>
    <row r="18" spans="1:8">
      <c r="A18" t="n">
        <v>192.65</v>
      </c>
      <c r="B18" t="n">
        <v>4.38</v>
      </c>
      <c r="C18" t="n">
        <v>21.36</v>
      </c>
      <c r="D18" t="n">
        <v>1.6</v>
      </c>
      <c r="E18" t="n">
        <v>206</v>
      </c>
      <c r="F18" t="n">
        <v>96.70999999999999</v>
      </c>
      <c r="G18" t="n">
        <v>44</v>
      </c>
      <c r="H18" t="s">
        <v>315</v>
      </c>
    </row>
    <row r="19" spans="1:8">
      <c r="A19" t="n">
        <v>273.7</v>
      </c>
      <c r="B19" t="n">
        <v>4.64</v>
      </c>
      <c r="C19" t="n">
        <v>19.28</v>
      </c>
      <c r="D19" t="n">
        <v>1.6</v>
      </c>
      <c r="E19" t="n">
        <v>306</v>
      </c>
      <c r="F19" t="n">
        <v>93.58</v>
      </c>
      <c r="G19" t="n">
        <v>59</v>
      </c>
      <c r="H19" t="s">
        <v>316</v>
      </c>
    </row>
    <row r="20" spans="1:8">
      <c r="A20" t="n">
        <v>153.32</v>
      </c>
      <c r="B20" t="n">
        <v>5.11</v>
      </c>
      <c r="C20" t="n">
        <v>14.15</v>
      </c>
      <c r="D20" t="n">
        <v>1.6</v>
      </c>
      <c r="E20" t="n">
        <v>212</v>
      </c>
      <c r="F20" t="n">
        <v>95.06999999999999</v>
      </c>
      <c r="G20" t="n">
        <v>30</v>
      </c>
      <c r="H20" t="s">
        <v>306</v>
      </c>
    </row>
    <row r="21" spans="1:8">
      <c r="A21" t="n">
        <v>151.49</v>
      </c>
      <c r="B21" t="n">
        <v>4.21</v>
      </c>
      <c r="C21" t="n">
        <v>17.56</v>
      </c>
      <c r="D21" t="n">
        <v>1.6</v>
      </c>
      <c r="E21" t="n">
        <v>205</v>
      </c>
      <c r="F21" t="n">
        <v>95.79000000000001</v>
      </c>
      <c r="G21" t="n">
        <v>36</v>
      </c>
      <c r="H21" t="s">
        <v>313</v>
      </c>
    </row>
    <row r="22" spans="1:8">
      <c r="A22" t="n">
        <v>291.13</v>
      </c>
      <c r="B22" t="n">
        <v>4.62</v>
      </c>
      <c r="C22" t="n">
        <v>20.32</v>
      </c>
      <c r="D22" t="n">
        <v>1.6</v>
      </c>
      <c r="E22" t="n">
        <v>310</v>
      </c>
      <c r="F22" t="n">
        <v>96.05</v>
      </c>
      <c r="G22" t="n">
        <v>63</v>
      </c>
      <c r="H22" t="s">
        <v>302</v>
      </c>
    </row>
    <row r="23" spans="1:8">
      <c r="A23" t="n">
        <v>198.86</v>
      </c>
      <c r="B23" t="n">
        <v>4.32</v>
      </c>
      <c r="C23" t="n">
        <v>17.69</v>
      </c>
      <c r="D23" t="n">
        <v>1.6</v>
      </c>
      <c r="E23" t="n">
        <v>260</v>
      </c>
      <c r="F23" t="n">
        <v>96.3</v>
      </c>
      <c r="G23" t="n">
        <v>46</v>
      </c>
      <c r="H23" t="s">
        <v>301</v>
      </c>
    </row>
    <row r="24" spans="1:8">
      <c r="A24" t="n">
        <v>175.33</v>
      </c>
      <c r="B24" t="n">
        <v>4.08</v>
      </c>
      <c r="C24" t="n">
        <v>17.7</v>
      </c>
      <c r="D24" t="n">
        <v>1.6</v>
      </c>
      <c r="E24" t="n">
        <v>243</v>
      </c>
      <c r="F24" t="n">
        <v>98.38</v>
      </c>
      <c r="G24" t="n">
        <v>43</v>
      </c>
      <c r="H24" t="s">
        <v>299</v>
      </c>
    </row>
    <row r="25" spans="1:8">
      <c r="A25" t="n">
        <v>245.57</v>
      </c>
      <c r="B25" t="n">
        <v>4.09</v>
      </c>
      <c r="C25" t="n">
        <v>18.69</v>
      </c>
      <c r="D25" t="n">
        <v>1.6</v>
      </c>
      <c r="E25" t="n">
        <v>321</v>
      </c>
      <c r="F25" t="n">
        <v>95.54000000000001</v>
      </c>
      <c r="G25" t="n">
        <v>60</v>
      </c>
      <c r="H25" t="s">
        <v>298</v>
      </c>
    </row>
    <row r="26" spans="1:8">
      <c r="A26" t="n">
        <v>182.49</v>
      </c>
      <c r="B26" t="n">
        <v>3.8</v>
      </c>
      <c r="C26" t="n">
        <v>19.2</v>
      </c>
      <c r="D26" t="n">
        <v>1.6</v>
      </c>
      <c r="E26" t="n">
        <v>250</v>
      </c>
      <c r="F26" t="n">
        <v>97.66</v>
      </c>
      <c r="G26" t="n">
        <v>48</v>
      </c>
      <c r="H26" t="s">
        <v>300</v>
      </c>
    </row>
    <row r="27" spans="1:8">
      <c r="A27" t="n">
        <v>278.22</v>
      </c>
      <c r="B27" t="n">
        <v>4.56</v>
      </c>
      <c r="C27" t="n">
        <v>13.96</v>
      </c>
      <c r="D27" t="n">
        <v>1.3</v>
      </c>
      <c r="E27" t="n">
        <v>437</v>
      </c>
      <c r="F27" t="n">
        <v>97.98</v>
      </c>
      <c r="G27" t="n">
        <v>61</v>
      </c>
      <c r="H27" t="s">
        <v>296</v>
      </c>
    </row>
    <row r="28" spans="1:8">
      <c r="A28" t="n">
        <v>157.4</v>
      </c>
      <c r="B28" t="n">
        <v>3.84</v>
      </c>
      <c r="C28" t="n">
        <v>18.98</v>
      </c>
      <c r="D28" t="n">
        <v>1.8</v>
      </c>
      <c r="E28" t="n">
        <v>216</v>
      </c>
      <c r="F28" t="n">
        <v>95.58</v>
      </c>
      <c r="G28" t="n">
        <v>41</v>
      </c>
      <c r="H28" t="s">
        <v>314</v>
      </c>
    </row>
    <row r="29" spans="1:8">
      <c r="A29" t="n">
        <v>194.28</v>
      </c>
      <c r="B29" t="n">
        <v>4.05</v>
      </c>
      <c r="C29" t="n">
        <v>19.59</v>
      </c>
      <c r="D29" t="n">
        <v>1.8</v>
      </c>
      <c r="E29" t="n">
        <v>245</v>
      </c>
      <c r="F29" t="n">
        <v>97.22</v>
      </c>
      <c r="G29" t="n">
        <v>48</v>
      </c>
      <c r="H29" t="s">
        <v>317</v>
      </c>
    </row>
    <row r="30" spans="1:8">
      <c r="A30">
        <f>SUBTOTAL(109,#REF!)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H9"/>
  <sheetViews>
    <sheetView workbookViewId="0">
      <selection activeCell="A9" sqref="A9"/>
    </sheetView>
  </sheetViews>
  <sheetFormatPr baseColWidth="8" defaultRowHeight="15" outlineLevelCol="0"/>
  <cols>
    <col bestFit="1" customWidth="1" max="1" min="1" style="156" width="8"/>
    <col bestFit="1" customWidth="1" max="2" min="2" style="156" width="13.7109375"/>
    <col bestFit="1" customWidth="1" max="3" min="3" style="156" width="5.85546875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bestFit="1" customWidth="1" max="8" min="8" style="156" width="10.42578125"/>
  </cols>
  <sheetData>
    <row r="1" spans="1:8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t="s">
        <v>284</v>
      </c>
    </row>
    <row r="2" spans="1:8">
      <c r="A2" t="n">
        <v>612.54</v>
      </c>
      <c r="B2" t="n">
        <v>1.27</v>
      </c>
      <c r="C2" t="n">
        <v>0.7</v>
      </c>
      <c r="D2" t="n">
        <v>1</v>
      </c>
      <c r="E2" t="n">
        <v>68698</v>
      </c>
      <c r="F2" t="n">
        <v>84.65000000000001</v>
      </c>
      <c r="G2" t="n">
        <v>481</v>
      </c>
      <c r="H2" t="s">
        <v>285</v>
      </c>
    </row>
    <row r="3" spans="1:8">
      <c r="A3" t="n">
        <v>905.5599999999999</v>
      </c>
      <c r="B3" t="n">
        <v>0.77</v>
      </c>
      <c r="C3" t="n">
        <v>0.21</v>
      </c>
      <c r="D3" t="n">
        <v>1</v>
      </c>
      <c r="E3" t="n">
        <v>572929</v>
      </c>
      <c r="F3" t="n">
        <v>83.78</v>
      </c>
      <c r="G3" t="n">
        <v>1181</v>
      </c>
      <c r="H3" t="s">
        <v>291</v>
      </c>
    </row>
    <row r="4" spans="1:8">
      <c r="A4" t="n">
        <v>825.8200000000001</v>
      </c>
      <c r="B4" t="n">
        <v>0.85</v>
      </c>
      <c r="C4" t="n">
        <v>0.14</v>
      </c>
      <c r="D4" t="n">
        <v>1</v>
      </c>
      <c r="E4" t="n">
        <v>677591</v>
      </c>
      <c r="F4" t="n">
        <v>85.43000000000001</v>
      </c>
      <c r="G4" t="n">
        <v>971</v>
      </c>
      <c r="H4" t="s">
        <v>286</v>
      </c>
    </row>
    <row r="5" spans="1:8">
      <c r="A5" t="n">
        <v>712.3099999999999</v>
      </c>
      <c r="B5" t="n">
        <v>0.82</v>
      </c>
      <c r="C5" t="n">
        <v>0.15</v>
      </c>
      <c r="D5" t="n">
        <v>1</v>
      </c>
      <c r="E5" t="n">
        <v>571690</v>
      </c>
      <c r="F5" t="n">
        <v>85.31</v>
      </c>
      <c r="G5" t="n">
        <v>867</v>
      </c>
      <c r="H5" t="s">
        <v>289</v>
      </c>
    </row>
    <row r="6" spans="1:8">
      <c r="A6" t="n">
        <v>609.37</v>
      </c>
      <c r="B6" t="n">
        <v>0.72</v>
      </c>
      <c r="C6" t="n">
        <v>0.15</v>
      </c>
      <c r="D6" t="n">
        <v>1</v>
      </c>
      <c r="E6" t="n">
        <v>582838</v>
      </c>
      <c r="F6" t="n">
        <v>86.83</v>
      </c>
      <c r="G6" t="n">
        <v>851</v>
      </c>
      <c r="H6" t="s">
        <v>287</v>
      </c>
    </row>
    <row r="7" spans="1:8">
      <c r="A7" t="n">
        <v>683.73</v>
      </c>
      <c r="B7" t="n">
        <v>0.74</v>
      </c>
      <c r="C7" t="n">
        <v>0.15</v>
      </c>
      <c r="D7" t="n">
        <v>1</v>
      </c>
      <c r="E7" t="n">
        <v>613277</v>
      </c>
      <c r="F7" t="n">
        <v>88.18000000000001</v>
      </c>
      <c r="G7" t="n">
        <v>922</v>
      </c>
      <c r="H7" t="s">
        <v>288</v>
      </c>
    </row>
    <row r="8" spans="1:8">
      <c r="A8" t="n">
        <v>1148.06</v>
      </c>
      <c r="B8" t="n">
        <v>0.52</v>
      </c>
      <c r="C8" t="n">
        <v>0.28</v>
      </c>
      <c r="D8" t="n">
        <v>1</v>
      </c>
      <c r="E8" t="n">
        <v>773837</v>
      </c>
      <c r="F8" t="n">
        <v>85.61</v>
      </c>
      <c r="G8" t="n">
        <v>2203</v>
      </c>
      <c r="H8" t="s">
        <v>290</v>
      </c>
    </row>
    <row r="9" spans="1:8">
      <c r="A9">
        <f>SUBTOTAL(109,#REF!)</f>
        <v/>
      </c>
      <c r="F9">
        <f>SUBTOTAL(101,#REF!)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H30"/>
  <sheetViews>
    <sheetView workbookViewId="0">
      <selection activeCell="F33" sqref="F33"/>
    </sheetView>
  </sheetViews>
  <sheetFormatPr baseColWidth="8" defaultRowHeight="15" outlineLevelCol="0"/>
  <cols>
    <col bestFit="1" customWidth="1" max="1" min="1" style="156" width="8"/>
    <col bestFit="1" customWidth="1" max="2" min="2" style="156" width="13.7109375"/>
    <col bestFit="1" customWidth="1" max="3" min="3" style="156" width="5.85546875"/>
    <col bestFit="1" customWidth="1" max="4" min="4" style="156" width="18"/>
    <col bestFit="1" customWidth="1" max="5" min="5" style="156" width="14"/>
    <col bestFit="1" customWidth="1" max="6" min="6" style="156" width="24.42578125"/>
    <col bestFit="1" customWidth="1" max="7" min="7" style="156" width="8.28515625"/>
    <col bestFit="1" customWidth="1" max="8" min="8" style="156" width="10.42578125"/>
  </cols>
  <sheetData>
    <row r="1" spans="1:8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1</v>
      </c>
      <c r="H1" t="s">
        <v>284</v>
      </c>
    </row>
    <row r="2" spans="1:8">
      <c r="A2" t="n">
        <v>0</v>
      </c>
      <c r="B2" t="n">
        <v>0</v>
      </c>
      <c r="C2" t="n">
        <v>0</v>
      </c>
      <c r="D2" t="n">
        <v>0</v>
      </c>
      <c r="E2" t="n">
        <v>0</v>
      </c>
      <c r="G2" t="n">
        <v>0</v>
      </c>
      <c r="H2" t="s">
        <v>292</v>
      </c>
    </row>
    <row r="3" spans="1:8">
      <c r="A3" t="n">
        <v>0</v>
      </c>
      <c r="B3" t="n">
        <v>0</v>
      </c>
      <c r="C3" t="n">
        <v>0</v>
      </c>
      <c r="D3" t="n">
        <v>0</v>
      </c>
      <c r="E3" t="n">
        <v>0</v>
      </c>
      <c r="G3" t="n">
        <v>0</v>
      </c>
      <c r="H3" t="s">
        <v>294</v>
      </c>
    </row>
    <row r="4" spans="1:8">
      <c r="A4" t="n">
        <v>0</v>
      </c>
      <c r="B4" t="n">
        <v>0</v>
      </c>
      <c r="C4" t="n">
        <v>0</v>
      </c>
      <c r="D4" t="n">
        <v>0</v>
      </c>
      <c r="E4" t="n">
        <v>0</v>
      </c>
      <c r="G4" t="n">
        <v>0</v>
      </c>
      <c r="H4" t="s">
        <v>293</v>
      </c>
    </row>
    <row r="5" spans="1:8">
      <c r="A5" t="n">
        <v>630.78</v>
      </c>
      <c r="B5" t="n">
        <v>1.02</v>
      </c>
      <c r="C5" t="n">
        <v>0.6899999999999999</v>
      </c>
      <c r="D5" t="n">
        <v>1</v>
      </c>
      <c r="E5" t="n">
        <v>89844</v>
      </c>
      <c r="F5" t="n">
        <v>84.11</v>
      </c>
      <c r="G5" t="n">
        <v>616</v>
      </c>
      <c r="H5" t="s">
        <v>316</v>
      </c>
    </row>
    <row r="6" spans="1:8">
      <c r="A6" t="n">
        <v>656.83</v>
      </c>
      <c r="B6" t="n">
        <v>1.31</v>
      </c>
      <c r="C6" t="n">
        <v>0.63</v>
      </c>
      <c r="D6" t="n">
        <v>1</v>
      </c>
      <c r="E6" t="n">
        <v>79007</v>
      </c>
      <c r="F6" t="n">
        <v>84.42</v>
      </c>
      <c r="G6" t="n">
        <v>500</v>
      </c>
      <c r="H6" t="s">
        <v>298</v>
      </c>
    </row>
    <row r="7" spans="1:8">
      <c r="A7" t="n">
        <v>461.96</v>
      </c>
      <c r="B7" t="n">
        <v>0.77</v>
      </c>
      <c r="C7" t="n">
        <v>0.63</v>
      </c>
      <c r="D7" t="n">
        <v>1</v>
      </c>
      <c r="E7" t="n">
        <v>95477</v>
      </c>
      <c r="F7" t="n">
        <v>86.01000000000001</v>
      </c>
      <c r="G7" t="n">
        <v>603</v>
      </c>
      <c r="H7" t="s">
        <v>304</v>
      </c>
    </row>
    <row r="8" spans="1:8">
      <c r="A8" t="n">
        <v>525.36</v>
      </c>
      <c r="B8" t="n">
        <v>0.99</v>
      </c>
      <c r="C8" t="n">
        <v>0.88</v>
      </c>
      <c r="D8" t="n">
        <v>1</v>
      </c>
      <c r="E8" t="n">
        <v>60453</v>
      </c>
      <c r="F8" t="n">
        <v>83.98999999999999</v>
      </c>
      <c r="G8" t="n">
        <v>529</v>
      </c>
      <c r="H8" t="s">
        <v>309</v>
      </c>
    </row>
    <row r="9" spans="1:8">
      <c r="A9" t="n">
        <v>805.5</v>
      </c>
      <c r="B9" t="n">
        <v>1.17</v>
      </c>
      <c r="C9" t="n">
        <v>0.57</v>
      </c>
      <c r="D9" t="n">
        <v>1</v>
      </c>
      <c r="E9" t="n">
        <v>120138</v>
      </c>
      <c r="F9" t="n">
        <v>86.51000000000001</v>
      </c>
      <c r="G9" t="n">
        <v>689</v>
      </c>
      <c r="H9" t="s">
        <v>296</v>
      </c>
    </row>
    <row r="10" spans="1:8">
      <c r="A10" t="n">
        <v>580.98</v>
      </c>
      <c r="B10" t="n">
        <v>1.12</v>
      </c>
      <c r="C10" t="n">
        <v>0.51</v>
      </c>
      <c r="D10" t="n">
        <v>1</v>
      </c>
      <c r="E10" t="n">
        <v>102661</v>
      </c>
      <c r="F10" t="n">
        <v>84.34</v>
      </c>
      <c r="G10" t="n">
        <v>521</v>
      </c>
      <c r="H10" t="s">
        <v>318</v>
      </c>
    </row>
    <row r="11" spans="1:8">
      <c r="A11" t="n">
        <v>383.84</v>
      </c>
      <c r="B11" t="n">
        <v>1.01</v>
      </c>
      <c r="C11" t="n">
        <v>0.51</v>
      </c>
      <c r="D11" t="n">
        <v>1</v>
      </c>
      <c r="E11" t="n">
        <v>75284</v>
      </c>
      <c r="F11" t="n">
        <v>83.73</v>
      </c>
      <c r="G11" t="n">
        <v>381</v>
      </c>
      <c r="H11" t="s">
        <v>314</v>
      </c>
    </row>
    <row r="12" spans="1:8">
      <c r="A12" t="n">
        <v>443.59</v>
      </c>
      <c r="B12" t="n">
        <v>1.1</v>
      </c>
      <c r="C12" t="n">
        <v>0.7</v>
      </c>
      <c r="D12" t="n">
        <v>1</v>
      </c>
      <c r="E12" t="n">
        <v>57535</v>
      </c>
      <c r="F12" t="n">
        <v>85.72</v>
      </c>
      <c r="G12" t="n">
        <v>404</v>
      </c>
      <c r="H12" t="s">
        <v>308</v>
      </c>
    </row>
    <row r="13" spans="1:8">
      <c r="A13" t="n">
        <v>358.05</v>
      </c>
      <c r="B13" t="n">
        <v>1.03</v>
      </c>
      <c r="C13" t="n">
        <v>0.7</v>
      </c>
      <c r="D13" t="n">
        <v>1</v>
      </c>
      <c r="E13" t="n">
        <v>49684</v>
      </c>
      <c r="F13" t="n">
        <v>85.34999999999999</v>
      </c>
      <c r="G13" t="n">
        <v>348</v>
      </c>
      <c r="H13" t="s">
        <v>307</v>
      </c>
    </row>
    <row r="14" spans="1:8">
      <c r="A14" t="n">
        <v>494.31</v>
      </c>
      <c r="B14" t="n">
        <v>1.09</v>
      </c>
      <c r="C14" t="n">
        <v>0.67</v>
      </c>
      <c r="D14" t="n">
        <v>1</v>
      </c>
      <c r="E14" t="n">
        <v>67179</v>
      </c>
      <c r="F14" t="n">
        <v>84</v>
      </c>
      <c r="G14" t="n">
        <v>453</v>
      </c>
      <c r="H14" t="s">
        <v>299</v>
      </c>
    </row>
    <row r="15" spans="1:8">
      <c r="A15" t="n">
        <v>481.87</v>
      </c>
      <c r="B15" t="n">
        <v>1.02</v>
      </c>
      <c r="C15" t="n">
        <v>0.61</v>
      </c>
      <c r="D15" t="n">
        <v>1</v>
      </c>
      <c r="E15" t="n">
        <v>77546</v>
      </c>
      <c r="F15" t="n">
        <v>83.18000000000001</v>
      </c>
      <c r="G15" t="n">
        <v>472</v>
      </c>
      <c r="H15" t="s">
        <v>313</v>
      </c>
    </row>
    <row r="16" spans="1:8">
      <c r="A16" t="n">
        <v>574.48</v>
      </c>
      <c r="B16" t="n">
        <v>1.02</v>
      </c>
      <c r="C16" t="n">
        <v>0.86</v>
      </c>
      <c r="D16" t="n">
        <v>1</v>
      </c>
      <c r="E16" t="n">
        <v>65371</v>
      </c>
      <c r="F16" t="n">
        <v>84.83</v>
      </c>
      <c r="G16" t="n">
        <v>563</v>
      </c>
      <c r="H16" t="s">
        <v>312</v>
      </c>
    </row>
    <row r="17" spans="1:8">
      <c r="A17" t="n">
        <v>622.53</v>
      </c>
      <c r="B17" t="n">
        <v>1.2</v>
      </c>
      <c r="C17" t="n">
        <v>0.58</v>
      </c>
      <c r="D17" t="n">
        <v>1</v>
      </c>
      <c r="E17" t="n">
        <v>89425</v>
      </c>
      <c r="F17" t="n">
        <v>84.91</v>
      </c>
      <c r="G17" t="n">
        <v>520</v>
      </c>
      <c r="H17" t="s">
        <v>295</v>
      </c>
    </row>
    <row r="18" spans="1:8">
      <c r="A18" t="n">
        <v>692.29</v>
      </c>
      <c r="B18" t="n">
        <v>1.3</v>
      </c>
      <c r="C18" t="n">
        <v>0.58</v>
      </c>
      <c r="D18" t="n">
        <v>1</v>
      </c>
      <c r="E18" t="n">
        <v>91454</v>
      </c>
      <c r="F18" t="n">
        <v>85.25</v>
      </c>
      <c r="G18" t="n">
        <v>532</v>
      </c>
      <c r="H18" t="s">
        <v>297</v>
      </c>
    </row>
    <row r="19" spans="1:8">
      <c r="A19" t="n">
        <v>578.6900000000001</v>
      </c>
      <c r="B19" t="n">
        <v>1.02</v>
      </c>
      <c r="C19" t="n">
        <v>0.8</v>
      </c>
      <c r="D19" t="n">
        <v>1</v>
      </c>
      <c r="E19" t="n">
        <v>71052</v>
      </c>
      <c r="F19" t="n">
        <v>85.33</v>
      </c>
      <c r="G19" t="n">
        <v>567</v>
      </c>
      <c r="H19" t="s">
        <v>310</v>
      </c>
    </row>
    <row r="20" spans="1:8">
      <c r="A20" t="n">
        <v>543.8</v>
      </c>
      <c r="B20" t="n">
        <v>1.04</v>
      </c>
      <c r="C20" t="n">
        <v>0.77</v>
      </c>
      <c r="D20" t="n">
        <v>1</v>
      </c>
      <c r="E20" t="n">
        <v>67575</v>
      </c>
      <c r="F20" t="n">
        <v>84.38</v>
      </c>
      <c r="G20" t="n">
        <v>523</v>
      </c>
      <c r="H20" t="s">
        <v>311</v>
      </c>
    </row>
    <row r="21" spans="1:8">
      <c r="A21" t="n">
        <v>470.83</v>
      </c>
      <c r="B21" t="n">
        <v>1.13</v>
      </c>
      <c r="C21" t="n">
        <v>0.48</v>
      </c>
      <c r="D21" t="n">
        <v>1</v>
      </c>
      <c r="E21" t="n">
        <v>86408</v>
      </c>
      <c r="F21" t="n">
        <v>84.42</v>
      </c>
      <c r="G21" t="n">
        <v>418</v>
      </c>
      <c r="H21" t="s">
        <v>315</v>
      </c>
    </row>
    <row r="22" spans="1:8">
      <c r="A22" t="n">
        <v>565.76</v>
      </c>
      <c r="B22" t="n">
        <v>1.06</v>
      </c>
      <c r="C22" t="n">
        <v>0.68</v>
      </c>
      <c r="D22" t="n">
        <v>1</v>
      </c>
      <c r="E22" t="n">
        <v>78226</v>
      </c>
      <c r="F22" t="n">
        <v>85.08</v>
      </c>
      <c r="G22" t="n">
        <v>535</v>
      </c>
      <c r="H22" t="s">
        <v>317</v>
      </c>
    </row>
    <row r="23" spans="1:8">
      <c r="A23" t="n">
        <v>530.79</v>
      </c>
      <c r="B23" t="n">
        <v>1</v>
      </c>
      <c r="C23" t="n">
        <v>0.65</v>
      </c>
      <c r="D23" t="n">
        <v>1</v>
      </c>
      <c r="E23" t="n">
        <v>81346</v>
      </c>
      <c r="F23" t="n">
        <v>83.37</v>
      </c>
      <c r="G23" t="n">
        <v>531</v>
      </c>
      <c r="H23" t="s">
        <v>302</v>
      </c>
    </row>
    <row r="24" spans="1:8">
      <c r="A24" t="n">
        <v>380.76</v>
      </c>
      <c r="B24" t="n">
        <v>1.03</v>
      </c>
      <c r="C24" t="n">
        <v>0.65</v>
      </c>
      <c r="D24" t="n">
        <v>1</v>
      </c>
      <c r="E24" t="n">
        <v>57126</v>
      </c>
      <c r="F24" t="n">
        <v>83.73</v>
      </c>
      <c r="G24" t="n">
        <v>371</v>
      </c>
      <c r="H24" t="s">
        <v>305</v>
      </c>
    </row>
    <row r="25" spans="1:8">
      <c r="A25" t="n">
        <v>344.21</v>
      </c>
      <c r="B25" t="n">
        <v>1</v>
      </c>
      <c r="C25" t="n">
        <v>0.59</v>
      </c>
      <c r="D25" t="n">
        <v>1</v>
      </c>
      <c r="E25" t="n">
        <v>58352</v>
      </c>
      <c r="F25" t="n">
        <v>85.55</v>
      </c>
      <c r="G25" t="n">
        <v>343</v>
      </c>
      <c r="H25" t="s">
        <v>300</v>
      </c>
    </row>
    <row r="26" spans="1:8">
      <c r="A26" t="n">
        <v>414.77</v>
      </c>
      <c r="B26" t="n">
        <v>1.09</v>
      </c>
      <c r="C26" t="n">
        <v>0.59</v>
      </c>
      <c r="D26" t="n">
        <v>1</v>
      </c>
      <c r="E26" t="n">
        <v>64481</v>
      </c>
      <c r="F26" t="n">
        <v>85.56999999999999</v>
      </c>
      <c r="G26" t="n">
        <v>381</v>
      </c>
      <c r="H26" t="s">
        <v>301</v>
      </c>
    </row>
    <row r="27" spans="1:8">
      <c r="A27" t="n">
        <v>512.28</v>
      </c>
      <c r="B27" t="n">
        <v>0.97</v>
      </c>
      <c r="C27" t="n">
        <v>0.5600000000000001</v>
      </c>
      <c r="D27" t="n">
        <v>1</v>
      </c>
      <c r="E27" t="n">
        <v>94208</v>
      </c>
      <c r="F27" t="n">
        <v>85.48</v>
      </c>
      <c r="G27" t="n">
        <v>529</v>
      </c>
      <c r="H27" t="s">
        <v>319</v>
      </c>
    </row>
    <row r="28" spans="1:8">
      <c r="A28" t="n">
        <v>392.76</v>
      </c>
      <c r="B28" t="n">
        <v>0.88</v>
      </c>
      <c r="C28" t="n">
        <v>0.8100000000000001</v>
      </c>
      <c r="D28" t="n">
        <v>1</v>
      </c>
      <c r="E28" t="n">
        <v>55347</v>
      </c>
      <c r="F28" t="n">
        <v>85.90000000000001</v>
      </c>
      <c r="G28" t="n">
        <v>446</v>
      </c>
      <c r="H28" t="s">
        <v>306</v>
      </c>
    </row>
    <row r="29" spans="1:8">
      <c r="A29" t="n">
        <v>507.68</v>
      </c>
      <c r="B29" t="n">
        <v>0.86</v>
      </c>
      <c r="C29" t="n">
        <v>0.78</v>
      </c>
      <c r="D29" t="n">
        <v>1</v>
      </c>
      <c r="E29" t="n">
        <v>75236</v>
      </c>
      <c r="F29" t="n">
        <v>87</v>
      </c>
      <c r="G29" t="n">
        <v>589</v>
      </c>
      <c r="H29" t="s">
        <v>303</v>
      </c>
    </row>
    <row r="30" spans="1:8">
      <c r="A30">
        <f>SUBTOTAL(109,#REF!)</f>
        <v/>
      </c>
      <c r="F30">
        <f>SUBTOTAL(101,#REF!)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5">
    <outlinePr summaryBelow="1" summaryRight="1"/>
    <pageSetUpPr/>
  </sheetPr>
  <dimension ref="A2:AH139"/>
  <sheetViews>
    <sheetView topLeftCell="A10" workbookViewId="0" zoomScale="80" zoomScaleNormal="85">
      <selection activeCell="J12" sqref="J12"/>
    </sheetView>
  </sheetViews>
  <sheetFormatPr baseColWidth="8" defaultRowHeight="15" outlineLevelCol="0"/>
  <cols>
    <col customWidth="1" max="1" min="1" style="156" width="7.28515625"/>
    <col customWidth="1" max="2" min="2" style="156" width="29.42578125"/>
    <col customWidth="1" max="14" min="3" style="156" width="16.7109375"/>
    <col customWidth="1" max="15" min="15" style="156" width="17.5703125"/>
    <col customWidth="1" max="16" min="16" style="156" width="34.85546875"/>
    <col customWidth="1" max="17" min="17" style="156" width="16.140625"/>
    <col customWidth="1" max="18" min="18" style="156" width="15"/>
    <col customWidth="1" max="19" min="19" style="156" width="17.28515625"/>
    <col customWidth="1" max="20" min="20" style="156" width="16.85546875"/>
    <col customWidth="1" max="26" min="21" style="156" width="12.42578125"/>
    <col customWidth="1" max="27" min="27" style="156" width="13.140625"/>
    <col customWidth="1" max="28" min="28" style="156" width="12.42578125"/>
    <col customWidth="1" max="32" min="29" style="156" width="10.7109375"/>
    <col customWidth="1" max="33" min="33" style="156" width="15.7109375"/>
    <col customWidth="1" max="34" min="34" style="156" width="35.85546875"/>
    <col customWidth="1" max="35" min="35" style="156" width="10.28515625"/>
    <col customWidth="1" max="36" min="36" style="156" width="18.42578125"/>
  </cols>
  <sheetData>
    <row customHeight="1" ht="41.25" r="2" s="156" spans="1:34">
      <c r="B2" s="161" t="s">
        <v>320</v>
      </c>
    </row>
    <row customHeight="1" ht="30" r="3" s="156" spans="1:34" thickBot="1">
      <c r="H3" s="25" t="n"/>
      <c r="I3" s="25" t="n"/>
      <c r="L3" s="25" t="n"/>
    </row>
    <row customHeight="1" ht="34.5" r="4" s="156" spans="1:34" thickBot="1" thickTop="1">
      <c r="B4" s="27" t="s">
        <v>3</v>
      </c>
      <c r="C4" s="26" t="s">
        <v>321</v>
      </c>
      <c r="D4" s="26" t="s">
        <v>322</v>
      </c>
      <c r="E4" s="26" t="s">
        <v>323</v>
      </c>
      <c r="F4" s="36" t="s">
        <v>324</v>
      </c>
      <c r="G4" s="26" t="s">
        <v>325</v>
      </c>
      <c r="H4" s="26" t="s">
        <v>326</v>
      </c>
      <c r="I4" s="26" t="s">
        <v>327</v>
      </c>
      <c r="J4" s="36" t="s">
        <v>328</v>
      </c>
      <c r="K4" s="26" t="s">
        <v>329</v>
      </c>
      <c r="L4" s="26" t="s">
        <v>330</v>
      </c>
      <c r="M4" s="26" t="s">
        <v>331</v>
      </c>
      <c r="N4" s="26" t="s">
        <v>332</v>
      </c>
      <c r="O4" s="37" t="s">
        <v>333</v>
      </c>
      <c r="Q4" s="38" t="s">
        <v>334</v>
      </c>
      <c r="R4" s="28" t="n"/>
      <c r="S4" s="30" t="n"/>
      <c r="T4" s="27" t="s">
        <v>3</v>
      </c>
      <c r="U4" s="26" t="s">
        <v>335</v>
      </c>
      <c r="V4" s="36" t="s">
        <v>336</v>
      </c>
      <c r="W4" s="36" t="s">
        <v>337</v>
      </c>
      <c r="X4" s="26" t="s">
        <v>338</v>
      </c>
      <c r="Y4" s="26" t="s">
        <v>339</v>
      </c>
      <c r="Z4" s="36" t="s">
        <v>340</v>
      </c>
      <c r="AA4" s="36" t="s">
        <v>341</v>
      </c>
      <c r="AB4" s="26" t="s">
        <v>342</v>
      </c>
      <c r="AC4" s="26" t="s">
        <v>343</v>
      </c>
      <c r="AD4" s="26" t="s">
        <v>344</v>
      </c>
      <c r="AE4" s="26" t="s">
        <v>345</v>
      </c>
      <c r="AF4" s="26" t="s">
        <v>346</v>
      </c>
      <c r="AG4" s="37" t="s">
        <v>333</v>
      </c>
    </row>
    <row customHeight="1" ht="34.5" r="5" s="156" spans="1:34" thickBot="1" thickTop="1">
      <c r="B5" s="49" t="s">
        <v>347</v>
      </c>
      <c r="C5" s="64" t="n">
        <v>3170</v>
      </c>
      <c r="D5" s="63" t="n">
        <v>4340</v>
      </c>
      <c r="E5" s="63" t="n">
        <v>4130</v>
      </c>
      <c r="F5" s="43" t="n">
        <v>3870</v>
      </c>
      <c r="G5" s="63" t="n">
        <v>3740</v>
      </c>
      <c r="H5" s="63" t="n">
        <v>1650</v>
      </c>
      <c r="I5" s="63" t="n">
        <v>1620</v>
      </c>
      <c r="J5" s="12" t="n">
        <v>1615.52</v>
      </c>
      <c r="K5" s="63" t="n">
        <v>1584</v>
      </c>
      <c r="L5" s="63" t="n">
        <v>1783.2</v>
      </c>
      <c r="M5" s="63" t="n"/>
      <c r="N5" s="79" t="n"/>
      <c r="O5" s="46">
        <f>SUM(C5:N5)</f>
        <v/>
      </c>
      <c r="Q5" s="52" t="s">
        <v>347</v>
      </c>
      <c r="R5" s="42" t="n"/>
      <c r="S5" s="30" t="n"/>
      <c r="T5" s="49" t="s">
        <v>347</v>
      </c>
      <c r="U5" s="64" t="n">
        <v>9499.16</v>
      </c>
      <c r="V5" s="43" t="n">
        <v>11680</v>
      </c>
      <c r="W5" s="43" t="n">
        <v>10025</v>
      </c>
      <c r="X5" s="63" t="n">
        <v>11579.67</v>
      </c>
      <c r="Y5" s="63" t="n">
        <v>10808.9</v>
      </c>
      <c r="Z5" s="43" t="n">
        <v>13198.29</v>
      </c>
      <c r="AA5" s="43" t="n">
        <v>17628</v>
      </c>
      <c r="AB5" s="63" t="n">
        <v>7388</v>
      </c>
      <c r="AC5" s="63" t="n"/>
      <c r="AD5" s="63" t="n"/>
      <c r="AE5" s="63" t="n"/>
      <c r="AF5" s="79" t="n"/>
      <c r="AG5" s="46">
        <f>SUM(U5:AF5)</f>
        <v/>
      </c>
    </row>
    <row customHeight="1" ht="34.5" r="6" s="156" spans="1:34" thickTop="1">
      <c r="B6" s="49" t="s">
        <v>348</v>
      </c>
      <c r="C6" s="82" t="n">
        <v>3200</v>
      </c>
      <c r="D6" s="74" t="n">
        <v>3200</v>
      </c>
      <c r="E6" s="59" t="n">
        <v>3200</v>
      </c>
      <c r="F6" s="58" t="n">
        <v>3200</v>
      </c>
      <c r="G6" s="74" t="n">
        <v>3200</v>
      </c>
      <c r="H6" s="74" t="n">
        <v>3200</v>
      </c>
      <c r="I6" s="74" t="n">
        <v>3200</v>
      </c>
      <c r="J6" s="74" t="n">
        <v>3200</v>
      </c>
      <c r="K6" s="74" t="n">
        <v>3200</v>
      </c>
      <c r="L6" s="74" t="n">
        <v>3200</v>
      </c>
      <c r="M6" s="74" t="n">
        <v>3200</v>
      </c>
      <c r="N6" s="68" t="n">
        <v>3200</v>
      </c>
      <c r="O6" s="48">
        <f>SUM(C6:N6)</f>
        <v/>
      </c>
      <c r="Q6" s="53" t="s">
        <v>349</v>
      </c>
      <c r="R6" s="130" t="n">
        <v>115500</v>
      </c>
      <c r="T6" s="49" t="s">
        <v>348</v>
      </c>
      <c r="U6" s="82" t="n">
        <v>9625</v>
      </c>
      <c r="V6" s="74" t="n">
        <v>9625</v>
      </c>
      <c r="W6" s="74" t="n">
        <v>9625</v>
      </c>
      <c r="X6" s="59" t="n">
        <v>9625</v>
      </c>
      <c r="Y6" s="58" t="n">
        <v>9625</v>
      </c>
      <c r="Z6" s="74" t="n">
        <v>9625</v>
      </c>
      <c r="AA6" s="74" t="n">
        <v>9625</v>
      </c>
      <c r="AB6" s="44" t="n">
        <v>9625</v>
      </c>
      <c r="AC6" s="74" t="n">
        <v>9625</v>
      </c>
      <c r="AD6" s="74" t="n">
        <v>9625</v>
      </c>
      <c r="AE6" s="59" t="n">
        <v>9625</v>
      </c>
      <c r="AF6" s="83" t="n">
        <v>9625</v>
      </c>
      <c r="AG6" s="48">
        <f>SUM(U6:AF6)</f>
        <v/>
      </c>
    </row>
    <row customHeight="1" ht="34.5" r="7" s="156" spans="1:34" thickBot="1">
      <c r="B7" s="49" t="s">
        <v>350</v>
      </c>
      <c r="C7" s="86">
        <f>IF(C5 =FALSE, " - ", IFERROR((C6-C5)/C6," - "))</f>
        <v/>
      </c>
      <c r="D7" s="85">
        <f>IF(D5 =FALSE, " - ", IFERROR((D6-D5)/D6," - "))</f>
        <v/>
      </c>
      <c r="E7" s="85">
        <f>IF(E5 =FALSE, " - ", IFERROR((E6-E5)/E6," - "))</f>
        <v/>
      </c>
      <c r="F7" s="85">
        <f>IF(F5 =FALSE, " - ", IFERROR((F6-F5)/F6," - "))</f>
        <v/>
      </c>
      <c r="G7" s="85">
        <f>IF(G5 =FALSE, " - ", IFERROR((G6-G5)/G6," - "))</f>
        <v/>
      </c>
      <c r="H7" s="85">
        <f>IF(H5 =FALSE, " - ", IFERROR((H6-H5)/H6," - "))</f>
        <v/>
      </c>
      <c r="I7" s="85">
        <f>IF(I5 =FALSE, " - ", IFERROR((I6-I5)/I6," - "))</f>
        <v/>
      </c>
      <c r="J7" s="85">
        <f>IF(J5 =FALSE, " - ", IFERROR((J6-J5)/J6," - "))</f>
        <v/>
      </c>
      <c r="K7" s="85">
        <f>IF(K5 =FALSE, " - ", IFERROR((K6-K5)/K6," - "))</f>
        <v/>
      </c>
      <c r="L7" s="81">
        <f>IF(L5 =FALSE, " - ", IFERROR((L6-L5)/L6," - "))</f>
        <v/>
      </c>
      <c r="M7" s="85">
        <f>IF(M5 =FALSE, " - ", IFERROR((M6-M5)/M6," - "))</f>
        <v/>
      </c>
      <c r="N7" s="84">
        <f>IF(N5 =FALSE, " - ", IFERROR((N6-N5)/N6," - "))</f>
        <v/>
      </c>
      <c r="O7" s="61" t="n"/>
      <c r="Q7" s="53" t="s">
        <v>351</v>
      </c>
      <c r="R7" s="131" t="s">
        <v>352</v>
      </c>
      <c r="T7" s="49" t="s">
        <v>350</v>
      </c>
      <c r="U7" s="89">
        <f>IF(U5 =0, " - ", IFERROR((U6-U5)/U6," - "))</f>
        <v/>
      </c>
      <c r="V7" s="88">
        <f>IF(V5 =0, " - ", IFERROR((V6-V5)/V6," - "))</f>
        <v/>
      </c>
      <c r="W7" s="88">
        <f>IF(W5 =0, " - ", IFERROR((W6-W5)/W6," - "))</f>
        <v/>
      </c>
      <c r="X7" s="88">
        <f>IF(X5 =0, " - ", IFERROR((X6-X5)/X6," - "))</f>
        <v/>
      </c>
      <c r="Y7" s="88">
        <f>IF(Y5 =0, " - ", IFERROR((Y6-Y5)/Y6," - "))</f>
        <v/>
      </c>
      <c r="Z7" s="88">
        <f>IF(Z5 =0, " - ", IFERROR((Z6-Z5)/Z6," - "))</f>
        <v/>
      </c>
      <c r="AA7" s="88">
        <f>IF(AA5 =0, " - ", IFERROR((AA6-AA5)/AA6," - "))</f>
        <v/>
      </c>
      <c r="AB7" s="88">
        <f>IF(AB5 =0, " - ", IFERROR((AB6-AB5)/AB6," - "))</f>
        <v/>
      </c>
      <c r="AC7" s="88">
        <f>IF(AC5 =0, " - ", IFERROR((AC6-AC5)/AC6," - "))</f>
        <v/>
      </c>
      <c r="AD7" s="88">
        <f>IF(AD5 =0, " - ", IFERROR((AD6-AD5)/AD6," - "))</f>
        <v/>
      </c>
      <c r="AE7" s="88">
        <f>IF(AE5 =0, " - ", IFERROR((AE6-AE5)/AE6," - "))</f>
        <v/>
      </c>
      <c r="AF7" s="88">
        <f>IF(AF5 =0, " - ", IFERROR((AF6-AF5)/AF6," - "))</f>
        <v/>
      </c>
      <c r="AG7" s="61" t="n"/>
      <c r="AH7" s="17" t="n"/>
    </row>
    <row customHeight="1" ht="34.5" r="8" s="156" spans="1:34" thickTop="1">
      <c r="B8" s="62" t="s">
        <v>353</v>
      </c>
      <c r="C8" s="78" t="n">
        <v>0</v>
      </c>
      <c r="D8" s="43" t="n">
        <v>0</v>
      </c>
      <c r="E8" s="63" t="n">
        <v>0</v>
      </c>
      <c r="F8" s="57" t="n">
        <v>0</v>
      </c>
      <c r="G8" s="57" t="n">
        <v>0</v>
      </c>
      <c r="H8" s="57" t="n">
        <v>0</v>
      </c>
      <c r="I8" s="63" t="n">
        <v>0</v>
      </c>
      <c r="J8" s="63" t="n">
        <v>0</v>
      </c>
      <c r="K8" s="43" t="n">
        <v>0</v>
      </c>
      <c r="L8" s="63" t="n">
        <v>0</v>
      </c>
      <c r="M8" s="57" t="n"/>
      <c r="N8" s="79" t="n"/>
      <c r="O8" s="80">
        <f>SUM(C8:N8)</f>
        <v/>
      </c>
      <c r="Q8" s="127" t="s">
        <v>354</v>
      </c>
      <c r="R8" s="128" t="n">
        <v>43282</v>
      </c>
      <c r="S8" s="30" t="n"/>
      <c r="T8" s="62" t="s">
        <v>353</v>
      </c>
      <c r="U8" s="78" t="n">
        <v>4122.22</v>
      </c>
      <c r="V8" s="43" t="n">
        <v>8311</v>
      </c>
      <c r="W8" s="63" t="n">
        <v>0</v>
      </c>
      <c r="X8" s="57" t="n">
        <v>6970</v>
      </c>
      <c r="Y8" s="57" t="n">
        <v>5500</v>
      </c>
      <c r="Z8" s="57" t="n">
        <v>1200</v>
      </c>
      <c r="AA8" s="63" t="n">
        <v>0</v>
      </c>
      <c r="AB8" s="63" t="n"/>
      <c r="AC8" s="43" t="n"/>
      <c r="AD8" s="63" t="n"/>
      <c r="AE8" s="57" t="n"/>
      <c r="AF8" s="79" t="n"/>
      <c r="AG8" s="80">
        <f>SUM(U8:AF8)</f>
        <v/>
      </c>
    </row>
    <row customHeight="1" ht="34.5" r="9" s="156" spans="1:34">
      <c r="B9" s="76" t="s">
        <v>348</v>
      </c>
      <c r="C9" s="60" t="n"/>
      <c r="D9" s="74" t="n"/>
      <c r="E9" s="59" t="n"/>
      <c r="F9" s="59" t="n"/>
      <c r="G9" s="59" t="n"/>
      <c r="H9" s="59" t="n"/>
      <c r="I9" s="45" t="n"/>
      <c r="J9" s="59" t="n"/>
      <c r="K9" s="59" t="n"/>
      <c r="L9" s="59" t="n"/>
      <c r="M9" s="59" t="n"/>
      <c r="N9" s="68" t="n"/>
      <c r="O9" s="48">
        <f>SUM(C9:N9)</f>
        <v/>
      </c>
      <c r="P9" s="17" t="n"/>
      <c r="Q9" s="53" t="s">
        <v>355</v>
      </c>
      <c r="R9" s="132">
        <f>TODAY()</f>
        <v/>
      </c>
      <c r="T9" s="76" t="s">
        <v>348</v>
      </c>
      <c r="U9" s="87" t="n">
        <v>3000</v>
      </c>
      <c r="V9" s="74" t="n">
        <v>3000</v>
      </c>
      <c r="W9" s="74" t="n">
        <v>3000</v>
      </c>
      <c r="X9" s="74" t="n">
        <v>3000</v>
      </c>
      <c r="Y9" s="74" t="n">
        <v>3000</v>
      </c>
      <c r="Z9" s="74" t="n">
        <v>3000</v>
      </c>
      <c r="AA9" s="74" t="n">
        <v>3000</v>
      </c>
      <c r="AB9" s="59" t="n">
        <v>3000</v>
      </c>
      <c r="AC9" s="75" t="n">
        <v>3000</v>
      </c>
      <c r="AD9" s="74" t="n">
        <v>3000</v>
      </c>
      <c r="AE9" s="74" t="n">
        <v>3000</v>
      </c>
      <c r="AF9" s="68" t="n">
        <v>3000</v>
      </c>
      <c r="AG9" s="48">
        <f>SUM(U9:AF9)</f>
        <v/>
      </c>
      <c r="AH9" s="17" t="n"/>
    </row>
    <row customHeight="1" ht="34.5" r="10" s="156" spans="1:34" thickBot="1">
      <c r="B10" s="16" t="s">
        <v>350</v>
      </c>
      <c r="C10" s="86">
        <f>IF(C8 =FALSE, " - ", IFERROR((C9-C8)/C9," - "))</f>
        <v/>
      </c>
      <c r="D10" s="81">
        <f>IF(D8 =FALSE, " - ", IFERROR((D9-D8)/D9," - "))</f>
        <v/>
      </c>
      <c r="E10" s="81">
        <f>IF(E8 =FALSE, " - ", IFERROR((E9-E8)/E9," - "))</f>
        <v/>
      </c>
      <c r="F10" s="81">
        <f>IF(F8 =FALSE, " - ", IFERROR((F9-F8)/F9," - "))</f>
        <v/>
      </c>
      <c r="G10" s="81">
        <f>IF(G8 =FALSE, " - ", IFERROR((G9-G8)/G9," - "))</f>
        <v/>
      </c>
      <c r="H10" s="81">
        <f>IF(H8 =FALSE, " - ", IFERROR((H9-H8)/H9," - "))</f>
        <v/>
      </c>
      <c r="I10" s="81">
        <f>IF(I8 =FALSE, " - ", IFERROR((I9-I8)/I9," - "))</f>
        <v/>
      </c>
      <c r="J10" s="81">
        <f>IF(J8 =FALSE, " - ", IFERROR((J9-J8)/J9," - "))</f>
        <v/>
      </c>
      <c r="K10" s="81">
        <f>IF(K8 =FALSE, " - ", IFERROR((K9-K8)/K9," - "))</f>
        <v/>
      </c>
      <c r="L10" s="81">
        <f>IF(L8 =FALSE, " - ", IFERROR((L9-L8)/L9," - "))</f>
        <v/>
      </c>
      <c r="M10" s="81">
        <f>IF(M8 =FALSE, " - ", IFERROR((M9-M8)/M9," - "))</f>
        <v/>
      </c>
      <c r="N10" s="84">
        <f>IF(N8 =FALSE, " - ", IFERROR((N9-N8)/N9," - "))</f>
        <v/>
      </c>
      <c r="O10" s="47" t="n"/>
      <c r="P10" s="17" t="n"/>
      <c r="Q10" s="53" t="s">
        <v>356</v>
      </c>
      <c r="R10" s="132" t="n">
        <v>43646</v>
      </c>
      <c r="S10" s="30" t="n"/>
      <c r="T10" s="16" t="s">
        <v>350</v>
      </c>
      <c r="U10" s="88">
        <f>IF(U8 =0, " - ", IFERROR((U9-U8)/U9," - "))</f>
        <v/>
      </c>
      <c r="V10" s="88">
        <f>IF(V8 =0, " - ", IFERROR((V9-V8)/V9," - "))</f>
        <v/>
      </c>
      <c r="W10" s="88">
        <f>IF(W8 =0, " - ", IFERROR((W9-W8)/W9," - "))</f>
        <v/>
      </c>
      <c r="X10" s="88">
        <f>IF(X8 =0, " - ", IFERROR((X9-X8)/X9," - "))</f>
        <v/>
      </c>
      <c r="Y10" s="88">
        <f>IF(Y8 =0, " - ", IFERROR((Y9-Y8)/Y9," - "))</f>
        <v/>
      </c>
      <c r="Z10" s="88">
        <f>IF(Z8 =0, " - ", IFERROR((Z9-Z8)/Z9," - "))</f>
        <v/>
      </c>
      <c r="AA10" s="88">
        <f>IF(AA8 =0, " - ", IFERROR((AA9-AA8)/AA9," - "))</f>
        <v/>
      </c>
      <c r="AB10" s="88">
        <f>IF(AB8 =0, " - ", IFERROR((AB9-AB8)/AB9," - "))</f>
        <v/>
      </c>
      <c r="AC10" s="88">
        <f>IF(AC8 =0, " - ", IFERROR((AC9-AC8)/AC9," - "))</f>
        <v/>
      </c>
      <c r="AD10" s="88">
        <f>IF(AD8 =0, " - ", IFERROR((AD9-AD8)/AD9," - "))</f>
        <v/>
      </c>
      <c r="AE10" s="88">
        <f>IF(AE8 =0, " - ", IFERROR((AE9-AE8)/AE9," - "))</f>
        <v/>
      </c>
      <c r="AF10" s="88">
        <f>IF(AF8 =0, " - ", IFERROR((AF9-AF8)/AF9," - "))</f>
        <v/>
      </c>
      <c r="AG10" s="47" t="n"/>
      <c r="AH10" s="17" t="n"/>
    </row>
    <row customHeight="1" ht="21" r="11" s="156" spans="1:34" thickBot="1" thickTop="1">
      <c r="C11" s="18" t="n"/>
      <c r="D11" s="18" t="n"/>
      <c r="E11" s="18" t="n"/>
      <c r="F11" s="18" t="n"/>
      <c r="H11" s="18" t="n"/>
      <c r="I11" s="18" t="n"/>
      <c r="L11" s="18" t="n"/>
      <c r="M11" s="18" t="n"/>
      <c r="N11" s="18" t="n"/>
      <c r="Q11" s="35" t="s">
        <v>353</v>
      </c>
      <c r="R11" s="39" t="n"/>
      <c r="S11" s="17" t="n"/>
    </row>
    <row customHeight="1" ht="21" r="12" s="156" spans="1:34" thickBot="1" thickTop="1">
      <c r="Q12" s="53" t="s">
        <v>349</v>
      </c>
      <c r="R12" s="2" t="n">
        <v>36000</v>
      </c>
    </row>
    <row customHeight="1" ht="24" r="13" s="156" spans="1:34" thickBot="1" thickTop="1">
      <c r="N13" s="51" t="s">
        <v>347</v>
      </c>
      <c r="O13" s="23" t="s">
        <v>353</v>
      </c>
      <c r="Q13" s="53" t="s">
        <v>351</v>
      </c>
      <c r="R13" s="29" t="s">
        <v>357</v>
      </c>
      <c r="T13" s="27" t="s">
        <v>3</v>
      </c>
      <c r="U13" s="26" t="s">
        <v>335</v>
      </c>
      <c r="V13" s="36" t="s">
        <v>336</v>
      </c>
      <c r="W13" s="36" t="s">
        <v>337</v>
      </c>
    </row>
    <row customHeight="1" ht="24" r="14" s="156" spans="1:34" thickBot="1" thickTop="1">
      <c r="B14" s="3" t="n"/>
      <c r="C14" s="155" t="s">
        <v>358</v>
      </c>
      <c r="M14" s="33" t="s">
        <v>359</v>
      </c>
      <c r="N14" s="65">
        <f>R6</f>
        <v/>
      </c>
      <c r="O14" s="66">
        <f>R12</f>
        <v/>
      </c>
      <c r="Q14" s="54" t="s">
        <v>356</v>
      </c>
      <c r="R14" s="56" t="n">
        <v>43646</v>
      </c>
      <c r="T14" s="49" t="s">
        <v>347</v>
      </c>
      <c r="U14" s="122">
        <f>SUM(C5:F5)</f>
        <v/>
      </c>
      <c r="V14" s="126">
        <f>SUM(G5:J5)</f>
        <v/>
      </c>
      <c r="W14" s="79">
        <f>SUM(K5:N5)</f>
        <v/>
      </c>
    </row>
    <row customHeight="1" ht="24" r="15" s="156" spans="1:34" thickBot="1" thickTop="1">
      <c r="B15" s="4" t="n"/>
      <c r="C15" s="5" t="s">
        <v>360</v>
      </c>
      <c r="D15" s="6" t="n"/>
      <c r="E15" s="7" t="s">
        <v>361</v>
      </c>
      <c r="F15" s="8" t="n"/>
      <c r="G15" s="73" t="s">
        <v>362</v>
      </c>
      <c r="H15" s="9" t="n"/>
      <c r="M15" s="33" t="s">
        <v>3</v>
      </c>
      <c r="N15" s="67">
        <f>AG5</f>
        <v/>
      </c>
      <c r="O15" s="68">
        <f>AG8</f>
        <v/>
      </c>
      <c r="Q15" s="55" t="s">
        <v>363</v>
      </c>
      <c r="R15" s="129">
        <f>R14-TODAY()</f>
        <v/>
      </c>
      <c r="T15" s="49" t="s">
        <v>348</v>
      </c>
      <c r="U15" s="82">
        <f>SUM(C6:F6)</f>
        <v/>
      </c>
      <c r="V15" s="59">
        <f>SUM(G6:J6)</f>
        <v/>
      </c>
      <c r="W15" s="68">
        <f>SUM(K6:N6)</f>
        <v/>
      </c>
    </row>
    <row customHeight="1" ht="24" r="16" s="156" spans="1:34" thickBot="1" thickTop="1">
      <c r="B16" s="50" t="s">
        <v>347</v>
      </c>
      <c r="C16" s="10" t="n">
        <v>30</v>
      </c>
      <c r="D16" s="11" t="n"/>
      <c r="E16" s="12">
        <f>#REF!</f>
        <v/>
      </c>
      <c r="F16" s="22" t="n"/>
      <c r="G16" s="13">
        <f>E16/C16</f>
        <v/>
      </c>
      <c r="H16" s="14" t="n"/>
      <c r="M16" s="33" t="s">
        <v>364</v>
      </c>
      <c r="N16" s="69">
        <f>N14-N15</f>
        <v/>
      </c>
      <c r="O16" s="70">
        <f>O14-O15</f>
        <v/>
      </c>
      <c r="T16" s="49" t="s">
        <v>350</v>
      </c>
      <c r="U16" s="123">
        <f>IF(U14 =0, " - ", IFERROR((U15-U14)/U15," - "))</f>
        <v/>
      </c>
      <c r="V16" s="119">
        <f>IF(V14 =0, " - ", IFERROR((V15-V14)/V15," - "))</f>
        <v/>
      </c>
      <c r="W16" s="124">
        <f>IF(W14 =0, " - ", IFERROR((W15-W14)/W15," - "))</f>
        <v/>
      </c>
    </row>
    <row customHeight="1" ht="21.75" r="17" s="156" spans="1:34" thickBot="1" thickTop="1">
      <c r="B17" s="16" t="s">
        <v>365</v>
      </c>
      <c r="C17" s="17" t="n"/>
      <c r="D17" s="11" t="n"/>
      <c r="E17" s="19" t="n"/>
      <c r="F17" s="22" t="n"/>
      <c r="G17" s="20">
        <f>IFERROR(E17/C17, "-")</f>
        <v/>
      </c>
      <c r="H17" s="21" t="n"/>
      <c r="N17" s="18" t="n"/>
      <c r="O17" s="18" t="n"/>
      <c r="T17" s="62" t="s">
        <v>353</v>
      </c>
      <c r="U17" s="78">
        <f>SUM(C8:F8)</f>
        <v/>
      </c>
      <c r="V17" s="43">
        <f>SUM(G8:J8)</f>
        <v/>
      </c>
      <c r="W17" s="125">
        <f>SUM(K8:N8)</f>
        <v/>
      </c>
      <c r="X17" s="17" t="n"/>
    </row>
    <row customHeight="1" ht="21.75" r="18" s="156" spans="1:34" thickBot="1" thickTop="1">
      <c r="B18" s="3" t="n"/>
      <c r="C18" s="155" t="s">
        <v>366</v>
      </c>
      <c r="T18" s="76" t="s">
        <v>348</v>
      </c>
      <c r="U18" s="87">
        <f>SUM(C9:F9)</f>
        <v/>
      </c>
      <c r="V18" s="43">
        <f>SUM(G9:J9)</f>
        <v/>
      </c>
      <c r="W18" s="68">
        <f>SUM(K9:N9)</f>
        <v/>
      </c>
      <c r="X18" s="17" t="n"/>
    </row>
    <row customHeight="1" ht="21.75" r="19" s="156" spans="1:34" thickBot="1" thickTop="1">
      <c r="B19" s="4" t="n"/>
      <c r="C19" s="5" t="s">
        <v>360</v>
      </c>
      <c r="D19" s="6" t="s">
        <v>367</v>
      </c>
      <c r="E19" s="7" t="s">
        <v>361</v>
      </c>
      <c r="F19" s="8" t="s">
        <v>367</v>
      </c>
      <c r="G19" s="73" t="s">
        <v>362</v>
      </c>
      <c r="H19" s="9" t="s">
        <v>367</v>
      </c>
      <c r="T19" s="16" t="s">
        <v>350</v>
      </c>
      <c r="U19" s="88">
        <f>IF(U17 =0, " - ", IFERROR((U18-U17)/U18," - "))</f>
        <v/>
      </c>
      <c r="V19" s="88">
        <f>IF(V17 =0, " - ", IFERROR((V18-V17)/V18," - "))</f>
        <v/>
      </c>
      <c r="W19" s="119">
        <f>IF(W17 =0, " - ", IFERROR((W18-W17)/W18," - "))</f>
        <v/>
      </c>
      <c r="X19" s="17" t="n"/>
    </row>
    <row customHeight="1" ht="21.75" r="20" s="156" spans="1:34" thickTop="1">
      <c r="B20" s="50" t="s">
        <v>347</v>
      </c>
      <c r="C20" s="10" t="n">
        <v>13</v>
      </c>
      <c r="D20" s="77">
        <f>IFERROR((C16-C20)/C16," - ")</f>
        <v/>
      </c>
      <c r="E20" s="71" t="n">
        <v>1584.48</v>
      </c>
      <c r="F20" s="77">
        <f>IFERROR((E16-E20)/E16," - ")</f>
        <v/>
      </c>
      <c r="G20" s="71">
        <f>E20/C20</f>
        <v/>
      </c>
      <c r="H20" s="77">
        <f>IFERROR((G16-G20)/G16," - ")</f>
        <v/>
      </c>
      <c r="I20" s="17" t="n"/>
    </row>
    <row customHeight="1" ht="21.75" r="21" s="156" spans="1:34" thickBot="1">
      <c r="B21" s="16" t="s">
        <v>365</v>
      </c>
      <c r="C21" s="17" t="n"/>
      <c r="D21" s="77">
        <f>IFERROR((C17-C21)/C17," - ")</f>
        <v/>
      </c>
      <c r="E21" s="19" t="n"/>
      <c r="F21" s="77">
        <f>IFERROR((E17-E21)/E17," - ")</f>
        <v/>
      </c>
      <c r="G21" s="72">
        <f>IFERROR(E21/C21, "-")</f>
        <v/>
      </c>
      <c r="H21" s="77">
        <f>IFERROR((G21-G17)/G21," - ")</f>
        <v/>
      </c>
      <c r="I21" s="17" t="n"/>
    </row>
    <row customHeight="1" ht="21.75" r="22" s="156" spans="1:34" thickTop="1">
      <c r="C22" s="18" t="n"/>
      <c r="D22" s="18" t="n"/>
      <c r="F22" s="18" t="n"/>
      <c r="H22" s="18" t="n"/>
    </row>
    <row customHeight="1" ht="21" r="23" s="156" spans="1:34" thickBot="1"/>
    <row customHeight="1" ht="16.5" r="24" s="156" spans="1:34" thickBot="1" thickTop="1">
      <c r="B24" s="15" t="s">
        <v>368</v>
      </c>
      <c r="C24" s="24">
        <f>#REF!/100</f>
        <v/>
      </c>
    </row>
    <row customHeight="1" ht="15.75" r="25" s="156" spans="1:34" thickTop="1"/>
    <row customHeight="1" ht="15.75" r="26" s="156" spans="1:34" thickBot="1"/>
    <row customHeight="1" ht="15.75" r="27" s="156" spans="1:34" thickBot="1">
      <c r="C27" s="157" t="s">
        <v>369</v>
      </c>
    </row>
    <row customHeight="1" ht="15.75" r="28" s="156" spans="1:34" thickBot="1">
      <c r="B28" s="114" t="n"/>
      <c r="C28" s="111" t="s">
        <v>2</v>
      </c>
      <c r="D28" s="112" t="n"/>
      <c r="E28" s="113" t="s">
        <v>361</v>
      </c>
      <c r="F28" s="113" t="s">
        <v>370</v>
      </c>
      <c r="G28" s="32" t="n"/>
    </row>
    <row customHeight="1" ht="15.75" r="29" s="156" spans="1:34" thickBot="1">
      <c r="B29" s="116" t="s">
        <v>371</v>
      </c>
      <c r="C29" s="115" t="n">
        <v>14500</v>
      </c>
      <c r="D29" s="22" t="n"/>
      <c r="E29" s="117" t="n">
        <v>1800</v>
      </c>
      <c r="F29" s="117" t="n">
        <v>15</v>
      </c>
    </row>
    <row customHeight="1" ht="15.75" r="30" s="156" spans="1:34" thickBot="1">
      <c r="C30" s="157" t="s">
        <v>369</v>
      </c>
    </row>
    <row customHeight="1" ht="15.75" r="31" s="156" spans="1:34" thickBot="1">
      <c r="B31" s="114" t="n"/>
      <c r="C31" s="111" t="s">
        <v>2</v>
      </c>
      <c r="D31" s="112" t="n"/>
      <c r="E31" s="113" t="s">
        <v>361</v>
      </c>
      <c r="F31" s="118" t="s">
        <v>370</v>
      </c>
    </row>
    <row customHeight="1" ht="15.75" r="32" s="156" spans="1:34" thickBot="1">
      <c r="B32" s="116" t="s">
        <v>371</v>
      </c>
      <c r="C32" s="115" t="n">
        <v>14500</v>
      </c>
      <c r="D32" s="22" t="n"/>
      <c r="E32" s="117" t="n">
        <v>1800</v>
      </c>
      <c r="F32" s="117" t="n">
        <v>15</v>
      </c>
    </row>
    <row customHeight="1" ht="15.75" r="33" s="156" spans="1:34" thickBot="1"/>
    <row customHeight="1" ht="22.5" r="34" s="156" spans="1:34" thickBot="1" thickTop="1">
      <c r="B34" s="26" t="s">
        <v>372</v>
      </c>
      <c r="C34" s="26" t="s">
        <v>284</v>
      </c>
      <c r="D34" s="26" t="s">
        <v>373</v>
      </c>
      <c r="E34" s="26" t="s">
        <v>374</v>
      </c>
      <c r="F34" s="141" t="s">
        <v>375</v>
      </c>
      <c r="G34" s="141" t="s">
        <v>376</v>
      </c>
    </row>
    <row customHeight="1" ht="25.5" r="35" s="156" spans="1:34" thickBot="1" thickTop="1">
      <c r="B35" s="142" t="s">
        <v>377</v>
      </c>
      <c r="C35" s="91" t="n">
        <v>43613</v>
      </c>
      <c r="D35" s="34" t="s">
        <v>353</v>
      </c>
      <c r="E35" s="93" t="n">
        <v>3000</v>
      </c>
      <c r="F35" s="150" t="s">
        <v>357</v>
      </c>
      <c r="G35" s="149">
        <f>E35*100/R6/100</f>
        <v/>
      </c>
      <c r="H35" s="17" t="n"/>
    </row>
    <row customHeight="1" ht="25.5" r="36" s="156" spans="1:34" thickBot="1" thickTop="1">
      <c r="A36" s="144" t="n"/>
      <c r="B36" s="143" t="s">
        <v>378</v>
      </c>
      <c r="C36" s="91" t="n">
        <v>43591</v>
      </c>
      <c r="D36" s="34" t="s">
        <v>347</v>
      </c>
      <c r="E36" s="93" t="n">
        <v>23000</v>
      </c>
      <c r="F36" s="131" t="s">
        <v>352</v>
      </c>
      <c r="G36" s="149">
        <f>E36*100/R6/100</f>
        <v/>
      </c>
    </row>
    <row customHeight="1" ht="25.5" r="37" s="156" spans="1:34" thickBot="1" thickTop="1">
      <c r="A37" s="144" t="n"/>
      <c r="B37" s="143" t="s">
        <v>378</v>
      </c>
      <c r="C37" s="145" t="n">
        <v>43591</v>
      </c>
      <c r="D37" s="146" t="s">
        <v>353</v>
      </c>
      <c r="E37" s="147" t="n">
        <v>15700</v>
      </c>
      <c r="F37" s="150" t="s">
        <v>357</v>
      </c>
      <c r="G37" s="148" t="n"/>
      <c r="H37" s="17" t="n"/>
    </row>
    <row customHeight="1" ht="75.75" r="38" s="156" spans="1:34" thickTop="1">
      <c r="E38" s="18" t="n"/>
      <c r="F38" s="18" t="n"/>
      <c r="G38" s="18" t="n"/>
    </row>
    <row customHeight="1" ht="46.5" r="39" s="156" spans="1:34">
      <c r="B39" s="161" t="s">
        <v>379</v>
      </c>
    </row>
    <row customHeight="1" ht="24" r="40" s="156" spans="1:34" thickBot="1">
      <c r="H40" s="25" t="n"/>
      <c r="I40" s="25" t="n"/>
      <c r="L40" s="25" t="n"/>
    </row>
    <row customHeight="1" ht="24" r="41" s="156" spans="1:34" thickBot="1" thickTop="1">
      <c r="B41" s="27" t="s">
        <v>3</v>
      </c>
      <c r="C41" s="26" t="s">
        <v>321</v>
      </c>
      <c r="D41" s="26" t="s">
        <v>322</v>
      </c>
      <c r="E41" s="26" t="s">
        <v>323</v>
      </c>
      <c r="F41" s="36" t="s">
        <v>324</v>
      </c>
      <c r="G41" s="26" t="s">
        <v>325</v>
      </c>
      <c r="H41" s="26" t="s">
        <v>326</v>
      </c>
      <c r="I41" s="26" t="s">
        <v>327</v>
      </c>
      <c r="J41" s="26" t="s">
        <v>328</v>
      </c>
      <c r="K41" s="26" t="s">
        <v>329</v>
      </c>
      <c r="L41" s="26" t="s">
        <v>330</v>
      </c>
      <c r="M41" s="26" t="s">
        <v>331</v>
      </c>
      <c r="N41" s="26" t="s">
        <v>332</v>
      </c>
      <c r="O41" s="37" t="s">
        <v>333</v>
      </c>
      <c r="Q41" s="38" t="s">
        <v>334</v>
      </c>
      <c r="R41" s="28" t="n"/>
      <c r="S41" s="30" t="n"/>
      <c r="T41" s="27" t="s">
        <v>3</v>
      </c>
      <c r="U41" s="26" t="s">
        <v>335</v>
      </c>
      <c r="V41" s="36" t="s">
        <v>336</v>
      </c>
      <c r="W41" s="36" t="s">
        <v>337</v>
      </c>
    </row>
    <row customHeight="1" ht="24" r="42" s="156" spans="1:34" thickBot="1" thickTop="1">
      <c r="B42" s="49" t="s">
        <v>347</v>
      </c>
      <c r="C42" s="64" t="n">
        <v>3770</v>
      </c>
      <c r="D42" s="63" t="n">
        <v>5120</v>
      </c>
      <c r="E42" s="63" t="n">
        <v>4300</v>
      </c>
      <c r="F42" s="43" t="n">
        <v>3870</v>
      </c>
      <c r="G42" s="63" t="n">
        <v>2490</v>
      </c>
      <c r="H42" s="63" t="n">
        <v>4030</v>
      </c>
      <c r="I42" s="63" t="n">
        <v>3080</v>
      </c>
      <c r="J42" s="63" t="n">
        <v>3558.58</v>
      </c>
      <c r="K42" s="63" t="n">
        <v>2828</v>
      </c>
      <c r="L42" s="63" t="n">
        <v>5497.389999999999</v>
      </c>
      <c r="M42" s="63" t="n"/>
      <c r="N42" s="79" t="n"/>
      <c r="O42" s="46">
        <f>SUM(C42:N42)</f>
        <v/>
      </c>
      <c r="Q42" s="52" t="s">
        <v>347</v>
      </c>
      <c r="R42" s="39" t="n"/>
      <c r="T42" s="49" t="s">
        <v>347</v>
      </c>
      <c r="U42" s="64">
        <f>SUM(C42:F42)</f>
        <v/>
      </c>
      <c r="V42" s="126">
        <f>SUM(G42:J42)</f>
        <v/>
      </c>
      <c r="W42" s="121">
        <f>SUM(K42:N42)</f>
        <v/>
      </c>
      <c r="X42" s="17" t="n"/>
    </row>
    <row customHeight="1" ht="24" r="43" s="156" spans="1:34" thickTop="1">
      <c r="B43" s="49" t="s">
        <v>348</v>
      </c>
      <c r="C43" s="82" t="n">
        <v>3458</v>
      </c>
      <c r="D43" s="74" t="n">
        <v>3458</v>
      </c>
      <c r="E43" s="59" t="n">
        <v>3458</v>
      </c>
      <c r="F43" s="58" t="n">
        <v>3458</v>
      </c>
      <c r="G43" s="74" t="n">
        <v>3458</v>
      </c>
      <c r="H43" s="74" t="n">
        <v>3458</v>
      </c>
      <c r="I43" s="74" t="n">
        <v>3458</v>
      </c>
      <c r="J43" s="59" t="n">
        <v>3458</v>
      </c>
      <c r="K43" s="58" t="n">
        <v>3458</v>
      </c>
      <c r="L43" s="74" t="n">
        <v>3458</v>
      </c>
      <c r="M43" s="59" t="n">
        <v>3458</v>
      </c>
      <c r="N43" s="58" t="n">
        <v>3458</v>
      </c>
      <c r="O43" s="48">
        <f>SUM(C43:N43)</f>
        <v/>
      </c>
      <c r="Q43" s="53" t="s">
        <v>349</v>
      </c>
      <c r="R43" s="130" t="n">
        <v>41500</v>
      </c>
      <c r="T43" s="49" t="s">
        <v>348</v>
      </c>
      <c r="U43" s="67">
        <f>SUM(C43:F43)</f>
        <v/>
      </c>
      <c r="V43" s="59">
        <f>SUM(G43:J43)</f>
        <v/>
      </c>
      <c r="W43" s="68">
        <f>SUM(K43:N43)</f>
        <v/>
      </c>
    </row>
    <row customHeight="1" ht="24" r="44" s="156" spans="1:34" thickBot="1">
      <c r="B44" s="49" t="s">
        <v>350</v>
      </c>
      <c r="C44" s="86">
        <f>IF(C42 =FALSE, " - ", IFERROR((C43-C42)/C43," - "))</f>
        <v/>
      </c>
      <c r="D44" s="85">
        <f>IF(D42 =FALSE, " - ", IFERROR((D43-D42)/D43," - "))</f>
        <v/>
      </c>
      <c r="E44" s="85">
        <f>IF(E42 =FALSE, " - ", IFERROR((E43-E42)/E43," - "))</f>
        <v/>
      </c>
      <c r="F44" s="85">
        <f>IF(F42 =FALSE, " - ", IFERROR((F43-F42)/F43," - "))</f>
        <v/>
      </c>
      <c r="G44" s="85">
        <f>IF(G42 =FALSE, " - ", IFERROR((G43-G42)/G43," - "))</f>
        <v/>
      </c>
      <c r="H44" s="85">
        <f>IF(H42 =FALSE, " - ", IFERROR((H43-H42)/H43," - "))</f>
        <v/>
      </c>
      <c r="I44" s="85">
        <f>IF(I42 =FALSE, " - ", IFERROR((I43-I42)/I43," - "))</f>
        <v/>
      </c>
      <c r="J44" s="85">
        <f>IF(J42 =FALSE, " - ", IFERROR((J43-J42)/J43," - "))</f>
        <v/>
      </c>
      <c r="K44" s="85">
        <f>IF(K42 =FALSE, " - ", IFERROR((K43-K42)/K43," - "))</f>
        <v/>
      </c>
      <c r="L44" s="81">
        <f>IF(L42 =FALSE, " - ", IFERROR((L43-L42)/L43," - "))</f>
        <v/>
      </c>
      <c r="M44" s="85">
        <f>IF(M42 =FALSE, " - ", IFERROR((M43-M42)/M43," - "))</f>
        <v/>
      </c>
      <c r="N44" s="84">
        <f>IF(N42 =FALSE, " - ", IFERROR((N43-N42)/N43," - "))</f>
        <v/>
      </c>
      <c r="O44" s="61" t="n"/>
      <c r="Q44" s="53" t="s">
        <v>351</v>
      </c>
      <c r="R44" s="131" t="s">
        <v>380</v>
      </c>
      <c r="T44" s="49" t="s">
        <v>350</v>
      </c>
      <c r="U44" s="123">
        <f>IF(U42 =0, " - ", IFERROR((U43-U42)/U43," - "))</f>
        <v/>
      </c>
      <c r="V44" s="119">
        <f>IF(V42 =0, " - ", IFERROR((V43-V42)/V43," - "))</f>
        <v/>
      </c>
      <c r="W44" s="124">
        <f>IF(W42 =0, " - ", IFERROR((W43-W42)/W43," - "))</f>
        <v/>
      </c>
    </row>
    <row customHeight="1" ht="24" r="45" s="156" spans="1:34" thickTop="1">
      <c r="B45" s="62" t="s">
        <v>353</v>
      </c>
      <c r="C45" s="78" t="n">
        <v>506</v>
      </c>
      <c r="D45" s="43" t="n">
        <v>700</v>
      </c>
      <c r="E45" s="63" t="n">
        <v>700</v>
      </c>
      <c r="F45" s="57" t="n">
        <v>1400</v>
      </c>
      <c r="G45" s="57" t="n">
        <v>1700</v>
      </c>
      <c r="H45" s="57" t="n">
        <v>1000</v>
      </c>
      <c r="I45" s="63" t="n">
        <v>700</v>
      </c>
      <c r="J45" s="63" t="n">
        <v>706</v>
      </c>
      <c r="K45" s="43" t="n">
        <v>693</v>
      </c>
      <c r="L45" s="63" t="n"/>
      <c r="M45" s="57" t="n"/>
      <c r="N45" s="79" t="n"/>
      <c r="O45" s="80">
        <f>SUM(C45:N45)</f>
        <v/>
      </c>
      <c r="Q45" s="127" t="s">
        <v>354</v>
      </c>
      <c r="R45" s="133" t="n">
        <v>43466</v>
      </c>
      <c r="S45" s="30" t="n"/>
      <c r="T45" s="62" t="s">
        <v>353</v>
      </c>
      <c r="U45" s="78">
        <f>SUM(C45:F45)</f>
        <v/>
      </c>
      <c r="V45" s="43">
        <f>SUM(G45:J45)</f>
        <v/>
      </c>
      <c r="W45" s="125">
        <f>SUM(K45:N45)</f>
        <v/>
      </c>
      <c r="X45" s="17" t="n"/>
    </row>
    <row customHeight="1" ht="24" r="46" s="156" spans="1:34">
      <c r="B46" s="76" t="s">
        <v>348</v>
      </c>
      <c r="C46" s="87" t="n">
        <v>875</v>
      </c>
      <c r="D46" s="74" t="n">
        <v>875</v>
      </c>
      <c r="E46" s="74" t="n">
        <v>875</v>
      </c>
      <c r="F46" s="74" t="n">
        <v>875</v>
      </c>
      <c r="G46" s="74" t="n">
        <v>875</v>
      </c>
      <c r="H46" s="74" t="n">
        <v>875</v>
      </c>
      <c r="I46" s="59" t="n">
        <v>875</v>
      </c>
      <c r="J46" s="75" t="n">
        <v>875</v>
      </c>
      <c r="K46" s="59" t="n">
        <v>875</v>
      </c>
      <c r="L46" s="59" t="n">
        <v>875</v>
      </c>
      <c r="M46" s="75" t="n">
        <v>875</v>
      </c>
      <c r="N46" s="68" t="n">
        <v>875</v>
      </c>
      <c r="O46" s="48">
        <f>SUM(C46:N46)</f>
        <v/>
      </c>
      <c r="P46" s="17" t="n"/>
      <c r="Q46" s="53" t="s">
        <v>355</v>
      </c>
      <c r="R46" s="132">
        <f>TODAY()</f>
        <v/>
      </c>
      <c r="T46" s="76" t="s">
        <v>348</v>
      </c>
      <c r="U46" s="78">
        <f>SUM(C46:F46)</f>
        <v/>
      </c>
      <c r="V46" s="43">
        <f>SUM(G46:J46)</f>
        <v/>
      </c>
      <c r="W46" s="74">
        <f>SUM(K46:N46)</f>
        <v/>
      </c>
      <c r="X46" s="17" t="n"/>
    </row>
    <row customHeight="1" ht="24" r="47" s="156" spans="1:34" thickBot="1">
      <c r="B47" s="16" t="s">
        <v>350</v>
      </c>
      <c r="C47" s="86">
        <f>IF(C45 =FALSE, " - ", IFERROR((C46-C45)/C46," - "))</f>
        <v/>
      </c>
      <c r="D47" s="81">
        <f>IF(D45 =FALSE, " - ", IFERROR((D46-D45)/D46," - "))</f>
        <v/>
      </c>
      <c r="E47" s="81">
        <f>IF(E45 =FALSE, " - ", IFERROR((E46-E45)/E46," - "))</f>
        <v/>
      </c>
      <c r="F47" s="81">
        <f>IF(F45 =FALSE, " - ", IFERROR((F46-F45)/F46," - "))</f>
        <v/>
      </c>
      <c r="G47" s="81">
        <f>IF(G45 =FALSE, " - ", IFERROR((G46-G45)/G46," - "))</f>
        <v/>
      </c>
      <c r="H47" s="81">
        <f>IF(H45 =FALSE, " - ", IFERROR((H46-H45)/H46," - "))</f>
        <v/>
      </c>
      <c r="I47" s="81">
        <f>IF(I45 =FALSE, " - ", IFERROR((I46-I45)/I46," - "))</f>
        <v/>
      </c>
      <c r="J47" s="81">
        <f>IF(J45 =FALSE, " - ", IFERROR((J46-J45)/J46," - "))</f>
        <v/>
      </c>
      <c r="K47" s="81">
        <f>IF(K45 =FALSE, " - ", IFERROR((K46-K45)/K46," - "))</f>
        <v/>
      </c>
      <c r="L47" s="81">
        <f>IF(L45 =FALSE, " - ", IFERROR((L46-L45)/L46," - "))</f>
        <v/>
      </c>
      <c r="M47" s="81">
        <f>IF(M45 =FALSE, " - ", IFERROR((M46-M45)/M46," - "))</f>
        <v/>
      </c>
      <c r="N47" s="84">
        <f>IF(N45 =FALSE, " - ", IFERROR((N46-N45)/N46," - "))</f>
        <v/>
      </c>
      <c r="O47" s="47" t="n"/>
      <c r="P47" s="17" t="n"/>
      <c r="Q47" s="53" t="s">
        <v>356</v>
      </c>
      <c r="R47" s="132" t="n">
        <v>43555</v>
      </c>
      <c r="T47" s="16" t="s">
        <v>350</v>
      </c>
      <c r="U47" s="88">
        <f>IF(U45 =0, " - ", IFERROR((U46-U45)/U46," - "))</f>
        <v/>
      </c>
      <c r="V47" s="88">
        <f>IF(V45 =0, " - ", IFERROR((V46-V45)/V46," - "))</f>
        <v/>
      </c>
      <c r="W47" s="124">
        <f>IF(W45 =0, " - ", IFERROR((W46-W45)/W46," - "))</f>
        <v/>
      </c>
    </row>
    <row customHeight="1" ht="24" r="48" s="156" spans="1:34" thickBot="1" thickTop="1">
      <c r="C48" s="18" t="n"/>
      <c r="D48" s="18" t="n"/>
      <c r="E48" s="18" t="n"/>
      <c r="F48" s="18" t="n"/>
      <c r="H48" s="18" t="n"/>
      <c r="I48" s="18" t="n"/>
      <c r="L48" s="18" t="n"/>
      <c r="M48" s="18" t="n"/>
      <c r="N48" s="18" t="n"/>
      <c r="Q48" s="35" t="s">
        <v>353</v>
      </c>
      <c r="R48" s="39" t="n"/>
    </row>
    <row customHeight="1" ht="24" r="49" s="156" spans="1:34" thickBot="1" thickTop="1">
      <c r="Q49" s="53" t="s">
        <v>349</v>
      </c>
      <c r="R49" s="130" t="n">
        <v>10500</v>
      </c>
    </row>
    <row customHeight="1" ht="24" r="50" s="156" spans="1:34" thickBot="1" thickTop="1">
      <c r="N50" s="51" t="s">
        <v>347</v>
      </c>
      <c r="O50" s="23" t="s">
        <v>353</v>
      </c>
      <c r="Q50" s="53" t="s">
        <v>351</v>
      </c>
      <c r="R50" s="131" t="s">
        <v>381</v>
      </c>
      <c r="S50" s="17" t="s">
        <v>382</v>
      </c>
    </row>
    <row customHeight="1" ht="24" r="51" s="156" spans="1:34" thickBot="1" thickTop="1">
      <c r="B51" s="3" t="n"/>
      <c r="C51" s="155" t="s">
        <v>358</v>
      </c>
      <c r="M51" s="33" t="s">
        <v>359</v>
      </c>
      <c r="N51" s="65">
        <f>R43</f>
        <v/>
      </c>
      <c r="O51" s="66">
        <f>R49</f>
        <v/>
      </c>
      <c r="Q51" s="54" t="s">
        <v>356</v>
      </c>
      <c r="R51" s="132" t="n">
        <v>43555</v>
      </c>
    </row>
    <row customHeight="1" ht="24" r="52" s="156" spans="1:34" thickBot="1" thickTop="1">
      <c r="B52" s="4" t="n"/>
      <c r="C52" s="5" t="s">
        <v>360</v>
      </c>
      <c r="D52" s="6" t="n"/>
      <c r="E52" s="7" t="s">
        <v>361</v>
      </c>
      <c r="F52" s="8" t="n"/>
      <c r="G52" s="73" t="s">
        <v>362</v>
      </c>
      <c r="H52" s="9" t="n"/>
      <c r="M52" s="33" t="s">
        <v>3</v>
      </c>
      <c r="N52" s="67">
        <f>O42</f>
        <v/>
      </c>
      <c r="O52" s="68">
        <f>O45</f>
        <v/>
      </c>
      <c r="Q52" s="55" t="s">
        <v>363</v>
      </c>
      <c r="R52" s="90">
        <f>R51-TODAY()</f>
        <v/>
      </c>
      <c r="S52" s="17" t="n"/>
    </row>
    <row customHeight="1" ht="24" r="53" s="156" spans="1:34" thickBot="1" thickTop="1">
      <c r="B53" s="50" t="s">
        <v>347</v>
      </c>
      <c r="C53" s="10" t="n">
        <v>127</v>
      </c>
      <c r="D53" s="11" t="n"/>
      <c r="E53" s="12">
        <f>#REF!</f>
        <v/>
      </c>
      <c r="F53" s="22" t="n"/>
      <c r="G53" s="13">
        <f>E53/C53</f>
        <v/>
      </c>
      <c r="H53" s="14" t="n"/>
      <c r="M53" s="33" t="s">
        <v>364</v>
      </c>
      <c r="N53" s="69">
        <f>N51-N52</f>
        <v/>
      </c>
      <c r="O53" s="70">
        <f>O51-O52</f>
        <v/>
      </c>
    </row>
    <row customHeight="1" ht="24" r="54" s="156" spans="1:34" thickBot="1" thickTop="1">
      <c r="B54" s="16" t="s">
        <v>365</v>
      </c>
      <c r="C54" s="110" t="n">
        <v>4</v>
      </c>
      <c r="D54" s="11" t="n"/>
      <c r="E54" s="19" t="n"/>
      <c r="F54" s="22" t="n"/>
      <c r="G54" s="20">
        <f>IFERROR(E54/C54, "-")</f>
        <v/>
      </c>
      <c r="H54" s="21" t="n"/>
      <c r="N54" s="18" t="n"/>
      <c r="O54" s="18" t="n"/>
    </row>
    <row customHeight="1" ht="24" r="55" s="156" spans="1:34" thickBot="1" thickTop="1">
      <c r="B55" s="3" t="n"/>
      <c r="C55" s="155" t="s">
        <v>366</v>
      </c>
    </row>
    <row customHeight="1" ht="24" r="56" s="156" spans="1:34" thickBot="1" thickTop="1">
      <c r="B56" s="4" t="n"/>
      <c r="C56" s="5" t="s">
        <v>360</v>
      </c>
      <c r="D56" s="6" t="s">
        <v>367</v>
      </c>
      <c r="E56" s="7" t="s">
        <v>361</v>
      </c>
      <c r="F56" s="8" t="s">
        <v>367</v>
      </c>
      <c r="G56" s="73" t="s">
        <v>362</v>
      </c>
      <c r="H56" s="9" t="s">
        <v>367</v>
      </c>
    </row>
    <row customHeight="1" ht="24" r="57" s="156" spans="1:34" thickTop="1">
      <c r="B57" s="50" t="s">
        <v>347</v>
      </c>
      <c r="C57" s="10" t="n">
        <v>154</v>
      </c>
      <c r="D57" s="77">
        <f>IFERROR((C53-C57)/C53," - ")</f>
        <v/>
      </c>
      <c r="E57" s="71" t="n">
        <v>3573.72</v>
      </c>
      <c r="F57" s="77">
        <f>IFERROR((E53-E57)/E53," - ")</f>
        <v/>
      </c>
      <c r="G57" s="71">
        <f>E57/C57</f>
        <v/>
      </c>
      <c r="H57" s="77">
        <f>IFERROR((G53-G57)/G53," - ")</f>
        <v/>
      </c>
      <c r="I57" s="17" t="n"/>
    </row>
    <row customHeight="1" ht="24" r="58" s="156" spans="1:34" thickBot="1">
      <c r="B58" s="16" t="s">
        <v>365</v>
      </c>
      <c r="C58" s="110" t="n">
        <v>14</v>
      </c>
      <c r="D58" s="77">
        <f>IFERROR((C54-C58)/C54," - ")</f>
        <v/>
      </c>
      <c r="E58" s="19" t="n"/>
      <c r="F58" s="77">
        <f>IFERROR((E54-E58)/E54," - ")</f>
        <v/>
      </c>
      <c r="G58" s="72">
        <f>IFERROR(E58/C58, "-")</f>
        <v/>
      </c>
      <c r="H58" s="77">
        <f>IFERROR((G54-G58)/G54," - ")</f>
        <v/>
      </c>
      <c r="I58" s="17" t="n"/>
    </row>
    <row customHeight="1" ht="24" r="59" s="156" spans="1:34" thickTop="1">
      <c r="C59" s="18" t="n"/>
      <c r="D59" s="18" t="n"/>
      <c r="F59" s="18" t="n"/>
      <c r="H59" s="18" t="n"/>
    </row>
    <row customHeight="1" ht="24" r="60" s="156" spans="1:34" thickBot="1"/>
    <row customHeight="1" ht="24" r="61" s="156" spans="1:34" thickBot="1" thickTop="1">
      <c r="B61" s="15" t="s">
        <v>368</v>
      </c>
      <c r="C61" s="24">
        <f>#REF!/100</f>
        <v/>
      </c>
    </row>
    <row customHeight="1" ht="24" r="62" s="156" spans="1:34" thickTop="1"/>
    <row customHeight="1" ht="24" r="63" s="156" spans="1:34" thickBot="1"/>
    <row customHeight="1" ht="24" r="64" s="156" spans="1:34" thickBot="1">
      <c r="C64" s="157" t="s">
        <v>369</v>
      </c>
    </row>
    <row customHeight="1" ht="24" r="65" s="156" spans="1:34" thickBot="1">
      <c r="B65" s="114" t="n"/>
      <c r="C65" s="111" t="s">
        <v>2</v>
      </c>
      <c r="D65" s="112" t="n"/>
      <c r="E65" s="113" t="s">
        <v>361</v>
      </c>
      <c r="F65" s="118" t="s">
        <v>370</v>
      </c>
    </row>
    <row customHeight="1" ht="24" r="66" s="156" spans="1:34" thickBot="1">
      <c r="B66" s="116" t="s">
        <v>371</v>
      </c>
      <c r="C66" s="115" t="n">
        <v>14500</v>
      </c>
      <c r="D66" s="22" t="n"/>
      <c r="E66" s="117" t="n">
        <v>1800</v>
      </c>
      <c r="F66" s="117" t="n">
        <v>15</v>
      </c>
    </row>
    <row customHeight="1" ht="24" r="67" s="156" spans="1:34" thickBot="1">
      <c r="C67" s="157" t="s">
        <v>369</v>
      </c>
    </row>
    <row customHeight="1" ht="24" r="68" s="156" spans="1:34" thickBot="1">
      <c r="B68" s="114" t="n"/>
      <c r="C68" s="111" t="s">
        <v>2</v>
      </c>
      <c r="D68" s="112" t="n"/>
      <c r="E68" s="113" t="s">
        <v>361</v>
      </c>
      <c r="F68" s="113" t="s">
        <v>370</v>
      </c>
      <c r="G68" s="32" t="n"/>
    </row>
    <row customHeight="1" ht="24" r="69" s="156" spans="1:34" thickBot="1">
      <c r="B69" s="116" t="s">
        <v>371</v>
      </c>
      <c r="C69" s="115" t="n">
        <v>14500</v>
      </c>
      <c r="D69" s="22" t="n"/>
      <c r="E69" s="117" t="n">
        <v>1800</v>
      </c>
      <c r="F69" s="117" t="n">
        <v>15</v>
      </c>
    </row>
    <row customHeight="1" ht="24" r="70" s="156" spans="1:34" thickBot="1"/>
    <row customHeight="1" ht="24" r="71" s="156" spans="1:34" thickBot="1" thickTop="1">
      <c r="B71" s="26" t="s">
        <v>372</v>
      </c>
      <c r="C71" s="26" t="s">
        <v>284</v>
      </c>
      <c r="D71" s="26" t="s">
        <v>373</v>
      </c>
      <c r="E71" s="26" t="s">
        <v>374</v>
      </c>
      <c r="F71" s="26" t="s">
        <v>375</v>
      </c>
      <c r="G71" s="141" t="s">
        <v>376</v>
      </c>
    </row>
    <row customHeight="1" ht="24" r="72" s="156" spans="1:34" thickBot="1" thickTop="1">
      <c r="B72" s="40" t="s">
        <v>377</v>
      </c>
      <c r="C72" s="91" t="n">
        <v>43501</v>
      </c>
      <c r="D72" s="34" t="s">
        <v>353</v>
      </c>
      <c r="E72" s="93" t="n">
        <v>2000</v>
      </c>
      <c r="F72" s="95" t="s">
        <v>357</v>
      </c>
      <c r="G72" s="149">
        <f>E72*100/R43/100</f>
        <v/>
      </c>
    </row>
    <row customHeight="1" ht="24" r="73" s="156" spans="1:34" thickBot="1" thickTop="1">
      <c r="B73" s="40" t="s">
        <v>383</v>
      </c>
      <c r="C73" s="91" t="n"/>
      <c r="D73" s="34" t="s">
        <v>347</v>
      </c>
      <c r="E73" s="93" t="n">
        <v>29000</v>
      </c>
      <c r="F73" s="94" t="s">
        <v>384</v>
      </c>
      <c r="G73" s="149">
        <f>E73*100/R43/100</f>
        <v/>
      </c>
    </row>
    <row customHeight="1" ht="24" r="74" s="156" spans="1:34" thickBot="1" thickTop="1">
      <c r="B74" s="41" t="n"/>
      <c r="C74" s="92" t="n"/>
      <c r="D74" s="152" t="n"/>
      <c r="E74" s="151" t="n"/>
      <c r="F74" s="95" t="n"/>
      <c r="G74" s="148" t="n"/>
    </row>
    <row r="75" spans="1:34">
      <c r="B75" s="31" t="n"/>
      <c r="C75" s="31" t="n"/>
      <c r="D75" s="31" t="n"/>
      <c r="F75" s="31" t="n"/>
    </row>
    <row customHeight="1" ht="46.5" r="77" s="156" spans="1:34">
      <c r="B77" s="161" t="s">
        <v>385</v>
      </c>
    </row>
    <row customHeight="1" ht="15.75" r="78" s="156" spans="1:34" thickBot="1">
      <c r="H78" s="25" t="n"/>
      <c r="I78" s="25" t="n"/>
      <c r="L78" s="25" t="n"/>
    </row>
    <row customHeight="1" ht="28.5" r="79" s="156" spans="1:34" thickBot="1" thickTop="1">
      <c r="B79" s="27" t="s">
        <v>3</v>
      </c>
      <c r="C79" s="26" t="s">
        <v>321</v>
      </c>
      <c r="D79" s="26" t="s">
        <v>322</v>
      </c>
      <c r="E79" s="26" t="s">
        <v>323</v>
      </c>
      <c r="F79" s="36" t="s">
        <v>324</v>
      </c>
      <c r="G79" s="26" t="s">
        <v>325</v>
      </c>
      <c r="H79" s="26" t="s">
        <v>326</v>
      </c>
      <c r="I79" s="26" t="s">
        <v>327</v>
      </c>
      <c r="J79" s="26" t="s">
        <v>328</v>
      </c>
      <c r="K79" s="26" t="s">
        <v>329</v>
      </c>
      <c r="L79" s="26" t="s">
        <v>330</v>
      </c>
      <c r="M79" s="26" t="s">
        <v>331</v>
      </c>
      <c r="N79" s="26" t="s">
        <v>332</v>
      </c>
      <c r="O79" s="37" t="s">
        <v>333</v>
      </c>
      <c r="Q79" s="38" t="s">
        <v>334</v>
      </c>
      <c r="R79" s="28" t="n"/>
      <c r="S79" s="30" t="n"/>
      <c r="T79" s="27" t="s">
        <v>3</v>
      </c>
      <c r="U79" s="26" t="s">
        <v>335</v>
      </c>
      <c r="V79" s="36" t="s">
        <v>336</v>
      </c>
      <c r="W79" s="36" t="s">
        <v>337</v>
      </c>
    </row>
    <row customHeight="1" ht="28.5" r="80" s="156" spans="1:34" thickBot="1" thickTop="1">
      <c r="B80" s="49" t="s">
        <v>347</v>
      </c>
      <c r="C80" s="64" t="n">
        <v>2010</v>
      </c>
      <c r="D80" s="63" t="n">
        <v>5000</v>
      </c>
      <c r="E80" s="63" t="n">
        <v>3160</v>
      </c>
      <c r="F80" s="43" t="n">
        <v>1650</v>
      </c>
      <c r="G80" s="63" t="n">
        <v>1450</v>
      </c>
      <c r="H80" s="63" t="n">
        <v>1570</v>
      </c>
      <c r="I80" s="63" t="n">
        <v>1330</v>
      </c>
      <c r="J80" s="63" t="n">
        <v>1603.12</v>
      </c>
      <c r="K80" s="63" t="n">
        <v>1286</v>
      </c>
      <c r="L80" s="63" t="n">
        <v>965.77</v>
      </c>
      <c r="M80" s="63" t="n"/>
      <c r="N80" s="79" t="n"/>
      <c r="O80" s="46">
        <f>SUM(C80:N80)</f>
        <v/>
      </c>
      <c r="Q80" s="52" t="s">
        <v>347</v>
      </c>
      <c r="R80" s="42" t="n"/>
      <c r="S80" s="30" t="n"/>
      <c r="T80" s="49" t="s">
        <v>347</v>
      </c>
      <c r="U80" s="120">
        <f>SUM(C80:F80)</f>
        <v/>
      </c>
      <c r="V80" s="126">
        <f>SUM(G80:J80)</f>
        <v/>
      </c>
      <c r="W80" s="121">
        <f>SUM(K80:N80)</f>
        <v/>
      </c>
      <c r="X80" s="17" t="n"/>
    </row>
    <row customHeight="1" ht="28.5" r="81" s="156" spans="1:34" thickTop="1">
      <c r="B81" s="49" t="s">
        <v>348</v>
      </c>
      <c r="C81" s="82" t="n">
        <v>4000</v>
      </c>
      <c r="D81" s="59" t="n">
        <v>4000</v>
      </c>
      <c r="E81" s="58" t="n">
        <v>4000</v>
      </c>
      <c r="F81" s="59" t="n">
        <v>4000</v>
      </c>
      <c r="G81" s="59" t="n">
        <v>4000</v>
      </c>
      <c r="H81" s="59" t="n">
        <v>4000</v>
      </c>
      <c r="I81" s="58" t="n">
        <v>4000</v>
      </c>
      <c r="J81" s="59" t="n">
        <v>4000</v>
      </c>
      <c r="K81" s="59" t="n">
        <v>4000</v>
      </c>
      <c r="L81" s="59" t="n">
        <v>4000</v>
      </c>
      <c r="M81" s="59" t="n">
        <v>4000</v>
      </c>
      <c r="N81" s="68" t="n">
        <v>4000</v>
      </c>
      <c r="O81" s="48">
        <f>SUM(C81:N81)</f>
        <v/>
      </c>
      <c r="Q81" s="53" t="s">
        <v>349</v>
      </c>
      <c r="R81" s="2" t="n">
        <v>48000</v>
      </c>
      <c r="T81" s="49" t="s">
        <v>348</v>
      </c>
      <c r="U81" s="60">
        <f>SUM(C81:F81)</f>
        <v/>
      </c>
      <c r="V81" s="59">
        <f>SUM(G81:J81)</f>
        <v/>
      </c>
      <c r="W81" s="74">
        <f>SUM(K81:N81)</f>
        <v/>
      </c>
      <c r="X81" s="17" t="n"/>
    </row>
    <row customHeight="1" ht="28.5" r="82" s="156" spans="1:34" thickBot="1">
      <c r="B82" s="49" t="s">
        <v>350</v>
      </c>
      <c r="C82" s="86">
        <f>IF(C80 =FALSE, " - ", IFERROR((C81-C80)/C81," - "))</f>
        <v/>
      </c>
      <c r="D82" s="85">
        <f>IF(D80 =FALSE, " - ", IFERROR((D81-D80)/D81," - "))</f>
        <v/>
      </c>
      <c r="E82" s="85">
        <f>IF(E80 =FALSE, " - ", IFERROR((E81-E80)/E81," - "))</f>
        <v/>
      </c>
      <c r="F82" s="85">
        <f>IF(F80 =FALSE, " - ", IFERROR((F81-F80)/F81," - "))</f>
        <v/>
      </c>
      <c r="G82" s="85">
        <f>IF(G80 =FALSE, " - ", IFERROR((G81-G80)/G81," - "))</f>
        <v/>
      </c>
      <c r="H82" s="85">
        <f>IF(H80 =FALSE, " - ", IFERROR((H81-H80)/H81," - "))</f>
        <v/>
      </c>
      <c r="I82" s="85">
        <f>IF(I80 =FALSE, " - ", IFERROR((I81-I80)/I81," - "))</f>
        <v/>
      </c>
      <c r="J82" s="85">
        <f>IF(J80 =FALSE, " - ", IFERROR((J81-J80)/J81," - "))</f>
        <v/>
      </c>
      <c r="K82" s="85">
        <f>IF(K80 =FALSE, " - ", IFERROR((K81-K80)/K81," - "))</f>
        <v/>
      </c>
      <c r="L82" s="81">
        <f>IF(L80 =FALSE, " - ", IFERROR((L81-L80)/L81," - "))</f>
        <v/>
      </c>
      <c r="M82" s="85">
        <f>IF(M80 =FALSE, " - ", IFERROR((M81-M80)/M81," - "))</f>
        <v/>
      </c>
      <c r="N82" s="84">
        <f>IF(N80 =FALSE, " - ", IFERROR((N81-N80)/N81," - "))</f>
        <v/>
      </c>
      <c r="O82" s="61" t="n"/>
      <c r="Q82" s="53" t="s">
        <v>351</v>
      </c>
      <c r="R82" s="29" t="s">
        <v>386</v>
      </c>
      <c r="T82" s="49" t="s">
        <v>350</v>
      </c>
      <c r="U82" s="123">
        <f>IF(U80 =0, " - ", IFERROR((U81-U80)/U81," - "))</f>
        <v/>
      </c>
      <c r="V82" s="119">
        <f>IF(V80 =0, " - ", IFERROR((V81-V80)/V81," - "))</f>
        <v/>
      </c>
      <c r="W82" s="124">
        <f>IF(W80 =0, " - ", IFERROR((W81-W80)/W81," - "))</f>
        <v/>
      </c>
    </row>
    <row customHeight="1" ht="28.5" r="83" s="156" spans="1:34" thickTop="1">
      <c r="B83" s="62" t="s">
        <v>353</v>
      </c>
      <c r="C83" s="78" t="n">
        <v>500</v>
      </c>
      <c r="D83" s="43" t="n">
        <v>700</v>
      </c>
      <c r="E83" s="63" t="n">
        <v>700</v>
      </c>
      <c r="F83" s="57" t="n">
        <v>700</v>
      </c>
      <c r="G83" s="57" t="n">
        <v>700</v>
      </c>
      <c r="H83" s="57" t="n">
        <v>1100</v>
      </c>
      <c r="I83" s="63" t="n">
        <v>1800</v>
      </c>
      <c r="J83" s="63" t="n">
        <v>950</v>
      </c>
      <c r="K83" s="43" t="n">
        <v>702</v>
      </c>
      <c r="L83" s="63" t="n"/>
      <c r="M83" s="57" t="n"/>
      <c r="N83" s="79" t="n"/>
      <c r="O83" s="80">
        <f>SUM(C83:N83)</f>
        <v/>
      </c>
      <c r="Q83" s="127" t="s">
        <v>354</v>
      </c>
      <c r="R83" s="133" t="n">
        <v>43466</v>
      </c>
      <c r="T83" s="62" t="s">
        <v>353</v>
      </c>
      <c r="U83" s="78">
        <f>SUM(C83:F83)</f>
        <v/>
      </c>
      <c r="V83" s="43">
        <f>SUM(G83:J83)</f>
        <v/>
      </c>
      <c r="W83" s="125">
        <f>SUM(K83:N83)</f>
        <v/>
      </c>
      <c r="X83" s="17" t="n"/>
    </row>
    <row customHeight="1" ht="28.5" r="84" s="156" spans="1:34">
      <c r="B84" s="76" t="s">
        <v>348</v>
      </c>
      <c r="C84" s="87" t="n">
        <v>1225</v>
      </c>
      <c r="D84" s="59" t="n">
        <v>1225</v>
      </c>
      <c r="E84" s="59" t="n">
        <v>1225</v>
      </c>
      <c r="F84" s="59" t="n">
        <v>1225</v>
      </c>
      <c r="G84" s="75" t="n">
        <v>1225</v>
      </c>
      <c r="H84" s="59" t="n">
        <v>1225</v>
      </c>
      <c r="I84" s="75" t="n">
        <v>1225</v>
      </c>
      <c r="J84" s="59" t="n">
        <v>1225</v>
      </c>
      <c r="K84" s="59" t="n">
        <v>1225</v>
      </c>
      <c r="L84" s="59" t="n">
        <v>1225</v>
      </c>
      <c r="M84" s="59" t="n">
        <v>1225</v>
      </c>
      <c r="N84" s="68" t="n">
        <v>1225</v>
      </c>
      <c r="O84" s="48">
        <f>SUM(C84:N84)</f>
        <v/>
      </c>
      <c r="P84" s="17" t="n"/>
      <c r="Q84" s="53" t="s">
        <v>355</v>
      </c>
      <c r="R84" s="132">
        <f>TODAY()</f>
        <v/>
      </c>
      <c r="T84" s="76" t="s">
        <v>348</v>
      </c>
      <c r="U84" s="78">
        <f>SUM(C84:F84)</f>
        <v/>
      </c>
      <c r="V84" s="43">
        <f>SUM(G84:J84)</f>
        <v/>
      </c>
      <c r="W84" s="68">
        <f>SUM(K84:N84)</f>
        <v/>
      </c>
    </row>
    <row customHeight="1" ht="28.5" r="85" s="156" spans="1:34" thickBot="1">
      <c r="B85" s="16" t="s">
        <v>350</v>
      </c>
      <c r="C85" s="86">
        <f>IF(C83 =FALSE, " - ", IFERROR((C84-C83)/C84," - "))</f>
        <v/>
      </c>
      <c r="D85" s="81">
        <f>IF(D83 =FALSE, " - ", IFERROR((D84-D83)/D84," - "))</f>
        <v/>
      </c>
      <c r="E85" s="81">
        <f>IF(E83 =FALSE, " - ", IFERROR((E84-E83)/E84," - "))</f>
        <v/>
      </c>
      <c r="F85" s="81">
        <f>IF(F83 =FALSE, " - ", IFERROR((F84-F83)/F84," - "))</f>
        <v/>
      </c>
      <c r="G85" s="81">
        <f>IF(G83 =FALSE, " - ", IFERROR((G84-G83)/G84," - "))</f>
        <v/>
      </c>
      <c r="H85" s="81">
        <f>IF(H83 =FALSE, " - ", IFERROR((H84-H83)/H84," - "))</f>
        <v/>
      </c>
      <c r="I85" s="81">
        <f>IF(I83 =FALSE, " - ", IFERROR((I84-I83)/I84," - "))</f>
        <v/>
      </c>
      <c r="J85" s="81">
        <f>IF(J83 =FALSE, " - ", IFERROR((J84-J83)/J84," - "))</f>
        <v/>
      </c>
      <c r="K85" s="81">
        <f>IF(K83 =FALSE, " - ", IFERROR((K84-K83)/K84," - "))</f>
        <v/>
      </c>
      <c r="L85" s="81">
        <f>IF(L83 =FALSE, " - ", IFERROR((L84-L83)/L84," - "))</f>
        <v/>
      </c>
      <c r="M85" s="81">
        <f>IF(M83 =FALSE, " - ", IFERROR((M84-M83)/M84," - "))</f>
        <v/>
      </c>
      <c r="N85" s="84">
        <f>IF(N83 =FALSE, " - ", IFERROR((N84-N83)/N84," - "))</f>
        <v/>
      </c>
      <c r="O85" s="47" t="n"/>
      <c r="P85" s="17" t="n"/>
      <c r="Q85" s="53" t="s">
        <v>356</v>
      </c>
      <c r="R85" s="132" t="n">
        <v>43646</v>
      </c>
      <c r="T85" s="16" t="s">
        <v>350</v>
      </c>
      <c r="U85" s="88">
        <f>IF(U83 =0, " - ", IFERROR((U84-U83)/U84," - "))</f>
        <v/>
      </c>
      <c r="V85" s="88">
        <f>IF(V83 =0, " - ", IFERROR((V84-V83)/V84," - "))</f>
        <v/>
      </c>
      <c r="W85" s="124">
        <f>IF(W83 =0, " - ", IFERROR((W84-W83)/W84," - "))</f>
        <v/>
      </c>
    </row>
    <row customHeight="1" ht="28.5" r="86" s="156" spans="1:34" thickBot="1" thickTop="1">
      <c r="C86" s="18" t="n"/>
      <c r="D86" s="18" t="n"/>
      <c r="E86" s="18" t="n"/>
      <c r="F86" s="18" t="n"/>
      <c r="H86" s="18" t="n"/>
      <c r="I86" s="18" t="n"/>
      <c r="L86" s="18" t="n"/>
      <c r="M86" s="18" t="n"/>
      <c r="N86" s="18" t="n"/>
      <c r="Q86" s="35" t="s">
        <v>353</v>
      </c>
      <c r="R86" s="39" t="n"/>
    </row>
    <row customHeight="1" ht="28.5" r="87" s="156" spans="1:34" thickBot="1" thickTop="1">
      <c r="Q87" s="53" t="s">
        <v>349</v>
      </c>
      <c r="R87" s="2" t="n">
        <v>14700</v>
      </c>
    </row>
    <row customHeight="1" ht="28.5" r="88" s="156" spans="1:34" thickBot="1" thickTop="1">
      <c r="N88" s="51" t="s">
        <v>347</v>
      </c>
      <c r="O88" s="23" t="s">
        <v>353</v>
      </c>
      <c r="Q88" s="53" t="s">
        <v>351</v>
      </c>
      <c r="R88" s="29" t="s">
        <v>387</v>
      </c>
      <c r="S88" s="17" t="n"/>
    </row>
    <row customHeight="1" ht="28.5" r="89" s="156" spans="1:34" thickBot="1" thickTop="1">
      <c r="B89" s="3" t="n"/>
      <c r="C89" s="155" t="s">
        <v>358</v>
      </c>
      <c r="M89" s="33" t="s">
        <v>359</v>
      </c>
      <c r="N89" s="65">
        <f>R81</f>
        <v/>
      </c>
      <c r="O89" s="66">
        <f>R87</f>
        <v/>
      </c>
      <c r="Q89" s="54" t="s">
        <v>356</v>
      </c>
      <c r="R89" s="56" t="n">
        <v>43646</v>
      </c>
    </row>
    <row customHeight="1" ht="28.5" r="90" s="156" spans="1:34" thickBot="1" thickTop="1">
      <c r="B90" s="4" t="n"/>
      <c r="C90" s="5" t="s">
        <v>360</v>
      </c>
      <c r="D90" s="6" t="n"/>
      <c r="E90" s="7" t="s">
        <v>361</v>
      </c>
      <c r="F90" s="8" t="n"/>
      <c r="G90" s="73" t="s">
        <v>362</v>
      </c>
      <c r="H90" s="9" t="n"/>
      <c r="M90" s="33" t="s">
        <v>3</v>
      </c>
      <c r="N90" s="67">
        <f>O80</f>
        <v/>
      </c>
      <c r="O90" s="68">
        <f>O83</f>
        <v/>
      </c>
      <c r="Q90" s="55" t="s">
        <v>363</v>
      </c>
      <c r="R90" s="90">
        <f>R89-TODAY()</f>
        <v/>
      </c>
      <c r="S90" s="17" t="n"/>
    </row>
    <row customHeight="1" ht="28.5" r="91" s="156" spans="1:34" thickBot="1" thickTop="1">
      <c r="B91" s="50" t="s">
        <v>347</v>
      </c>
      <c r="C91" s="10" t="n">
        <v>8</v>
      </c>
      <c r="D91" s="11" t="n"/>
      <c r="E91" s="12">
        <f>#REF!</f>
        <v/>
      </c>
      <c r="F91" s="22" t="n"/>
      <c r="G91" s="13">
        <f>E91/C91</f>
        <v/>
      </c>
      <c r="H91" s="14" t="n"/>
      <c r="M91" s="33" t="s">
        <v>364</v>
      </c>
      <c r="N91" s="69">
        <f>N89-N90</f>
        <v/>
      </c>
      <c r="O91" s="70">
        <f>O89-O90</f>
        <v/>
      </c>
    </row>
    <row customHeight="1" ht="28.5" r="92" s="156" spans="1:34" thickBot="1" thickTop="1">
      <c r="B92" s="16" t="s">
        <v>365</v>
      </c>
      <c r="C92" s="17" t="n"/>
      <c r="D92" s="11" t="n"/>
      <c r="E92" s="19" t="n"/>
      <c r="F92" s="22" t="n"/>
      <c r="G92" s="20">
        <f>IFERROR(E92/C92, "-")</f>
        <v/>
      </c>
      <c r="H92" s="21" t="n"/>
      <c r="N92" s="18" t="n"/>
      <c r="O92" s="18" t="n"/>
    </row>
    <row customHeight="1" ht="28.5" r="93" s="156" spans="1:34" thickBot="1" thickTop="1">
      <c r="B93" s="3" t="n"/>
      <c r="C93" s="155" t="s">
        <v>366</v>
      </c>
    </row>
    <row customHeight="1" ht="28.5" r="94" s="156" spans="1:34" thickBot="1" thickTop="1">
      <c r="B94" s="4" t="n"/>
      <c r="C94" s="5" t="s">
        <v>360</v>
      </c>
      <c r="D94" s="6" t="s">
        <v>367</v>
      </c>
      <c r="E94" s="7" t="s">
        <v>361</v>
      </c>
      <c r="F94" s="8" t="s">
        <v>367</v>
      </c>
      <c r="G94" s="73" t="s">
        <v>362</v>
      </c>
      <c r="H94" s="9" t="s">
        <v>367</v>
      </c>
    </row>
    <row customHeight="1" ht="28.5" r="95" s="156" spans="1:34" thickTop="1">
      <c r="B95" s="50" t="s">
        <v>347</v>
      </c>
      <c r="C95" s="10" t="n">
        <v>17</v>
      </c>
      <c r="D95" s="77">
        <f>IFERROR((C91-C95)/C91," - ")</f>
        <v/>
      </c>
      <c r="E95" s="71" t="n">
        <v>1286.21</v>
      </c>
      <c r="F95" s="77">
        <f>IFERROR((E91-E95)/E91," - ")</f>
        <v/>
      </c>
      <c r="G95" s="71">
        <f>E95/C95</f>
        <v/>
      </c>
      <c r="H95" s="77">
        <f>IFERROR((G91-G95)/G91," - ")</f>
        <v/>
      </c>
      <c r="I95" s="17" t="n"/>
    </row>
    <row customHeight="1" ht="28.5" r="96" s="156" spans="1:34" thickBot="1">
      <c r="B96" s="16" t="s">
        <v>365</v>
      </c>
      <c r="C96" s="17" t="n"/>
      <c r="D96" s="77">
        <f>IFERROR((C92-C96)/C92," - ")</f>
        <v/>
      </c>
      <c r="E96" s="19" t="n"/>
      <c r="F96" s="77">
        <f>IFERROR((E92-E96)/E92," - ")</f>
        <v/>
      </c>
      <c r="G96" s="72">
        <f>IFERROR(E96/C96, "-")</f>
        <v/>
      </c>
      <c r="H96" s="77">
        <f>IFERROR((G92-G96)/G92," - ")</f>
        <v/>
      </c>
      <c r="I96" s="17" t="n"/>
    </row>
    <row customHeight="1" ht="28.5" r="97" s="156" spans="1:34" thickTop="1">
      <c r="C97" s="18" t="n"/>
      <c r="D97" s="18" t="n"/>
      <c r="F97" s="18" t="n"/>
      <c r="H97" s="18" t="n"/>
    </row>
    <row customHeight="1" ht="28.5" r="98" s="156" spans="1:34" thickBot="1"/>
    <row customHeight="1" ht="28.5" r="99" s="156" spans="1:34" thickBot="1" thickTop="1">
      <c r="B99" s="15" t="s">
        <v>368</v>
      </c>
      <c r="C99" s="24">
        <f>#REF!/100</f>
        <v/>
      </c>
    </row>
    <row customHeight="1" ht="28.5" r="100" s="156" spans="1:34" thickTop="1"/>
    <row customHeight="1" ht="28.5" r="101" s="156" spans="1:34" thickBot="1"/>
    <row customHeight="1" ht="28.5" r="102" s="156" spans="1:34" thickBot="1">
      <c r="C102" s="157" t="s">
        <v>369</v>
      </c>
      <c r="G102" s="32" t="n"/>
    </row>
    <row customHeight="1" ht="28.5" r="103" s="156" spans="1:34" thickBot="1">
      <c r="B103" s="114" t="n"/>
      <c r="C103" s="111" t="s">
        <v>2</v>
      </c>
      <c r="D103" s="112" t="n"/>
      <c r="E103" s="113" t="s">
        <v>361</v>
      </c>
      <c r="F103" s="113" t="s">
        <v>370</v>
      </c>
      <c r="G103" s="32" t="n"/>
    </row>
    <row customHeight="1" ht="28.5" r="104" s="156" spans="1:34" thickBot="1">
      <c r="B104" s="116" t="s">
        <v>371</v>
      </c>
      <c r="C104" s="115" t="n">
        <v>14500</v>
      </c>
      <c r="D104" s="22" t="n"/>
      <c r="E104" s="117" t="n">
        <v>1800</v>
      </c>
      <c r="F104" s="117" t="n">
        <v>15</v>
      </c>
      <c r="G104" s="32" t="n"/>
    </row>
    <row customHeight="1" ht="28.5" r="105" s="156" spans="1:34" thickBot="1">
      <c r="C105" s="157" t="s">
        <v>369</v>
      </c>
    </row>
    <row customHeight="1" ht="28.5" r="106" s="156" spans="1:34" thickBot="1">
      <c r="B106" s="114" t="n"/>
      <c r="C106" s="111" t="s">
        <v>2</v>
      </c>
      <c r="D106" s="112" t="n"/>
      <c r="E106" s="113" t="s">
        <v>361</v>
      </c>
      <c r="F106" s="113" t="s">
        <v>370</v>
      </c>
      <c r="G106" s="32" t="n"/>
    </row>
    <row customHeight="1" ht="28.5" r="107" s="156" spans="1:34" thickBot="1">
      <c r="B107" s="116" t="s">
        <v>371</v>
      </c>
      <c r="C107" s="115" t="n">
        <v>14500</v>
      </c>
      <c r="D107" s="22" t="n"/>
      <c r="E107" s="117" t="n">
        <v>1800</v>
      </c>
      <c r="F107" s="117" t="n">
        <v>15</v>
      </c>
    </row>
    <row customHeight="1" ht="28.5" r="108" s="156" spans="1:34" thickBot="1"/>
    <row customHeight="1" ht="28.5" r="109" s="156" spans="1:34" thickBot="1" thickTop="1">
      <c r="B109" s="26" t="s">
        <v>372</v>
      </c>
      <c r="C109" s="104" t="s">
        <v>284</v>
      </c>
      <c r="D109" s="103" t="s">
        <v>373</v>
      </c>
      <c r="E109" s="99" t="s">
        <v>374</v>
      </c>
      <c r="F109" s="100" t="s">
        <v>375</v>
      </c>
      <c r="G109" s="32" t="n"/>
    </row>
    <row customHeight="1" ht="28.5" r="110" s="156" spans="1:34" thickBot="1" thickTop="1">
      <c r="B110" s="40" t="s">
        <v>388</v>
      </c>
      <c r="C110" s="106" t="n">
        <v>43515</v>
      </c>
      <c r="D110" s="105" t="s">
        <v>353</v>
      </c>
      <c r="E110" s="97" t="n">
        <v>3000</v>
      </c>
      <c r="F110" s="101" t="s">
        <v>387</v>
      </c>
      <c r="G110" s="32" t="n"/>
    </row>
    <row customHeight="1" ht="28.5" r="111" s="156" spans="1:34" thickBot="1" thickTop="1">
      <c r="B111" s="40" t="n"/>
      <c r="C111" s="107" t="n"/>
      <c r="D111" s="108" t="n"/>
      <c r="E111" s="97" t="n"/>
      <c r="F111" s="98" t="n"/>
      <c r="G111" s="32" t="n"/>
    </row>
    <row customHeight="1" ht="28.5" r="112" s="156" spans="1:34" thickBot="1" thickTop="1">
      <c r="B112" s="41" t="n"/>
      <c r="C112" s="109" t="n"/>
      <c r="D112" s="108" t="n"/>
      <c r="E112" s="102" t="n"/>
      <c r="F112" s="98" t="n"/>
      <c r="G112" s="32" t="n"/>
    </row>
    <row r="113" spans="1:34">
      <c r="B113" s="31" t="n"/>
      <c r="C113" s="31" t="n"/>
      <c r="D113" s="31" t="n"/>
      <c r="E113" s="31" t="n"/>
      <c r="F113" s="31" t="n"/>
    </row>
    <row customHeight="1" ht="28.5" r="121" s="156" spans="1:34">
      <c r="E121" s="160" t="s">
        <v>389</v>
      </c>
    </row>
    <row customHeight="1" ht="19.5" r="129" s="156" spans="1:34">
      <c r="E129" s="158" t="s">
        <v>390</v>
      </c>
      <c r="H129" s="159" t="s">
        <v>391</v>
      </c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</row>
    <row r="130" spans="1:34">
      <c r="E130" s="159" t="s">
        <v>392</v>
      </c>
      <c r="F130" s="159" t="s">
        <v>393</v>
      </c>
      <c r="G130" s="159" t="s">
        <v>394</v>
      </c>
      <c r="I130" s="135" t="n"/>
      <c r="J130" s="135" t="n"/>
      <c r="K130" s="135" t="n"/>
      <c r="L130" s="135" t="n"/>
      <c r="M130" s="135" t="n"/>
      <c r="N130" s="135" t="n"/>
      <c r="O130" s="135" t="n"/>
      <c r="P130" s="135" t="n"/>
      <c r="Q130" s="135" t="n"/>
      <c r="R130" s="135" t="n"/>
      <c r="S130" s="135" t="n"/>
      <c r="T130" s="135" t="n"/>
      <c r="U130" s="135" t="n"/>
    </row>
    <row r="131" spans="1:34">
      <c r="E131" s="136" t="n">
        <v>43306</v>
      </c>
      <c r="F131" s="136" t="n">
        <v>43342</v>
      </c>
      <c r="G131" s="137" t="s">
        <v>395</v>
      </c>
      <c r="H131" s="138">
        <f>DAYS360(E131,F131,FALSE)</f>
        <v/>
      </c>
      <c r="I131" s="134" t="n"/>
      <c r="J131" s="134" t="n"/>
      <c r="K131" s="134" t="n"/>
      <c r="L131" s="134" t="n"/>
      <c r="M131" s="134" t="n"/>
      <c r="N131" s="134" t="n"/>
      <c r="O131" s="134" t="n"/>
      <c r="P131" s="134" t="n"/>
      <c r="Q131" s="134" t="n"/>
      <c r="R131" s="134" t="n"/>
      <c r="S131" s="134" t="n"/>
      <c r="T131" s="134" t="n"/>
      <c r="U131" s="134" t="n"/>
    </row>
    <row r="132" spans="1:34">
      <c r="E132" s="139" t="n">
        <v>43327</v>
      </c>
      <c r="F132" s="139" t="n">
        <v>43350</v>
      </c>
      <c r="G132" s="140" t="s">
        <v>396</v>
      </c>
      <c r="H132" s="138">
        <f>DAYS360(E132,F132,FALSE)</f>
        <v/>
      </c>
      <c r="I132" s="134" t="n"/>
      <c r="J132" s="134" t="n"/>
      <c r="K132" s="134" t="n"/>
      <c r="L132" s="134" t="n"/>
      <c r="M132" s="134" t="n"/>
      <c r="N132" s="134" t="n"/>
      <c r="O132" s="134" t="n"/>
      <c r="P132" s="134" t="n"/>
      <c r="Q132" s="134" t="n"/>
      <c r="R132" s="134" t="n"/>
      <c r="S132" s="134" t="n"/>
      <c r="T132" s="134" t="n"/>
      <c r="U132" s="134" t="n"/>
    </row>
    <row r="133" spans="1:34">
      <c r="E133" s="136" t="n">
        <v>43327</v>
      </c>
      <c r="F133" s="136" t="n">
        <v>43360</v>
      </c>
      <c r="G133" s="137" t="s">
        <v>397</v>
      </c>
      <c r="H133" s="138">
        <f>DAYS360(E133,F133,FALSE)</f>
        <v/>
      </c>
      <c r="I133" s="134" t="n"/>
      <c r="J133" s="134" t="n"/>
      <c r="K133" s="134" t="n"/>
      <c r="L133" s="134" t="n"/>
      <c r="M133" s="134" t="n"/>
      <c r="N133" s="134" t="n"/>
      <c r="O133" s="134" t="n"/>
      <c r="P133" s="134" t="n"/>
      <c r="Q133" s="134" t="n"/>
      <c r="R133" s="134" t="n"/>
      <c r="S133" s="134" t="n"/>
      <c r="T133" s="134" t="n"/>
      <c r="U133" s="134" t="n"/>
    </row>
    <row r="134" spans="1:34">
      <c r="E134" s="139" t="n">
        <v>43351</v>
      </c>
      <c r="F134" s="139" t="n">
        <v>43373</v>
      </c>
      <c r="G134" s="140" t="s">
        <v>398</v>
      </c>
      <c r="H134" s="138">
        <f>DAYS360(E134,F134,FALSE)</f>
        <v/>
      </c>
      <c r="I134" s="134" t="n"/>
      <c r="J134" s="134" t="n"/>
      <c r="K134" s="134" t="n"/>
      <c r="L134" s="134" t="n"/>
      <c r="M134" s="134" t="n"/>
      <c r="N134" s="134" t="n"/>
      <c r="O134" s="134" t="n"/>
      <c r="P134" s="134" t="n"/>
      <c r="Q134" s="134" t="n"/>
      <c r="R134" s="134" t="n"/>
      <c r="S134" s="134" t="n"/>
      <c r="T134" s="134" t="n"/>
      <c r="U134" s="134" t="n"/>
    </row>
    <row r="135" spans="1:34">
      <c r="E135" s="136" t="n">
        <v>43377</v>
      </c>
      <c r="F135" s="136" t="n">
        <v>43411</v>
      </c>
      <c r="G135" s="137" t="s">
        <v>399</v>
      </c>
      <c r="H135" s="138">
        <f>DAYS360(E135,F135,FALSE)</f>
        <v/>
      </c>
      <c r="I135" s="134" t="n"/>
      <c r="J135" s="134" t="n"/>
      <c r="K135" s="134" t="n"/>
      <c r="L135" s="134" t="n"/>
      <c r="M135" s="134" t="n"/>
      <c r="N135" s="134" t="n"/>
      <c r="O135" s="134" t="n"/>
      <c r="P135" s="134" t="n"/>
      <c r="Q135" s="134" t="n"/>
      <c r="R135" s="134" t="n"/>
      <c r="S135" s="134" t="n"/>
      <c r="T135" s="134" t="n"/>
      <c r="U135" s="134" t="n"/>
    </row>
    <row r="136" spans="1:34">
      <c r="E136" s="139" t="n">
        <v>43419</v>
      </c>
      <c r="F136" s="139" t="n">
        <v>43455</v>
      </c>
      <c r="G136" s="140" t="s">
        <v>400</v>
      </c>
      <c r="H136" s="138">
        <f>DAYS360(E136,F136,FALSE)</f>
        <v/>
      </c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</row>
    <row r="137" spans="1:34">
      <c r="E137" s="136" t="n">
        <v>43471</v>
      </c>
      <c r="F137" s="136" t="n">
        <v>43540</v>
      </c>
      <c r="G137" s="137" t="s">
        <v>401</v>
      </c>
      <c r="H137" s="138">
        <f>DAYS360(E137,F137,FALSE)</f>
        <v/>
      </c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</row>
    <row r="138" spans="1:34">
      <c r="E138" s="139" t="n">
        <v>43535</v>
      </c>
      <c r="F138" s="139" t="n">
        <v>43567</v>
      </c>
      <c r="G138" s="140" t="s">
        <v>402</v>
      </c>
      <c r="H138" s="138">
        <f>DAYS360(E138,F138,FALSE)</f>
        <v/>
      </c>
      <c r="I138" s="134" t="n"/>
      <c r="J138" s="134" t="n"/>
      <c r="K138" s="134" t="n"/>
      <c r="L138" s="134" t="n"/>
      <c r="M138" s="134" t="n"/>
      <c r="N138" s="134" t="n"/>
      <c r="O138" s="134" t="n"/>
      <c r="P138" s="134" t="n"/>
      <c r="Q138" s="134" t="n"/>
      <c r="R138" s="134" t="n"/>
      <c r="S138" s="134" t="n"/>
      <c r="T138" s="134" t="n"/>
      <c r="U138" s="134" t="n"/>
    </row>
    <row r="139" spans="1:34">
      <c r="E139" s="136" t="n">
        <v>43556</v>
      </c>
      <c r="F139" s="136" t="n">
        <v>43601</v>
      </c>
      <c r="G139" s="137" t="s">
        <v>403</v>
      </c>
      <c r="H139" s="138">
        <f>DAYS360(E139,F139,FALSE)</f>
        <v/>
      </c>
      <c r="I139" s="134" t="n"/>
      <c r="J139" s="134" t="n"/>
      <c r="K139" s="134" t="n"/>
      <c r="L139" s="134" t="n"/>
      <c r="M139" s="134" t="n"/>
      <c r="N139" s="134" t="n"/>
      <c r="O139" s="134" t="n"/>
      <c r="P139" s="134" t="n"/>
      <c r="Q139" s="134" t="n"/>
      <c r="R139" s="134" t="n"/>
      <c r="S139" s="134" t="n"/>
      <c r="T139" s="134" t="n"/>
      <c r="U139" s="134" t="n"/>
    </row>
  </sheetData>
  <mergeCells count="18">
    <mergeCell ref="C64:F64"/>
    <mergeCell ref="C67:F67"/>
    <mergeCell ref="C27:F27"/>
    <mergeCell ref="C30:F30"/>
    <mergeCell ref="C89:H89"/>
    <mergeCell ref="B77:Z77"/>
    <mergeCell ref="B2:Z2"/>
    <mergeCell ref="B39:Z39"/>
    <mergeCell ref="C18:H18"/>
    <mergeCell ref="C51:H51"/>
    <mergeCell ref="C55:H55"/>
    <mergeCell ref="C14:H14"/>
    <mergeCell ref="C93:H93"/>
    <mergeCell ref="C102:F102"/>
    <mergeCell ref="E129:G129"/>
    <mergeCell ref="H129:H130"/>
    <mergeCell ref="E121:W121"/>
    <mergeCell ref="C105:F105"/>
  </mergeCells>
  <conditionalFormatting sqref="D20:D21">
    <cfRule dxfId="0" operator="greaterThan" priority="81" type="cellIs">
      <formula>0</formula>
    </cfRule>
    <cfRule dxfId="1" operator="lessThan" priority="80" type="cellIs">
      <formula>0</formula>
    </cfRule>
    <cfRule dxfId="3" operator="containsText" priority="78" text=" - " type="containsText">
      <formula>NOT(ISERROR(SEARCH(" - ",D20)))</formula>
    </cfRule>
  </conditionalFormatting>
  <conditionalFormatting sqref="U10:AF10 U7:AF7">
    <cfRule dxfId="3" operator="containsText" priority="75" text=" - " type="containsText">
      <formula>NOT(ISERROR(SEARCH(" - ",U7)))</formula>
    </cfRule>
    <cfRule dxfId="0" operator="greaterThan" priority="76" type="cellIs">
      <formula>0</formula>
    </cfRule>
    <cfRule dxfId="1" operator="lessThan" priority="77" type="cellIs">
      <formula>0</formula>
    </cfRule>
  </conditionalFormatting>
  <conditionalFormatting sqref="C7:N7 C10:N10">
    <cfRule dxfId="3" operator="containsText" priority="72" text=" - " type="containsText">
      <formula>NOT(ISERROR(SEARCH(" - ",C7)))</formula>
    </cfRule>
    <cfRule dxfId="0" operator="greaterThan" priority="73" type="cellIs">
      <formula>0</formula>
    </cfRule>
    <cfRule dxfId="1" operator="lessThan" priority="74" type="cellIs">
      <formula>0</formula>
    </cfRule>
  </conditionalFormatting>
  <conditionalFormatting sqref="D44:N44 C47:N47">
    <cfRule dxfId="3" operator="containsText" priority="63" text=" - " type="containsText">
      <formula>NOT(ISERROR(SEARCH(" - ",C44)))</formula>
    </cfRule>
    <cfRule dxfId="0" operator="greaterThan" priority="64" type="cellIs">
      <formula>0</formula>
    </cfRule>
    <cfRule dxfId="1" operator="lessThan" priority="65" type="cellIs">
      <formula>0</formula>
    </cfRule>
  </conditionalFormatting>
  <conditionalFormatting sqref="C82:N82 C85:N85">
    <cfRule dxfId="3" operator="containsText" priority="54" text=" - " type="containsText">
      <formula>NOT(ISERROR(SEARCH(" - ",C82)))</formula>
    </cfRule>
    <cfRule dxfId="0" operator="greaterThan" priority="55" type="cellIs">
      <formula>0</formula>
    </cfRule>
    <cfRule dxfId="1" operator="lessThan" priority="56" type="cellIs">
      <formula>0</formula>
    </cfRule>
  </conditionalFormatting>
  <conditionalFormatting sqref="H20:H21">
    <cfRule dxfId="3" operator="containsText" priority="46" text=" - " type="containsText">
      <formula>NOT(ISERROR(SEARCH(" - ",H20)))</formula>
    </cfRule>
    <cfRule dxfId="1" operator="greaterThan" priority="47" type="cellIs">
      <formula>0</formula>
    </cfRule>
  </conditionalFormatting>
  <conditionalFormatting sqref="F58">
    <cfRule dxfId="3" operator="containsText" priority="34" text=" - " type="containsText">
      <formula>NOT(ISERROR(SEARCH(" - ",F58)))</formula>
    </cfRule>
    <cfRule dxfId="1" operator="greaterThan" priority="35" type="cellIs">
      <formula>0</formula>
    </cfRule>
  </conditionalFormatting>
  <conditionalFormatting sqref="F57">
    <cfRule dxfId="3" operator="containsText" priority="32" text=" - " type="containsText">
      <formula>NOT(ISERROR(SEARCH(" - ",F57)))</formula>
    </cfRule>
    <cfRule dxfId="1" operator="greaterThan" priority="33" type="cellIs">
      <formula>0</formula>
    </cfRule>
  </conditionalFormatting>
  <conditionalFormatting sqref="F95">
    <cfRule dxfId="3" operator="containsText" priority="26" text=" - " type="containsText">
      <formula>NOT(ISERROR(SEARCH(" - ",F95)))</formula>
    </cfRule>
    <cfRule dxfId="1" operator="greaterThan" priority="27" type="cellIs">
      <formula>0</formula>
    </cfRule>
  </conditionalFormatting>
  <conditionalFormatting sqref="F96">
    <cfRule dxfId="3" operator="containsText" priority="24" text=" - " type="containsText">
      <formula>NOT(ISERROR(SEARCH(" - ",F96)))</formula>
    </cfRule>
    <cfRule dxfId="1" operator="greaterThan" priority="25" type="cellIs">
      <formula>0</formula>
    </cfRule>
  </conditionalFormatting>
  <conditionalFormatting sqref="D57:D58 D95:D96">
    <cfRule dxfId="1" operator="lessThan" priority="17" type="cellIs">
      <formula>0</formula>
    </cfRule>
    <cfRule dxfId="3" operator="containsText" priority="18" text=" - " type="containsText">
      <formula>NOT(ISERROR(SEARCH(" - ",D57)))</formula>
    </cfRule>
    <cfRule dxfId="0" operator="greaterThan" priority="19" type="cellIs">
      <formula>0</formula>
    </cfRule>
  </conditionalFormatting>
  <conditionalFormatting sqref="H57:H58 H95:H96">
    <cfRule dxfId="3" operator="containsText" priority="14" text=" - " type="containsText">
      <formula>NOT(ISERROR(SEARCH(" - ",H57)))</formula>
    </cfRule>
    <cfRule dxfId="0" operator="lessThan" priority="15" type="cellIs">
      <formula>0</formula>
    </cfRule>
    <cfRule dxfId="1" operator="greaterThan" priority="16" type="cellIs">
      <formula>0</formula>
    </cfRule>
  </conditionalFormatting>
  <conditionalFormatting sqref="C44">
    <cfRule dxfId="3" operator="containsText" priority="11" text=" - " type="containsText">
      <formula>NOT(ISERROR(SEARCH(" - ",C44)))</formula>
    </cfRule>
    <cfRule dxfId="0" operator="greaterThan" priority="12" type="cellIs">
      <formula>0</formula>
    </cfRule>
    <cfRule dxfId="1" operator="lessThan" priority="13" type="cellIs">
      <formula>0</formula>
    </cfRule>
  </conditionalFormatting>
  <conditionalFormatting sqref="U19:W19 U16:W16">
    <cfRule dxfId="3" operator="containsText" priority="8" text=" - " type="containsText">
      <formula>NOT(ISERROR(SEARCH(" - ",U16)))</formula>
    </cfRule>
    <cfRule dxfId="0" operator="greaterThan" priority="9" type="cellIs">
      <formula>0</formula>
    </cfRule>
    <cfRule dxfId="1" operator="lessThan" priority="10" type="cellIs">
      <formula>0</formula>
    </cfRule>
  </conditionalFormatting>
  <conditionalFormatting sqref="U47:W47 U44:W44">
    <cfRule dxfId="3" operator="containsText" priority="5" text=" - " type="containsText">
      <formula>NOT(ISERROR(SEARCH(" - ",U44)))</formula>
    </cfRule>
    <cfRule dxfId="0" operator="greaterThan" priority="6" type="cellIs">
      <formula>0</formula>
    </cfRule>
    <cfRule dxfId="1" operator="lessThan" priority="7" type="cellIs">
      <formula>0</formula>
    </cfRule>
  </conditionalFormatting>
  <conditionalFormatting sqref="U85:W85 U82:W82">
    <cfRule dxfId="3" operator="containsText" priority="2" text=" - " type="containsText">
      <formula>NOT(ISERROR(SEARCH(" - ",U82)))</formula>
    </cfRule>
    <cfRule dxfId="0" operator="greaterThan" priority="3" type="cellIs">
      <formula>0</formula>
    </cfRule>
    <cfRule dxfId="1" operator="lessThan" priority="4" type="cellIs">
      <formula>0</formula>
    </cfRule>
  </conditionalFormatting>
  <conditionalFormatting sqref="H20">
    <cfRule dxfId="0" operator="lessThan" priority="1" type="cellIs">
      <formula>-0.01</formula>
    </cfRule>
  </conditionalFormatting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A3"/>
  <sheetViews>
    <sheetView workbookViewId="0">
      <selection activeCell="A3" sqref="A3"/>
    </sheetView>
  </sheetViews>
  <sheetFormatPr baseColWidth="8" defaultRowHeight="15"/>
  <sheetData>
    <row r="1" spans="1:1">
      <c r="A1" t="s">
        <v>404</v>
      </c>
    </row>
    <row r="2" spans="1:1">
      <c r="A2" t="s">
        <v>405</v>
      </c>
    </row>
    <row r="3" spans="1:1">
      <c r="A3" t="s">
        <v>406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Benjamin Marquis</dc:creator>
  <dcterms:created xmlns:dcterms="http://purl.org/dc/terms/" xmlns:xsi="http://www.w3.org/2001/XMLSchema-instance" xsi:type="dcterms:W3CDTF">2019-02-18T13:58:23Z</dcterms:created>
  <dcterms:modified xmlns:dcterms="http://purl.org/dc/terms/" xmlns:xsi="http://www.w3.org/2001/XMLSchema-instance" xsi:type="dcterms:W3CDTF">2019-03-18T15:10:08Z</dcterms:modified>
  <cp:lastModifiedBy>Benjamin Marquis</cp:lastModifiedBy>
</cp:coreProperties>
</file>