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Hinrunde 2018" sheetId="2" r:id="rId1"/>
    <sheet name="Rückrunde 2018" sheetId="1" r:id="rId2"/>
  </sheets>
  <calcPr calcId="144525"/>
</workbook>
</file>

<file path=xl/sharedStrings.xml><?xml version="1.0" encoding="utf-8"?>
<sst xmlns="http://schemas.openxmlformats.org/spreadsheetml/2006/main" count="445" uniqueCount="110">
  <si>
    <t>Name</t>
  </si>
  <si>
    <t>Rest [€]</t>
  </si>
  <si>
    <t>Dienste</t>
  </si>
  <si>
    <t>Benjamin</t>
  </si>
  <si>
    <t>Datum</t>
  </si>
  <si>
    <t>Kurney</t>
  </si>
  <si>
    <t>Dienst</t>
  </si>
  <si>
    <t>Verein</t>
  </si>
  <si>
    <t>Camp</t>
  </si>
  <si>
    <t>Fahren</t>
  </si>
  <si>
    <t>Summe [€]</t>
  </si>
  <si>
    <t>Björn</t>
  </si>
  <si>
    <t>Daase</t>
  </si>
  <si>
    <t>AG Dienste</t>
  </si>
  <si>
    <t>Sommerputz</t>
  </si>
  <si>
    <t>Coden</t>
  </si>
  <si>
    <t>Bilder</t>
  </si>
  <si>
    <t>Herbstputz</t>
  </si>
  <si>
    <t>Fabian</t>
  </si>
  <si>
    <t>Posselt</t>
  </si>
  <si>
    <t>Zielsetzung</t>
  </si>
  <si>
    <t>Bus abholen</t>
  </si>
  <si>
    <t>Bus wegbringen</t>
  </si>
  <si>
    <t>Trainingsplan</t>
  </si>
  <si>
    <t>Camp-Orga</t>
  </si>
  <si>
    <t>Frederick</t>
  </si>
  <si>
    <t>Eger</t>
  </si>
  <si>
    <t>Weihnachtskarten</t>
  </si>
  <si>
    <t>Jakob</t>
  </si>
  <si>
    <t>Schrenk</t>
  </si>
  <si>
    <t>Instagram</t>
  </si>
  <si>
    <t>Jannis</t>
  </si>
  <si>
    <t>Schwebs</t>
  </si>
  <si>
    <t>ADH Orga</t>
  </si>
  <si>
    <t>Jasper</t>
  </si>
  <si>
    <t>Windirsch</t>
  </si>
  <si>
    <t>Abholen Hotel</t>
  </si>
  <si>
    <t>Julian</t>
  </si>
  <si>
    <t>Graupner</t>
  </si>
  <si>
    <t>Julius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</si>
  <si>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</si>
  <si>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</si>
  <si>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</si>
  <si>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</si>
  <si>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</si>
  <si>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</si>
  <si>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</si>
  <si>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Marcel</t>
  </si>
  <si>
    <t>Sund</t>
  </si>
  <si>
    <t>Anzeigetafel + Ballkinder</t>
  </si>
  <si>
    <t>Anzeigetafel</t>
  </si>
  <si>
    <t>Martin</t>
  </si>
  <si>
    <t>Volmerding</t>
  </si>
  <si>
    <t>Maurice</t>
  </si>
  <si>
    <t>Kirchner</t>
  </si>
  <si>
    <t>Max</t>
  </si>
  <si>
    <t>Borrmann</t>
  </si>
  <si>
    <t>Nico</t>
  </si>
  <si>
    <t>Schramm</t>
  </si>
  <si>
    <t>Filmen</t>
  </si>
  <si>
    <t>Niklas</t>
  </si>
  <si>
    <t>Breucker</t>
  </si>
  <si>
    <t>Kassenwart</t>
  </si>
  <si>
    <t>Leo-Bericht</t>
  </si>
  <si>
    <t>Paul</t>
  </si>
  <si>
    <t>Kurreck</t>
  </si>
  <si>
    <t>Weihnachtsfeier</t>
  </si>
  <si>
    <t>Pelle</t>
  </si>
  <si>
    <t>Löwe</t>
  </si>
  <si>
    <t>Phillip</t>
  </si>
  <si>
    <t>Wever</t>
  </si>
  <si>
    <t>Sven</t>
  </si>
  <si>
    <t>Hatttwig</t>
  </si>
  <si>
    <t>Sören</t>
  </si>
  <si>
    <t>Bieck</t>
  </si>
  <si>
    <t>Schiri abholen</t>
  </si>
  <si>
    <t>Mitglieder</t>
  </si>
  <si>
    <t>Beitrag p.P. [€]</t>
  </si>
  <si>
    <t>Total [€]</t>
  </si>
  <si>
    <t>erledigt [€]</t>
  </si>
  <si>
    <t>erledigt [%]</t>
  </si>
  <si>
    <t>Mittelwert [€]</t>
  </si>
  <si>
    <t>Median [€]</t>
  </si>
  <si>
    <t>Barney</t>
  </si>
  <si>
    <t>Plakate</t>
  </si>
  <si>
    <t>TidMai</t>
  </si>
  <si>
    <t>Benni</t>
  </si>
  <si>
    <t>Fahren (2x)</t>
  </si>
  <si>
    <t>Anzeige</t>
  </si>
  <si>
    <t>Tusli 40</t>
  </si>
  <si>
    <t>Fahrdienst</t>
  </si>
  <si>
    <t>Orga</t>
  </si>
  <si>
    <t>Auto wegb.</t>
  </si>
  <si>
    <t>Freddy</t>
  </si>
  <si>
    <t>Schiri</t>
  </si>
  <si>
    <t>Grappa</t>
  </si>
  <si>
    <t>Salat</t>
  </si>
  <si>
    <t>Jock</t>
  </si>
  <si>
    <t>Konni</t>
  </si>
  <si>
    <t>Leibchen</t>
  </si>
  <si>
    <t>Auto abh.</t>
  </si>
  <si>
    <t>Mai-Orga</t>
  </si>
  <si>
    <t>Maxi</t>
  </si>
  <si>
    <t>Bericht</t>
  </si>
  <si>
    <t>Bus wegbr.</t>
  </si>
  <si>
    <t>Tim</t>
  </si>
  <si>
    <t>Tobi</t>
  </si>
  <si>
    <t>Uwe</t>
  </si>
  <si>
    <t>Veggie</t>
  </si>
  <si>
    <t>ar. Mit.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</si>
</sst>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9" borderId="1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0" borderId="17" applyNumberFormat="0" applyFont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6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14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4" borderId="6" xfId="0" applyNumberFormat="1" applyFill="1" applyBorder="1"/>
    <xf numFmtId="177" fontId="0" fillId="0" borderId="6" xfId="0" applyNumberFormat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5" xfId="0" applyNumberFormat="1" applyBorder="1"/>
    <xf numFmtId="177" fontId="0" fillId="0" borderId="5" xfId="0" applyNumberFormat="1" applyBorder="1"/>
    <xf numFmtId="4" fontId="0" fillId="6" borderId="6" xfId="0" applyNumberFormat="1" applyFill="1" applyBorder="1"/>
    <xf numFmtId="0" fontId="0" fillId="0" borderId="6" xfId="0" applyBorder="1"/>
    <xf numFmtId="177" fontId="0" fillId="0" borderId="5" xfId="0" applyNumberFormat="1" applyFont="1" applyBorder="1" applyAlignment="1">
      <alignment horizontal="right"/>
    </xf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0" fontId="0" fillId="2" borderId="6" xfId="0" applyFont="1" applyFill="1" applyBorder="1"/>
    <xf numFmtId="0" fontId="0" fillId="2" borderId="13" xfId="0" applyFont="1" applyFill="1" applyBorder="1"/>
    <xf numFmtId="0" fontId="0" fillId="2" borderId="0" xfId="0" applyFill="1" applyBorder="1"/>
    <xf numFmtId="4" fontId="0" fillId="0" borderId="6" xfId="0" applyNumberFormat="1" applyBorder="1"/>
    <xf numFmtId="0" fontId="0" fillId="3" borderId="5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tabSelected="1" zoomScale="90" zoomScaleNormal="90" topLeftCell="A49" workbookViewId="0">
      <selection activeCell="G45" sqref="G45"/>
    </sheetView>
  </sheetViews>
  <sheetFormatPr defaultColWidth="9" defaultRowHeight="12.75"/>
  <cols>
    <col min="1" max="1" width="13.2833333333333" customWidth="1"/>
    <col min="2" max="3" width="10.7083333333333" customWidth="1"/>
    <col min="4" max="16" width="12.7083333333333" customWidth="1"/>
    <col min="17" max="1025" width="10.7083333333333" customWidth="1"/>
  </cols>
  <sheetData>
    <row r="1" ht="13.5" spans="1:16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"/>
      <c r="N1" s="3"/>
      <c r="O1" s="3"/>
      <c r="P1" s="31"/>
    </row>
    <row r="2" spans="1:16">
      <c r="A2" s="4" t="s">
        <v>3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5</v>
      </c>
      <c r="B3" s="8"/>
      <c r="C3" s="7" t="s">
        <v>6</v>
      </c>
      <c r="D3" s="9" t="s">
        <v>7</v>
      </c>
      <c r="E3" s="9" t="s">
        <v>8</v>
      </c>
      <c r="F3" s="9" t="s">
        <v>8</v>
      </c>
      <c r="G3" s="9" t="s">
        <v>9</v>
      </c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38">
        <f>$B$67-SUM(D4:P4)</f>
        <v>5</v>
      </c>
      <c r="C4" s="10" t="s">
        <v>10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11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12</v>
      </c>
      <c r="B6" s="8"/>
      <c r="C6" s="7" t="s">
        <v>6</v>
      </c>
      <c r="D6" s="9" t="s">
        <v>13</v>
      </c>
      <c r="E6" s="9" t="s">
        <v>14</v>
      </c>
      <c r="F6" s="9" t="s">
        <v>15</v>
      </c>
      <c r="G6" s="9" t="s">
        <v>7</v>
      </c>
      <c r="H6" s="9" t="s">
        <v>16</v>
      </c>
      <c r="I6" s="9" t="s">
        <v>17</v>
      </c>
      <c r="J6" s="9"/>
      <c r="L6" s="30"/>
      <c r="M6" s="30"/>
      <c r="N6" s="30"/>
      <c r="O6" s="9"/>
      <c r="P6" s="9"/>
    </row>
    <row r="7" ht="13.5" spans="1:16">
      <c r="A7" s="10"/>
      <c r="B7" s="38">
        <f>$B$67-SUM(D7:P7)</f>
        <v>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18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39" t="s">
        <v>19</v>
      </c>
      <c r="B9" s="8"/>
      <c r="C9" s="7" t="s">
        <v>6</v>
      </c>
      <c r="D9" s="9" t="s">
        <v>13</v>
      </c>
      <c r="E9" s="9" t="s">
        <v>20</v>
      </c>
      <c r="F9" s="9" t="s">
        <v>21</v>
      </c>
      <c r="G9" s="9" t="s">
        <v>9</v>
      </c>
      <c r="H9" s="9" t="s">
        <v>22</v>
      </c>
      <c r="I9" s="9" t="s">
        <v>7</v>
      </c>
      <c r="J9" s="9" t="s">
        <v>23</v>
      </c>
      <c r="K9" s="9" t="s">
        <v>24</v>
      </c>
      <c r="L9" s="9" t="s">
        <v>17</v>
      </c>
      <c r="M9" s="9"/>
      <c r="N9" s="9"/>
      <c r="O9" s="9"/>
      <c r="P9" s="9"/>
    </row>
    <row r="10" ht="13.5" spans="1:16">
      <c r="A10" s="10"/>
      <c r="B10" s="38">
        <f>$B$67-SUM(D10:P10)</f>
        <v>-50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25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26</v>
      </c>
      <c r="B12" s="8"/>
      <c r="C12" s="7" t="s">
        <v>6</v>
      </c>
      <c r="D12" s="9" t="s">
        <v>8</v>
      </c>
      <c r="E12" s="9" t="s">
        <v>8</v>
      </c>
      <c r="F12" s="9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38">
        <f>$B$67-SUM(D13:P13)</f>
        <v>20</v>
      </c>
      <c r="C13" s="10" t="s">
        <v>10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28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29</v>
      </c>
      <c r="B15" s="8"/>
      <c r="C15" s="7" t="s">
        <v>6</v>
      </c>
      <c r="D15" s="9" t="s">
        <v>30</v>
      </c>
      <c r="E15" s="9" t="s">
        <v>8</v>
      </c>
      <c r="F15" s="9" t="s">
        <v>8</v>
      </c>
      <c r="G15" s="9" t="s">
        <v>8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38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31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9"/>
      <c r="K17" s="19"/>
      <c r="L17" s="19"/>
      <c r="M17" s="19"/>
      <c r="N17" s="19"/>
      <c r="O17" s="19"/>
      <c r="P17" s="19"/>
    </row>
    <row r="18" spans="1:16">
      <c r="A18" s="7" t="s">
        <v>32</v>
      </c>
      <c r="B18" s="8"/>
      <c r="C18" s="7" t="s">
        <v>6</v>
      </c>
      <c r="D18" s="9" t="s">
        <v>13</v>
      </c>
      <c r="E18" s="9" t="s">
        <v>14</v>
      </c>
      <c r="F18" s="9" t="s">
        <v>7</v>
      </c>
      <c r="G18" s="9" t="s">
        <v>33</v>
      </c>
      <c r="H18" s="9" t="s">
        <v>23</v>
      </c>
      <c r="I18" s="9" t="s">
        <v>17</v>
      </c>
      <c r="J18" s="23"/>
      <c r="K18" s="23"/>
      <c r="L18" s="23"/>
      <c r="M18" s="23"/>
      <c r="N18" s="23"/>
      <c r="O18" s="23"/>
      <c r="P18" s="23"/>
    </row>
    <row r="19" ht="13.5" spans="1:16">
      <c r="A19" s="7"/>
      <c r="B19" s="38">
        <f>$B$67-SUM(D19:P19)</f>
        <v>-10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34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35</v>
      </c>
      <c r="B21" s="8"/>
      <c r="C21" s="7" t="s">
        <v>6</v>
      </c>
      <c r="D21" s="9" t="s">
        <v>36</v>
      </c>
      <c r="E21" s="9" t="s">
        <v>36</v>
      </c>
      <c r="F21" s="9" t="s">
        <v>7</v>
      </c>
      <c r="G21" s="9" t="s">
        <v>8</v>
      </c>
      <c r="H21" s="9" t="s">
        <v>17</v>
      </c>
      <c r="I21" s="9" t="s">
        <v>9</v>
      </c>
      <c r="J21" s="9"/>
      <c r="K21" s="9"/>
      <c r="L21" s="9"/>
      <c r="M21" s="9"/>
      <c r="N21" s="9"/>
      <c r="O21" s="9"/>
      <c r="P21" s="9"/>
    </row>
    <row r="22" ht="13.5" spans="1:16">
      <c r="A22" s="10"/>
      <c r="B22" s="38">
        <f>$B$67-SUM(D22:P22)</f>
        <v>0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37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38</v>
      </c>
      <c r="B24" s="8"/>
      <c r="C24" s="7" t="s">
        <v>6</v>
      </c>
      <c r="D24" s="9" t="s">
        <v>7</v>
      </c>
      <c r="E24" s="9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38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39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40</v>
      </c>
      <c r="B27" s="8"/>
      <c r="C27" s="7" t="s">
        <v>6</v>
      </c>
      <c r="D27" s="9" t="s">
        <v>41</v>
      </c>
      <c r="E27" s="9" t="s">
        <v>20</v>
      </c>
      <c r="F27" s="9" t="s">
        <v>36</v>
      </c>
      <c r="G27" s="9" t="s">
        <v>7</v>
      </c>
      <c r="H27" s="9" t="s">
        <v>8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38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42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43</v>
      </c>
      <c r="B30" s="8"/>
      <c r="C30" s="7" t="s">
        <v>6</v>
      </c>
      <c r="D30" s="9" t="s">
        <v>41</v>
      </c>
      <c r="E30" s="9" t="s">
        <v>14</v>
      </c>
      <c r="F30" s="9" t="s">
        <v>36</v>
      </c>
      <c r="G30" s="9" t="s">
        <v>36</v>
      </c>
      <c r="H30" s="9" t="s">
        <v>44</v>
      </c>
      <c r="I30" s="9" t="s">
        <v>45</v>
      </c>
      <c r="J30" s="9" t="s">
        <v>46</v>
      </c>
      <c r="K30" s="9" t="s">
        <v>8</v>
      </c>
      <c r="L30" s="9" t="s">
        <v>8</v>
      </c>
      <c r="M30" s="9"/>
      <c r="N30" s="9"/>
      <c r="O30" s="9"/>
      <c r="P30" s="9"/>
    </row>
    <row r="31" ht="13.5" spans="1:16">
      <c r="A31" s="10"/>
      <c r="B31" s="38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47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48</v>
      </c>
      <c r="B33" s="8"/>
      <c r="C33" s="7" t="s">
        <v>6</v>
      </c>
      <c r="D33" s="9" t="s">
        <v>14</v>
      </c>
      <c r="E33" s="9" t="s">
        <v>49</v>
      </c>
      <c r="F33" s="9" t="s">
        <v>50</v>
      </c>
      <c r="G33" s="9" t="s">
        <v>50</v>
      </c>
      <c r="H33" s="9" t="s">
        <v>36</v>
      </c>
      <c r="I33" s="9" t="s">
        <v>49</v>
      </c>
      <c r="J33" s="9" t="s">
        <v>33</v>
      </c>
      <c r="K33" s="9" t="s">
        <v>9</v>
      </c>
      <c r="L33" s="9"/>
      <c r="M33" s="9"/>
      <c r="N33" s="9"/>
      <c r="O33" s="9"/>
      <c r="P33" s="9"/>
    </row>
    <row r="34" ht="13.5" spans="1:16">
      <c r="A34" s="10"/>
      <c r="B34" s="38">
        <f>$B$67-SUM(D34:P34)</f>
        <v>-5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51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52</v>
      </c>
      <c r="B36" s="8"/>
      <c r="C36" s="7" t="s">
        <v>6</v>
      </c>
      <c r="D36" s="9" t="s">
        <v>9</v>
      </c>
      <c r="E36" s="9" t="s">
        <v>21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38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53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54</v>
      </c>
      <c r="B39" s="8"/>
      <c r="C39" s="7" t="s">
        <v>6</v>
      </c>
      <c r="D39" s="9" t="s">
        <v>20</v>
      </c>
      <c r="E39" s="9" t="s">
        <v>7</v>
      </c>
      <c r="F39" s="9" t="s">
        <v>8</v>
      </c>
      <c r="G39" s="9" t="s">
        <v>8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38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55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56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38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57</v>
      </c>
      <c r="B44" s="5"/>
      <c r="C44" s="4" t="s">
        <v>4</v>
      </c>
      <c r="D44" s="6">
        <v>43352</v>
      </c>
      <c r="E44" s="6">
        <v>43366</v>
      </c>
      <c r="F44" s="6">
        <v>43383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58</v>
      </c>
      <c r="B45" s="8"/>
      <c r="C45" s="7" t="s">
        <v>6</v>
      </c>
      <c r="D45" s="9" t="s">
        <v>59</v>
      </c>
      <c r="E45" s="9" t="s">
        <v>59</v>
      </c>
      <c r="F45" s="9" t="s">
        <v>59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38">
        <f>$B$67-SUM(D46:P46)</f>
        <v>35</v>
      </c>
      <c r="C46" s="10" t="s">
        <v>10</v>
      </c>
      <c r="D46" s="12">
        <v>5</v>
      </c>
      <c r="E46" s="12">
        <v>5</v>
      </c>
      <c r="F46" s="12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60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61</v>
      </c>
      <c r="B48" s="8"/>
      <c r="C48" s="7" t="s">
        <v>6</v>
      </c>
      <c r="D48" s="9" t="s">
        <v>62</v>
      </c>
      <c r="E48" s="9" t="s">
        <v>7</v>
      </c>
      <c r="F48" s="9" t="s">
        <v>63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38">
        <f>$B$67-SUM(D49:P49)</f>
        <v>10</v>
      </c>
      <c r="C49" s="10" t="s">
        <v>10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64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39" t="s">
        <v>65</v>
      </c>
      <c r="B51" s="8"/>
      <c r="C51" s="7" t="s">
        <v>6</v>
      </c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38">
        <f>$B$67-SUM(D52:P52)</f>
        <v>35</v>
      </c>
      <c r="C52" s="10" t="s">
        <v>10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67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68</v>
      </c>
      <c r="B54" s="8"/>
      <c r="C54" s="7" t="s">
        <v>6</v>
      </c>
      <c r="D54" s="9" t="s">
        <v>8</v>
      </c>
      <c r="E54" s="9" t="s">
        <v>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38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69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70</v>
      </c>
      <c r="B57" s="8"/>
      <c r="C57" s="7" t="s">
        <v>6</v>
      </c>
      <c r="D57" s="9" t="s">
        <v>36</v>
      </c>
      <c r="E57" s="9" t="s">
        <v>36</v>
      </c>
      <c r="F57" s="9" t="s">
        <v>8</v>
      </c>
      <c r="G57" s="9" t="s">
        <v>8</v>
      </c>
      <c r="H57" s="9" t="s">
        <v>8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38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71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72</v>
      </c>
      <c r="B60" s="8"/>
      <c r="C60" s="7" t="s">
        <v>6</v>
      </c>
      <c r="D60" s="9" t="s">
        <v>9</v>
      </c>
      <c r="E60" s="9" t="s">
        <v>21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38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73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74</v>
      </c>
      <c r="B63" s="8"/>
      <c r="C63" s="7" t="s">
        <v>6</v>
      </c>
      <c r="D63" s="9" t="s">
        <v>14</v>
      </c>
      <c r="E63" s="9" t="s">
        <v>75</v>
      </c>
      <c r="F63" s="9" t="s">
        <v>9</v>
      </c>
      <c r="G63" s="9" t="s">
        <v>36</v>
      </c>
      <c r="H63" s="9" t="s">
        <v>17</v>
      </c>
      <c r="I63" s="9" t="s">
        <v>7</v>
      </c>
      <c r="J63" s="9"/>
      <c r="K63" s="9"/>
      <c r="L63" s="9"/>
      <c r="M63" s="9"/>
      <c r="N63" s="9"/>
      <c r="O63" s="9"/>
      <c r="P63" s="9"/>
    </row>
    <row r="64" ht="13.5" spans="1:16">
      <c r="A64" s="10"/>
      <c r="B64" s="38">
        <f>$B$67-SUM(D64:P64)</f>
        <v>-5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32" t="s">
        <v>76</v>
      </c>
      <c r="B66" s="40">
        <f>(ROW()-2-1)/3</f>
        <v>21</v>
      </c>
    </row>
    <row r="67" ht="13.5" spans="1:2">
      <c r="A67" s="32" t="s">
        <v>77</v>
      </c>
      <c r="B67" s="41">
        <v>50</v>
      </c>
    </row>
    <row r="68" ht="13.5" spans="1:2">
      <c r="A68" s="32" t="s">
        <v>78</v>
      </c>
      <c r="B68" s="41">
        <f>B66*B67</f>
        <v>1050</v>
      </c>
    </row>
    <row r="69" ht="13.5" spans="1:2">
      <c r="A69" s="32" t="s">
        <v>1</v>
      </c>
      <c r="B69" s="41">
        <f t="array" ref="B69">SUM(IF((MOD(ROW(B2:B64),3)=1)*(B2:B64&gt;0),B2:B64,""))</f>
        <v>305</v>
      </c>
    </row>
    <row r="70" ht="13.5" spans="1:2">
      <c r="A70" s="32" t="s">
        <v>79</v>
      </c>
      <c r="B70" s="41">
        <f>B68-B69</f>
        <v>745</v>
      </c>
    </row>
    <row r="71" ht="13.5" spans="1:2">
      <c r="A71" s="32" t="s">
        <v>80</v>
      </c>
      <c r="B71" s="41">
        <f>B70/B68*100</f>
        <v>70.9523809523809</v>
      </c>
    </row>
    <row r="72" ht="13.5" spans="1:2">
      <c r="A72" s="32" t="s">
        <v>81</v>
      </c>
      <c r="B72" s="42">
        <f t="array" ref="B72">AVERAGE(IF(MOD(ROW(B2:B64),3)=1,B2:B64,""))</f>
        <v>10.2380952380952</v>
      </c>
    </row>
    <row r="73" ht="13.5" spans="1:2">
      <c r="A73" s="32" t="s">
        <v>82</v>
      </c>
      <c r="B73" s="42">
        <f t="array" ref="B73">MEDIAN(IF(MOD(ROW(B2:B64),3)=1,B2:B64,""))</f>
        <v>10</v>
      </c>
    </row>
  </sheetData>
  <conditionalFormatting sqref="R2">
    <cfRule type="cellIs" dxfId="0" priority="8" operator="greaterThan">
      <formula>15</formula>
    </cfRule>
  </conditionalFormatting>
  <conditionalFormatting sqref="B2:B64">
    <cfRule type="cellIs" dxfId="1" priority="2" operator="greaterThan">
      <formula>15</formula>
    </cfRule>
    <cfRule type="cellIs" dxfId="2" priority="6" operator="lessThanOrEqual">
      <formula>0</formula>
    </cfRule>
    <cfRule type="cellIs" dxfId="3" priority="5" operator="greaterThan">
      <formula>0</formula>
    </cfRule>
    <cfRule type="expression" dxfId="4" priority="1" stopIfTrue="1">
      <formula>ISBLANK($B2)</formula>
    </cfRule>
  </conditionalFormatting>
  <pageMargins left="0.789583333333333" right="0.789583333333333" top="1.05" bottom="1.05" header="0.789583333333333" footer="0.789583333333333"/>
  <pageSetup paperSize="9" scale="46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workbookViewId="0">
      <selection activeCell="E48" sqref="E48"/>
    </sheetView>
  </sheetViews>
  <sheetFormatPr defaultColWidth="9" defaultRowHeight="12.75"/>
  <cols>
    <col min="1" max="1025" width="10.7083333333333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1"/>
    </row>
    <row r="3" spans="1:16">
      <c r="A3" s="4" t="s">
        <v>83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6</v>
      </c>
      <c r="D4" s="9" t="s">
        <v>7</v>
      </c>
      <c r="E4" s="9" t="s">
        <v>84</v>
      </c>
      <c r="F4" s="9" t="s">
        <v>85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11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86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6</v>
      </c>
      <c r="D7" s="9" t="s">
        <v>7</v>
      </c>
      <c r="E7" s="9" t="s">
        <v>85</v>
      </c>
      <c r="F7" s="9" t="s">
        <v>87</v>
      </c>
      <c r="G7" s="9" t="s">
        <v>88</v>
      </c>
      <c r="H7" s="9" t="s">
        <v>15</v>
      </c>
      <c r="I7" s="9" t="s">
        <v>88</v>
      </c>
      <c r="J7" s="9"/>
      <c r="K7" s="9"/>
      <c r="L7" s="9"/>
      <c r="M7" s="9"/>
      <c r="N7" s="9"/>
      <c r="O7" s="9"/>
      <c r="P7" s="9"/>
    </row>
    <row r="8" ht="13.5" spans="1:16">
      <c r="A8" s="10"/>
      <c r="B8" s="11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11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6</v>
      </c>
      <c r="D10" s="9" t="s">
        <v>59</v>
      </c>
      <c r="E10" s="8" t="s">
        <v>7</v>
      </c>
      <c r="F10" s="9" t="s">
        <v>89</v>
      </c>
      <c r="G10" s="9"/>
      <c r="H10" s="9"/>
      <c r="I10" s="9"/>
      <c r="J10" s="9"/>
      <c r="L10" s="30"/>
      <c r="M10" s="30"/>
      <c r="N10" s="30"/>
      <c r="O10" s="9"/>
      <c r="P10" s="9"/>
    </row>
    <row r="11" ht="13.5" spans="1:16">
      <c r="A11" s="10"/>
      <c r="B11" s="13">
        <f>50-SUM(D11:P11)</f>
        <v>15</v>
      </c>
      <c r="C11" s="10" t="s">
        <v>10</v>
      </c>
      <c r="D11" s="12">
        <v>5</v>
      </c>
      <c r="E11" s="22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61</v>
      </c>
      <c r="B12" s="14"/>
      <c r="C12" s="4" t="s">
        <v>4</v>
      </c>
      <c r="D12" s="6">
        <v>43219</v>
      </c>
      <c r="E12" s="19">
        <v>43225</v>
      </c>
      <c r="F12" s="19">
        <v>43225</v>
      </c>
      <c r="G12" s="19">
        <v>43232</v>
      </c>
      <c r="H12" s="19">
        <v>43253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7"/>
      <c r="B13" s="14"/>
      <c r="C13" s="7" t="s">
        <v>6</v>
      </c>
      <c r="D13" s="9" t="s">
        <v>88</v>
      </c>
      <c r="E13" s="23" t="s">
        <v>90</v>
      </c>
      <c r="F13" s="23" t="s">
        <v>15</v>
      </c>
      <c r="G13" s="23" t="s">
        <v>15</v>
      </c>
      <c r="H13" s="23" t="s">
        <v>91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15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18</v>
      </c>
      <c r="B15" s="5"/>
      <c r="C15" s="4" t="s">
        <v>4</v>
      </c>
      <c r="D15" s="16">
        <v>43191</v>
      </c>
      <c r="E15" s="6">
        <v>43233</v>
      </c>
      <c r="F15" s="2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6</v>
      </c>
      <c r="D16" s="17" t="s">
        <v>7</v>
      </c>
      <c r="E16" s="8" t="s">
        <v>9</v>
      </c>
      <c r="F16" s="25" t="s">
        <v>92</v>
      </c>
      <c r="G16" s="9" t="s">
        <v>8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11">
        <f>50-SUM(D17:P17)</f>
        <v>0</v>
      </c>
      <c r="C17" s="10" t="s">
        <v>10</v>
      </c>
      <c r="D17" s="18">
        <v>30</v>
      </c>
      <c r="E17" s="12">
        <v>10</v>
      </c>
      <c r="F17" s="2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93</v>
      </c>
      <c r="B18" s="5"/>
      <c r="C18" s="4" t="s">
        <v>4</v>
      </c>
      <c r="D18" s="6">
        <v>43226</v>
      </c>
      <c r="E18" s="19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6</v>
      </c>
      <c r="D19" s="9" t="s">
        <v>88</v>
      </c>
      <c r="E19" s="9" t="s">
        <v>94</v>
      </c>
      <c r="F19" s="9" t="s">
        <v>91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11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95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6</v>
      </c>
      <c r="D22" s="9" t="s">
        <v>7</v>
      </c>
      <c r="E22" s="9" t="s">
        <v>85</v>
      </c>
      <c r="F22" s="9" t="s">
        <v>89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13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31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6</v>
      </c>
      <c r="D25" s="9" t="s">
        <v>7</v>
      </c>
      <c r="E25" s="9" t="s">
        <v>85</v>
      </c>
      <c r="F25" s="9" t="s">
        <v>13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13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34</v>
      </c>
      <c r="B27" s="5"/>
      <c r="C27" s="4" t="s">
        <v>4</v>
      </c>
      <c r="D27" s="19">
        <v>43191</v>
      </c>
      <c r="E27" s="19">
        <v>43220</v>
      </c>
      <c r="F27" s="19">
        <v>43246</v>
      </c>
      <c r="G27" s="19">
        <v>43268</v>
      </c>
      <c r="H27" s="19">
        <v>43281</v>
      </c>
      <c r="I27" s="19"/>
      <c r="J27" s="19"/>
      <c r="K27" s="19"/>
      <c r="L27" s="19"/>
      <c r="M27" s="19"/>
      <c r="N27" s="19"/>
      <c r="O27" s="19"/>
      <c r="P27" s="19"/>
    </row>
    <row r="28" spans="1:16">
      <c r="A28" s="7"/>
      <c r="B28" s="8"/>
      <c r="C28" s="7" t="s">
        <v>6</v>
      </c>
      <c r="D28" s="9" t="s">
        <v>7</v>
      </c>
      <c r="E28" s="23" t="s">
        <v>85</v>
      </c>
      <c r="F28" s="23" t="s">
        <v>88</v>
      </c>
      <c r="G28" s="23" t="s">
        <v>96</v>
      </c>
      <c r="H28" s="23" t="s">
        <v>89</v>
      </c>
      <c r="I28" s="23"/>
      <c r="J28" s="23"/>
      <c r="K28" s="23"/>
      <c r="L28" s="23"/>
      <c r="M28" s="23"/>
      <c r="N28" s="23"/>
      <c r="O28" s="23"/>
      <c r="P28" s="23"/>
    </row>
    <row r="29" ht="13.5" spans="1:16">
      <c r="A29" s="7"/>
      <c r="B29" s="11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97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13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39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6</v>
      </c>
      <c r="D34" s="9" t="s">
        <v>7</v>
      </c>
      <c r="E34" s="9" t="s">
        <v>30</v>
      </c>
      <c r="F34" s="9" t="s">
        <v>85</v>
      </c>
      <c r="G34" s="9" t="s">
        <v>15</v>
      </c>
      <c r="H34" s="9" t="s">
        <v>30</v>
      </c>
      <c r="I34" s="9" t="s">
        <v>30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11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98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6</v>
      </c>
      <c r="D37" s="9" t="s">
        <v>84</v>
      </c>
      <c r="E37" s="9" t="s">
        <v>84</v>
      </c>
      <c r="F37" s="9" t="s">
        <v>99</v>
      </c>
      <c r="G37" s="9" t="s">
        <v>87</v>
      </c>
      <c r="H37" s="9" t="s">
        <v>96</v>
      </c>
      <c r="I37" s="9" t="s">
        <v>91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11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47</v>
      </c>
      <c r="B39" s="5"/>
      <c r="C39" s="4" t="s">
        <v>4</v>
      </c>
      <c r="D39" s="6">
        <v>43197</v>
      </c>
      <c r="E39" s="27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6</v>
      </c>
      <c r="D40" s="9" t="s">
        <v>9</v>
      </c>
      <c r="E40" s="28" t="s">
        <v>9</v>
      </c>
      <c r="F40" s="9" t="s">
        <v>84</v>
      </c>
      <c r="G40" s="9" t="s">
        <v>84</v>
      </c>
      <c r="H40" s="9" t="s">
        <v>88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21">
        <f>50-SUM(D41:P41)</f>
        <v>-2.5</v>
      </c>
      <c r="C41" s="10" t="s">
        <v>10</v>
      </c>
      <c r="D41" s="12">
        <v>10</v>
      </c>
      <c r="E41" s="29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51</v>
      </c>
      <c r="B42" s="5"/>
      <c r="C42" s="4" t="s">
        <v>4</v>
      </c>
      <c r="D42" s="6">
        <v>43197</v>
      </c>
      <c r="E42" s="6">
        <v>43197</v>
      </c>
      <c r="F42" s="27">
        <v>43198</v>
      </c>
      <c r="G42" s="6">
        <v>43198</v>
      </c>
      <c r="H42" s="6">
        <v>43220</v>
      </c>
      <c r="I42" s="27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6</v>
      </c>
      <c r="D43" s="9" t="s">
        <v>100</v>
      </c>
      <c r="E43" s="9" t="s">
        <v>9</v>
      </c>
      <c r="F43" s="28" t="s">
        <v>9</v>
      </c>
      <c r="G43" s="9" t="s">
        <v>92</v>
      </c>
      <c r="H43" s="9" t="s">
        <v>85</v>
      </c>
      <c r="I43" s="28" t="s">
        <v>100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21">
        <f>50-SUM(D44:P44)</f>
        <v>-10</v>
      </c>
      <c r="C44" s="10" t="s">
        <v>10</v>
      </c>
      <c r="D44" s="12">
        <v>5</v>
      </c>
      <c r="E44" s="12">
        <v>10</v>
      </c>
      <c r="F44" s="29">
        <v>10</v>
      </c>
      <c r="G44" s="12">
        <v>5</v>
      </c>
      <c r="H44" s="12">
        <v>5</v>
      </c>
      <c r="I44" s="29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53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6</v>
      </c>
      <c r="D46" s="9" t="s">
        <v>7</v>
      </c>
      <c r="E46" s="9" t="s">
        <v>101</v>
      </c>
      <c r="F46" s="9" t="s">
        <v>85</v>
      </c>
      <c r="G46" s="9" t="s">
        <v>30</v>
      </c>
      <c r="H46" s="9" t="s">
        <v>15</v>
      </c>
      <c r="I46" s="9" t="s">
        <v>8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11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55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6</v>
      </c>
      <c r="D49" s="9" t="s">
        <v>84</v>
      </c>
      <c r="E49" s="9" t="s">
        <v>84</v>
      </c>
      <c r="F49" s="9" t="s">
        <v>15</v>
      </c>
      <c r="G49" s="9" t="s">
        <v>59</v>
      </c>
      <c r="H49" s="9" t="s">
        <v>96</v>
      </c>
      <c r="I49" s="9" t="s">
        <v>91</v>
      </c>
      <c r="J49" s="9" t="s">
        <v>89</v>
      </c>
      <c r="K49" s="9"/>
      <c r="L49" s="9"/>
      <c r="M49" s="9"/>
      <c r="N49" s="9"/>
      <c r="O49" s="9"/>
      <c r="P49" s="9"/>
    </row>
    <row r="50" ht="13.5" spans="1:16">
      <c r="A50" s="10"/>
      <c r="B50" s="11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102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6</v>
      </c>
      <c r="D52" s="9" t="s">
        <v>103</v>
      </c>
      <c r="E52" s="9" t="s">
        <v>85</v>
      </c>
      <c r="F52" s="9" t="s">
        <v>96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13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57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6</v>
      </c>
      <c r="D55" s="9" t="s">
        <v>15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13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64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6</v>
      </c>
      <c r="D58" s="9" t="s">
        <v>7</v>
      </c>
      <c r="E58" s="9" t="s">
        <v>85</v>
      </c>
      <c r="F58" s="9" t="s">
        <v>96</v>
      </c>
      <c r="G58" s="9" t="s">
        <v>91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11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67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6</v>
      </c>
      <c r="D61" s="9" t="s">
        <v>59</v>
      </c>
      <c r="E61" s="9" t="s">
        <v>94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13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73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6</v>
      </c>
      <c r="D64" s="9" t="s">
        <v>15</v>
      </c>
      <c r="E64" s="9" t="s">
        <v>91</v>
      </c>
      <c r="F64" s="9" t="s">
        <v>89</v>
      </c>
      <c r="G64" s="9" t="s">
        <v>8</v>
      </c>
      <c r="H64" s="9" t="s">
        <v>8</v>
      </c>
      <c r="I64" s="9" t="s">
        <v>8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21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71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6</v>
      </c>
      <c r="D67" s="9" t="s">
        <v>85</v>
      </c>
      <c r="E67" s="9" t="s">
        <v>9</v>
      </c>
      <c r="F67" s="9" t="s">
        <v>94</v>
      </c>
      <c r="G67" s="9" t="s">
        <v>21</v>
      </c>
      <c r="H67" s="9" t="s">
        <v>9</v>
      </c>
      <c r="I67" s="9" t="s">
        <v>9</v>
      </c>
      <c r="J67" s="9" t="s">
        <v>104</v>
      </c>
      <c r="K67" s="9"/>
      <c r="L67" s="9"/>
      <c r="M67" s="9"/>
      <c r="N67" s="9"/>
      <c r="O67" s="9"/>
      <c r="P67" s="9"/>
    </row>
    <row r="68" ht="13.5" spans="1:16">
      <c r="A68" s="10"/>
      <c r="B68" s="21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105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6</v>
      </c>
      <c r="D70" s="9" t="s">
        <v>84</v>
      </c>
      <c r="E70" s="9" t="s">
        <v>84</v>
      </c>
      <c r="F70" s="9" t="s">
        <v>103</v>
      </c>
      <c r="G70" s="9" t="s">
        <v>85</v>
      </c>
      <c r="H70" s="9" t="s">
        <v>103</v>
      </c>
      <c r="I70" s="9" t="s">
        <v>94</v>
      </c>
      <c r="J70" s="9" t="s">
        <v>13</v>
      </c>
      <c r="K70" s="9" t="s">
        <v>8</v>
      </c>
      <c r="L70" s="9"/>
      <c r="M70" s="9"/>
      <c r="N70" s="9"/>
      <c r="O70" s="9"/>
      <c r="P70" s="9"/>
    </row>
    <row r="71" ht="13.5" spans="1:16">
      <c r="A71" s="10"/>
      <c r="B71" s="21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106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13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107</v>
      </c>
      <c r="B75" s="5"/>
      <c r="C75" s="4" t="s">
        <v>4</v>
      </c>
      <c r="D75" s="27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6</v>
      </c>
      <c r="D76" t="s">
        <v>7</v>
      </c>
      <c r="E76" s="9" t="s">
        <v>84</v>
      </c>
      <c r="F76" s="9" t="s">
        <v>84</v>
      </c>
      <c r="G76" s="9" t="s">
        <v>85</v>
      </c>
      <c r="H76" s="9" t="s">
        <v>9</v>
      </c>
      <c r="I76" s="9" t="s">
        <v>88</v>
      </c>
      <c r="J76" s="9" t="s">
        <v>89</v>
      </c>
      <c r="K76" s="9"/>
      <c r="L76" s="9"/>
      <c r="M76" s="9"/>
      <c r="N76" s="9"/>
      <c r="O76" s="9"/>
      <c r="P76" s="9"/>
    </row>
    <row r="77" ht="13.5" spans="1:16">
      <c r="A77" s="10"/>
      <c r="B77" s="21">
        <f>50-SUM(D77:P77)</f>
        <v>-12.5</v>
      </c>
      <c r="C77" s="10" t="s">
        <v>10</v>
      </c>
      <c r="D77" s="29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108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6</v>
      </c>
      <c r="D79" s="9" t="s">
        <v>101</v>
      </c>
      <c r="E79" s="9" t="s">
        <v>85</v>
      </c>
      <c r="F79" s="9" t="s">
        <v>15</v>
      </c>
      <c r="G79" s="9" t="s">
        <v>89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13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70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6</v>
      </c>
      <c r="D82" s="9" t="s">
        <v>85</v>
      </c>
      <c r="E82" s="9" t="s">
        <v>59</v>
      </c>
      <c r="F82" s="9" t="s">
        <v>30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13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32" t="s">
        <v>1</v>
      </c>
      <c r="B85" s="33">
        <f>+B83+B80+B77+B74+B71+B68+B65+B62+B59+B56+B53+B50+B47+B44+B41+B38+B35+B32+B29+B26+B23+B20+B17+B14+B11+B8+B5</f>
        <v>285</v>
      </c>
    </row>
    <row r="86" ht="13.5" spans="1:2">
      <c r="A86" s="32" t="s">
        <v>79</v>
      </c>
      <c r="B86" s="33">
        <f>27*50-B85</f>
        <v>1065</v>
      </c>
    </row>
    <row r="87" ht="13.5" spans="1:2">
      <c r="A87" s="32" t="s">
        <v>80</v>
      </c>
      <c r="B87" s="33">
        <f>+B86/(B86+B85)*100</f>
        <v>78.8888888888889</v>
      </c>
    </row>
    <row r="88" ht="13.5" spans="1:2">
      <c r="A88" s="32" t="s">
        <v>109</v>
      </c>
      <c r="B88" s="34">
        <f>+AVERAGE(B83,B80,B77,B74,B71,B68,B65,B62,B59,B56,B53,B50,B47,B44,B41,B38,B35,B32,B29,B26,B23,B20,B17,B14,B11,B8,B5)</f>
        <v>10.5555555555556</v>
      </c>
    </row>
    <row r="89" ht="13.5" spans="1:2">
      <c r="A89" s="32" t="s">
        <v>82</v>
      </c>
      <c r="B89" s="34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Hinrunde 2018</vt:lpstr>
      <vt:lpstr>Rückrunde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2018-04-29T17:20:00Z</dcterms:created>
  <dcterms:modified xsi:type="dcterms:W3CDTF">2019-01-13T20:10:50Z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