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tabRatio="500"/>
  </bookViews>
  <sheets>
    <sheet name="Hinrunde 2019" sheetId="3" r:id="rId1"/>
    <sheet name="Hinrunde 2018" sheetId="2" r:id="rId2"/>
    <sheet name="Rückrunde 2018" sheetId="1" r:id="rId3"/>
  </sheets>
  <calcPr calcId="144525"/>
</workbook>
</file>

<file path=xl/sharedStrings.xml><?xml version="1.0" encoding="utf-8"?>
<sst xmlns="http://schemas.openxmlformats.org/spreadsheetml/2006/main" count="646" uniqueCount="146">
  <si>
    <t>Name</t>
  </si>
  <si>
    <t>Rest [€]</t>
  </si>
  <si>
    <t>Dienste</t>
  </si>
  <si>
    <t>Arman</t>
  </si>
  <si>
    <t>Datum</t>
  </si>
  <si>
    <t>Rasouli</t>
  </si>
  <si>
    <t>Dienst</t>
  </si>
  <si>
    <t>Summe [€]</t>
  </si>
  <si>
    <t>Arne</t>
  </si>
  <si>
    <t>Lehmhaus</t>
  </si>
  <si>
    <t>Benjamin</t>
  </si>
  <si>
    <t>Kurney</t>
  </si>
  <si>
    <t>Schewe</t>
  </si>
  <si>
    <t>Björn</t>
  </si>
  <si>
    <t>Daase</t>
  </si>
  <si>
    <t>Dennis</t>
  </si>
  <si>
    <t>Wipplinger</t>
  </si>
  <si>
    <t>Fabian</t>
  </si>
  <si>
    <t>Posselt</t>
  </si>
  <si>
    <t>Fabio Alessandro</t>
  </si>
  <si>
    <t>Voß</t>
  </si>
  <si>
    <t>Felix</t>
  </si>
  <si>
    <t>Polomski</t>
  </si>
  <si>
    <t>Henrik</t>
  </si>
  <si>
    <t>Hoelzmann</t>
  </si>
  <si>
    <t>Jakob</t>
  </si>
  <si>
    <t>Schrenk</t>
  </si>
  <si>
    <t>Jan</t>
  </si>
  <si>
    <t>Müller-Bagehl</t>
  </si>
  <si>
    <t>Jannis</t>
  </si>
  <si>
    <t>Schwebs</t>
  </si>
  <si>
    <t>Jasper</t>
  </si>
  <si>
    <t>Windirsch</t>
  </si>
  <si>
    <t>Julian</t>
  </si>
  <si>
    <t>Graupner</t>
  </si>
  <si>
    <t>Jock</t>
  </si>
  <si>
    <t>Breckenridge</t>
  </si>
  <si>
    <t>Jonas</t>
  </si>
  <si>
    <t>Hildebrandt</t>
  </si>
  <si>
    <t>Julius</t>
  </si>
  <si>
    <t>Gedamke</t>
  </si>
  <si>
    <t>Kortenkamp</t>
  </si>
  <si>
    <t>Konstantin</t>
  </si>
  <si>
    <t>Steffen</t>
  </si>
  <si>
    <t>Lasse</t>
  </si>
  <si>
    <t>Lijan</t>
  </si>
  <si>
    <t>Wehr</t>
  </si>
  <si>
    <t>Luke</t>
  </si>
  <si>
    <t>Cornish</t>
  </si>
  <si>
    <t>Marc</t>
  </si>
  <si>
    <t>Przesang</t>
  </si>
  <si>
    <t>Marcel</t>
  </si>
  <si>
    <t>Sund</t>
  </si>
  <si>
    <t>Martin</t>
  </si>
  <si>
    <t>Volmerding</t>
  </si>
  <si>
    <t>Maurice</t>
  </si>
  <si>
    <t>Kirchner</t>
  </si>
  <si>
    <t>Max</t>
  </si>
  <si>
    <t>Borrmann</t>
  </si>
  <si>
    <t>Niklas</t>
  </si>
  <si>
    <t>Breucker</t>
  </si>
  <si>
    <t>Selzsam</t>
  </si>
  <si>
    <t>Paul</t>
  </si>
  <si>
    <t>Kurreck</t>
  </si>
  <si>
    <t>Pelle</t>
  </si>
  <si>
    <t>Löwe</t>
  </si>
  <si>
    <t>Peter</t>
  </si>
  <si>
    <t>Forster</t>
  </si>
  <si>
    <t xml:space="preserve">Philip </t>
  </si>
  <si>
    <t>Wever</t>
  </si>
  <si>
    <t>Philipp</t>
  </si>
  <si>
    <t>Peisert</t>
  </si>
  <si>
    <t>Sören</t>
  </si>
  <si>
    <t>Bieck</t>
  </si>
  <si>
    <t>Tim</t>
  </si>
  <si>
    <t>Fouls</t>
  </si>
  <si>
    <t>Yannis</t>
  </si>
  <si>
    <t>Szymanski</t>
  </si>
  <si>
    <t>Mitglieder</t>
  </si>
  <si>
    <t>Beitrag p.P. [€]</t>
  </si>
  <si>
    <t>Total [€]</t>
  </si>
  <si>
    <t>erledigt [€]</t>
  </si>
  <si>
    <t>erledigt [%]</t>
  </si>
  <si>
    <t>Mittelwert [€]</t>
  </si>
  <si>
    <t>Median [€]</t>
  </si>
  <si>
    <t>Verein</t>
  </si>
  <si>
    <t>Camp</t>
  </si>
  <si>
    <t>Fahren</t>
  </si>
  <si>
    <t>AG Dienste</t>
  </si>
  <si>
    <t>Sommerputz</t>
  </si>
  <si>
    <t>Coden</t>
  </si>
  <si>
    <t>Bilder</t>
  </si>
  <si>
    <t>Herbstputz</t>
  </si>
  <si>
    <t>Zielsetzung</t>
  </si>
  <si>
    <t>Bus abholen</t>
  </si>
  <si>
    <t>Bus wegbringen</t>
  </si>
  <si>
    <t>Trainingsplan</t>
  </si>
  <si>
    <t>Camp-Orga</t>
  </si>
  <si>
    <t>Frederick</t>
  </si>
  <si>
    <t>Eger</t>
  </si>
  <si>
    <t>Weihnachtskarten</t>
  </si>
  <si>
    <t>Instagram</t>
  </si>
  <si>
    <t>ADH Orga</t>
  </si>
  <si>
    <t>Abholen Hotel</t>
  </si>
  <si>
    <t>Herrenlounge</t>
  </si>
  <si>
    <t>Nowak</t>
  </si>
  <si>
    <t>H2 pfeifen</t>
  </si>
  <si>
    <t>Bus abgeben</t>
  </si>
  <si>
    <t>Rundenwart</t>
  </si>
  <si>
    <t>Anzeigetafel + Ballkinder</t>
  </si>
  <si>
    <t>Anzeigetafel</t>
  </si>
  <si>
    <t>Nico</t>
  </si>
  <si>
    <t>Schramm</t>
  </si>
  <si>
    <t>Filmen</t>
  </si>
  <si>
    <t>Kassenwart</t>
  </si>
  <si>
    <t>Leo-Bericht</t>
  </si>
  <si>
    <t>Weihnachtsfeier</t>
  </si>
  <si>
    <t>Phillip</t>
  </si>
  <si>
    <t>Sven</t>
  </si>
  <si>
    <t>Hatttwig</t>
  </si>
  <si>
    <t>Schiri abholen</t>
  </si>
  <si>
    <t>Barney</t>
  </si>
  <si>
    <t>Plakate</t>
  </si>
  <si>
    <t>TidMai</t>
  </si>
  <si>
    <t>Benni</t>
  </si>
  <si>
    <t>Fahren (2x)</t>
  </si>
  <si>
    <t>Anzeige</t>
  </si>
  <si>
    <t>Tusli 40</t>
  </si>
  <si>
    <t>Fahrdienst</t>
  </si>
  <si>
    <t>Orga</t>
  </si>
  <si>
    <t>Auto wegb.</t>
  </si>
  <si>
    <t>Freddy</t>
  </si>
  <si>
    <t>Schiri</t>
  </si>
  <si>
    <t>Grappa</t>
  </si>
  <si>
    <t>Salat</t>
  </si>
  <si>
    <t>Konni</t>
  </si>
  <si>
    <t>Leibchen</t>
  </si>
  <si>
    <t>Auto abh.</t>
  </si>
  <si>
    <t>Mai-Orga</t>
  </si>
  <si>
    <t>Maxi</t>
  </si>
  <si>
    <t>Bericht</t>
  </si>
  <si>
    <t>Bus wegbr.</t>
  </si>
  <si>
    <t>Tobi</t>
  </si>
  <si>
    <t>Uwe</t>
  </si>
  <si>
    <t>Veggie</t>
  </si>
  <si>
    <t>ar. Mit. [€]</t>
  </si>
</sst>
</file>

<file path=xl/styles.xml><?xml version="1.0" encoding="utf-8"?>
<styleSheet xmlns="http://schemas.openxmlformats.org/spreadsheetml/2006/main">
  <numFmts count="6">
    <numFmt numFmtId="176" formatCode="#,###.00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#,##0.00\ _€"/>
    <numFmt numFmtId="43" formatCode="_-* #,##0.00_-;\-* #,##0.00_-;_-* &quot;-&quot;??_-;_-@_-"/>
    <numFmt numFmtId="41" formatCode="_-* #,##0_-;\-* #,##0_-;_-* &quot;-&quot;_-;_-@_-"/>
  </numFmts>
  <fonts count="21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12" borderId="1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16" applyNumberFormat="0" applyFont="0" applyAlignment="0" applyProtection="0">
      <alignment vertical="center"/>
    </xf>
    <xf numFmtId="0" fontId="18" fillId="22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1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1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4" borderId="6" xfId="0" applyNumberFormat="1" applyFill="1" applyBorder="1"/>
    <xf numFmtId="177" fontId="0" fillId="0" borderId="6" xfId="0" applyNumberFormat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5" xfId="0" applyNumberFormat="1" applyBorder="1"/>
    <xf numFmtId="177" fontId="0" fillId="0" borderId="5" xfId="0" applyNumberFormat="1" applyBorder="1"/>
    <xf numFmtId="4" fontId="0" fillId="6" borderId="6" xfId="0" applyNumberFormat="1" applyFill="1" applyBorder="1"/>
    <xf numFmtId="0" fontId="0" fillId="0" borderId="6" xfId="0" applyBorder="1"/>
    <xf numFmtId="177" fontId="0" fillId="0" borderId="5" xfId="0" applyNumberFormat="1" applyFont="1" applyBorder="1" applyAlignment="1">
      <alignment horizontal="right"/>
    </xf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0" fontId="0" fillId="2" borderId="6" xfId="0" applyFont="1" applyFill="1" applyBorder="1"/>
    <xf numFmtId="0" fontId="0" fillId="2" borderId="13" xfId="0" applyFont="1" applyFill="1" applyBorder="1"/>
    <xf numFmtId="0" fontId="0" fillId="2" borderId="0" xfId="0" applyFill="1" applyBorder="1"/>
    <xf numFmtId="4" fontId="0" fillId="0" borderId="6" xfId="0" applyNumberFormat="1" applyBorder="1"/>
    <xf numFmtId="0" fontId="0" fillId="3" borderId="5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24"/>
  <sheetViews>
    <sheetView tabSelected="1" zoomScale="90" zoomScaleNormal="90" workbookViewId="0">
      <selection activeCell="M8" sqref="M8"/>
    </sheetView>
  </sheetViews>
  <sheetFormatPr defaultColWidth="9" defaultRowHeight="15.75"/>
  <cols>
    <col min="1" max="1" width="13.2866666666667" customWidth="1"/>
    <col min="2" max="3" width="10.7066666666667" customWidth="1"/>
    <col min="4" max="16" width="12.7066666666667" customWidth="1"/>
    <col min="17" max="1025" width="10.7066666666667" customWidth="1"/>
  </cols>
  <sheetData>
    <row r="1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</row>
    <row r="2" spans="1:16">
      <c r="A2" s="4" t="s">
        <v>3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5</v>
      </c>
      <c r="B3" s="8"/>
      <c r="C3" s="7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16.5" spans="1:16">
      <c r="A4" s="10"/>
      <c r="B4" s="38">
        <f>$B$118-SUM(D4:P4)</f>
        <v>50</v>
      </c>
      <c r="C4" s="10" t="s">
        <v>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8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7" t="s">
        <v>9</v>
      </c>
      <c r="B6" s="8"/>
      <c r="C6" s="7" t="s">
        <v>6</v>
      </c>
      <c r="D6" s="9"/>
      <c r="E6" s="9"/>
      <c r="F6" s="9"/>
      <c r="G6" s="9"/>
      <c r="H6" s="9"/>
      <c r="I6" s="9"/>
      <c r="J6" s="9"/>
      <c r="L6" s="30"/>
      <c r="M6" s="30"/>
      <c r="N6" s="30"/>
      <c r="O6" s="9"/>
      <c r="P6" s="9"/>
    </row>
    <row r="7" ht="16.5" spans="1:16">
      <c r="A7" s="10"/>
      <c r="B7" s="38">
        <f>$B$118-SUM(D7:P7)</f>
        <v>50</v>
      </c>
      <c r="C7" s="10" t="s">
        <v>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4" t="s">
        <v>10</v>
      </c>
      <c r="B8" s="5"/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39" t="s">
        <v>11</v>
      </c>
      <c r="B9" s="8"/>
      <c r="C9" s="7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ht="16.5" spans="1:16">
      <c r="A10" s="10"/>
      <c r="B10" s="38">
        <f>$B$118-SUM(D10:P10)</f>
        <v>50</v>
      </c>
      <c r="C10" s="10" t="s">
        <v>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>
      <c r="A11" s="4" t="s">
        <v>10</v>
      </c>
      <c r="B11" s="5"/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12</v>
      </c>
      <c r="B12" s="8"/>
      <c r="C12" s="7" t="s">
        <v>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6.5" spans="1:16">
      <c r="A13" s="10"/>
      <c r="B13" s="38">
        <f>$B$118-SUM(D13:P13)</f>
        <v>50</v>
      </c>
      <c r="C13" s="10" t="s">
        <v>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13</v>
      </c>
      <c r="B14" s="5"/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14</v>
      </c>
      <c r="B15" s="8"/>
      <c r="C15" s="7" t="s">
        <v>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16.5" spans="1:16">
      <c r="A16" s="10"/>
      <c r="B16" s="38">
        <f>$B$118-SUM(D16:P16)</f>
        <v>50</v>
      </c>
      <c r="C16" s="10" t="s">
        <v>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4" t="s">
        <v>15</v>
      </c>
      <c r="B17" s="5"/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7" t="s">
        <v>16</v>
      </c>
      <c r="B18" s="8"/>
      <c r="C18" s="7" t="s">
        <v>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ht="16.5" spans="1:16">
      <c r="A19" s="10"/>
      <c r="B19" s="38">
        <f>$B$118-SUM(D19:P19)</f>
        <v>50</v>
      </c>
      <c r="C19" s="10" t="s">
        <v>7</v>
      </c>
      <c r="D19" s="12"/>
      <c r="E19" s="12"/>
      <c r="F19" s="12"/>
      <c r="G19" s="12"/>
      <c r="H19" s="12"/>
      <c r="I19" s="12"/>
      <c r="J19" s="9"/>
      <c r="K19" s="12"/>
      <c r="L19" s="12"/>
      <c r="M19" s="12"/>
      <c r="N19" s="12"/>
      <c r="O19" s="12"/>
      <c r="P19" s="12"/>
    </row>
    <row r="20" spans="1:16">
      <c r="A20" s="7" t="s">
        <v>17</v>
      </c>
      <c r="B20" s="5"/>
      <c r="C20" s="4" t="s">
        <v>4</v>
      </c>
      <c r="D20" s="6"/>
      <c r="E20" s="6"/>
      <c r="F20" s="6"/>
      <c r="G20" s="6"/>
      <c r="H20" s="6"/>
      <c r="I20" s="6"/>
      <c r="J20" s="6"/>
      <c r="K20" s="19"/>
      <c r="L20" s="19"/>
      <c r="M20" s="19"/>
      <c r="N20" s="19"/>
      <c r="O20" s="19"/>
      <c r="P20" s="19"/>
    </row>
    <row r="21" spans="1:16">
      <c r="A21" s="7" t="s">
        <v>18</v>
      </c>
      <c r="B21" s="8"/>
      <c r="C21" s="7" t="s">
        <v>6</v>
      </c>
      <c r="D21" s="9"/>
      <c r="E21" s="9"/>
      <c r="F21" s="9"/>
      <c r="G21" s="9"/>
      <c r="H21" s="9"/>
      <c r="I21" s="9"/>
      <c r="J21" s="23"/>
      <c r="K21" s="23"/>
      <c r="L21" s="23"/>
      <c r="M21" s="23"/>
      <c r="N21" s="23"/>
      <c r="O21" s="23"/>
      <c r="P21" s="23"/>
    </row>
    <row r="22" ht="16.5" spans="1:16">
      <c r="A22" s="7"/>
      <c r="B22" s="38">
        <f>$B$118-SUM(D22:P22)</f>
        <v>50</v>
      </c>
      <c r="C22" s="10" t="s">
        <v>7</v>
      </c>
      <c r="D22" s="12"/>
      <c r="E22" s="12"/>
      <c r="F22" s="12"/>
      <c r="G22" s="12"/>
      <c r="H22" s="12"/>
      <c r="I22" s="12"/>
      <c r="J22" s="20"/>
      <c r="K22" s="20"/>
      <c r="L22" s="20"/>
      <c r="M22" s="20"/>
      <c r="N22" s="20"/>
      <c r="O22" s="20"/>
      <c r="P22" s="20"/>
    </row>
    <row r="23" spans="1:16">
      <c r="A23" s="4" t="s">
        <v>19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20</v>
      </c>
      <c r="B24" s="8"/>
      <c r="C24" s="7" t="s">
        <v>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6.5" spans="1:16">
      <c r="A25" s="10"/>
      <c r="B25" s="38">
        <f>$B$118-SUM(D25:P25)</f>
        <v>50</v>
      </c>
      <c r="C25" s="10" t="s">
        <v>7</v>
      </c>
      <c r="D25" s="12"/>
      <c r="E25" s="12"/>
      <c r="F25" s="12"/>
      <c r="G25" s="12"/>
      <c r="H25" s="12"/>
      <c r="I25" s="12"/>
      <c r="J25" s="9"/>
      <c r="K25" s="12"/>
      <c r="L25" s="12"/>
      <c r="M25" s="12"/>
      <c r="N25" s="12"/>
      <c r="O25" s="12"/>
      <c r="P25" s="12"/>
    </row>
    <row r="26" spans="1:16">
      <c r="A26" s="4" t="s">
        <v>21</v>
      </c>
      <c r="B26" s="5"/>
      <c r="C26" s="4" t="s">
        <v>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22</v>
      </c>
      <c r="B27" s="8"/>
      <c r="C27" s="7" t="s">
        <v>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ht="16.5" spans="1:16">
      <c r="A28" s="10"/>
      <c r="B28" s="38">
        <f>$B$118-SUM(D28:P28)</f>
        <v>50</v>
      </c>
      <c r="C28" s="10" t="s">
        <v>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23</v>
      </c>
      <c r="B29" s="5"/>
      <c r="C29" s="4" t="s">
        <v>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7" t="s">
        <v>24</v>
      </c>
      <c r="B30" s="8"/>
      <c r="C30" s="7" t="s">
        <v>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ht="16.5" spans="1:16">
      <c r="A31" s="10"/>
      <c r="B31" s="38">
        <f>$B$118-SUM(D31:P31)</f>
        <v>50</v>
      </c>
      <c r="C31" s="10" t="s">
        <v>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4" t="s">
        <v>25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7" t="s">
        <v>26</v>
      </c>
      <c r="B33" s="8"/>
      <c r="C33" s="7" t="s">
        <v>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ht="16.5" spans="1:16">
      <c r="A34" s="10"/>
      <c r="B34" s="38">
        <f>$B$118-SUM(D34:P34)</f>
        <v>50</v>
      </c>
      <c r="C34" s="10" t="s">
        <v>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4" t="s">
        <v>27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28</v>
      </c>
      <c r="B36" s="8"/>
      <c r="C36" s="7" t="s">
        <v>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6.5" spans="1:16">
      <c r="A37" s="10"/>
      <c r="B37" s="38">
        <f>$B$118-SUM(D37:P37)</f>
        <v>50</v>
      </c>
      <c r="C37" s="10" t="s">
        <v>7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29</v>
      </c>
      <c r="B38" s="5"/>
      <c r="C38" s="4" t="s">
        <v>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30</v>
      </c>
      <c r="B39" s="8"/>
      <c r="C39" s="7" t="s">
        <v>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ht="16.5" spans="1:16">
      <c r="A40" s="10"/>
      <c r="B40" s="38">
        <f>$B$118-SUM(D40:P40)</f>
        <v>50</v>
      </c>
      <c r="C40" s="10" t="s">
        <v>7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31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32</v>
      </c>
      <c r="B42" s="8"/>
      <c r="C42" s="7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6.5" spans="1:16">
      <c r="A43" s="10"/>
      <c r="B43" s="38">
        <f>$B$118-SUM(D43:P43)</f>
        <v>50</v>
      </c>
      <c r="C43" s="10" t="s">
        <v>7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33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34</v>
      </c>
      <c r="B45" s="8"/>
      <c r="C45" s="7" t="s">
        <v>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6.5" spans="1:16">
      <c r="A46" s="10"/>
      <c r="B46" s="38">
        <f>$B$118-SUM(D46:P46)</f>
        <v>50</v>
      </c>
      <c r="C46" s="10" t="s">
        <v>7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35</v>
      </c>
      <c r="B47" s="5"/>
      <c r="C47" s="4" t="s">
        <v>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36</v>
      </c>
      <c r="B48" s="8"/>
      <c r="C48" s="7" t="s">
        <v>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6.5" spans="1:16">
      <c r="A49" s="10"/>
      <c r="B49" s="38">
        <f>$B$118-SUM(D49:P49)</f>
        <v>50</v>
      </c>
      <c r="C49" s="10" t="s">
        <v>7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37</v>
      </c>
      <c r="B50" s="5"/>
      <c r="C50" s="4" t="s">
        <v>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7" t="s">
        <v>38</v>
      </c>
      <c r="B51" s="8"/>
      <c r="C51" s="7" t="s">
        <v>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6.5" spans="1:16">
      <c r="A52" s="10"/>
      <c r="B52" s="38">
        <f>$B$118-SUM(D52:P52)</f>
        <v>50</v>
      </c>
      <c r="C52" s="10" t="s">
        <v>7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39</v>
      </c>
      <c r="B53" s="5"/>
      <c r="C53" s="4" t="s">
        <v>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40</v>
      </c>
      <c r="B54" s="8"/>
      <c r="C54" s="7" t="s">
        <v>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6.5" spans="1:16">
      <c r="A55" s="10"/>
      <c r="B55" s="38">
        <f>$B$118-SUM(D55:P55)</f>
        <v>50</v>
      </c>
      <c r="C55" s="10" t="s">
        <v>7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39</v>
      </c>
      <c r="B56" s="5"/>
      <c r="C56" s="4" t="s">
        <v>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39" t="s">
        <v>41</v>
      </c>
      <c r="B57" s="8"/>
      <c r="C57" s="7" t="s">
        <v>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16.5" spans="1:16">
      <c r="A58" s="10"/>
      <c r="B58" s="38">
        <f>$B$118-SUM(D58:P58)</f>
        <v>50</v>
      </c>
      <c r="C58" s="10" t="s">
        <v>7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42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43</v>
      </c>
      <c r="B60" s="8"/>
      <c r="C60" s="7" t="s">
        <v>6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6.5" spans="1:16">
      <c r="A61" s="10"/>
      <c r="B61" s="38">
        <f>$B$118-SUM(D61:P61)</f>
        <v>50</v>
      </c>
      <c r="C61" s="10" t="s">
        <v>7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4" t="s">
        <v>44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7" t="s">
        <v>41</v>
      </c>
      <c r="B63" s="8"/>
      <c r="C63" s="7" t="s">
        <v>6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ht="16.5" spans="1:16">
      <c r="A64" s="10"/>
      <c r="B64" s="38">
        <f>$B$118-SUM(D64:P64)</f>
        <v>50</v>
      </c>
      <c r="C64" s="10" t="s">
        <v>7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4" t="s">
        <v>45</v>
      </c>
      <c r="B65" s="5"/>
      <c r="C65" s="4" t="s">
        <v>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7" t="s">
        <v>46</v>
      </c>
      <c r="B66" s="8"/>
      <c r="C66" s="7" t="s">
        <v>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ht="16.5" spans="1:16">
      <c r="A67" s="10"/>
      <c r="B67" s="38">
        <f>$B$118-SUM(D67:P67)</f>
        <v>50</v>
      </c>
      <c r="C67" s="10" t="s">
        <v>7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7" t="s">
        <v>47</v>
      </c>
      <c r="B68" s="5"/>
      <c r="C68" s="7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7" t="s">
        <v>48</v>
      </c>
      <c r="B69" s="8"/>
      <c r="C69" s="7" t="s">
        <v>6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ht="16.5" spans="1:16">
      <c r="A70" s="10"/>
      <c r="B70" s="38">
        <f>$B$118-SUM(D70:P70)</f>
        <v>50</v>
      </c>
      <c r="C70" s="10" t="s">
        <v>7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7" t="s">
        <v>49</v>
      </c>
      <c r="B71" s="5"/>
      <c r="C71" s="7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50</v>
      </c>
      <c r="B72" s="8"/>
      <c r="C72" s="7" t="s">
        <v>6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ht="16.5" spans="1:16">
      <c r="A73" s="10"/>
      <c r="B73" s="38">
        <f>$B$118-SUM(D73:P73)</f>
        <v>50</v>
      </c>
      <c r="C73" s="10" t="s">
        <v>7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7" t="s">
        <v>51</v>
      </c>
      <c r="B74" s="5"/>
      <c r="C74" s="7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7" t="s">
        <v>52</v>
      </c>
      <c r="B75" s="8"/>
      <c r="C75" s="7" t="s">
        <v>6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ht="16.5" spans="1:16">
      <c r="A76" s="10"/>
      <c r="B76" s="38">
        <f>$B$118-SUM(D76:P76)</f>
        <v>50</v>
      </c>
      <c r="C76" s="10" t="s">
        <v>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7" t="s">
        <v>53</v>
      </c>
      <c r="B77" s="5"/>
      <c r="C77" s="7" t="s">
        <v>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7" t="s">
        <v>54</v>
      </c>
      <c r="B78" s="8"/>
      <c r="C78" s="7" t="s">
        <v>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ht="16.5" spans="1:16">
      <c r="A79" s="10"/>
      <c r="B79" s="38">
        <f>$B$118-SUM(D79:P79)</f>
        <v>50</v>
      </c>
      <c r="C79" s="10" t="s">
        <v>7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7" t="s">
        <v>55</v>
      </c>
      <c r="B80" s="5"/>
      <c r="C80" s="7" t="s">
        <v>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7" t="s">
        <v>56</v>
      </c>
      <c r="B81" s="8"/>
      <c r="C81" s="7" t="s">
        <v>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ht="16.5" spans="1:16">
      <c r="A82" s="10"/>
      <c r="B82" s="38">
        <f>$B$118-SUM(D82:P82)</f>
        <v>50</v>
      </c>
      <c r="C82" s="10" t="s">
        <v>7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7" t="s">
        <v>57</v>
      </c>
      <c r="B83" s="5"/>
      <c r="C83" s="7" t="s">
        <v>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7" t="s">
        <v>58</v>
      </c>
      <c r="B84" s="8"/>
      <c r="C84" s="7" t="s">
        <v>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ht="16.5" spans="1:16">
      <c r="A85" s="10"/>
      <c r="B85" s="38">
        <f>$B$118-SUM(D85:P85)</f>
        <v>50</v>
      </c>
      <c r="C85" s="10" t="s">
        <v>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7" t="s">
        <v>59</v>
      </c>
      <c r="B86" s="5"/>
      <c r="C86" s="7" t="s">
        <v>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7" t="s">
        <v>60</v>
      </c>
      <c r="B87" s="8"/>
      <c r="C87" s="7" t="s">
        <v>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ht="16.5" spans="1:16">
      <c r="A88" s="10"/>
      <c r="B88" s="38">
        <f>$B$118-SUM(D88:P88)</f>
        <v>50</v>
      </c>
      <c r="C88" s="10" t="s">
        <v>7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7" t="s">
        <v>59</v>
      </c>
      <c r="B89" s="5"/>
      <c r="C89" s="7" t="s">
        <v>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7" t="s">
        <v>61</v>
      </c>
      <c r="B90" s="8"/>
      <c r="C90" s="7" t="s">
        <v>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ht="16.5" spans="1:16">
      <c r="A91" s="10"/>
      <c r="B91" s="38">
        <f>$B$118-SUM(D91:P91)</f>
        <v>50</v>
      </c>
      <c r="C91" s="10" t="s">
        <v>7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7" t="s">
        <v>62</v>
      </c>
      <c r="B92" s="5"/>
      <c r="C92" s="7" t="s">
        <v>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7" t="s">
        <v>63</v>
      </c>
      <c r="B93" s="8"/>
      <c r="C93" s="7" t="s">
        <v>6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ht="16.5" spans="1:16">
      <c r="A94" s="10"/>
      <c r="B94" s="38">
        <f>$B$118-SUM(D94:P94)</f>
        <v>50</v>
      </c>
      <c r="C94" s="10" t="s">
        <v>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7" t="s">
        <v>64</v>
      </c>
      <c r="B95" s="5"/>
      <c r="C95" s="7" t="s">
        <v>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7" t="s">
        <v>65</v>
      </c>
      <c r="B96" s="8"/>
      <c r="C96" s="7" t="s">
        <v>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ht="16.5" spans="1:16">
      <c r="A97" s="10"/>
      <c r="B97" s="38">
        <f>$B$118-SUM(D97:P97)</f>
        <v>50</v>
      </c>
      <c r="C97" s="10" t="s">
        <v>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7" t="s">
        <v>66</v>
      </c>
      <c r="B98" s="5"/>
      <c r="C98" s="7" t="s">
        <v>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7" t="s">
        <v>67</v>
      </c>
      <c r="B99" s="8"/>
      <c r="C99" s="7" t="s">
        <v>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16.5" spans="1:16">
      <c r="A100" s="10"/>
      <c r="B100" s="38">
        <f>$B$118-SUM(D100:P100)</f>
        <v>50</v>
      </c>
      <c r="C100" s="10" t="s">
        <v>7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7" t="s">
        <v>68</v>
      </c>
      <c r="B101" s="5"/>
      <c r="C101" s="7" t="s">
        <v>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7" t="s">
        <v>69</v>
      </c>
      <c r="B102" s="8"/>
      <c r="C102" s="7" t="s">
        <v>6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ht="16.5" spans="1:16">
      <c r="A103" s="10"/>
      <c r="B103" s="38">
        <f>$B$118-SUM(D103:P103)</f>
        <v>50</v>
      </c>
      <c r="C103" s="10" t="s">
        <v>7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>
      <c r="A104" s="7" t="s">
        <v>70</v>
      </c>
      <c r="B104" s="5"/>
      <c r="C104" s="7" t="s">
        <v>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7" t="s">
        <v>71</v>
      </c>
      <c r="B105" s="8"/>
      <c r="C105" s="7" t="s">
        <v>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ht="16.5" spans="1:16">
      <c r="A106" s="10"/>
      <c r="B106" s="38">
        <f>$B$118-SUM(D106:P106)</f>
        <v>50</v>
      </c>
      <c r="C106" s="10" t="s">
        <v>7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>
      <c r="A107" s="7" t="s">
        <v>72</v>
      </c>
      <c r="B107" s="5"/>
      <c r="C107" s="7" t="s">
        <v>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7" t="s">
        <v>73</v>
      </c>
      <c r="B108" s="8"/>
      <c r="C108" s="7" t="s">
        <v>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ht="16.5" spans="1:16">
      <c r="A109" s="10"/>
      <c r="B109" s="38">
        <f>$B$118-SUM(D109:P109)</f>
        <v>50</v>
      </c>
      <c r="C109" s="10" t="s">
        <v>7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>
      <c r="A110" s="7" t="s">
        <v>74</v>
      </c>
      <c r="B110" s="5"/>
      <c r="C110" s="7" t="s">
        <v>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7" t="s">
        <v>75</v>
      </c>
      <c r="B111" s="8"/>
      <c r="C111" s="7" t="s">
        <v>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ht="16.5" spans="1:16">
      <c r="A112" s="10"/>
      <c r="B112" s="38">
        <f>$B$118-SUM(D112:P112)</f>
        <v>50</v>
      </c>
      <c r="C112" s="10" t="s">
        <v>7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>
      <c r="A113" s="7" t="s">
        <v>76</v>
      </c>
      <c r="B113" s="5"/>
      <c r="C113" s="7" t="s">
        <v>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7" t="s">
        <v>77</v>
      </c>
      <c r="B114" s="8"/>
      <c r="C114" s="7" t="s">
        <v>6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ht="16.5" spans="1:16">
      <c r="A115" s="10"/>
      <c r="B115" s="38">
        <f>$B$118-SUM(D115:P115)</f>
        <v>50</v>
      </c>
      <c r="C115" s="10" t="s">
        <v>7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16.5"/>
    <row r="117" ht="16.5" spans="1:2">
      <c r="A117" s="32" t="s">
        <v>78</v>
      </c>
      <c r="B117" s="40">
        <f>(ROW()-2-1)/3</f>
        <v>38</v>
      </c>
    </row>
    <row r="118" ht="16.5" spans="1:2">
      <c r="A118" s="32" t="s">
        <v>79</v>
      </c>
      <c r="B118" s="41">
        <v>50</v>
      </c>
    </row>
    <row r="119" ht="16.5" spans="1:2">
      <c r="A119" s="32" t="s">
        <v>80</v>
      </c>
      <c r="B119" s="41">
        <f>B117*B118</f>
        <v>1900</v>
      </c>
    </row>
    <row r="120" ht="16.5" spans="1:2">
      <c r="A120" s="32" t="s">
        <v>1</v>
      </c>
      <c r="B120" s="41">
        <f t="array" ref="B120">SUM(IF((MOD(ROW(B2:B115),3)=1)*(B2:B115&gt;0),B2:B115,""))</f>
        <v>1900</v>
      </c>
    </row>
    <row r="121" ht="16.5" spans="1:2">
      <c r="A121" s="32" t="s">
        <v>81</v>
      </c>
      <c r="B121" s="41">
        <f>B119-B120</f>
        <v>0</v>
      </c>
    </row>
    <row r="122" ht="16.5" spans="1:2">
      <c r="A122" s="32" t="s">
        <v>82</v>
      </c>
      <c r="B122" s="41">
        <f>B121/B119*100</f>
        <v>0</v>
      </c>
    </row>
    <row r="123" ht="16.5" spans="1:2">
      <c r="A123" s="32" t="s">
        <v>83</v>
      </c>
      <c r="B123" s="42">
        <f t="array" ref="B123">AVERAGE(IF(MOD(ROW(B2:B70),3)=1,B2:B70,""))</f>
        <v>50</v>
      </c>
    </row>
    <row r="124" ht="16.5" spans="1:2">
      <c r="A124" s="32" t="s">
        <v>84</v>
      </c>
      <c r="B124" s="42">
        <f t="array" ref="B124">MEDIAN(IF(MOD(ROW(B2:B70),3)=1,B2:B70,""))</f>
        <v>50</v>
      </c>
    </row>
  </sheetData>
  <conditionalFormatting sqref="R2">
    <cfRule type="cellIs" dxfId="0" priority="81" operator="greaterThan">
      <formula>15</formula>
    </cfRule>
  </conditionalFormatting>
  <conditionalFormatting sqref="B2:B115">
    <cfRule type="expression" dxfId="1" priority="77" stopIfTrue="1">
      <formula>ISBLANK($B2)</formula>
    </cfRule>
    <cfRule type="cellIs" dxfId="2" priority="78" operator="greaterThan">
      <formula>15</formula>
    </cfRule>
    <cfRule type="cellIs" dxfId="3" priority="79" operator="greaterThan">
      <formula>0</formula>
    </cfRule>
    <cfRule type="cellIs" dxfId="4" priority="80" operator="lessThanOrEqual">
      <formula>0</formula>
    </cfRule>
  </conditionalFormatting>
  <conditionalFormatting sqref="B17:B19">
    <cfRule type="cellIs" dxfId="4" priority="4" operator="lessThanOrEqual">
      <formula>0</formula>
    </cfRule>
    <cfRule type="cellIs" dxfId="3" priority="3" operator="greaterThan">
      <formula>0</formula>
    </cfRule>
    <cfRule type="cellIs" dxfId="2" priority="2" operator="greaterThan">
      <formula>15</formula>
    </cfRule>
    <cfRule type="expression" dxfId="1" priority="1" stopIfTrue="1">
      <formula>ISBLANK($B17)</formula>
    </cfRule>
  </conditionalFormatting>
  <conditionalFormatting sqref="B26:B28">
    <cfRule type="expression" dxfId="1" priority="5" stopIfTrue="1">
      <formula>ISBLANK($B26)</formula>
    </cfRule>
    <cfRule type="cellIs" dxfId="2" priority="6" operator="greaterThan">
      <formula>15</formula>
    </cfRule>
    <cfRule type="cellIs" dxfId="3" priority="7" operator="greaterThan">
      <formula>0</formula>
    </cfRule>
    <cfRule type="cellIs" dxfId="4" priority="8" operator="lessThanOrEqual">
      <formula>0</formula>
    </cfRule>
  </conditionalFormatting>
  <conditionalFormatting sqref="B71:B73">
    <cfRule type="expression" dxfId="1" priority="73" stopIfTrue="1">
      <formula>ISBLANK($B71)</formula>
    </cfRule>
    <cfRule type="cellIs" dxfId="2" priority="74" operator="greaterThan">
      <formula>15</formula>
    </cfRule>
    <cfRule type="cellIs" dxfId="3" priority="75" operator="greaterThan">
      <formula>0</formula>
    </cfRule>
    <cfRule type="cellIs" dxfId="4" priority="76" operator="lessThanOrEqual">
      <formula>0</formula>
    </cfRule>
  </conditionalFormatting>
  <conditionalFormatting sqref="B74:B76">
    <cfRule type="expression" dxfId="1" priority="69" stopIfTrue="1">
      <formula>ISBLANK($B74)</formula>
    </cfRule>
    <cfRule type="cellIs" dxfId="2" priority="70" operator="greaterThan">
      <formula>15</formula>
    </cfRule>
    <cfRule type="cellIs" dxfId="3" priority="71" operator="greaterThan">
      <formula>0</formula>
    </cfRule>
    <cfRule type="cellIs" dxfId="4" priority="72" operator="lessThanOrEqual">
      <formula>0</formula>
    </cfRule>
  </conditionalFormatting>
  <conditionalFormatting sqref="B77:B79">
    <cfRule type="expression" dxfId="1" priority="65" stopIfTrue="1">
      <formula>ISBLANK($B77)</formula>
    </cfRule>
    <cfRule type="cellIs" dxfId="2" priority="66" operator="greaterThan">
      <formula>15</formula>
    </cfRule>
    <cfRule type="cellIs" dxfId="3" priority="67" operator="greaterThan">
      <formula>0</formula>
    </cfRule>
    <cfRule type="cellIs" dxfId="4" priority="68" operator="lessThanOrEqual">
      <formula>0</formula>
    </cfRule>
  </conditionalFormatting>
  <conditionalFormatting sqref="B80:B82">
    <cfRule type="expression" dxfId="1" priority="61" stopIfTrue="1">
      <formula>ISBLANK($B80)</formula>
    </cfRule>
    <cfRule type="cellIs" dxfId="2" priority="62" operator="greaterThan">
      <formula>15</formula>
    </cfRule>
    <cfRule type="cellIs" dxfId="3" priority="63" operator="greaterThan">
      <formula>0</formula>
    </cfRule>
    <cfRule type="cellIs" dxfId="4" priority="64" operator="lessThanOrEqual">
      <formula>0</formula>
    </cfRule>
  </conditionalFormatting>
  <conditionalFormatting sqref="B83:B85">
    <cfRule type="expression" dxfId="1" priority="57" stopIfTrue="1">
      <formula>ISBLANK($B83)</formula>
    </cfRule>
    <cfRule type="cellIs" dxfId="2" priority="58" operator="greaterThan">
      <formula>15</formula>
    </cfRule>
    <cfRule type="cellIs" dxfId="3" priority="59" operator="greaterThan">
      <formula>0</formula>
    </cfRule>
    <cfRule type="cellIs" dxfId="4" priority="60" operator="lessThanOrEqual">
      <formula>0</formula>
    </cfRule>
  </conditionalFormatting>
  <conditionalFormatting sqref="B86:B88">
    <cfRule type="expression" dxfId="1" priority="53" stopIfTrue="1">
      <formula>ISBLANK($B86)</formula>
    </cfRule>
    <cfRule type="cellIs" dxfId="2" priority="54" operator="greaterThan">
      <formula>15</formula>
    </cfRule>
    <cfRule type="cellIs" dxfId="3" priority="55" operator="greaterThan">
      <formula>0</formula>
    </cfRule>
    <cfRule type="cellIs" dxfId="4" priority="56" operator="lessThanOrEqual">
      <formula>0</formula>
    </cfRule>
  </conditionalFormatting>
  <conditionalFormatting sqref="B89:B91">
    <cfRule type="expression" dxfId="1" priority="49" stopIfTrue="1">
      <formula>ISBLANK($B89)</formula>
    </cfRule>
    <cfRule type="cellIs" dxfId="2" priority="50" operator="greaterThan">
      <formula>15</formula>
    </cfRule>
    <cfRule type="cellIs" dxfId="3" priority="51" operator="greaterThan">
      <formula>0</formula>
    </cfRule>
    <cfRule type="cellIs" dxfId="4" priority="52" operator="lessThanOrEqual">
      <formula>0</formula>
    </cfRule>
  </conditionalFormatting>
  <conditionalFormatting sqref="B92:B94">
    <cfRule type="expression" dxfId="1" priority="45" stopIfTrue="1">
      <formula>ISBLANK($B92)</formula>
    </cfRule>
    <cfRule type="cellIs" dxfId="2" priority="46" operator="greaterThan">
      <formula>15</formula>
    </cfRule>
    <cfRule type="cellIs" dxfId="3" priority="47" operator="greaterThan">
      <formula>0</formula>
    </cfRule>
    <cfRule type="cellIs" dxfId="4" priority="48" operator="lessThanOrEqual">
      <formula>0</formula>
    </cfRule>
  </conditionalFormatting>
  <conditionalFormatting sqref="B95:B97">
    <cfRule type="expression" dxfId="1" priority="41" stopIfTrue="1">
      <formula>ISBLANK($B95)</formula>
    </cfRule>
    <cfRule type="cellIs" dxfId="2" priority="42" operator="greaterThan">
      <formula>15</formula>
    </cfRule>
    <cfRule type="cellIs" dxfId="3" priority="43" operator="greaterThan">
      <formula>0</formula>
    </cfRule>
    <cfRule type="cellIs" dxfId="4" priority="44" operator="lessThanOrEqual">
      <formula>0</formula>
    </cfRule>
  </conditionalFormatting>
  <conditionalFormatting sqref="B98:B100">
    <cfRule type="expression" dxfId="1" priority="37" stopIfTrue="1">
      <formula>ISBLANK($B98)</formula>
    </cfRule>
    <cfRule type="cellIs" dxfId="2" priority="38" operator="greaterThan">
      <formula>15</formula>
    </cfRule>
    <cfRule type="cellIs" dxfId="3" priority="39" operator="greaterThan">
      <formula>0</formula>
    </cfRule>
    <cfRule type="cellIs" dxfId="4" priority="40" operator="lessThanOrEqual">
      <formula>0</formula>
    </cfRule>
  </conditionalFormatting>
  <conditionalFormatting sqref="B101:B103">
    <cfRule type="expression" dxfId="1" priority="33" stopIfTrue="1">
      <formula>ISBLANK($B101)</formula>
    </cfRule>
    <cfRule type="cellIs" dxfId="2" priority="34" operator="greaterThan">
      <formula>15</formula>
    </cfRule>
    <cfRule type="cellIs" dxfId="3" priority="35" operator="greaterThan">
      <formula>0</formula>
    </cfRule>
    <cfRule type="cellIs" dxfId="4" priority="36" operator="lessThanOrEqual">
      <formula>0</formula>
    </cfRule>
  </conditionalFormatting>
  <conditionalFormatting sqref="B104:B106">
    <cfRule type="expression" dxfId="1" priority="29" stopIfTrue="1">
      <formula>ISBLANK($B104)</formula>
    </cfRule>
    <cfRule type="cellIs" dxfId="2" priority="30" operator="greaterThan">
      <formula>15</formula>
    </cfRule>
    <cfRule type="cellIs" dxfId="3" priority="31" operator="greaterThan">
      <formula>0</formula>
    </cfRule>
    <cfRule type="cellIs" dxfId="4" priority="32" operator="lessThanOrEqual">
      <formula>0</formula>
    </cfRule>
  </conditionalFormatting>
  <conditionalFormatting sqref="B107:B109">
    <cfRule type="expression" dxfId="1" priority="25" stopIfTrue="1">
      <formula>ISBLANK($B107)</formula>
    </cfRule>
    <cfRule type="cellIs" dxfId="2" priority="26" operator="greaterThan">
      <formula>15</formula>
    </cfRule>
    <cfRule type="cellIs" dxfId="3" priority="27" operator="greaterThan">
      <formula>0</formula>
    </cfRule>
    <cfRule type="cellIs" dxfId="4" priority="28" operator="lessThanOrEqual">
      <formula>0</formula>
    </cfRule>
  </conditionalFormatting>
  <conditionalFormatting sqref="B110:B112">
    <cfRule type="expression" dxfId="1" priority="21" stopIfTrue="1">
      <formula>ISBLANK($B110)</formula>
    </cfRule>
    <cfRule type="cellIs" dxfId="2" priority="22" operator="greaterThan">
      <formula>15</formula>
    </cfRule>
    <cfRule type="cellIs" dxfId="3" priority="23" operator="greaterThan">
      <formula>0</formula>
    </cfRule>
    <cfRule type="cellIs" dxfId="4" priority="24" operator="lessThanOrEqual">
      <formula>0</formula>
    </cfRule>
  </conditionalFormatting>
  <conditionalFormatting sqref="B113:B115">
    <cfRule type="expression" dxfId="1" priority="17" stopIfTrue="1">
      <formula>ISBLANK($B113)</formula>
    </cfRule>
    <cfRule type="cellIs" dxfId="2" priority="18" operator="greaterThan">
      <formula>15</formula>
    </cfRule>
    <cfRule type="cellIs" dxfId="3" priority="19" operator="greaterThan">
      <formula>0</formula>
    </cfRule>
    <cfRule type="cellIs" dxfId="4" priority="20" operator="lessThanOrEqual">
      <formula>0</formula>
    </cfRule>
  </conditionalFormatting>
  <pageMargins left="0.789583333333333" right="0.789583333333333" top="1.05" bottom="1.05" header="0.789583333333333" footer="0.789583333333333"/>
  <pageSetup paperSize="9" scale="46" firstPageNumber="0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73"/>
  <sheetViews>
    <sheetView zoomScale="90" zoomScaleNormal="90" topLeftCell="A55" workbookViewId="0">
      <selection activeCell="G45" sqref="G45"/>
    </sheetView>
  </sheetViews>
  <sheetFormatPr defaultColWidth="9" defaultRowHeight="15.75"/>
  <cols>
    <col min="1" max="1" width="13.2866666666667" customWidth="1"/>
    <col min="2" max="3" width="10.7066666666667" customWidth="1"/>
    <col min="4" max="16" width="12.7066666666667" customWidth="1"/>
    <col min="17" max="1025" width="10.7066666666667" customWidth="1"/>
  </cols>
  <sheetData>
    <row r="1" ht="16.5" spans="1:16">
      <c r="A1" s="35" t="s">
        <v>0</v>
      </c>
      <c r="B1" s="35" t="s">
        <v>1</v>
      </c>
      <c r="C1" s="36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"/>
      <c r="N1" s="3"/>
      <c r="O1" s="3"/>
      <c r="P1" s="31"/>
    </row>
    <row r="2" spans="1:16">
      <c r="A2" s="4" t="s">
        <v>10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>
        <v>43460</v>
      </c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11</v>
      </c>
      <c r="B3" s="8"/>
      <c r="C3" s="7" t="s">
        <v>6</v>
      </c>
      <c r="D3" s="9" t="s">
        <v>85</v>
      </c>
      <c r="E3" s="9" t="s">
        <v>86</v>
      </c>
      <c r="F3" s="9" t="s">
        <v>86</v>
      </c>
      <c r="G3" s="9" t="s">
        <v>87</v>
      </c>
      <c r="H3" s="9"/>
      <c r="I3" s="9"/>
      <c r="J3" s="9"/>
      <c r="K3" s="9"/>
      <c r="L3" s="9"/>
      <c r="M3" s="9"/>
      <c r="N3" s="9"/>
      <c r="O3" s="9"/>
      <c r="P3" s="9"/>
    </row>
    <row r="4" ht="16.5" spans="1:16">
      <c r="A4" s="10"/>
      <c r="B4" s="38">
        <f>$B$67-SUM(D4:P4)</f>
        <v>5</v>
      </c>
      <c r="C4" s="10" t="s">
        <v>7</v>
      </c>
      <c r="D4" s="12">
        <v>15</v>
      </c>
      <c r="E4" s="12">
        <v>10</v>
      </c>
      <c r="F4" s="12">
        <v>10</v>
      </c>
      <c r="G4" s="12">
        <v>10</v>
      </c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13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>
        <v>43414</v>
      </c>
      <c r="I5" s="6">
        <v>43414</v>
      </c>
      <c r="J5" s="6"/>
      <c r="K5" s="6"/>
      <c r="L5" s="6"/>
      <c r="M5" s="6"/>
      <c r="N5" s="6"/>
      <c r="O5" s="6"/>
      <c r="P5" s="6"/>
    </row>
    <row r="6" spans="1:16">
      <c r="A6" s="7" t="s">
        <v>14</v>
      </c>
      <c r="B6" s="8"/>
      <c r="C6" s="7" t="s">
        <v>6</v>
      </c>
      <c r="D6" s="9" t="s">
        <v>88</v>
      </c>
      <c r="E6" s="9" t="s">
        <v>89</v>
      </c>
      <c r="F6" s="9" t="s">
        <v>90</v>
      </c>
      <c r="G6" s="9" t="s">
        <v>85</v>
      </c>
      <c r="H6" s="9" t="s">
        <v>91</v>
      </c>
      <c r="I6" s="9" t="s">
        <v>92</v>
      </c>
      <c r="J6" s="9"/>
      <c r="L6" s="30"/>
      <c r="M6" s="30"/>
      <c r="N6" s="30"/>
      <c r="O6" s="9"/>
      <c r="P6" s="9"/>
    </row>
    <row r="7" ht="16.5" spans="1:16">
      <c r="A7" s="10"/>
      <c r="B7" s="38">
        <f>$B$67-SUM(D7:P7)</f>
        <v>5</v>
      </c>
      <c r="C7" s="10" t="s">
        <v>7</v>
      </c>
      <c r="D7" s="12">
        <v>10</v>
      </c>
      <c r="E7" s="12">
        <v>5</v>
      </c>
      <c r="F7" s="12">
        <v>5</v>
      </c>
      <c r="G7" s="12">
        <v>15</v>
      </c>
      <c r="H7" s="12">
        <v>5</v>
      </c>
      <c r="I7" s="12">
        <v>5</v>
      </c>
      <c r="J7" s="12"/>
      <c r="K7" s="12"/>
      <c r="L7" s="12"/>
      <c r="M7" s="12"/>
      <c r="N7" s="12"/>
      <c r="O7" s="12"/>
      <c r="P7" s="12"/>
    </row>
    <row r="8" spans="1:16">
      <c r="A8" s="4" t="s">
        <v>17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>
        <v>43414</v>
      </c>
      <c r="M8" s="6"/>
      <c r="N8" s="6"/>
      <c r="O8" s="6"/>
      <c r="P8" s="6"/>
    </row>
    <row r="9" spans="1:16">
      <c r="A9" s="39" t="s">
        <v>18</v>
      </c>
      <c r="B9" s="8"/>
      <c r="C9" s="7" t="s">
        <v>6</v>
      </c>
      <c r="D9" s="9" t="s">
        <v>88</v>
      </c>
      <c r="E9" s="9" t="s">
        <v>93</v>
      </c>
      <c r="F9" s="9" t="s">
        <v>94</v>
      </c>
      <c r="G9" s="9" t="s">
        <v>87</v>
      </c>
      <c r="H9" s="9" t="s">
        <v>95</v>
      </c>
      <c r="I9" s="9" t="s">
        <v>85</v>
      </c>
      <c r="J9" s="9" t="s">
        <v>96</v>
      </c>
      <c r="K9" s="9" t="s">
        <v>97</v>
      </c>
      <c r="L9" s="9" t="s">
        <v>92</v>
      </c>
      <c r="M9" s="9"/>
      <c r="N9" s="9"/>
      <c r="O9" s="9"/>
      <c r="P9" s="9"/>
    </row>
    <row r="10" ht="16.5" spans="1:16">
      <c r="A10" s="10"/>
      <c r="B10" s="38">
        <f>$B$67-SUM(D10:P10)</f>
        <v>-50</v>
      </c>
      <c r="C10" s="10" t="s">
        <v>7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>
        <v>5</v>
      </c>
      <c r="M10" s="12"/>
      <c r="N10" s="12"/>
      <c r="O10" s="12"/>
      <c r="P10" s="12"/>
    </row>
    <row r="11" spans="1:16">
      <c r="A11" s="4" t="s">
        <v>98</v>
      </c>
      <c r="B11" s="5"/>
      <c r="C11" s="4" t="s">
        <v>4</v>
      </c>
      <c r="D11" s="6">
        <v>43401</v>
      </c>
      <c r="E11" s="6">
        <v>43401</v>
      </c>
      <c r="F11" s="6">
        <v>43453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99</v>
      </c>
      <c r="B12" s="8"/>
      <c r="C12" s="7" t="s">
        <v>6</v>
      </c>
      <c r="D12" s="9" t="s">
        <v>86</v>
      </c>
      <c r="E12" s="9" t="s">
        <v>86</v>
      </c>
      <c r="F12" s="9" t="s">
        <v>100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6.5" spans="1:16">
      <c r="A13" s="10"/>
      <c r="B13" s="38">
        <f>$B$67-SUM(D13:P13)</f>
        <v>20</v>
      </c>
      <c r="C13" s="10" t="s">
        <v>7</v>
      </c>
      <c r="D13" s="12">
        <v>10</v>
      </c>
      <c r="E13" s="12">
        <v>10</v>
      </c>
      <c r="F13" s="12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25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26</v>
      </c>
      <c r="B15" s="8"/>
      <c r="C15" s="7" t="s">
        <v>6</v>
      </c>
      <c r="D15" s="9" t="s">
        <v>101</v>
      </c>
      <c r="E15" s="9" t="s">
        <v>86</v>
      </c>
      <c r="F15" s="9" t="s">
        <v>86</v>
      </c>
      <c r="G15" s="9" t="s">
        <v>86</v>
      </c>
      <c r="H15" s="9"/>
      <c r="I15" s="9"/>
      <c r="J15" s="9"/>
      <c r="K15" s="9"/>
      <c r="L15" s="9"/>
      <c r="M15" s="9"/>
      <c r="N15" s="9"/>
      <c r="O15" s="9"/>
      <c r="P15" s="9"/>
    </row>
    <row r="16" ht="16.5" spans="1:16">
      <c r="A16" s="10"/>
      <c r="B16" s="38">
        <f>$B$67-SUM(D16:P16)</f>
        <v>15</v>
      </c>
      <c r="C16" s="10" t="s">
        <v>7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29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I17" s="6">
        <v>43414</v>
      </c>
      <c r="J17" s="19"/>
      <c r="K17" s="19"/>
      <c r="L17" s="19"/>
      <c r="M17" s="19"/>
      <c r="N17" s="19"/>
      <c r="O17" s="19"/>
      <c r="P17" s="19"/>
    </row>
    <row r="18" spans="1:16">
      <c r="A18" s="7" t="s">
        <v>30</v>
      </c>
      <c r="B18" s="8"/>
      <c r="C18" s="7" t="s">
        <v>6</v>
      </c>
      <c r="D18" s="9" t="s">
        <v>88</v>
      </c>
      <c r="E18" s="9" t="s">
        <v>89</v>
      </c>
      <c r="F18" s="9" t="s">
        <v>85</v>
      </c>
      <c r="G18" s="9" t="s">
        <v>102</v>
      </c>
      <c r="H18" s="9" t="s">
        <v>96</v>
      </c>
      <c r="I18" s="9" t="s">
        <v>92</v>
      </c>
      <c r="J18" s="23"/>
      <c r="K18" s="23"/>
      <c r="L18" s="23"/>
      <c r="M18" s="23"/>
      <c r="N18" s="23"/>
      <c r="O18" s="23"/>
      <c r="P18" s="23"/>
    </row>
    <row r="19" ht="16.5" spans="1:16">
      <c r="A19" s="7"/>
      <c r="B19" s="38">
        <f>$B$67-SUM(D19:P19)</f>
        <v>-10</v>
      </c>
      <c r="C19" s="10" t="s">
        <v>7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I19" s="12">
        <v>5</v>
      </c>
      <c r="J19" s="20"/>
      <c r="K19" s="20"/>
      <c r="L19" s="20"/>
      <c r="M19" s="20"/>
      <c r="N19" s="20"/>
      <c r="O19" s="20"/>
      <c r="P19" s="20"/>
    </row>
    <row r="20" spans="1:16">
      <c r="A20" s="4" t="s">
        <v>31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>
        <v>43414</v>
      </c>
      <c r="I20" s="6">
        <v>43460</v>
      </c>
      <c r="J20" s="6"/>
      <c r="K20" s="6"/>
      <c r="L20" s="6"/>
      <c r="M20" s="6"/>
      <c r="N20" s="6"/>
      <c r="O20" s="6"/>
      <c r="P20" s="6"/>
    </row>
    <row r="21" spans="1:16">
      <c r="A21" s="7" t="s">
        <v>32</v>
      </c>
      <c r="B21" s="8"/>
      <c r="C21" s="7" t="s">
        <v>6</v>
      </c>
      <c r="D21" s="9" t="s">
        <v>103</v>
      </c>
      <c r="E21" s="9" t="s">
        <v>103</v>
      </c>
      <c r="F21" s="9" t="s">
        <v>85</v>
      </c>
      <c r="G21" s="9" t="s">
        <v>86</v>
      </c>
      <c r="H21" s="9" t="s">
        <v>92</v>
      </c>
      <c r="I21" s="9" t="s">
        <v>87</v>
      </c>
      <c r="J21" s="9"/>
      <c r="K21" s="9"/>
      <c r="L21" s="9"/>
      <c r="M21" s="9"/>
      <c r="N21" s="9"/>
      <c r="O21" s="9"/>
      <c r="P21" s="9"/>
    </row>
    <row r="22" ht="16.5" spans="1:16">
      <c r="A22" s="10"/>
      <c r="B22" s="38">
        <f>$B$67-SUM(D22:P22)</f>
        <v>0</v>
      </c>
      <c r="C22" s="10" t="s">
        <v>7</v>
      </c>
      <c r="D22" s="12">
        <v>5</v>
      </c>
      <c r="E22" s="12">
        <v>5</v>
      </c>
      <c r="F22" s="12">
        <v>15</v>
      </c>
      <c r="G22" s="12">
        <v>10</v>
      </c>
      <c r="H22" s="12">
        <v>5</v>
      </c>
      <c r="I22" s="12">
        <v>10</v>
      </c>
      <c r="J22" s="9"/>
      <c r="K22" s="12"/>
      <c r="L22" s="12"/>
      <c r="M22" s="12"/>
      <c r="N22" s="12"/>
      <c r="O22" s="12"/>
      <c r="P22" s="12"/>
    </row>
    <row r="23" spans="1:16">
      <c r="A23" s="4" t="s">
        <v>33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34</v>
      </c>
      <c r="B24" s="8"/>
      <c r="C24" s="7" t="s">
        <v>6</v>
      </c>
      <c r="D24" s="9" t="s">
        <v>85</v>
      </c>
      <c r="E24" s="9" t="s">
        <v>86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6.5" spans="1:16">
      <c r="A25" s="10"/>
      <c r="B25" s="38">
        <f>$B$67-SUM(D25:P25)</f>
        <v>25</v>
      </c>
      <c r="C25" s="10" t="s">
        <v>7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39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41</v>
      </c>
      <c r="B27" s="8"/>
      <c r="C27" s="7" t="s">
        <v>6</v>
      </c>
      <c r="D27" s="9" t="s">
        <v>104</v>
      </c>
      <c r="E27" s="9" t="s">
        <v>93</v>
      </c>
      <c r="F27" s="9" t="s">
        <v>103</v>
      </c>
      <c r="G27" s="9" t="s">
        <v>85</v>
      </c>
      <c r="H27" s="9" t="s">
        <v>86</v>
      </c>
      <c r="I27" s="9"/>
      <c r="J27" s="9"/>
      <c r="K27" s="9"/>
      <c r="L27" s="9"/>
      <c r="M27" s="9"/>
      <c r="N27" s="9"/>
      <c r="O27" s="9"/>
      <c r="P27" s="9"/>
    </row>
    <row r="28" ht="16.5" spans="1:16">
      <c r="A28" s="10"/>
      <c r="B28" s="38">
        <f>$B$67-SUM(D28:P28)</f>
        <v>0</v>
      </c>
      <c r="C28" s="10" t="s">
        <v>7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42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105</v>
      </c>
      <c r="B30" s="8"/>
      <c r="C30" s="7" t="s">
        <v>6</v>
      </c>
      <c r="D30" s="9" t="s">
        <v>104</v>
      </c>
      <c r="E30" s="9" t="s">
        <v>89</v>
      </c>
      <c r="F30" s="9" t="s">
        <v>103</v>
      </c>
      <c r="G30" s="9" t="s">
        <v>103</v>
      </c>
      <c r="H30" s="9" t="s">
        <v>106</v>
      </c>
      <c r="I30" s="9" t="s">
        <v>107</v>
      </c>
      <c r="J30" s="9" t="s">
        <v>108</v>
      </c>
      <c r="K30" s="9" t="s">
        <v>86</v>
      </c>
      <c r="L30" s="9" t="s">
        <v>86</v>
      </c>
      <c r="M30" s="9"/>
      <c r="N30" s="9"/>
      <c r="O30" s="9"/>
      <c r="P30" s="9"/>
    </row>
    <row r="31" ht="16.5" spans="1:16">
      <c r="A31" s="10"/>
      <c r="B31" s="38">
        <f>$B$67-SUM(D31:P31)</f>
        <v>-20</v>
      </c>
      <c r="C31" s="10" t="s">
        <v>7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51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>
        <v>43460</v>
      </c>
      <c r="L32" s="6"/>
      <c r="M32" s="6"/>
      <c r="N32" s="6"/>
      <c r="O32" s="6"/>
      <c r="P32" s="6"/>
    </row>
    <row r="33" spans="1:16">
      <c r="A33" s="7" t="s">
        <v>52</v>
      </c>
      <c r="B33" s="8"/>
      <c r="C33" s="7" t="s">
        <v>6</v>
      </c>
      <c r="D33" s="9" t="s">
        <v>89</v>
      </c>
      <c r="E33" s="9" t="s">
        <v>109</v>
      </c>
      <c r="F33" s="9" t="s">
        <v>110</v>
      </c>
      <c r="G33" s="9" t="s">
        <v>110</v>
      </c>
      <c r="H33" s="9" t="s">
        <v>103</v>
      </c>
      <c r="I33" s="9" t="s">
        <v>109</v>
      </c>
      <c r="J33" s="9" t="s">
        <v>102</v>
      </c>
      <c r="K33" s="9" t="s">
        <v>87</v>
      </c>
      <c r="L33" s="9"/>
      <c r="M33" s="9"/>
      <c r="N33" s="9"/>
      <c r="O33" s="9"/>
      <c r="P33" s="9"/>
    </row>
    <row r="34" ht="16.5" spans="1:16">
      <c r="A34" s="10"/>
      <c r="B34" s="38">
        <f>$B$67-SUM(D34:P34)</f>
        <v>-5</v>
      </c>
      <c r="C34" s="10" t="s">
        <v>7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>
        <v>10</v>
      </c>
      <c r="L34" s="12"/>
      <c r="M34" s="12"/>
      <c r="N34" s="12"/>
      <c r="O34" s="12"/>
      <c r="P34" s="12"/>
    </row>
    <row r="35" spans="1:16">
      <c r="A35" s="4" t="s">
        <v>53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54</v>
      </c>
      <c r="B36" s="8"/>
      <c r="C36" s="7" t="s">
        <v>6</v>
      </c>
      <c r="D36" s="9" t="s">
        <v>87</v>
      </c>
      <c r="E36" s="9" t="s">
        <v>94</v>
      </c>
      <c r="F36" s="9" t="s">
        <v>87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6.5" spans="1:16">
      <c r="A37" s="10"/>
      <c r="B37" s="38">
        <f>$B$67-SUM(D37:P37)</f>
        <v>25</v>
      </c>
      <c r="C37" s="10" t="s">
        <v>7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55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56</v>
      </c>
      <c r="B39" s="8"/>
      <c r="C39" s="7" t="s">
        <v>6</v>
      </c>
      <c r="D39" s="9" t="s">
        <v>93</v>
      </c>
      <c r="E39" s="9" t="s">
        <v>85</v>
      </c>
      <c r="F39" s="9" t="s">
        <v>86</v>
      </c>
      <c r="G39" s="9" t="s">
        <v>86</v>
      </c>
      <c r="H39" s="9"/>
      <c r="I39" s="9"/>
      <c r="J39" s="9"/>
      <c r="K39" s="9"/>
      <c r="L39" s="9"/>
      <c r="M39" s="9"/>
      <c r="N39" s="9"/>
      <c r="O39" s="9"/>
      <c r="P39" s="9"/>
    </row>
    <row r="40" ht="16.5" spans="1:16">
      <c r="A40" s="10"/>
      <c r="B40" s="38">
        <f>$B$67-SUM(D40:P40)</f>
        <v>5</v>
      </c>
      <c r="C40" s="10" t="s">
        <v>7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57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58</v>
      </c>
      <c r="B42" s="8"/>
      <c r="C42" s="7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6.5" spans="1:16">
      <c r="A43" s="10"/>
      <c r="B43" s="38">
        <f>$B$67-SUM(D43:P43)</f>
        <v>50</v>
      </c>
      <c r="C43" s="10" t="s">
        <v>7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111</v>
      </c>
      <c r="B44" s="5"/>
      <c r="C44" s="4" t="s">
        <v>4</v>
      </c>
      <c r="D44" s="6">
        <v>43352</v>
      </c>
      <c r="E44" s="6">
        <v>43366</v>
      </c>
      <c r="F44" s="6">
        <v>43383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112</v>
      </c>
      <c r="B45" s="8"/>
      <c r="C45" s="7" t="s">
        <v>6</v>
      </c>
      <c r="D45" s="9" t="s">
        <v>113</v>
      </c>
      <c r="E45" s="9" t="s">
        <v>113</v>
      </c>
      <c r="F45" s="9" t="s">
        <v>113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6.5" spans="1:16">
      <c r="A46" s="10"/>
      <c r="B46" s="38">
        <f>$B$67-SUM(D46:P46)</f>
        <v>35</v>
      </c>
      <c r="C46" s="10" t="s">
        <v>7</v>
      </c>
      <c r="D46" s="12">
        <v>5</v>
      </c>
      <c r="E46" s="12">
        <v>5</v>
      </c>
      <c r="F46" s="12">
        <v>5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59</v>
      </c>
      <c r="B47" s="5"/>
      <c r="C47" s="4" t="s">
        <v>4</v>
      </c>
      <c r="D47" s="6">
        <v>43383</v>
      </c>
      <c r="E47" s="6">
        <v>43461</v>
      </c>
      <c r="F47" s="6">
        <v>43461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60</v>
      </c>
      <c r="B48" s="8"/>
      <c r="C48" s="7" t="s">
        <v>6</v>
      </c>
      <c r="D48" s="9" t="s">
        <v>114</v>
      </c>
      <c r="E48" s="9" t="s">
        <v>85</v>
      </c>
      <c r="F48" s="9" t="s">
        <v>115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6.5" spans="1:16">
      <c r="A49" s="10"/>
      <c r="B49" s="38">
        <f>$B$67-SUM(D49:P49)</f>
        <v>10</v>
      </c>
      <c r="C49" s="10" t="s">
        <v>7</v>
      </c>
      <c r="D49" s="12">
        <v>15</v>
      </c>
      <c r="E49" s="12">
        <v>15</v>
      </c>
      <c r="F49" s="12">
        <v>10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62</v>
      </c>
      <c r="B50" s="5"/>
      <c r="C50" s="4" t="s">
        <v>4</v>
      </c>
      <c r="D50" s="6">
        <v>43460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39" t="s">
        <v>63</v>
      </c>
      <c r="B51" s="8"/>
      <c r="C51" s="7" t="s">
        <v>6</v>
      </c>
      <c r="D51" s="9" t="s">
        <v>116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6.5" spans="1:16">
      <c r="A52" s="10"/>
      <c r="B52" s="38">
        <f>$B$67-SUM(D52:P52)</f>
        <v>35</v>
      </c>
      <c r="C52" s="10" t="s">
        <v>7</v>
      </c>
      <c r="D52" s="12">
        <v>15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64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65</v>
      </c>
      <c r="B54" s="8"/>
      <c r="C54" s="7" t="s">
        <v>6</v>
      </c>
      <c r="D54" s="9" t="s">
        <v>86</v>
      </c>
      <c r="E54" s="9" t="s">
        <v>86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6.5" spans="1:16">
      <c r="A55" s="10"/>
      <c r="B55" s="38">
        <f>$B$67-SUM(D55:P55)</f>
        <v>30</v>
      </c>
      <c r="C55" s="10" t="s">
        <v>7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117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69</v>
      </c>
      <c r="B57" s="8"/>
      <c r="C57" s="7" t="s">
        <v>6</v>
      </c>
      <c r="D57" s="9" t="s">
        <v>103</v>
      </c>
      <c r="E57" s="9" t="s">
        <v>103</v>
      </c>
      <c r="F57" s="9" t="s">
        <v>86</v>
      </c>
      <c r="G57" s="9" t="s">
        <v>86</v>
      </c>
      <c r="H57" s="9" t="s">
        <v>86</v>
      </c>
      <c r="I57" s="9"/>
      <c r="J57" s="9"/>
      <c r="K57" s="9"/>
      <c r="L57" s="9"/>
      <c r="M57" s="9"/>
      <c r="N57" s="9"/>
      <c r="O57" s="9"/>
      <c r="P57" s="9"/>
    </row>
    <row r="58" ht="16.5" spans="1:16">
      <c r="A58" s="10"/>
      <c r="B58" s="38">
        <f>$B$67-SUM(D58:P58)</f>
        <v>10</v>
      </c>
      <c r="C58" s="10" t="s">
        <v>7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118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119</v>
      </c>
      <c r="B60" s="8"/>
      <c r="C60" s="7" t="s">
        <v>6</v>
      </c>
      <c r="D60" s="9" t="s">
        <v>87</v>
      </c>
      <c r="E60" s="9" t="s">
        <v>94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6.5" spans="1:16">
      <c r="A61" s="10"/>
      <c r="B61" s="38">
        <f>$B$67-SUM(D61:P61)</f>
        <v>35</v>
      </c>
      <c r="C61" s="10" t="s">
        <v>7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72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>
        <v>43414</v>
      </c>
      <c r="I62" s="6">
        <v>43461</v>
      </c>
      <c r="J62" s="6"/>
      <c r="K62" s="6"/>
      <c r="L62" s="6"/>
      <c r="M62" s="6"/>
      <c r="N62" s="6"/>
      <c r="O62" s="6"/>
      <c r="P62" s="6"/>
    </row>
    <row r="63" spans="1:16">
      <c r="A63" s="7" t="s">
        <v>73</v>
      </c>
      <c r="B63" s="8"/>
      <c r="C63" s="7" t="s">
        <v>6</v>
      </c>
      <c r="D63" s="9" t="s">
        <v>89</v>
      </c>
      <c r="E63" s="9" t="s">
        <v>120</v>
      </c>
      <c r="F63" s="9" t="s">
        <v>87</v>
      </c>
      <c r="G63" s="9" t="s">
        <v>103</v>
      </c>
      <c r="H63" s="9" t="s">
        <v>92</v>
      </c>
      <c r="I63" s="9" t="s">
        <v>85</v>
      </c>
      <c r="J63" s="9"/>
      <c r="K63" s="9"/>
      <c r="L63" s="9"/>
      <c r="M63" s="9"/>
      <c r="N63" s="9"/>
      <c r="O63" s="9"/>
      <c r="P63" s="9"/>
    </row>
    <row r="64" ht="16.5" spans="1:16">
      <c r="A64" s="10"/>
      <c r="B64" s="38">
        <f>$B$67-SUM(D64:P64)</f>
        <v>-5</v>
      </c>
      <c r="C64" s="10" t="s">
        <v>7</v>
      </c>
      <c r="D64" s="12">
        <v>5</v>
      </c>
      <c r="E64" s="12">
        <v>5</v>
      </c>
      <c r="F64" s="12">
        <v>20</v>
      </c>
      <c r="G64" s="12">
        <v>5</v>
      </c>
      <c r="H64" s="12">
        <v>5</v>
      </c>
      <c r="I64" s="12">
        <v>15</v>
      </c>
      <c r="J64" s="12"/>
      <c r="K64" s="12"/>
      <c r="L64" s="12"/>
      <c r="M64" s="12"/>
      <c r="N64" s="12"/>
      <c r="O64" s="12"/>
      <c r="P64" s="12"/>
    </row>
    <row r="65" ht="16.5"/>
    <row r="66" ht="16.5" spans="1:2">
      <c r="A66" s="32" t="s">
        <v>78</v>
      </c>
      <c r="B66" s="40">
        <f>(ROW()-2-1)/3</f>
        <v>21</v>
      </c>
    </row>
    <row r="67" ht="16.5" spans="1:2">
      <c r="A67" s="32" t="s">
        <v>79</v>
      </c>
      <c r="B67" s="41">
        <v>50</v>
      </c>
    </row>
    <row r="68" ht="16.5" spans="1:2">
      <c r="A68" s="32" t="s">
        <v>80</v>
      </c>
      <c r="B68" s="41">
        <f>B66*B67</f>
        <v>1050</v>
      </c>
    </row>
    <row r="69" ht="16.5" spans="1:2">
      <c r="A69" s="32" t="s">
        <v>1</v>
      </c>
      <c r="B69" s="41">
        <f t="array" ref="B69">SUM(IF((MOD(ROW(B2:B64),3)=1)*(B2:B64&gt;0),B2:B64,""))</f>
        <v>305</v>
      </c>
    </row>
    <row r="70" ht="16.5" spans="1:2">
      <c r="A70" s="32" t="s">
        <v>81</v>
      </c>
      <c r="B70" s="41">
        <f>B68-B69</f>
        <v>745</v>
      </c>
    </row>
    <row r="71" ht="16.5" spans="1:2">
      <c r="A71" s="32" t="s">
        <v>82</v>
      </c>
      <c r="B71" s="41">
        <f>B70/B68*100</f>
        <v>70.9523809523809</v>
      </c>
    </row>
    <row r="72" ht="16.5" spans="1:2">
      <c r="A72" s="32" t="s">
        <v>83</v>
      </c>
      <c r="B72" s="42">
        <f t="array" ref="B72">AVERAGE(IF(MOD(ROW(B2:B64),3)=1,B2:B64,""))</f>
        <v>10.2380952380952</v>
      </c>
    </row>
    <row r="73" ht="16.5" spans="1:2">
      <c r="A73" s="32" t="s">
        <v>84</v>
      </c>
      <c r="B73" s="42">
        <f t="array" ref="B73">MEDIAN(IF(MOD(ROW(B2:B64),3)=1,B2:B64,""))</f>
        <v>10</v>
      </c>
    </row>
  </sheetData>
  <conditionalFormatting sqref="R2">
    <cfRule type="cellIs" dxfId="0" priority="8" operator="greaterThan">
      <formula>15</formula>
    </cfRule>
  </conditionalFormatting>
  <conditionalFormatting sqref="B2:B64">
    <cfRule type="expression" dxfId="1" priority="1" stopIfTrue="1">
      <formula>ISBLANK($B2)</formula>
    </cfRule>
    <cfRule type="cellIs" dxfId="2" priority="2" operator="greaterThan">
      <formula>15</formula>
    </cfRule>
    <cfRule type="cellIs" dxfId="3" priority="5" operator="greaterThan">
      <formula>0</formula>
    </cfRule>
    <cfRule type="cellIs" dxfId="4" priority="6" operator="lessThanOrEqual">
      <formula>0</formula>
    </cfRule>
  </conditionalFormatting>
  <pageMargins left="0.789583333333333" right="0.789583333333333" top="1.05" bottom="1.05" header="0.789583333333333" footer="0.789583333333333"/>
  <pageSetup paperSize="9" scale="46" firstPageNumber="0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65" workbookViewId="0">
      <selection activeCell="E48" sqref="E48"/>
    </sheetView>
  </sheetViews>
  <sheetFormatPr defaultColWidth="9" defaultRowHeight="15.75"/>
  <cols>
    <col min="1" max="1025" width="10.7066666666667" customWidth="1"/>
  </cols>
  <sheetData>
    <row r="1" ht="16.5"/>
    <row r="2" ht="16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1"/>
    </row>
    <row r="3" spans="1:16">
      <c r="A3" s="4" t="s">
        <v>121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6</v>
      </c>
      <c r="D4" s="9" t="s">
        <v>85</v>
      </c>
      <c r="E4" s="9" t="s">
        <v>122</v>
      </c>
      <c r="F4" s="9" t="s">
        <v>123</v>
      </c>
      <c r="G4" s="9" t="s">
        <v>87</v>
      </c>
      <c r="H4" s="9" t="s">
        <v>87</v>
      </c>
      <c r="I4" s="9"/>
      <c r="J4" s="9"/>
      <c r="K4" s="9"/>
      <c r="L4" s="9"/>
      <c r="M4" s="9"/>
      <c r="N4" s="9"/>
      <c r="O4" s="9"/>
      <c r="P4" s="9"/>
    </row>
    <row r="5" ht="16.5" spans="1:16">
      <c r="A5" s="10"/>
      <c r="B5" s="11">
        <f>50-SUM(D5:P5)</f>
        <v>5</v>
      </c>
      <c r="C5" s="10" t="s">
        <v>7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124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6</v>
      </c>
      <c r="D7" s="9" t="s">
        <v>85</v>
      </c>
      <c r="E7" s="9" t="s">
        <v>123</v>
      </c>
      <c r="F7" s="9" t="s">
        <v>125</v>
      </c>
      <c r="G7" s="9" t="s">
        <v>126</v>
      </c>
      <c r="H7" s="9" t="s">
        <v>90</v>
      </c>
      <c r="I7" s="9" t="s">
        <v>126</v>
      </c>
      <c r="J7" s="9"/>
      <c r="K7" s="9"/>
      <c r="L7" s="9"/>
      <c r="M7" s="9"/>
      <c r="N7" s="9"/>
      <c r="O7" s="9"/>
      <c r="P7" s="9"/>
    </row>
    <row r="8" ht="16.5" spans="1:16">
      <c r="A8" s="10"/>
      <c r="B8" s="11">
        <f>50-SUM(D8:P8)</f>
        <v>5</v>
      </c>
      <c r="C8" s="10" t="s">
        <v>7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13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6</v>
      </c>
      <c r="D10" s="9" t="s">
        <v>113</v>
      </c>
      <c r="E10" s="8" t="s">
        <v>85</v>
      </c>
      <c r="F10" s="9" t="s">
        <v>127</v>
      </c>
      <c r="G10" s="9"/>
      <c r="H10" s="9"/>
      <c r="I10" s="9"/>
      <c r="J10" s="9"/>
      <c r="L10" s="30"/>
      <c r="M10" s="30"/>
      <c r="N10" s="30"/>
      <c r="O10" s="9"/>
      <c r="P10" s="9"/>
    </row>
    <row r="11" ht="16.5" spans="1:16">
      <c r="A11" s="10"/>
      <c r="B11" s="13">
        <f>50-SUM(D11:P11)</f>
        <v>15</v>
      </c>
      <c r="C11" s="10" t="s">
        <v>7</v>
      </c>
      <c r="D11" s="12">
        <v>5</v>
      </c>
      <c r="E11" s="22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60</v>
      </c>
      <c r="B12" s="14"/>
      <c r="C12" s="4" t="s">
        <v>4</v>
      </c>
      <c r="D12" s="6">
        <v>43219</v>
      </c>
      <c r="E12" s="19">
        <v>43225</v>
      </c>
      <c r="F12" s="19">
        <v>43225</v>
      </c>
      <c r="G12" s="19">
        <v>43232</v>
      </c>
      <c r="H12" s="19">
        <v>43253</v>
      </c>
      <c r="I12" s="19"/>
      <c r="J12" s="19"/>
      <c r="K12" s="19"/>
      <c r="L12" s="19"/>
      <c r="M12" s="19"/>
      <c r="N12" s="19"/>
      <c r="O12" s="19"/>
      <c r="P12" s="19"/>
    </row>
    <row r="13" spans="1:16">
      <c r="A13" s="7"/>
      <c r="B13" s="14"/>
      <c r="C13" s="7" t="s">
        <v>6</v>
      </c>
      <c r="D13" s="9" t="s">
        <v>126</v>
      </c>
      <c r="E13" s="23" t="s">
        <v>128</v>
      </c>
      <c r="F13" s="23" t="s">
        <v>90</v>
      </c>
      <c r="G13" s="23" t="s">
        <v>90</v>
      </c>
      <c r="H13" s="23" t="s">
        <v>129</v>
      </c>
      <c r="I13" s="20"/>
      <c r="J13" s="20"/>
      <c r="K13" s="20"/>
      <c r="L13" s="20"/>
      <c r="M13" s="20"/>
      <c r="N13" s="20"/>
      <c r="O13" s="20"/>
      <c r="P13" s="20"/>
    </row>
    <row r="14" ht="16.5" spans="1:16">
      <c r="A14" s="7"/>
      <c r="B14" s="15">
        <f>50-SUM(D14:P14)</f>
        <v>20</v>
      </c>
      <c r="C14" s="10" t="s">
        <v>7</v>
      </c>
      <c r="D14" s="12">
        <v>5</v>
      </c>
      <c r="E14" s="20">
        <v>5</v>
      </c>
      <c r="F14" s="20">
        <v>5</v>
      </c>
      <c r="G14" s="20">
        <v>5</v>
      </c>
      <c r="H14" s="20">
        <v>10</v>
      </c>
      <c r="I14" s="20"/>
      <c r="J14" s="20"/>
      <c r="K14" s="20"/>
      <c r="L14" s="20"/>
      <c r="M14" s="20"/>
      <c r="N14" s="20"/>
      <c r="O14" s="20"/>
      <c r="P14" s="20"/>
    </row>
    <row r="15" spans="1:16">
      <c r="A15" s="4" t="s">
        <v>17</v>
      </c>
      <c r="B15" s="5"/>
      <c r="C15" s="4" t="s">
        <v>4</v>
      </c>
      <c r="D15" s="16">
        <v>43191</v>
      </c>
      <c r="E15" s="6">
        <v>43233</v>
      </c>
      <c r="F15" s="24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6</v>
      </c>
      <c r="D16" s="17" t="s">
        <v>85</v>
      </c>
      <c r="E16" s="8" t="s">
        <v>87</v>
      </c>
      <c r="F16" s="25" t="s">
        <v>130</v>
      </c>
      <c r="G16" s="9" t="s">
        <v>86</v>
      </c>
      <c r="H16" s="9"/>
      <c r="I16" s="9"/>
      <c r="J16" s="9"/>
      <c r="K16" s="9"/>
      <c r="L16" s="9"/>
      <c r="M16" s="9"/>
      <c r="N16" s="9"/>
      <c r="O16" s="9"/>
      <c r="P16" s="9"/>
    </row>
    <row r="17" ht="16.5" spans="1:16">
      <c r="A17" s="10"/>
      <c r="B17" s="11">
        <f>50-SUM(D17:P17)</f>
        <v>0</v>
      </c>
      <c r="C17" s="10" t="s">
        <v>7</v>
      </c>
      <c r="D17" s="18">
        <v>30</v>
      </c>
      <c r="E17" s="12">
        <v>10</v>
      </c>
      <c r="F17" s="26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131</v>
      </c>
      <c r="B18" s="5"/>
      <c r="C18" s="4" t="s">
        <v>4</v>
      </c>
      <c r="D18" s="6">
        <v>43226</v>
      </c>
      <c r="E18" s="19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6</v>
      </c>
      <c r="D19" s="9" t="s">
        <v>126</v>
      </c>
      <c r="E19" s="9" t="s">
        <v>132</v>
      </c>
      <c r="F19" s="9" t="s">
        <v>129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6.5" spans="1:16">
      <c r="A20" s="10"/>
      <c r="B20" s="11">
        <f>50-SUM(D20:P20)</f>
        <v>0</v>
      </c>
      <c r="C20" s="10" t="s">
        <v>7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133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6</v>
      </c>
      <c r="D22" s="9" t="s">
        <v>85</v>
      </c>
      <c r="E22" s="9" t="s">
        <v>123</v>
      </c>
      <c r="F22" s="9" t="s">
        <v>127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6.5" spans="1:16">
      <c r="A23" s="10"/>
      <c r="B23" s="13">
        <f>50-SUM(D23:P23)</f>
        <v>20</v>
      </c>
      <c r="C23" s="10" t="s">
        <v>7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29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6</v>
      </c>
      <c r="D25" s="9" t="s">
        <v>85</v>
      </c>
      <c r="E25" s="9" t="s">
        <v>123</v>
      </c>
      <c r="F25" s="9" t="s">
        <v>88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6.5" spans="1:16">
      <c r="A26" s="10"/>
      <c r="B26" s="13">
        <f>50-SUM(D26:P26)</f>
        <v>20</v>
      </c>
      <c r="C26" s="10" t="s">
        <v>7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31</v>
      </c>
      <c r="B27" s="5"/>
      <c r="C27" s="4" t="s">
        <v>4</v>
      </c>
      <c r="D27" s="19">
        <v>43191</v>
      </c>
      <c r="E27" s="19">
        <v>43220</v>
      </c>
      <c r="F27" s="19">
        <v>43246</v>
      </c>
      <c r="G27" s="19">
        <v>43268</v>
      </c>
      <c r="H27" s="19">
        <v>43281</v>
      </c>
      <c r="I27" s="19"/>
      <c r="J27" s="19"/>
      <c r="K27" s="19"/>
      <c r="L27" s="19"/>
      <c r="M27" s="19"/>
      <c r="N27" s="19"/>
      <c r="O27" s="19"/>
      <c r="P27" s="19"/>
    </row>
    <row r="28" spans="1:16">
      <c r="A28" s="7"/>
      <c r="B28" s="8"/>
      <c r="C28" s="7" t="s">
        <v>6</v>
      </c>
      <c r="D28" s="9" t="s">
        <v>85</v>
      </c>
      <c r="E28" s="23" t="s">
        <v>123</v>
      </c>
      <c r="F28" s="23" t="s">
        <v>126</v>
      </c>
      <c r="G28" s="23" t="s">
        <v>134</v>
      </c>
      <c r="H28" s="23" t="s">
        <v>127</v>
      </c>
      <c r="I28" s="23"/>
      <c r="J28" s="23"/>
      <c r="K28" s="23"/>
      <c r="L28" s="23"/>
      <c r="M28" s="23"/>
      <c r="N28" s="23"/>
      <c r="O28" s="23"/>
      <c r="P28" s="23"/>
    </row>
    <row r="29" ht="16.5" spans="1:16">
      <c r="A29" s="7"/>
      <c r="B29" s="11">
        <f>50-SUM(D29:P29)</f>
        <v>10</v>
      </c>
      <c r="C29" s="10" t="s">
        <v>7</v>
      </c>
      <c r="D29" s="20">
        <v>15</v>
      </c>
      <c r="E29" s="20">
        <v>5</v>
      </c>
      <c r="F29" s="20">
        <v>5</v>
      </c>
      <c r="G29" s="20">
        <v>10</v>
      </c>
      <c r="H29" s="20">
        <v>5</v>
      </c>
      <c r="I29" s="20"/>
      <c r="J29" s="20"/>
      <c r="K29" s="20"/>
      <c r="L29" s="20"/>
      <c r="M29" s="20"/>
      <c r="N29" s="20"/>
      <c r="O29" s="20"/>
      <c r="P29" s="20"/>
    </row>
    <row r="30" spans="1:16">
      <c r="A30" s="4" t="s">
        <v>35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6.5" spans="1:16">
      <c r="A32" s="10"/>
      <c r="B32" s="13">
        <f>50-SUM(D32:P32)</f>
        <v>50</v>
      </c>
      <c r="C32" s="10" t="s">
        <v>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39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6</v>
      </c>
      <c r="D34" s="9" t="s">
        <v>85</v>
      </c>
      <c r="E34" s="9" t="s">
        <v>101</v>
      </c>
      <c r="F34" s="9" t="s">
        <v>123</v>
      </c>
      <c r="G34" s="9" t="s">
        <v>90</v>
      </c>
      <c r="H34" s="9" t="s">
        <v>101</v>
      </c>
      <c r="I34" s="9" t="s">
        <v>101</v>
      </c>
      <c r="J34" s="9"/>
      <c r="K34" s="9"/>
      <c r="L34" s="9"/>
      <c r="M34" s="9"/>
      <c r="N34" s="9"/>
      <c r="O34" s="9"/>
      <c r="P34" s="9"/>
    </row>
    <row r="35" ht="16.5" spans="1:16">
      <c r="A35" s="10"/>
      <c r="B35" s="11">
        <f>50-SUM(D35:P35)</f>
        <v>10</v>
      </c>
      <c r="C35" s="10" t="s">
        <v>7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135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6</v>
      </c>
      <c r="D37" s="9" t="s">
        <v>122</v>
      </c>
      <c r="E37" s="9" t="s">
        <v>122</v>
      </c>
      <c r="F37" s="9" t="s">
        <v>136</v>
      </c>
      <c r="G37" s="9" t="s">
        <v>125</v>
      </c>
      <c r="H37" s="9" t="s">
        <v>134</v>
      </c>
      <c r="I37" s="9" t="s">
        <v>129</v>
      </c>
      <c r="J37" s="9"/>
      <c r="K37" s="9"/>
      <c r="L37" s="9"/>
      <c r="M37" s="9"/>
      <c r="N37" s="9"/>
      <c r="O37" s="9"/>
      <c r="P37" s="9"/>
    </row>
    <row r="38" ht="16.5" spans="1:16">
      <c r="A38" s="10"/>
      <c r="B38" s="11">
        <f>50-SUM(D38:P38)</f>
        <v>0</v>
      </c>
      <c r="C38" s="10" t="s">
        <v>7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51</v>
      </c>
      <c r="B39" s="5"/>
      <c r="C39" s="4" t="s">
        <v>4</v>
      </c>
      <c r="D39" s="6">
        <v>43197</v>
      </c>
      <c r="E39" s="27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6</v>
      </c>
      <c r="D40" s="9" t="s">
        <v>87</v>
      </c>
      <c r="E40" s="28" t="s">
        <v>87</v>
      </c>
      <c r="F40" s="9" t="s">
        <v>122</v>
      </c>
      <c r="G40" s="9" t="s">
        <v>122</v>
      </c>
      <c r="H40" s="9" t="s">
        <v>126</v>
      </c>
      <c r="I40" s="9" t="s">
        <v>87</v>
      </c>
      <c r="J40" s="9" t="s">
        <v>87</v>
      </c>
      <c r="K40" s="9"/>
      <c r="L40" s="9"/>
      <c r="M40" s="9"/>
      <c r="N40" s="9"/>
      <c r="O40" s="9"/>
      <c r="P40" s="9"/>
    </row>
    <row r="41" ht="16.5" spans="1:16">
      <c r="A41" s="10"/>
      <c r="B41" s="21">
        <f>50-SUM(D41:P41)</f>
        <v>-2.5</v>
      </c>
      <c r="C41" s="10" t="s">
        <v>7</v>
      </c>
      <c r="D41" s="12">
        <v>10</v>
      </c>
      <c r="E41" s="29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53</v>
      </c>
      <c r="B42" s="5"/>
      <c r="C42" s="4" t="s">
        <v>4</v>
      </c>
      <c r="D42" s="6">
        <v>43197</v>
      </c>
      <c r="E42" s="6">
        <v>43197</v>
      </c>
      <c r="F42" s="27">
        <v>43198</v>
      </c>
      <c r="G42" s="6">
        <v>43198</v>
      </c>
      <c r="H42" s="6">
        <v>43220</v>
      </c>
      <c r="I42" s="27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6</v>
      </c>
      <c r="D43" s="9" t="s">
        <v>137</v>
      </c>
      <c r="E43" s="9" t="s">
        <v>87</v>
      </c>
      <c r="F43" s="28" t="s">
        <v>87</v>
      </c>
      <c r="G43" s="9" t="s">
        <v>130</v>
      </c>
      <c r="H43" s="9" t="s">
        <v>123</v>
      </c>
      <c r="I43" s="28" t="s">
        <v>137</v>
      </c>
      <c r="J43" s="9" t="s">
        <v>87</v>
      </c>
      <c r="K43" s="9" t="s">
        <v>87</v>
      </c>
      <c r="L43" s="9"/>
      <c r="M43" s="9"/>
      <c r="N43" s="9"/>
      <c r="O43" s="9"/>
      <c r="P43" s="9"/>
    </row>
    <row r="44" ht="16.5" spans="1:16">
      <c r="A44" s="10"/>
      <c r="B44" s="21">
        <f>50-SUM(D44:P44)</f>
        <v>-10</v>
      </c>
      <c r="C44" s="10" t="s">
        <v>7</v>
      </c>
      <c r="D44" s="12">
        <v>5</v>
      </c>
      <c r="E44" s="12">
        <v>10</v>
      </c>
      <c r="F44" s="29">
        <v>10</v>
      </c>
      <c r="G44" s="12">
        <v>5</v>
      </c>
      <c r="H44" s="12">
        <v>5</v>
      </c>
      <c r="I44" s="29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55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6</v>
      </c>
      <c r="D46" s="9" t="s">
        <v>85</v>
      </c>
      <c r="E46" s="9" t="s">
        <v>138</v>
      </c>
      <c r="F46" s="9" t="s">
        <v>123</v>
      </c>
      <c r="G46" s="9" t="s">
        <v>101</v>
      </c>
      <c r="H46" s="9" t="s">
        <v>90</v>
      </c>
      <c r="I46" s="9" t="s">
        <v>86</v>
      </c>
      <c r="J46" s="9"/>
      <c r="K46" s="9"/>
      <c r="L46" s="9"/>
      <c r="M46" s="9"/>
      <c r="N46" s="9"/>
      <c r="O46" s="9"/>
      <c r="P46" s="9"/>
    </row>
    <row r="47" ht="16.5" spans="1:16">
      <c r="A47" s="10"/>
      <c r="B47" s="11">
        <f>50-SUM(D47:P47)</f>
        <v>5</v>
      </c>
      <c r="C47" s="10" t="s">
        <v>7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57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6</v>
      </c>
      <c r="D49" s="9" t="s">
        <v>122</v>
      </c>
      <c r="E49" s="9" t="s">
        <v>122</v>
      </c>
      <c r="F49" s="9" t="s">
        <v>90</v>
      </c>
      <c r="G49" s="9" t="s">
        <v>113</v>
      </c>
      <c r="H49" s="9" t="s">
        <v>134</v>
      </c>
      <c r="I49" s="9" t="s">
        <v>129</v>
      </c>
      <c r="J49" s="9" t="s">
        <v>127</v>
      </c>
      <c r="K49" s="9"/>
      <c r="L49" s="9"/>
      <c r="M49" s="9"/>
      <c r="N49" s="9"/>
      <c r="O49" s="9"/>
      <c r="P49" s="9"/>
    </row>
    <row r="50" ht="16.5" spans="1:16">
      <c r="A50" s="10"/>
      <c r="B50" s="11">
        <f>50-SUM(D50:P50)</f>
        <v>2.5</v>
      </c>
      <c r="C50" s="10" t="s">
        <v>7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139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6</v>
      </c>
      <c r="D52" s="9" t="s">
        <v>140</v>
      </c>
      <c r="E52" s="9" t="s">
        <v>123</v>
      </c>
      <c r="F52" s="9" t="s">
        <v>134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6.5" spans="1:16">
      <c r="A53" s="10"/>
      <c r="B53" s="13">
        <f>50-SUM(D53:P53)</f>
        <v>30</v>
      </c>
      <c r="C53" s="10" t="s">
        <v>7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111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6</v>
      </c>
      <c r="D55" s="9" t="s">
        <v>90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6.5" spans="1:16">
      <c r="A56" s="10"/>
      <c r="B56" s="13">
        <f>50-SUM(D56:P56)</f>
        <v>45</v>
      </c>
      <c r="C56" s="10" t="s">
        <v>7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62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6</v>
      </c>
      <c r="D58" s="9" t="s">
        <v>85</v>
      </c>
      <c r="E58" s="9" t="s">
        <v>123</v>
      </c>
      <c r="F58" s="9" t="s">
        <v>134</v>
      </c>
      <c r="G58" s="9" t="s">
        <v>129</v>
      </c>
      <c r="H58" s="9"/>
      <c r="I58" s="9"/>
      <c r="J58" s="9"/>
      <c r="K58" s="9"/>
      <c r="L58" s="9"/>
      <c r="M58" s="9"/>
      <c r="N58" s="9"/>
      <c r="O58" s="9"/>
      <c r="P58" s="9"/>
    </row>
    <row r="59" ht="16.5" spans="1:16">
      <c r="A59" s="10"/>
      <c r="B59" s="11">
        <f>50-SUM(D59:P59)</f>
        <v>0</v>
      </c>
      <c r="C59" s="10" t="s">
        <v>7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64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6</v>
      </c>
      <c r="D61" s="9" t="s">
        <v>113</v>
      </c>
      <c r="E61" s="9" t="s">
        <v>132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6.5" spans="1:16">
      <c r="A62" s="10"/>
      <c r="B62" s="13">
        <f>50-SUM(D62:P62)</f>
        <v>25</v>
      </c>
      <c r="C62" s="10" t="s">
        <v>7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72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6</v>
      </c>
      <c r="D64" s="9" t="s">
        <v>90</v>
      </c>
      <c r="E64" s="9" t="s">
        <v>129</v>
      </c>
      <c r="F64" s="9" t="s">
        <v>127</v>
      </c>
      <c r="G64" s="9" t="s">
        <v>86</v>
      </c>
      <c r="H64" s="9" t="s">
        <v>86</v>
      </c>
      <c r="I64" s="9" t="s">
        <v>86</v>
      </c>
      <c r="J64" s="9"/>
      <c r="K64" s="9"/>
      <c r="L64" s="9"/>
      <c r="M64" s="9"/>
      <c r="N64" s="9"/>
      <c r="O64" s="9"/>
      <c r="P64" s="9"/>
    </row>
    <row r="65" ht="16.5" spans="1:16">
      <c r="A65" s="10"/>
      <c r="B65" s="21">
        <f>50-SUM(D65:P65)</f>
        <v>-15</v>
      </c>
      <c r="C65" s="10" t="s">
        <v>7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118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6</v>
      </c>
      <c r="D67" s="9" t="s">
        <v>123</v>
      </c>
      <c r="E67" s="9" t="s">
        <v>87</v>
      </c>
      <c r="F67" s="9" t="s">
        <v>132</v>
      </c>
      <c r="G67" s="9" t="s">
        <v>94</v>
      </c>
      <c r="H67" s="9" t="s">
        <v>87</v>
      </c>
      <c r="I67" s="9" t="s">
        <v>87</v>
      </c>
      <c r="J67" s="9" t="s">
        <v>141</v>
      </c>
      <c r="K67" s="9"/>
      <c r="L67" s="9"/>
      <c r="M67" s="9"/>
      <c r="N67" s="9"/>
      <c r="O67" s="9"/>
      <c r="P67" s="9"/>
    </row>
    <row r="68" ht="16.5" spans="1:16">
      <c r="A68" s="10"/>
      <c r="B68" s="21">
        <f>50-SUM(D68:P68)</f>
        <v>-20</v>
      </c>
      <c r="C68" s="10" t="s">
        <v>7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74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6</v>
      </c>
      <c r="D70" s="9" t="s">
        <v>122</v>
      </c>
      <c r="E70" s="9" t="s">
        <v>122</v>
      </c>
      <c r="F70" s="9" t="s">
        <v>140</v>
      </c>
      <c r="G70" s="9" t="s">
        <v>123</v>
      </c>
      <c r="H70" s="9" t="s">
        <v>140</v>
      </c>
      <c r="I70" s="9" t="s">
        <v>132</v>
      </c>
      <c r="J70" s="9" t="s">
        <v>88</v>
      </c>
      <c r="K70" s="9" t="s">
        <v>86</v>
      </c>
      <c r="L70" s="9"/>
      <c r="M70" s="9"/>
      <c r="N70" s="9"/>
      <c r="O70" s="9"/>
      <c r="P70" s="9"/>
    </row>
    <row r="71" ht="16.5" spans="1:16">
      <c r="A71" s="10"/>
      <c r="B71" s="21">
        <f>50-SUM(D71:P71)</f>
        <v>-17.5</v>
      </c>
      <c r="C71" s="10" t="s">
        <v>7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142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6.5" spans="1:16">
      <c r="A74" s="10"/>
      <c r="B74" s="13">
        <f>50-SUM(D74:P74)</f>
        <v>50</v>
      </c>
      <c r="C74" s="10" t="s">
        <v>7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143</v>
      </c>
      <c r="B75" s="5"/>
      <c r="C75" s="4" t="s">
        <v>4</v>
      </c>
      <c r="D75" s="27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6</v>
      </c>
      <c r="D76" t="s">
        <v>85</v>
      </c>
      <c r="E76" s="9" t="s">
        <v>122</v>
      </c>
      <c r="F76" s="9" t="s">
        <v>122</v>
      </c>
      <c r="G76" s="9" t="s">
        <v>123</v>
      </c>
      <c r="H76" s="9" t="s">
        <v>87</v>
      </c>
      <c r="I76" s="9" t="s">
        <v>126</v>
      </c>
      <c r="J76" s="9" t="s">
        <v>127</v>
      </c>
      <c r="K76" s="9"/>
      <c r="L76" s="9"/>
      <c r="M76" s="9"/>
      <c r="N76" s="9"/>
      <c r="O76" s="9"/>
      <c r="P76" s="9"/>
    </row>
    <row r="77" ht="16.5" spans="1:16">
      <c r="A77" s="10"/>
      <c r="B77" s="21">
        <f>50-SUM(D77:P77)</f>
        <v>-12.5</v>
      </c>
      <c r="C77" s="10" t="s">
        <v>7</v>
      </c>
      <c r="D77" s="29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144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6</v>
      </c>
      <c r="D79" s="9" t="s">
        <v>138</v>
      </c>
      <c r="E79" s="9" t="s">
        <v>123</v>
      </c>
      <c r="F79" s="9" t="s">
        <v>90</v>
      </c>
      <c r="G79" s="9" t="s">
        <v>127</v>
      </c>
      <c r="H79" s="9"/>
      <c r="I79" s="9"/>
      <c r="J79" s="9"/>
      <c r="K79" s="9"/>
      <c r="L79" s="9"/>
      <c r="M79" s="9"/>
      <c r="N79" s="9"/>
      <c r="O79" s="9"/>
      <c r="P79" s="9"/>
    </row>
    <row r="80" ht="16.5" spans="1:16">
      <c r="A80" s="10"/>
      <c r="B80" s="13">
        <f>50-SUM(D80:P80)</f>
        <v>15</v>
      </c>
      <c r="C80" s="10" t="s">
        <v>7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69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6</v>
      </c>
      <c r="D82" s="9" t="s">
        <v>123</v>
      </c>
      <c r="E82" s="9" t="s">
        <v>113</v>
      </c>
      <c r="F82" s="9" t="s">
        <v>101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6.5" spans="1:16">
      <c r="A83" s="10"/>
      <c r="B83" s="13">
        <f>50-SUM(D83:P83)</f>
        <v>35</v>
      </c>
      <c r="C83" s="10" t="s">
        <v>7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6.5"/>
    <row r="85" ht="16.5" spans="1:2">
      <c r="A85" s="32" t="s">
        <v>1</v>
      </c>
      <c r="B85" s="33">
        <f>+B83+B80+B77+B74+B71+B68+B65+B62+B59+B56+B53+B50+B47+B44+B41+B38+B35+B32+B29+B26+B23+B20+B17+B14+B11+B8+B5</f>
        <v>285</v>
      </c>
    </row>
    <row r="86" ht="16.5" spans="1:2">
      <c r="A86" s="32" t="s">
        <v>81</v>
      </c>
      <c r="B86" s="33">
        <f>27*50-B85</f>
        <v>1065</v>
      </c>
    </row>
    <row r="87" ht="16.5" spans="1:2">
      <c r="A87" s="32" t="s">
        <v>82</v>
      </c>
      <c r="B87" s="33">
        <f>+B86/(B86+B85)*100</f>
        <v>78.8888888888889</v>
      </c>
    </row>
    <row r="88" ht="16.5" spans="1:2">
      <c r="A88" s="32" t="s">
        <v>145</v>
      </c>
      <c r="B88" s="34">
        <f>+AVERAGE(B83,B80,B77,B74,B71,B68,B65,B62,B59,B56,B53,B50,B47,B44,B41,B38,B35,B32,B29,B26,B23,B20,B17,B14,B11,B8,B5)</f>
        <v>10.5555555555556</v>
      </c>
    </row>
    <row r="89" ht="16.5" spans="1:2">
      <c r="A89" s="32" t="s">
        <v>84</v>
      </c>
      <c r="B89" s="34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Hinrunde 2019</vt:lpstr>
      <vt:lpstr>Hinrunde 2018</vt:lpstr>
      <vt:lpstr>Rückrunde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2018-04-29T19:20:00Z</dcterms:created>
  <dcterms:modified xsi:type="dcterms:W3CDTF">2019-08-26T12:25:31Z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1033-11.1.0.8722</vt:lpwstr>
  </property>
</Properties>
</file>