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IST\Master Thesis\MADCoM\Results\Excel Sheets\"/>
    </mc:Choice>
  </mc:AlternateContent>
  <xr:revisionPtr revIDLastSave="0" documentId="13_ncr:1_{D0061082-9141-4059-A29F-80DA0E28D3AE}" xr6:coauthVersionLast="47" xr6:coauthVersionMax="47" xr10:uidLastSave="{00000000-0000-0000-0000-000000000000}"/>
  <bookViews>
    <workbookView xWindow="-120" yWindow="-120" windowWidth="29040" windowHeight="16440" activeTab="1" xr2:uid="{03D7EE80-680F-421B-99E1-BEBDEF059FA5}"/>
  </bookViews>
  <sheets>
    <sheet name="Comparison" sheetId="3" r:id="rId1"/>
    <sheet name="UHGS" sheetId="1" r:id="rId2"/>
    <sheet name="MADCoM (Only HD)" sheetId="2" r:id="rId3"/>
    <sheet name="MADCoM (HD+RCO)" sheetId="5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Q21" i="1" s="1"/>
  <c r="R21" i="1"/>
  <c r="S21" i="1"/>
  <c r="T21" i="1"/>
  <c r="P22" i="1"/>
  <c r="Q22" i="1"/>
  <c r="R22" i="1"/>
  <c r="S22" i="1" s="1"/>
  <c r="T22" i="1"/>
  <c r="P23" i="1"/>
  <c r="Q23" i="1"/>
  <c r="R23" i="1"/>
  <c r="S23" i="1" s="1"/>
  <c r="T23" i="1"/>
  <c r="P24" i="1"/>
  <c r="Q24" i="1" s="1"/>
  <c r="R24" i="1"/>
  <c r="S24" i="1"/>
  <c r="T24" i="1"/>
  <c r="S20" i="1"/>
  <c r="Q20" i="1"/>
  <c r="N7" i="3"/>
  <c r="O7" i="3"/>
  <c r="P7" i="3"/>
  <c r="N8" i="3"/>
  <c r="O8" i="3"/>
  <c r="P8" i="3"/>
  <c r="N9" i="3"/>
  <c r="O9" i="3"/>
  <c r="P9" i="3"/>
  <c r="N10" i="3"/>
  <c r="O10" i="3"/>
  <c r="P10" i="3"/>
  <c r="O6" i="3"/>
  <c r="P6" i="3"/>
  <c r="M7" i="3"/>
  <c r="M8" i="3"/>
  <c r="M9" i="3"/>
  <c r="M10" i="3"/>
  <c r="N6" i="3"/>
  <c r="M6" i="3"/>
  <c r="T23" i="5"/>
  <c r="R23" i="5"/>
  <c r="S23" i="5" s="1"/>
  <c r="Q23" i="5"/>
  <c r="P23" i="5"/>
  <c r="E23" i="5"/>
  <c r="D23" i="5"/>
  <c r="C23" i="5"/>
  <c r="T22" i="5"/>
  <c r="R22" i="5"/>
  <c r="S22" i="5" s="1"/>
  <c r="Q22" i="5"/>
  <c r="P22" i="5"/>
  <c r="E22" i="5"/>
  <c r="D22" i="5"/>
  <c r="C22" i="5"/>
  <c r="T21" i="5"/>
  <c r="R21" i="5"/>
  <c r="S21" i="5" s="1"/>
  <c r="Q21" i="5"/>
  <c r="P21" i="5"/>
  <c r="E21" i="5"/>
  <c r="D21" i="5"/>
  <c r="C21" i="5"/>
  <c r="T20" i="5"/>
  <c r="R20" i="5"/>
  <c r="S20" i="5" s="1"/>
  <c r="Q20" i="5"/>
  <c r="P20" i="5"/>
  <c r="E20" i="5"/>
  <c r="D20" i="5"/>
  <c r="C20" i="5"/>
  <c r="T19" i="5"/>
  <c r="R19" i="5"/>
  <c r="S19" i="5" s="1"/>
  <c r="Q19" i="5"/>
  <c r="P19" i="5"/>
  <c r="E19" i="5"/>
  <c r="D19" i="5"/>
  <c r="C19" i="5"/>
  <c r="T8" i="5"/>
  <c r="R8" i="5"/>
  <c r="S8" i="5" s="1"/>
  <c r="P8" i="5"/>
  <c r="Q8" i="5" s="1"/>
  <c r="E8" i="5"/>
  <c r="D8" i="5"/>
  <c r="C8" i="5"/>
  <c r="T7" i="5"/>
  <c r="R7" i="5"/>
  <c r="S7" i="5" s="1"/>
  <c r="P7" i="5"/>
  <c r="Q7" i="5" s="1"/>
  <c r="E7" i="5"/>
  <c r="D7" i="5"/>
  <c r="C7" i="5"/>
  <c r="T6" i="5"/>
  <c r="R6" i="5"/>
  <c r="S6" i="5" s="1"/>
  <c r="P6" i="5"/>
  <c r="Q6" i="5" s="1"/>
  <c r="E6" i="5"/>
  <c r="D6" i="5"/>
  <c r="C6" i="5"/>
  <c r="T5" i="5"/>
  <c r="R5" i="5"/>
  <c r="S5" i="5" s="1"/>
  <c r="P5" i="5"/>
  <c r="Q5" i="5" s="1"/>
  <c r="E5" i="5"/>
  <c r="D5" i="5"/>
  <c r="C5" i="5"/>
  <c r="T4" i="5"/>
  <c r="R4" i="5"/>
  <c r="S4" i="5" s="1"/>
  <c r="P4" i="5"/>
  <c r="Q4" i="5" s="1"/>
  <c r="E4" i="5"/>
  <c r="D4" i="5"/>
  <c r="C4" i="5"/>
  <c r="C24" i="1"/>
  <c r="D24" i="1"/>
  <c r="E24" i="1"/>
  <c r="E23" i="1"/>
  <c r="D23" i="1"/>
  <c r="C23" i="1"/>
  <c r="E22" i="1"/>
  <c r="D22" i="1"/>
  <c r="C22" i="1"/>
  <c r="E21" i="1"/>
  <c r="D21" i="1"/>
  <c r="C21" i="1"/>
  <c r="E20" i="1"/>
  <c r="D20" i="1"/>
  <c r="C20" i="1"/>
  <c r="T20" i="1"/>
  <c r="R20" i="1"/>
  <c r="P20" i="1"/>
  <c r="C20" i="2"/>
  <c r="D20" i="2"/>
  <c r="E20" i="2"/>
  <c r="C21" i="2"/>
  <c r="D21" i="2"/>
  <c r="E21" i="2"/>
  <c r="C22" i="2"/>
  <c r="D22" i="2"/>
  <c r="E22" i="2"/>
  <c r="C23" i="2"/>
  <c r="D23" i="2"/>
  <c r="E23" i="2"/>
  <c r="D19" i="2"/>
  <c r="E19" i="2"/>
  <c r="C19" i="2"/>
  <c r="T23" i="2"/>
  <c r="R23" i="2"/>
  <c r="P23" i="2"/>
  <c r="T22" i="2"/>
  <c r="R22" i="2"/>
  <c r="P22" i="2"/>
  <c r="Q22" i="2" s="1"/>
  <c r="T21" i="2"/>
  <c r="R21" i="2"/>
  <c r="S21" i="2" s="1"/>
  <c r="P21" i="2"/>
  <c r="Q21" i="2" s="1"/>
  <c r="T20" i="2"/>
  <c r="R20" i="2"/>
  <c r="P20" i="2"/>
  <c r="Q20" i="2" s="1"/>
  <c r="T19" i="2"/>
  <c r="R19" i="2"/>
  <c r="P19" i="2"/>
  <c r="Q19" i="2" s="1"/>
  <c r="S19" i="2"/>
  <c r="P9" i="1"/>
  <c r="R9" i="1"/>
  <c r="S9" i="1" s="1"/>
  <c r="T9" i="1"/>
  <c r="P10" i="1"/>
  <c r="Q10" i="1" s="1"/>
  <c r="R10" i="1"/>
  <c r="S10" i="1" s="1"/>
  <c r="T10" i="1"/>
  <c r="P11" i="1"/>
  <c r="R11" i="1"/>
  <c r="T11" i="1"/>
  <c r="P7" i="1"/>
  <c r="R7" i="1"/>
  <c r="T7" i="1"/>
  <c r="P6" i="2"/>
  <c r="R6" i="2"/>
  <c r="T6" i="2"/>
  <c r="P7" i="2"/>
  <c r="R7" i="2"/>
  <c r="S7" i="2" s="1"/>
  <c r="T7" i="2"/>
  <c r="P8" i="2"/>
  <c r="R8" i="2"/>
  <c r="T8" i="2"/>
  <c r="P4" i="2"/>
  <c r="R4" i="2"/>
  <c r="T4" i="2"/>
  <c r="T5" i="2"/>
  <c r="R5" i="2"/>
  <c r="P5" i="2"/>
  <c r="T8" i="1"/>
  <c r="R8" i="1"/>
  <c r="P8" i="1"/>
  <c r="C10" i="1"/>
  <c r="D10" i="1"/>
  <c r="E10" i="1"/>
  <c r="C11" i="1"/>
  <c r="D11" i="1"/>
  <c r="E11" i="1"/>
  <c r="Q11" i="1" s="1"/>
  <c r="C9" i="1"/>
  <c r="D9" i="1"/>
  <c r="E9" i="1"/>
  <c r="C8" i="2"/>
  <c r="D8" i="2"/>
  <c r="E8" i="2"/>
  <c r="Q8" i="2" s="1"/>
  <c r="C5" i="2"/>
  <c r="D5" i="2"/>
  <c r="E5" i="2"/>
  <c r="C6" i="2"/>
  <c r="D6" i="2"/>
  <c r="E6" i="2"/>
  <c r="C7" i="2"/>
  <c r="D7" i="2"/>
  <c r="E7" i="2"/>
  <c r="D4" i="2"/>
  <c r="E4" i="2"/>
  <c r="C4" i="2"/>
  <c r="C8" i="1"/>
  <c r="D8" i="1"/>
  <c r="E8" i="1"/>
  <c r="D7" i="1"/>
  <c r="E7" i="1"/>
  <c r="S7" i="1" s="1"/>
  <c r="C7" i="1"/>
  <c r="S8" i="2" l="1"/>
  <c r="S23" i="2"/>
  <c r="Q6" i="2"/>
  <c r="S11" i="1"/>
  <c r="Q9" i="1"/>
  <c r="F8" i="3" s="1"/>
  <c r="Q7" i="1"/>
  <c r="F6" i="3" s="1"/>
  <c r="S4" i="2"/>
  <c r="Q7" i="2"/>
  <c r="J9" i="3" s="1"/>
  <c r="Q4" i="2"/>
  <c r="J6" i="3" s="1"/>
  <c r="S6" i="2"/>
  <c r="L8" i="3" s="1"/>
  <c r="Q23" i="2"/>
  <c r="S20" i="2"/>
  <c r="S22" i="2"/>
  <c r="J10" i="3"/>
  <c r="J8" i="3"/>
  <c r="F9" i="3"/>
  <c r="F10" i="3"/>
  <c r="L10" i="3"/>
  <c r="I8" i="3"/>
  <c r="K8" i="3"/>
  <c r="I9" i="3"/>
  <c r="K9" i="3"/>
  <c r="L9" i="3"/>
  <c r="I10" i="3"/>
  <c r="K10" i="3"/>
  <c r="E8" i="3"/>
  <c r="G8" i="3"/>
  <c r="H8" i="3"/>
  <c r="E9" i="3"/>
  <c r="G9" i="3"/>
  <c r="H9" i="3"/>
  <c r="E10" i="3"/>
  <c r="G10" i="3"/>
  <c r="H10" i="3"/>
  <c r="C5" i="3"/>
  <c r="D5" i="3"/>
  <c r="B5" i="3"/>
  <c r="S5" i="2"/>
  <c r="L7" i="3" s="1"/>
  <c r="Q5" i="2"/>
  <c r="J7" i="3" s="1"/>
  <c r="L6" i="3"/>
  <c r="S8" i="1"/>
  <c r="H7" i="3" s="1"/>
  <c r="H6" i="3"/>
  <c r="Q8" i="1"/>
  <c r="F7" i="3" s="1"/>
  <c r="I6" i="3" l="1"/>
  <c r="I7" i="3"/>
  <c r="K6" i="3"/>
  <c r="K7" i="3"/>
  <c r="E6" i="3"/>
  <c r="E7" i="3"/>
  <c r="G6" i="3"/>
  <c r="G7" i="3"/>
</calcChain>
</file>

<file path=xl/sharedStrings.xml><?xml version="1.0" encoding="utf-8"?>
<sst xmlns="http://schemas.openxmlformats.org/spreadsheetml/2006/main" count="74" uniqueCount="19">
  <si>
    <t>Instance</t>
  </si>
  <si>
    <t>Run Nº</t>
  </si>
  <si>
    <t>Best</t>
  </si>
  <si>
    <t>Mean</t>
  </si>
  <si>
    <t>Std</t>
  </si>
  <si>
    <t>UB</t>
  </si>
  <si>
    <t>Nº Tasks</t>
  </si>
  <si>
    <t>egl-g2-E</t>
  </si>
  <si>
    <t>Hefei-10</t>
  </si>
  <si>
    <t>UHGS</t>
  </si>
  <si>
    <t xml:space="preserve">Cost </t>
  </si>
  <si>
    <t>Gap</t>
  </si>
  <si>
    <t>MADCoM (Only HD)</t>
  </si>
  <si>
    <t>F1_g-6</t>
  </si>
  <si>
    <t>Beijing-3</t>
  </si>
  <si>
    <t>Beijing-5</t>
  </si>
  <si>
    <t>30 Minutes</t>
  </si>
  <si>
    <t>60 Minutes</t>
  </si>
  <si>
    <t>MADCoM (HD + RCO)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</si>
</sst>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3" xfId="0" applyBorder="1"/>
    <xf numFmtId="0" fontId="0" fillId="0" borderId="0" xfId="0" applyBorder="1"/>
    <xf numFmtId="0" fontId="0" fillId="0" borderId="9" xfId="0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C759-3513-4B3C-9D29-C75598F3A089}">
  <dimension ref="A2:P17"/>
  <sheetViews>
    <sheetView zoomScale="150" zoomScaleNormal="150" workbookViewId="0">
      <selection activeCell="A4" sqref="A4"/>
    </sheetView>
  </sheetViews>
  <sheetFormatPr defaultRowHeight="15" x14ac:dyDescent="0.25"/>
  <sheetData>
    <row r="2" spans="1:16" ht="15.75" thickBot="1" x14ac:dyDescent="0.3"/>
    <row r="3" spans="1:16" ht="16.5" thickTop="1" thickBot="1" x14ac:dyDescent="0.3">
      <c r="E3" s="27" t="s">
        <v>9</v>
      </c>
      <c r="F3" s="28"/>
      <c r="G3" s="28"/>
      <c r="H3" s="29"/>
      <c r="I3" s="27" t="s">
        <v>12</v>
      </c>
      <c r="J3" s="28"/>
      <c r="K3" s="28"/>
      <c r="L3" s="29"/>
      <c r="M3" s="27" t="s">
        <v>18</v>
      </c>
      <c r="N3" s="28"/>
      <c r="O3" s="28"/>
      <c r="P3" s="29"/>
    </row>
    <row r="4" spans="1:16" ht="16.5" thickTop="1" thickBot="1" x14ac:dyDescent="0.3">
      <c r="E4" s="25" t="s">
        <v>2</v>
      </c>
      <c r="F4" s="26"/>
      <c r="G4" s="25" t="s">
        <v>3</v>
      </c>
      <c r="H4" s="26"/>
      <c r="I4" s="25" t="s">
        <v>2</v>
      </c>
      <c r="J4" s="26"/>
      <c r="K4" s="25" t="s">
        <v>3</v>
      </c>
      <c r="L4" s="26"/>
      <c r="M4" s="25" t="s">
        <v>2</v>
      </c>
      <c r="N4" s="26"/>
      <c r="O4" s="25" t="s">
        <v>3</v>
      </c>
      <c r="P4" s="26"/>
    </row>
    <row r="5" spans="1:16" ht="16.5" thickTop="1" thickBot="1" x14ac:dyDescent="0.3">
      <c r="B5" s="1" t="str">
        <f>UHGS!C6</f>
        <v>Instance</v>
      </c>
      <c r="C5" s="1" t="str">
        <f>UHGS!D6</f>
        <v>Nº Tasks</v>
      </c>
      <c r="D5" s="1" t="str">
        <f>UHGS!E6</f>
        <v>UB</v>
      </c>
      <c r="E5" s="3" t="s">
        <v>10</v>
      </c>
      <c r="F5" s="2" t="s">
        <v>11</v>
      </c>
      <c r="G5" s="4" t="s">
        <v>10</v>
      </c>
      <c r="H5" s="2" t="s">
        <v>11</v>
      </c>
      <c r="I5" s="3" t="s">
        <v>10</v>
      </c>
      <c r="J5" s="2" t="s">
        <v>11</v>
      </c>
      <c r="K5" s="4" t="s">
        <v>10</v>
      </c>
      <c r="L5" s="2" t="s">
        <v>11</v>
      </c>
      <c r="M5" s="3" t="s">
        <v>10</v>
      </c>
      <c r="N5" s="2" t="s">
        <v>11</v>
      </c>
      <c r="O5" s="4" t="s">
        <v>10</v>
      </c>
      <c r="P5" s="2" t="s">
        <v>11</v>
      </c>
    </row>
    <row r="6" spans="1:16" ht="15.75" thickTop="1" x14ac:dyDescent="0.25">
      <c r="A6" s="11"/>
      <c r="B6" s="18" t="s">
        <v>7</v>
      </c>
      <c r="C6" s="10">
        <v>375</v>
      </c>
      <c r="D6" s="16">
        <v>1602229</v>
      </c>
      <c r="E6" s="5">
        <f>UHGS!P7</f>
        <v>1614739</v>
      </c>
      <c r="F6" s="14">
        <f>UHGS!Q7</f>
        <v>7.8078726574042356E-3</v>
      </c>
      <c r="G6" s="5">
        <f>UHGS!R7</f>
        <v>1625758.6</v>
      </c>
      <c r="H6" s="12">
        <f>UHGS!S7</f>
        <v>1.4685541205408326E-2</v>
      </c>
      <c r="I6" s="5">
        <f>'MADCoM (Only HD)'!P4</f>
        <v>1609826</v>
      </c>
      <c r="J6" s="14">
        <f>'MADCoM (Only HD)'!Q4</f>
        <v>4.7415194706874608E-3</v>
      </c>
      <c r="K6" s="5">
        <f>'MADCoM (Only HD)'!R4</f>
        <v>1617199.3</v>
      </c>
      <c r="L6" s="12">
        <f>'MADCoM (Only HD)'!S4</f>
        <v>9.3434209466936036E-3</v>
      </c>
      <c r="M6" s="5" t="e">
        <f>'MADCoM (HD+RCO)'!T4</f>
        <v>#DIV/0!</v>
      </c>
      <c r="N6" s="12">
        <f>'MADCoM (HD+RCO)'!U4</f>
        <v>0</v>
      </c>
      <c r="O6" s="5">
        <f>'MADCoM (HD+RCO)'!V4</f>
        <v>0</v>
      </c>
      <c r="P6" s="12">
        <f>'MADCoM (HD+RCO)'!W4</f>
        <v>0</v>
      </c>
    </row>
    <row r="7" spans="1:16" x14ac:dyDescent="0.25">
      <c r="A7" s="11"/>
      <c r="B7" s="19" t="s">
        <v>8</v>
      </c>
      <c r="C7" s="11">
        <v>1212</v>
      </c>
      <c r="D7" s="17">
        <v>1748829</v>
      </c>
      <c r="E7" s="5">
        <f>UHGS!P8</f>
        <v>1759294</v>
      </c>
      <c r="F7" s="15">
        <f>UHGS!Q8</f>
        <v>5.9840041536365352E-3</v>
      </c>
      <c r="G7" s="5">
        <f>UHGS!R8</f>
        <v>1770684</v>
      </c>
      <c r="H7" s="13">
        <f>UHGS!S8</f>
        <v>1.2496933662467846E-2</v>
      </c>
      <c r="I7" s="5">
        <f>'MADCoM (Only HD)'!P5</f>
        <v>1751271</v>
      </c>
      <c r="J7" s="15">
        <f>'MADCoM (Only HD)'!Q5</f>
        <v>1.3963629377142794E-3</v>
      </c>
      <c r="K7" s="5">
        <f>'MADCoM (Only HD)'!R5</f>
        <v>1759686.3</v>
      </c>
      <c r="L7" s="13">
        <f>'MADCoM (Only HD)'!S5</f>
        <v>6.2083256853586732E-3</v>
      </c>
      <c r="M7" s="5" t="e">
        <f>'MADCoM (HD+RCO)'!T5</f>
        <v>#DIV/0!</v>
      </c>
      <c r="N7" s="13">
        <f>'MADCoM (HD+RCO)'!U5</f>
        <v>0</v>
      </c>
      <c r="O7" s="5">
        <f>'MADCoM (HD+RCO)'!V5</f>
        <v>0</v>
      </c>
      <c r="P7" s="13">
        <f>'MADCoM (HD+RCO)'!W5</f>
        <v>0</v>
      </c>
    </row>
    <row r="8" spans="1:16" x14ac:dyDescent="0.25">
      <c r="A8" s="11"/>
      <c r="B8" s="19" t="s">
        <v>13</v>
      </c>
      <c r="C8" s="11">
        <v>780</v>
      </c>
      <c r="D8" s="17">
        <v>474809</v>
      </c>
      <c r="E8" s="5">
        <f>UHGS!P9</f>
        <v>444061</v>
      </c>
      <c r="F8" s="15">
        <f>UHGS!Q9</f>
        <v>-6.4758671381545008E-2</v>
      </c>
      <c r="G8" s="5">
        <f>UHGS!R9</f>
        <v>444809.5</v>
      </c>
      <c r="H8" s="13">
        <f>UHGS!S9</f>
        <v>-6.3182248019730047E-2</v>
      </c>
      <c r="I8" s="5">
        <f>'MADCoM (Only HD)'!P6</f>
        <v>439439</v>
      </c>
      <c r="J8" s="15">
        <f>'MADCoM (Only HD)'!Q6</f>
        <v>-7.4493111967127823E-2</v>
      </c>
      <c r="K8" s="5">
        <f>'MADCoM (Only HD)'!R6</f>
        <v>441578.5</v>
      </c>
      <c r="L8" s="13">
        <f>'MADCoM (Only HD)'!S6</f>
        <v>-6.9987089545480385E-2</v>
      </c>
      <c r="M8" s="5" t="e">
        <f>'MADCoM (HD+RCO)'!T6</f>
        <v>#DIV/0!</v>
      </c>
      <c r="N8" s="13">
        <f>'MADCoM (HD+RCO)'!U6</f>
        <v>0</v>
      </c>
      <c r="O8" s="5">
        <f>'MADCoM (HD+RCO)'!V6</f>
        <v>0</v>
      </c>
      <c r="P8" s="13">
        <f>'MADCoM (HD+RCO)'!W6</f>
        <v>0</v>
      </c>
    </row>
    <row r="9" spans="1:16" x14ac:dyDescent="0.25">
      <c r="A9" s="11"/>
      <c r="B9" s="19" t="s">
        <v>14</v>
      </c>
      <c r="C9" s="11">
        <v>1075</v>
      </c>
      <c r="D9" s="17">
        <v>1534878</v>
      </c>
      <c r="E9" s="5">
        <f>UHGS!P10</f>
        <v>1541368</v>
      </c>
      <c r="F9" s="15">
        <f>UHGS!Q10</f>
        <v>4.2283490935435264E-3</v>
      </c>
      <c r="G9" s="5">
        <f>UHGS!R10</f>
        <v>1546766.9</v>
      </c>
      <c r="H9" s="13">
        <f>UHGS!S10</f>
        <v>7.7458273556594293E-3</v>
      </c>
      <c r="I9" s="5">
        <f>'MADCoM (Only HD)'!P7</f>
        <v>1538368</v>
      </c>
      <c r="J9" s="15">
        <f>'MADCoM (Only HD)'!Q7</f>
        <v>2.2737963538470574E-3</v>
      </c>
      <c r="K9" s="5">
        <f>'MADCoM (Only HD)'!R7</f>
        <v>1544921.3</v>
      </c>
      <c r="L9" s="13">
        <f>'MADCoM (Only HD)'!S7</f>
        <v>6.5433865101982569E-3</v>
      </c>
      <c r="M9" s="5" t="e">
        <f>'MADCoM (HD+RCO)'!T7</f>
        <v>#DIV/0!</v>
      </c>
      <c r="N9" s="13">
        <f>'MADCoM (HD+RCO)'!U7</f>
        <v>0</v>
      </c>
      <c r="O9" s="5">
        <f>'MADCoM (HD+RCO)'!V7</f>
        <v>0</v>
      </c>
      <c r="P9" s="13">
        <f>'MADCoM (HD+RCO)'!W7</f>
        <v>0</v>
      </c>
    </row>
    <row r="10" spans="1:16" x14ac:dyDescent="0.25">
      <c r="A10" s="11"/>
      <c r="B10" s="19" t="s">
        <v>15</v>
      </c>
      <c r="C10" s="11">
        <v>1792</v>
      </c>
      <c r="D10" s="17">
        <v>2199275</v>
      </c>
      <c r="E10" s="5">
        <f>UHGS!P11</f>
        <v>2220606</v>
      </c>
      <c r="F10" s="15">
        <f>UHGS!Q11</f>
        <v>9.6991053870025823E-3</v>
      </c>
      <c r="G10" s="5">
        <f>UHGS!R11</f>
        <v>2225175.7999999998</v>
      </c>
      <c r="H10" s="13">
        <f>UHGS!S11</f>
        <v>1.1776971956667381E-2</v>
      </c>
      <c r="I10" s="5">
        <f>'MADCoM (Only HD)'!P8</f>
        <v>2202023</v>
      </c>
      <c r="J10" s="15">
        <f>'MADCoM (Only HD)'!Q8</f>
        <v>1.2495026770185103E-3</v>
      </c>
      <c r="K10" s="5">
        <f>'MADCoM (Only HD)'!R8</f>
        <v>2215326.9</v>
      </c>
      <c r="L10" s="13">
        <f>'MADCoM (Only HD)'!S8</f>
        <v>7.2987234429526815E-3</v>
      </c>
      <c r="M10" s="5" t="e">
        <f>'MADCoM (HD+RCO)'!T8</f>
        <v>#DIV/0!</v>
      </c>
      <c r="N10" s="13">
        <f>'MADCoM (HD+RCO)'!U8</f>
        <v>0</v>
      </c>
      <c r="O10" s="5">
        <f>'MADCoM (HD+RCO)'!V8</f>
        <v>0</v>
      </c>
      <c r="P10" s="13">
        <f>'MADCoM (HD+RCO)'!W8</f>
        <v>0</v>
      </c>
    </row>
    <row r="11" spans="1:16" x14ac:dyDescent="0.25">
      <c r="B11" s="19"/>
      <c r="C11" s="11"/>
      <c r="D11" s="17"/>
      <c r="E11" s="5"/>
      <c r="F11" s="15"/>
      <c r="G11" s="5"/>
      <c r="H11" s="13"/>
      <c r="I11" s="5"/>
      <c r="J11" s="15"/>
      <c r="K11" s="5"/>
      <c r="L11" s="13"/>
      <c r="M11" s="5"/>
      <c r="N11" s="15"/>
      <c r="O11" s="5"/>
      <c r="P11" s="13"/>
    </row>
    <row r="12" spans="1:16" x14ac:dyDescent="0.25">
      <c r="B12" s="19"/>
      <c r="C12" s="11"/>
      <c r="D12" s="17"/>
      <c r="E12" s="5"/>
      <c r="F12" s="15"/>
      <c r="G12" s="5"/>
      <c r="H12" s="13"/>
      <c r="I12" s="5"/>
      <c r="J12" s="15"/>
      <c r="K12" s="5"/>
      <c r="L12" s="13"/>
      <c r="M12" s="5"/>
      <c r="N12" s="15"/>
      <c r="O12" s="5"/>
      <c r="P12" s="13"/>
    </row>
    <row r="13" spans="1:16" x14ac:dyDescent="0.25">
      <c r="B13" s="19"/>
      <c r="C13" s="11"/>
      <c r="D13" s="17"/>
      <c r="E13" s="5"/>
      <c r="F13" s="15"/>
      <c r="G13" s="5"/>
      <c r="H13" s="13"/>
      <c r="I13" s="5"/>
      <c r="J13" s="15"/>
      <c r="K13" s="5"/>
      <c r="L13" s="13"/>
      <c r="M13" s="5"/>
      <c r="N13" s="15"/>
      <c r="O13" s="5"/>
      <c r="P13" s="13"/>
    </row>
    <row r="14" spans="1:16" x14ac:dyDescent="0.25">
      <c r="B14" s="19"/>
      <c r="C14" s="11"/>
      <c r="D14" s="17"/>
      <c r="E14" s="5"/>
      <c r="F14" s="15"/>
      <c r="G14" s="5"/>
      <c r="H14" s="13"/>
      <c r="I14" s="5"/>
      <c r="J14" s="15"/>
      <c r="K14" s="5"/>
      <c r="L14" s="13"/>
      <c r="M14" s="5"/>
      <c r="N14" s="15"/>
      <c r="O14" s="5"/>
      <c r="P14" s="13"/>
    </row>
    <row r="15" spans="1:16" x14ac:dyDescent="0.25">
      <c r="B15" s="19"/>
      <c r="C15" s="11"/>
      <c r="D15" s="17"/>
      <c r="E15" s="5"/>
      <c r="F15" s="15"/>
      <c r="G15" s="5"/>
      <c r="H15" s="13"/>
      <c r="I15" s="5"/>
      <c r="J15" s="15"/>
      <c r="K15" s="5"/>
      <c r="L15" s="13"/>
      <c r="M15" s="5"/>
      <c r="N15" s="15"/>
      <c r="O15" s="5"/>
      <c r="P15" s="13"/>
    </row>
    <row r="16" spans="1:16" x14ac:dyDescent="0.25">
      <c r="B16" s="19"/>
      <c r="C16" s="11"/>
      <c r="D16" s="17"/>
      <c r="E16" s="5"/>
      <c r="F16" s="15"/>
      <c r="G16" s="5"/>
      <c r="H16" s="13"/>
      <c r="I16" s="5"/>
      <c r="J16" s="15"/>
      <c r="K16" s="5"/>
      <c r="L16" s="13"/>
      <c r="M16" s="5"/>
      <c r="N16" s="15"/>
      <c r="O16" s="5"/>
      <c r="P16" s="13"/>
    </row>
    <row r="17" spans="2:16" x14ac:dyDescent="0.25">
      <c r="B17" s="19"/>
      <c r="C17" s="11"/>
      <c r="D17" s="17"/>
      <c r="E17" s="5"/>
      <c r="F17" s="15"/>
      <c r="G17" s="5"/>
      <c r="H17" s="13"/>
      <c r="I17" s="5"/>
      <c r="J17" s="15"/>
      <c r="K17" s="5"/>
      <c r="L17" s="13"/>
      <c r="M17" s="5"/>
      <c r="N17" s="15"/>
      <c r="O17" s="5"/>
      <c r="P17" s="13"/>
    </row>
  </sheetData>
  <mergeCells count="9">
    <mergeCell ref="M3:P3"/>
    <mergeCell ref="M4:N4"/>
    <mergeCell ref="O4:P4"/>
    <mergeCell ref="E4:F4"/>
    <mergeCell ref="G4:H4"/>
    <mergeCell ref="E3:H3"/>
    <mergeCell ref="I3:L3"/>
    <mergeCell ref="I4:J4"/>
    <mergeCell ref="K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DFC1-B6AB-4CF0-8361-830B07542BB7}">
  <dimension ref="A4:T30"/>
  <sheetViews>
    <sheetView tabSelected="1" topLeftCell="B4" zoomScale="150" zoomScaleNormal="150" workbookViewId="0">
      <selection activeCell="P16" sqref="P16"/>
    </sheetView>
  </sheetViews>
  <sheetFormatPr defaultRowHeight="15" x14ac:dyDescent="0.25"/>
  <cols>
    <col min="1" max="2" width="5" customWidth="1"/>
    <col min="5" max="5" width="12.85546875" bestFit="1" customWidth="1"/>
    <col min="20" max="20" width="9.5703125" bestFit="1" customWidth="1"/>
  </cols>
  <sheetData>
    <row r="4" spans="1:20" ht="15.75" thickBot="1" x14ac:dyDescent="0.3"/>
    <row r="5" spans="1:20" ht="16.5" thickTop="1" thickBot="1" x14ac:dyDescent="0.3">
      <c r="E5" s="24"/>
      <c r="F5" s="25" t="s">
        <v>1</v>
      </c>
      <c r="G5" s="30"/>
      <c r="H5" s="30"/>
      <c r="I5" s="30"/>
      <c r="J5" s="30"/>
      <c r="K5" s="30"/>
      <c r="L5" s="30"/>
      <c r="M5" s="30"/>
      <c r="N5" s="30"/>
      <c r="O5" s="26"/>
    </row>
    <row r="6" spans="1:20" ht="16.5" thickTop="1" thickBot="1" x14ac:dyDescent="0.3">
      <c r="C6" s="7" t="s">
        <v>0</v>
      </c>
      <c r="D6" s="8" t="s">
        <v>6</v>
      </c>
      <c r="E6" s="7" t="s">
        <v>5</v>
      </c>
      <c r="F6" s="3">
        <v>1</v>
      </c>
      <c r="G6" s="4">
        <v>2</v>
      </c>
      <c r="H6" s="4">
        <v>3</v>
      </c>
      <c r="I6" s="4">
        <v>4</v>
      </c>
      <c r="J6" s="4">
        <v>5</v>
      </c>
      <c r="K6" s="4">
        <v>6</v>
      </c>
      <c r="L6" s="4">
        <v>7</v>
      </c>
      <c r="M6" s="4">
        <v>8</v>
      </c>
      <c r="N6" s="4">
        <v>9</v>
      </c>
      <c r="O6" s="4">
        <v>10</v>
      </c>
      <c r="P6" s="25" t="s">
        <v>2</v>
      </c>
      <c r="Q6" s="26"/>
      <c r="R6" s="25" t="s">
        <v>3</v>
      </c>
      <c r="S6" s="26"/>
      <c r="T6" s="9" t="s">
        <v>4</v>
      </c>
    </row>
    <row r="7" spans="1:20" ht="15.75" customHeight="1" thickTop="1" x14ac:dyDescent="0.25">
      <c r="A7" s="11"/>
      <c r="B7" s="34" t="s">
        <v>17</v>
      </c>
      <c r="C7" s="11" t="str">
        <f>Comparison!B6</f>
        <v>egl-g2-E</v>
      </c>
      <c r="D7" s="21">
        <f>Comparison!C6</f>
        <v>375</v>
      </c>
      <c r="E7" s="17">
        <f>Comparison!D6</f>
        <v>1602229</v>
      </c>
      <c r="F7" s="5">
        <v>1632217</v>
      </c>
      <c r="G7" s="5">
        <v>1629122</v>
      </c>
      <c r="H7" s="5">
        <v>1622745</v>
      </c>
      <c r="I7" s="5">
        <v>1627171</v>
      </c>
      <c r="J7" s="23">
        <v>1622945</v>
      </c>
      <c r="K7" s="5">
        <v>1622541</v>
      </c>
      <c r="L7" s="5">
        <v>1614739</v>
      </c>
      <c r="M7" s="5">
        <v>1630598</v>
      </c>
      <c r="N7" s="5">
        <v>1627268</v>
      </c>
      <c r="O7" s="16">
        <v>1628240</v>
      </c>
      <c r="P7" s="5">
        <f>MIN(F7:O7)</f>
        <v>1614739</v>
      </c>
      <c r="Q7" s="13">
        <f>P7/E7-1</f>
        <v>7.8078726574042356E-3</v>
      </c>
      <c r="R7" s="5">
        <f>AVERAGE(F7:O7)</f>
        <v>1625758.6</v>
      </c>
      <c r="S7" s="13">
        <f>R7/E7-1</f>
        <v>1.4685541205408326E-2</v>
      </c>
      <c r="T7" s="21">
        <f>_xlfn.STDEV.P(F7:O7)</f>
        <v>4854.4449157447443</v>
      </c>
    </row>
    <row r="8" spans="1:20" x14ac:dyDescent="0.25">
      <c r="A8" s="11"/>
      <c r="B8" s="31"/>
      <c r="C8" s="11" t="str">
        <f>Comparison!B7</f>
        <v>Hefei-10</v>
      </c>
      <c r="D8" s="21">
        <f>Comparison!C7</f>
        <v>1212</v>
      </c>
      <c r="E8" s="17">
        <f>Comparison!D7</f>
        <v>1748829</v>
      </c>
      <c r="F8" s="5">
        <v>1774126</v>
      </c>
      <c r="G8" s="5">
        <v>1774995</v>
      </c>
      <c r="H8" s="5">
        <v>1759294</v>
      </c>
      <c r="I8" s="5">
        <v>1769869</v>
      </c>
      <c r="J8" s="22">
        <v>1772879</v>
      </c>
      <c r="K8" s="5">
        <v>1763650</v>
      </c>
      <c r="L8" s="5">
        <v>1776479</v>
      </c>
      <c r="M8" s="5">
        <v>1775310</v>
      </c>
      <c r="N8" s="5">
        <v>1764049</v>
      </c>
      <c r="O8" s="17">
        <v>1776189</v>
      </c>
      <c r="P8" s="5">
        <f>MIN(F8:O8)</f>
        <v>1759294</v>
      </c>
      <c r="Q8" s="13">
        <f>P8/E8-1</f>
        <v>5.9840041536365352E-3</v>
      </c>
      <c r="R8" s="5">
        <f>AVERAGE(F8:O8)</f>
        <v>1770684</v>
      </c>
      <c r="S8" s="13">
        <f>R8/E8-1</f>
        <v>1.2496933662467846E-2</v>
      </c>
      <c r="T8" s="21">
        <f>_xlfn.STDEV.P(F8:O8)</f>
        <v>5868.8477744783941</v>
      </c>
    </row>
    <row r="9" spans="1:20" x14ac:dyDescent="0.25">
      <c r="A9" s="11"/>
      <c r="B9" s="31"/>
      <c r="C9" s="11" t="str">
        <f>Comparison!B8</f>
        <v>F1_g-6</v>
      </c>
      <c r="D9" s="21">
        <f>Comparison!C8</f>
        <v>780</v>
      </c>
      <c r="E9" s="17">
        <f>Comparison!D8</f>
        <v>474809</v>
      </c>
      <c r="F9" s="5">
        <v>445604</v>
      </c>
      <c r="G9" s="5">
        <v>444138</v>
      </c>
      <c r="H9" s="5">
        <v>444061</v>
      </c>
      <c r="I9" s="5">
        <v>444136</v>
      </c>
      <c r="J9" s="22">
        <v>445286</v>
      </c>
      <c r="K9" s="5">
        <v>444137</v>
      </c>
      <c r="L9" s="5">
        <v>444552</v>
      </c>
      <c r="M9" s="5">
        <v>445200</v>
      </c>
      <c r="N9" s="5">
        <v>445707</v>
      </c>
      <c r="O9" s="17">
        <v>445274</v>
      </c>
      <c r="P9" s="5">
        <f t="shared" ref="P9:P11" si="0">MIN(F9:O9)</f>
        <v>444061</v>
      </c>
      <c r="Q9" s="13">
        <f t="shared" ref="Q9:Q11" si="1">P9/E9-1</f>
        <v>-6.4758671381545008E-2</v>
      </c>
      <c r="R9" s="5">
        <f t="shared" ref="R9:R11" si="2">AVERAGE(F9:O9)</f>
        <v>444809.5</v>
      </c>
      <c r="S9" s="13">
        <f t="shared" ref="S9:S11" si="3">R9/E9-1</f>
        <v>-6.3182248019730047E-2</v>
      </c>
      <c r="T9" s="21">
        <f t="shared" ref="T9:T11" si="4">_xlfn.STDEV.P(F9:O9)</f>
        <v>633.66935384315377</v>
      </c>
    </row>
    <row r="10" spans="1:20" x14ac:dyDescent="0.25">
      <c r="A10" s="11"/>
      <c r="B10" s="31"/>
      <c r="C10" s="11" t="str">
        <f>Comparison!B9</f>
        <v>Beijing-3</v>
      </c>
      <c r="D10" s="21">
        <f>Comparison!C9</f>
        <v>1075</v>
      </c>
      <c r="E10" s="17">
        <f>Comparison!D9</f>
        <v>1534878</v>
      </c>
      <c r="F10" s="5">
        <v>1541420</v>
      </c>
      <c r="G10" s="5">
        <v>1546027</v>
      </c>
      <c r="H10" s="5">
        <v>1550195</v>
      </c>
      <c r="I10" s="5">
        <v>1546617</v>
      </c>
      <c r="J10" s="22">
        <v>1543849</v>
      </c>
      <c r="K10" s="5">
        <v>1551528</v>
      </c>
      <c r="L10" s="5">
        <v>1548142</v>
      </c>
      <c r="M10" s="5">
        <v>1546299</v>
      </c>
      <c r="N10" s="5">
        <v>1541368</v>
      </c>
      <c r="O10" s="17">
        <v>1552224</v>
      </c>
      <c r="P10" s="5">
        <f t="shared" si="0"/>
        <v>1541368</v>
      </c>
      <c r="Q10" s="13">
        <f t="shared" si="1"/>
        <v>4.2283490935435264E-3</v>
      </c>
      <c r="R10" s="5">
        <f t="shared" si="2"/>
        <v>1546766.9</v>
      </c>
      <c r="S10" s="13">
        <f t="shared" si="3"/>
        <v>7.7458273556594293E-3</v>
      </c>
      <c r="T10" s="21">
        <f t="shared" si="4"/>
        <v>3648.7153478998607</v>
      </c>
    </row>
    <row r="11" spans="1:20" x14ac:dyDescent="0.25">
      <c r="A11" s="11"/>
      <c r="B11" s="31"/>
      <c r="C11" s="11" t="str">
        <f>Comparison!B10</f>
        <v>Beijing-5</v>
      </c>
      <c r="D11" s="21">
        <f>Comparison!C10</f>
        <v>1792</v>
      </c>
      <c r="E11" s="17">
        <f>Comparison!D10</f>
        <v>2199275</v>
      </c>
      <c r="F11" s="5">
        <v>2227620</v>
      </c>
      <c r="G11" s="5">
        <v>2224625</v>
      </c>
      <c r="H11" s="5">
        <v>2224167</v>
      </c>
      <c r="I11" s="5">
        <v>2229609</v>
      </c>
      <c r="J11" s="22">
        <v>2220606</v>
      </c>
      <c r="K11" s="5">
        <v>2224119</v>
      </c>
      <c r="L11" s="5">
        <v>2224072</v>
      </c>
      <c r="M11" s="5">
        <v>2221270</v>
      </c>
      <c r="N11" s="5">
        <v>2229248</v>
      </c>
      <c r="O11" s="17">
        <v>2226422</v>
      </c>
      <c r="P11" s="5">
        <f t="shared" si="0"/>
        <v>2220606</v>
      </c>
      <c r="Q11" s="13">
        <f t="shared" si="1"/>
        <v>9.6991053870025823E-3</v>
      </c>
      <c r="R11" s="5">
        <f t="shared" si="2"/>
        <v>2225175.7999999998</v>
      </c>
      <c r="S11" s="13">
        <f t="shared" si="3"/>
        <v>1.1776971956667381E-2</v>
      </c>
      <c r="T11" s="21">
        <f t="shared" si="4"/>
        <v>2890.6367395437292</v>
      </c>
    </row>
    <row r="12" spans="1:20" x14ac:dyDescent="0.25">
      <c r="A12" s="11"/>
      <c r="B12" s="31"/>
      <c r="C12" s="11"/>
      <c r="D12" s="21"/>
      <c r="E12" s="17"/>
      <c r="F12" s="5"/>
      <c r="G12" s="5"/>
      <c r="H12" s="5"/>
      <c r="I12" s="5"/>
      <c r="J12" s="22"/>
      <c r="K12" s="5"/>
      <c r="L12" s="5"/>
      <c r="M12" s="5"/>
      <c r="N12" s="5"/>
      <c r="O12" s="17"/>
      <c r="P12" s="5"/>
      <c r="Q12" s="13"/>
      <c r="R12" s="5"/>
      <c r="S12" s="13"/>
      <c r="T12" s="21"/>
    </row>
    <row r="13" spans="1:20" x14ac:dyDescent="0.25">
      <c r="A13" s="11"/>
      <c r="B13" s="31"/>
      <c r="C13" s="11"/>
      <c r="D13" s="21"/>
      <c r="E13" s="17"/>
      <c r="F13" s="5"/>
      <c r="G13" s="5"/>
      <c r="H13" s="5"/>
      <c r="I13" s="5"/>
      <c r="J13" s="22"/>
      <c r="K13" s="5"/>
      <c r="L13" s="5"/>
      <c r="M13" s="5"/>
      <c r="N13" s="5"/>
      <c r="O13" s="17"/>
      <c r="P13" s="5"/>
      <c r="Q13" s="13"/>
      <c r="R13" s="5"/>
      <c r="S13" s="13"/>
      <c r="T13" s="21"/>
    </row>
    <row r="14" spans="1:20" x14ac:dyDescent="0.25">
      <c r="B14" s="31"/>
      <c r="E14" s="5"/>
      <c r="F14" s="5"/>
      <c r="G14" s="5"/>
      <c r="H14" s="5"/>
      <c r="I14" s="5"/>
      <c r="J14" s="5"/>
      <c r="K14" s="5"/>
      <c r="L14" s="5"/>
      <c r="M14" s="5"/>
      <c r="N14" s="5"/>
      <c r="O14" s="22"/>
      <c r="P14" s="5"/>
      <c r="Q14" s="6"/>
      <c r="R14" s="5"/>
      <c r="S14" s="6"/>
      <c r="T14" s="5"/>
    </row>
    <row r="15" spans="1:20" x14ac:dyDescent="0.25">
      <c r="B15" s="3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5"/>
      <c r="S15" s="6"/>
      <c r="T15" s="5"/>
    </row>
    <row r="16" spans="1:20" x14ac:dyDescent="0.25">
      <c r="B16" s="31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  <c r="R16" s="5"/>
      <c r="S16" s="6"/>
      <c r="T16" s="5"/>
    </row>
    <row r="17" spans="2:20" ht="15.75" thickBot="1" x14ac:dyDescent="0.3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  <c r="R17" s="5"/>
      <c r="S17" s="6"/>
      <c r="T17" s="5"/>
    </row>
    <row r="18" spans="2:20" ht="16.5" thickTop="1" thickBot="1" x14ac:dyDescent="0.3">
      <c r="B18" s="33"/>
      <c r="F18" s="25" t="s">
        <v>1</v>
      </c>
      <c r="G18" s="30"/>
      <c r="H18" s="30"/>
      <c r="I18" s="30"/>
      <c r="J18" s="30"/>
      <c r="K18" s="30"/>
      <c r="L18" s="30"/>
      <c r="M18" s="30"/>
      <c r="N18" s="30"/>
      <c r="O18" s="26"/>
    </row>
    <row r="19" spans="2:20" ht="16.5" thickTop="1" thickBot="1" x14ac:dyDescent="0.3">
      <c r="B19" s="11"/>
      <c r="C19" s="1" t="s">
        <v>0</v>
      </c>
      <c r="D19" s="2" t="s">
        <v>6</v>
      </c>
      <c r="E19" s="1" t="s">
        <v>5</v>
      </c>
      <c r="F19" s="3">
        <v>1</v>
      </c>
      <c r="G19" s="4">
        <v>2</v>
      </c>
      <c r="H19" s="4">
        <v>3</v>
      </c>
      <c r="I19" s="4">
        <v>4</v>
      </c>
      <c r="J19" s="4">
        <v>5</v>
      </c>
      <c r="K19" s="4">
        <v>6</v>
      </c>
      <c r="L19" s="4">
        <v>7</v>
      </c>
      <c r="M19" s="4">
        <v>8</v>
      </c>
      <c r="N19" s="4">
        <v>9</v>
      </c>
      <c r="O19" s="2">
        <v>10</v>
      </c>
      <c r="P19" s="25" t="s">
        <v>2</v>
      </c>
      <c r="Q19" s="26"/>
      <c r="R19" s="25" t="s">
        <v>3</v>
      </c>
      <c r="S19" s="26"/>
      <c r="T19" s="1" t="s">
        <v>4</v>
      </c>
    </row>
    <row r="20" spans="2:20" ht="15.75" thickTop="1" x14ac:dyDescent="0.25">
      <c r="B20" s="34" t="s">
        <v>17</v>
      </c>
      <c r="C20" s="11" t="str">
        <f>Comparison!B6</f>
        <v>egl-g2-E</v>
      </c>
      <c r="D20" s="21">
        <f>Comparison!C6</f>
        <v>375</v>
      </c>
      <c r="E20" s="17">
        <f>Comparison!D6</f>
        <v>1602229</v>
      </c>
      <c r="F20" s="5"/>
      <c r="G20" s="5"/>
      <c r="H20" s="5"/>
      <c r="I20" s="5"/>
      <c r="J20" s="23"/>
      <c r="K20" s="22"/>
      <c r="L20" s="22"/>
      <c r="M20" s="22"/>
      <c r="N20" s="22"/>
      <c r="O20" s="16"/>
      <c r="P20" s="5">
        <f>MIN(F20:O20)</f>
        <v>0</v>
      </c>
      <c r="Q20" s="13">
        <f>P20/E20-1</f>
        <v>-1</v>
      </c>
      <c r="R20" s="5" t="e">
        <f>AVERAGE(F20:O20)</f>
        <v>#DIV/0!</v>
      </c>
      <c r="S20" s="13" t="e">
        <f>R20/E20-1</f>
        <v>#DIV/0!</v>
      </c>
      <c r="T20" s="21" t="e">
        <f>_xlfn.STDEV.P(F20:O20)</f>
        <v>#DIV/0!</v>
      </c>
    </row>
    <row r="21" spans="2:20" x14ac:dyDescent="0.25">
      <c r="B21" s="31"/>
      <c r="C21" s="11" t="str">
        <f>Comparison!B7</f>
        <v>Hefei-10</v>
      </c>
      <c r="D21" s="21">
        <f>Comparison!C7</f>
        <v>1212</v>
      </c>
      <c r="E21" s="17">
        <f>Comparison!D7</f>
        <v>1748829</v>
      </c>
      <c r="F21">
        <v>1759934</v>
      </c>
      <c r="G21">
        <v>1759398</v>
      </c>
      <c r="H21">
        <v>1763277</v>
      </c>
      <c r="I21">
        <v>1761469</v>
      </c>
      <c r="J21">
        <v>1759289</v>
      </c>
      <c r="K21" s="22"/>
      <c r="L21" s="22"/>
      <c r="M21" s="22"/>
      <c r="N21" s="22"/>
      <c r="O21" s="17"/>
      <c r="P21" s="5">
        <f t="shared" ref="P21:P24" si="5">MIN(F21:O21)</f>
        <v>1759289</v>
      </c>
      <c r="Q21" s="13">
        <f t="shared" ref="Q21:Q24" si="6">P21/E21-1</f>
        <v>5.9811450976625657E-3</v>
      </c>
      <c r="R21" s="5">
        <f t="shared" ref="R21:R24" si="7">AVERAGE(F21:O21)</f>
        <v>1760673.4</v>
      </c>
      <c r="S21" s="13">
        <f t="shared" ref="S21:S24" si="8">R21/E21-1</f>
        <v>6.7727605157508197E-3</v>
      </c>
      <c r="T21" s="21">
        <f t="shared" ref="T21:T24" si="9">_xlfn.STDEV.P(F21:O21)</f>
        <v>1516.6827750060327</v>
      </c>
    </row>
    <row r="22" spans="2:20" x14ac:dyDescent="0.25">
      <c r="B22" s="31"/>
      <c r="C22" s="11" t="str">
        <f>Comparison!B8</f>
        <v>F1_g-6</v>
      </c>
      <c r="D22" s="21">
        <f>Comparison!C8</f>
        <v>780</v>
      </c>
      <c r="E22" s="17">
        <f>Comparison!D8</f>
        <v>474809</v>
      </c>
      <c r="K22" s="22"/>
      <c r="L22" s="22"/>
      <c r="M22" s="22"/>
      <c r="N22" s="22"/>
      <c r="O22" s="17"/>
      <c r="P22" s="5">
        <f t="shared" si="5"/>
        <v>0</v>
      </c>
      <c r="Q22" s="13">
        <f t="shared" si="6"/>
        <v>-1</v>
      </c>
      <c r="R22" s="5" t="e">
        <f t="shared" si="7"/>
        <v>#DIV/0!</v>
      </c>
      <c r="S22" s="13" t="e">
        <f t="shared" si="8"/>
        <v>#DIV/0!</v>
      </c>
      <c r="T22" s="21" t="e">
        <f t="shared" si="9"/>
        <v>#DIV/0!</v>
      </c>
    </row>
    <row r="23" spans="2:20" x14ac:dyDescent="0.25">
      <c r="B23" s="31"/>
      <c r="C23" s="11" t="str">
        <f>Comparison!B9</f>
        <v>Beijing-3</v>
      </c>
      <c r="D23" s="21">
        <f>Comparison!C9</f>
        <v>1075</v>
      </c>
      <c r="E23" s="17">
        <f>Comparison!D9</f>
        <v>1534878</v>
      </c>
      <c r="F23">
        <v>1542191</v>
      </c>
      <c r="G23">
        <v>1537164</v>
      </c>
      <c r="H23">
        <v>1542325</v>
      </c>
      <c r="I23">
        <v>1541168</v>
      </c>
      <c r="J23">
        <v>1540492</v>
      </c>
      <c r="K23" s="22"/>
      <c r="L23" s="22"/>
      <c r="M23" s="22"/>
      <c r="N23" s="22"/>
      <c r="O23" s="17"/>
      <c r="P23" s="5">
        <f t="shared" si="5"/>
        <v>1537164</v>
      </c>
      <c r="Q23" s="13">
        <f t="shared" si="6"/>
        <v>1.489369187648748E-3</v>
      </c>
      <c r="R23" s="5">
        <f t="shared" si="7"/>
        <v>1540668</v>
      </c>
      <c r="S23" s="13">
        <f t="shared" si="8"/>
        <v>3.7722867876144317E-3</v>
      </c>
      <c r="T23" s="21">
        <f t="shared" si="9"/>
        <v>1877.4541272691592</v>
      </c>
    </row>
    <row r="24" spans="2:20" x14ac:dyDescent="0.25">
      <c r="B24" s="31"/>
      <c r="C24" s="11" t="str">
        <f>Comparison!B10</f>
        <v>Beijing-5</v>
      </c>
      <c r="D24" s="21">
        <f>Comparison!C10</f>
        <v>1792</v>
      </c>
      <c r="E24" s="17">
        <f>Comparison!D10</f>
        <v>2199275</v>
      </c>
      <c r="F24">
        <v>2207166</v>
      </c>
      <c r="G24">
        <v>2213310</v>
      </c>
      <c r="H24">
        <v>2215951</v>
      </c>
      <c r="I24">
        <v>2213357</v>
      </c>
      <c r="J24">
        <v>2213153</v>
      </c>
      <c r="K24" s="22"/>
      <c r="L24" s="22"/>
      <c r="M24" s="22"/>
      <c r="N24" s="22"/>
      <c r="O24" s="17"/>
      <c r="P24" s="5">
        <f t="shared" si="5"/>
        <v>2207166</v>
      </c>
      <c r="Q24" s="13">
        <f t="shared" si="6"/>
        <v>3.5880005911039792E-3</v>
      </c>
      <c r="R24" s="5">
        <f t="shared" si="7"/>
        <v>2212587.4</v>
      </c>
      <c r="S24" s="13">
        <f t="shared" si="8"/>
        <v>6.0530856759613005E-3</v>
      </c>
      <c r="T24" s="21">
        <f t="shared" si="9"/>
        <v>2903.0921859286523</v>
      </c>
    </row>
    <row r="25" spans="2:20" x14ac:dyDescent="0.25">
      <c r="B25" s="31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31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31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31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B29" s="31"/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  <row r="30" spans="2:20" x14ac:dyDescent="0.25">
      <c r="C30" s="11"/>
      <c r="D30" s="21"/>
      <c r="E30" s="17"/>
      <c r="F30" s="5"/>
      <c r="G30" s="5"/>
      <c r="H30" s="5"/>
      <c r="I30" s="5"/>
      <c r="J30" s="22"/>
      <c r="K30" s="22"/>
      <c r="L30" s="22"/>
      <c r="M30" s="22"/>
      <c r="N30" s="22"/>
      <c r="O30" s="17"/>
      <c r="P30" s="5"/>
      <c r="Q30" s="13"/>
      <c r="R30" s="5"/>
      <c r="S30" s="13"/>
      <c r="T30" s="21"/>
    </row>
  </sheetData>
  <mergeCells count="8">
    <mergeCell ref="B20:B29"/>
    <mergeCell ref="B7:B16"/>
    <mergeCell ref="P6:Q6"/>
    <mergeCell ref="R6:S6"/>
    <mergeCell ref="F5:O5"/>
    <mergeCell ref="F18:O18"/>
    <mergeCell ref="P19:Q19"/>
    <mergeCell ref="R19:S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B514-066C-4E5B-AFC3-BF5602F4CDA8}">
  <dimension ref="A1:T29"/>
  <sheetViews>
    <sheetView topLeftCell="A4" zoomScale="150" zoomScaleNormal="150" workbookViewId="0">
      <selection activeCell="K21" sqref="K21"/>
    </sheetView>
  </sheetViews>
  <sheetFormatPr defaultRowHeight="15" x14ac:dyDescent="0.25"/>
  <cols>
    <col min="1" max="2" width="4" customWidth="1"/>
    <col min="8" max="8" width="11" bestFit="1" customWidth="1"/>
  </cols>
  <sheetData>
    <row r="1" spans="1:20" ht="15.75" thickBot="1" x14ac:dyDescent="0.3"/>
    <row r="2" spans="1:20" ht="16.5" thickTop="1" thickBot="1" x14ac:dyDescent="0.3">
      <c r="F2" s="25" t="s">
        <v>1</v>
      </c>
      <c r="G2" s="30"/>
      <c r="H2" s="30"/>
      <c r="I2" s="30"/>
      <c r="J2" s="30"/>
      <c r="K2" s="30"/>
      <c r="L2" s="30"/>
      <c r="M2" s="30"/>
      <c r="N2" s="30"/>
      <c r="O2" s="26"/>
    </row>
    <row r="3" spans="1:20" ht="16.5" thickTop="1" thickBot="1" x14ac:dyDescent="0.3">
      <c r="B3" s="32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25" t="s">
        <v>2</v>
      </c>
      <c r="Q3" s="26"/>
      <c r="R3" s="25" t="s">
        <v>3</v>
      </c>
      <c r="S3" s="26"/>
      <c r="T3" s="1" t="s">
        <v>4</v>
      </c>
    </row>
    <row r="4" spans="1:20" ht="15.75" thickTop="1" x14ac:dyDescent="0.25">
      <c r="A4" s="11"/>
      <c r="B4" s="31" t="s">
        <v>16</v>
      </c>
      <c r="C4" s="11" t="str">
        <f>Comparison!B6</f>
        <v>egl-g2-E</v>
      </c>
      <c r="D4" s="20">
        <f>Comparison!C6</f>
        <v>375</v>
      </c>
      <c r="E4" s="16">
        <f>Comparison!D6</f>
        <v>1602229</v>
      </c>
      <c r="F4" s="5">
        <v>1611893</v>
      </c>
      <c r="G4" s="5">
        <v>1620434</v>
      </c>
      <c r="H4" s="5">
        <v>1616963</v>
      </c>
      <c r="I4" s="5">
        <v>1617617</v>
      </c>
      <c r="J4" s="23">
        <v>1609826</v>
      </c>
      <c r="K4" s="22">
        <v>1626478</v>
      </c>
      <c r="L4" s="22">
        <v>1621322</v>
      </c>
      <c r="M4" s="22">
        <v>1616597</v>
      </c>
      <c r="N4" s="22">
        <v>1616973</v>
      </c>
      <c r="O4" s="16">
        <v>1613890</v>
      </c>
      <c r="P4" s="5">
        <f>MIN(F4:O4)</f>
        <v>1609826</v>
      </c>
      <c r="Q4" s="13">
        <f>P4/E4-1</f>
        <v>4.7415194706874608E-3</v>
      </c>
      <c r="R4" s="5">
        <f>AVERAGE(F4:O4)</f>
        <v>1617199.3</v>
      </c>
      <c r="S4" s="13">
        <f>R4/E4-1</f>
        <v>9.3434209466936036E-3</v>
      </c>
      <c r="T4" s="21">
        <f>_xlfn.STDEV.P(F4:O4)</f>
        <v>4557.1080753038977</v>
      </c>
    </row>
    <row r="5" spans="1:20" x14ac:dyDescent="0.25">
      <c r="A5" s="11"/>
      <c r="B5" s="31"/>
      <c r="C5" s="11" t="str">
        <f>Comparison!B7</f>
        <v>Hefei-10</v>
      </c>
      <c r="D5" s="21">
        <f>Comparison!C7</f>
        <v>1212</v>
      </c>
      <c r="E5" s="17">
        <f>Comparison!D7</f>
        <v>1748829</v>
      </c>
      <c r="F5" s="5">
        <v>1761155</v>
      </c>
      <c r="G5" s="5">
        <v>1761054</v>
      </c>
      <c r="H5" s="5">
        <v>1751271</v>
      </c>
      <c r="I5" s="5">
        <v>1758563</v>
      </c>
      <c r="J5" s="22">
        <v>1759826</v>
      </c>
      <c r="K5" s="22">
        <v>1763297</v>
      </c>
      <c r="L5" s="22">
        <v>1756139</v>
      </c>
      <c r="M5" s="22">
        <v>1756357</v>
      </c>
      <c r="N5" s="22">
        <v>1768005</v>
      </c>
      <c r="O5" s="17">
        <v>1761196</v>
      </c>
      <c r="P5" s="5">
        <f>MIN(F5:O5)</f>
        <v>1751271</v>
      </c>
      <c r="Q5" s="13">
        <f>P5/E5-1</f>
        <v>1.3963629377142794E-3</v>
      </c>
      <c r="R5" s="5">
        <f>AVERAGE(F5:O5)</f>
        <v>1759686.3</v>
      </c>
      <c r="S5" s="13">
        <f>R5/E5-1</f>
        <v>6.2083256853586732E-3</v>
      </c>
      <c r="T5" s="21">
        <f>_xlfn.STDEV.P(F5:O5)</f>
        <v>4293.145351604112</v>
      </c>
    </row>
    <row r="6" spans="1:20" x14ac:dyDescent="0.25">
      <c r="A6" s="11"/>
      <c r="B6" s="31"/>
      <c r="C6" s="11" t="str">
        <f>Comparison!B8</f>
        <v>F1_g-6</v>
      </c>
      <c r="D6" s="21">
        <f>Comparison!C8</f>
        <v>780</v>
      </c>
      <c r="E6" s="17">
        <f>Comparison!D8</f>
        <v>474809</v>
      </c>
      <c r="F6" s="5">
        <v>441888</v>
      </c>
      <c r="G6" s="5">
        <v>442503</v>
      </c>
      <c r="H6" s="5">
        <v>442616</v>
      </c>
      <c r="I6" s="5">
        <v>440299</v>
      </c>
      <c r="J6" s="22">
        <v>440842</v>
      </c>
      <c r="K6" s="22">
        <v>442510</v>
      </c>
      <c r="L6" s="22">
        <v>442407</v>
      </c>
      <c r="M6" s="22">
        <v>439439</v>
      </c>
      <c r="N6" s="22">
        <v>441399</v>
      </c>
      <c r="O6" s="17">
        <v>441882</v>
      </c>
      <c r="P6" s="5">
        <f t="shared" ref="P6:P8" si="0">MIN(F6:O6)</f>
        <v>439439</v>
      </c>
      <c r="Q6" s="13">
        <f t="shared" ref="Q6:Q8" si="1">P6/E6-1</f>
        <v>-7.4493111967127823E-2</v>
      </c>
      <c r="R6" s="5">
        <f t="shared" ref="R6:R8" si="2">AVERAGE(F6:O6)</f>
        <v>441578.5</v>
      </c>
      <c r="S6" s="13">
        <f t="shared" ref="S6:S8" si="3">R6/E6-1</f>
        <v>-6.9987089545480385E-2</v>
      </c>
      <c r="T6" s="21">
        <f t="shared" ref="T6:T8" si="4">_xlfn.STDEV.P(F6:O6)</f>
        <v>1022.8561238023655</v>
      </c>
    </row>
    <row r="7" spans="1:20" x14ac:dyDescent="0.25">
      <c r="A7" s="11"/>
      <c r="B7" s="31"/>
      <c r="C7" s="11" t="str">
        <f>Comparison!B9</f>
        <v>Beijing-3</v>
      </c>
      <c r="D7" s="21">
        <f>Comparison!C9</f>
        <v>1075</v>
      </c>
      <c r="E7" s="17">
        <f>Comparison!D9</f>
        <v>1534878</v>
      </c>
      <c r="F7" s="5">
        <v>1549577</v>
      </c>
      <c r="G7" s="5">
        <v>1542637</v>
      </c>
      <c r="H7" s="5">
        <v>1538368</v>
      </c>
      <c r="I7" s="5">
        <v>1544190</v>
      </c>
      <c r="J7" s="22">
        <v>1547520</v>
      </c>
      <c r="K7" s="22">
        <v>1541180</v>
      </c>
      <c r="L7" s="22">
        <v>1549478</v>
      </c>
      <c r="M7" s="22">
        <v>1546836</v>
      </c>
      <c r="N7" s="22">
        <v>1542914</v>
      </c>
      <c r="O7" s="17">
        <v>1546513</v>
      </c>
      <c r="P7" s="5">
        <f t="shared" si="0"/>
        <v>1538368</v>
      </c>
      <c r="Q7" s="13">
        <f t="shared" si="1"/>
        <v>2.2737963538470574E-3</v>
      </c>
      <c r="R7" s="5">
        <f t="shared" si="2"/>
        <v>1544921.3</v>
      </c>
      <c r="S7" s="13">
        <f t="shared" si="3"/>
        <v>6.5433865101982569E-3</v>
      </c>
      <c r="T7" s="21">
        <f t="shared" si="4"/>
        <v>3494.5247187564719</v>
      </c>
    </row>
    <row r="8" spans="1:20" x14ac:dyDescent="0.25">
      <c r="A8" s="11"/>
      <c r="B8" s="31"/>
      <c r="C8" s="11" t="str">
        <f>Comparison!B10</f>
        <v>Beijing-5</v>
      </c>
      <c r="D8" s="21">
        <f>Comparison!C10</f>
        <v>1792</v>
      </c>
      <c r="E8" s="17">
        <f>Comparison!D10</f>
        <v>2199275</v>
      </c>
      <c r="F8" s="5">
        <v>2209706</v>
      </c>
      <c r="G8" s="5">
        <v>2223765</v>
      </c>
      <c r="H8" s="5">
        <v>2216618</v>
      </c>
      <c r="I8" s="5">
        <v>2214576</v>
      </c>
      <c r="J8" s="22">
        <v>2215984</v>
      </c>
      <c r="K8" s="22">
        <v>2225876</v>
      </c>
      <c r="L8" s="22">
        <v>2215011</v>
      </c>
      <c r="M8" s="22">
        <v>2213932</v>
      </c>
      <c r="N8" s="22">
        <v>2202023</v>
      </c>
      <c r="O8" s="17">
        <v>2215778</v>
      </c>
      <c r="P8" s="5">
        <f t="shared" si="0"/>
        <v>2202023</v>
      </c>
      <c r="Q8" s="13">
        <f t="shared" si="1"/>
        <v>1.2495026770185103E-3</v>
      </c>
      <c r="R8" s="5">
        <f t="shared" si="2"/>
        <v>2215326.9</v>
      </c>
      <c r="S8" s="13">
        <f t="shared" si="3"/>
        <v>7.2987234429526815E-3</v>
      </c>
      <c r="T8" s="21">
        <f t="shared" si="4"/>
        <v>6292.7332288918778</v>
      </c>
    </row>
    <row r="9" spans="1:20" x14ac:dyDescent="0.25">
      <c r="A9" s="11"/>
      <c r="B9" s="31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1:20" x14ac:dyDescent="0.25">
      <c r="A10" s="11"/>
      <c r="B10" s="31"/>
      <c r="C10" s="11"/>
      <c r="D10" s="21"/>
      <c r="E10" s="17"/>
      <c r="F10" s="5"/>
      <c r="G10" s="5"/>
      <c r="H10" s="5"/>
      <c r="I10" s="5"/>
      <c r="J10" s="22"/>
      <c r="K10" s="22"/>
      <c r="L10" s="22"/>
      <c r="M10" s="22"/>
      <c r="N10" s="22"/>
      <c r="O10" s="17"/>
      <c r="P10" s="5"/>
      <c r="Q10" s="13"/>
      <c r="R10" s="5"/>
      <c r="S10" s="13"/>
      <c r="T10" s="21"/>
    </row>
    <row r="11" spans="1:20" x14ac:dyDescent="0.25">
      <c r="A11" s="11"/>
      <c r="B11" s="31"/>
      <c r="C11" s="11"/>
      <c r="D11" s="21"/>
      <c r="E11" s="17"/>
      <c r="F11" s="5"/>
      <c r="G11" s="5"/>
      <c r="H11" s="5"/>
      <c r="I11" s="5"/>
      <c r="J11" s="22"/>
      <c r="K11" s="22"/>
      <c r="L11" s="22"/>
      <c r="M11" s="22"/>
      <c r="N11" s="22"/>
      <c r="O11" s="17"/>
      <c r="P11" s="5"/>
      <c r="Q11" s="13"/>
      <c r="R11" s="5"/>
      <c r="S11" s="13"/>
      <c r="T11" s="21"/>
    </row>
    <row r="12" spans="1:20" x14ac:dyDescent="0.25">
      <c r="A12" s="11"/>
      <c r="B12" s="31"/>
      <c r="C12" s="11"/>
      <c r="D12" s="21"/>
      <c r="E12" s="17"/>
      <c r="F12" s="5"/>
      <c r="G12" s="5"/>
      <c r="H12" s="5"/>
      <c r="I12" s="5"/>
      <c r="J12" s="22"/>
      <c r="K12" s="22"/>
      <c r="L12" s="22"/>
      <c r="M12" s="22"/>
      <c r="N12" s="22"/>
      <c r="O12" s="17"/>
      <c r="P12" s="5"/>
      <c r="Q12" s="13"/>
      <c r="R12" s="5"/>
      <c r="S12" s="13"/>
      <c r="T12" s="21"/>
    </row>
    <row r="13" spans="1:20" x14ac:dyDescent="0.25">
      <c r="A13" s="11"/>
      <c r="B13" s="31"/>
      <c r="C13" s="11"/>
      <c r="D13" s="21"/>
      <c r="E13" s="17"/>
      <c r="F13" s="5"/>
      <c r="G13" s="5"/>
      <c r="H13" s="5"/>
      <c r="I13" s="5"/>
      <c r="J13" s="22"/>
      <c r="K13" s="22"/>
      <c r="L13" s="22"/>
      <c r="M13" s="22"/>
      <c r="N13" s="22"/>
      <c r="O13" s="17"/>
      <c r="P13" s="5"/>
      <c r="Q13" s="13"/>
      <c r="R13" s="5"/>
      <c r="S13" s="13"/>
      <c r="T13" s="21"/>
    </row>
    <row r="14" spans="1:20" x14ac:dyDescent="0.25">
      <c r="A14" s="11"/>
      <c r="B14" s="31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1:20" ht="15.75" thickBot="1" x14ac:dyDescent="0.3"/>
    <row r="17" spans="2:20" ht="16.5" thickTop="1" thickBot="1" x14ac:dyDescent="0.3">
      <c r="B17" s="33"/>
      <c r="F17" s="25" t="s">
        <v>1</v>
      </c>
      <c r="G17" s="30"/>
      <c r="H17" s="30"/>
      <c r="I17" s="30"/>
      <c r="J17" s="30"/>
      <c r="K17" s="30"/>
      <c r="L17" s="30"/>
      <c r="M17" s="30"/>
      <c r="N17" s="30"/>
      <c r="O17" s="26"/>
    </row>
    <row r="18" spans="2:20" ht="16.5" customHeight="1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25" t="s">
        <v>2</v>
      </c>
      <c r="Q18" s="26"/>
      <c r="R18" s="25" t="s">
        <v>3</v>
      </c>
      <c r="S18" s="26"/>
      <c r="T18" s="1" t="s">
        <v>4</v>
      </c>
    </row>
    <row r="19" spans="2:20" ht="16.5" customHeight="1" thickTop="1" x14ac:dyDescent="0.25">
      <c r="B19" s="34" t="s">
        <v>17</v>
      </c>
      <c r="C19" s="10" t="str">
        <f>Comparison!B6</f>
        <v>egl-g2-E</v>
      </c>
      <c r="D19" s="20">
        <f>Comparison!C6</f>
        <v>375</v>
      </c>
      <c r="E19" s="16">
        <f>Comparison!D6</f>
        <v>1602229</v>
      </c>
      <c r="F19" s="5"/>
      <c r="G19" s="5"/>
      <c r="H19" s="5"/>
      <c r="I19" s="5"/>
      <c r="J19" s="23"/>
      <c r="K19" s="22"/>
      <c r="L19" s="22"/>
      <c r="M19" s="22"/>
      <c r="N19" s="22"/>
      <c r="O19" s="16"/>
      <c r="P19" s="5">
        <f>MIN(F19:O19)</f>
        <v>0</v>
      </c>
      <c r="Q19" s="13">
        <f>P19/E19-1</f>
        <v>-1</v>
      </c>
      <c r="R19" s="5" t="e">
        <f>AVERAGE(F19:O19)</f>
        <v>#DIV/0!</v>
      </c>
      <c r="S19" s="13" t="e">
        <f>R19/E19-1</f>
        <v>#DIV/0!</v>
      </c>
      <c r="T19" s="21" t="e">
        <f>_xlfn.STDEV.P(F19:O19)</f>
        <v>#DIV/0!</v>
      </c>
    </row>
    <row r="20" spans="2:20" x14ac:dyDescent="0.25">
      <c r="B20" s="31"/>
      <c r="C20" s="11" t="str">
        <f>Comparison!B7</f>
        <v>Hefei-10</v>
      </c>
      <c r="D20" s="21">
        <f>Comparison!C7</f>
        <v>1212</v>
      </c>
      <c r="E20" s="17">
        <f>Comparison!D7</f>
        <v>1748829</v>
      </c>
      <c r="F20" s="5">
        <v>1750284</v>
      </c>
      <c r="G20" s="5">
        <v>1749482</v>
      </c>
      <c r="H20" s="5">
        <v>1741687</v>
      </c>
      <c r="I20" s="5">
        <v>1746900</v>
      </c>
      <c r="J20" s="22">
        <v>1745935</v>
      </c>
      <c r="K20" s="22"/>
      <c r="L20" s="22"/>
      <c r="M20" s="22"/>
      <c r="N20" s="22"/>
      <c r="O20" s="17"/>
      <c r="P20" s="5">
        <f>MIN(F20:O20)</f>
        <v>1741687</v>
      </c>
      <c r="Q20" s="13">
        <f>P20/E20-1</f>
        <v>-4.0838755532988102E-3</v>
      </c>
      <c r="R20" s="5">
        <f>AVERAGE(F20:O20)</f>
        <v>1746857.6</v>
      </c>
      <c r="S20" s="13">
        <f>R20/E20-1</f>
        <v>-1.1272685894389012E-3</v>
      </c>
      <c r="T20" s="21">
        <f>_xlfn.STDEV.P(F20:O20)</f>
        <v>3040.2560813194668</v>
      </c>
    </row>
    <row r="21" spans="2:20" x14ac:dyDescent="0.25">
      <c r="B21" s="31"/>
      <c r="C21" s="11" t="str">
        <f>Comparison!B8</f>
        <v>F1_g-6</v>
      </c>
      <c r="D21" s="21">
        <f>Comparison!C8</f>
        <v>780</v>
      </c>
      <c r="E21" s="17">
        <f>Comparison!D8</f>
        <v>474809</v>
      </c>
      <c r="F21" s="5"/>
      <c r="G21" s="5"/>
      <c r="H21" s="5"/>
      <c r="I21" s="5"/>
      <c r="J21" s="22"/>
      <c r="K21" s="22"/>
      <c r="L21" s="22"/>
      <c r="M21" s="22"/>
      <c r="N21" s="22"/>
      <c r="O21" s="17"/>
      <c r="P21" s="5">
        <f t="shared" ref="P21:P23" si="5">MIN(F21:O21)</f>
        <v>0</v>
      </c>
      <c r="Q21" s="13">
        <f t="shared" ref="Q21:Q23" si="6">P21/E21-1</f>
        <v>-1</v>
      </c>
      <c r="R21" s="5" t="e">
        <f t="shared" ref="R21:R23" si="7">AVERAGE(F21:O21)</f>
        <v>#DIV/0!</v>
      </c>
      <c r="S21" s="13" t="e">
        <f t="shared" ref="S21:S23" si="8">R21/E21-1</f>
        <v>#DIV/0!</v>
      </c>
      <c r="T21" s="21" t="e">
        <f t="shared" ref="T21:T23" si="9">_xlfn.STDEV.P(F21:O21)</f>
        <v>#DIV/0!</v>
      </c>
    </row>
    <row r="22" spans="2:20" x14ac:dyDescent="0.25">
      <c r="B22" s="31"/>
      <c r="C22" s="11" t="str">
        <f>Comparison!B9</f>
        <v>Beijing-3</v>
      </c>
      <c r="D22" s="21">
        <f>Comparison!C9</f>
        <v>1075</v>
      </c>
      <c r="E22" s="17">
        <f>Comparison!D9</f>
        <v>1534878</v>
      </c>
      <c r="F22" s="5">
        <v>1548149</v>
      </c>
      <c r="G22" s="5">
        <v>1539983</v>
      </c>
      <c r="H22" s="5">
        <v>1542478</v>
      </c>
      <c r="I22" s="5">
        <v>1539455</v>
      </c>
      <c r="J22" s="22">
        <v>1539768</v>
      </c>
      <c r="K22" s="22"/>
      <c r="L22" s="22"/>
      <c r="M22" s="22"/>
      <c r="N22" s="22"/>
      <c r="O22" s="17"/>
      <c r="P22" s="5">
        <f t="shared" si="5"/>
        <v>1539455</v>
      </c>
      <c r="Q22" s="13">
        <f t="shared" si="6"/>
        <v>2.9819959631971482E-3</v>
      </c>
      <c r="R22" s="5">
        <f t="shared" si="7"/>
        <v>1541966.6</v>
      </c>
      <c r="S22" s="13">
        <f t="shared" si="8"/>
        <v>4.6183475168710686E-3</v>
      </c>
      <c r="T22" s="21">
        <f t="shared" si="9"/>
        <v>3272.9266780665894</v>
      </c>
    </row>
    <row r="23" spans="2:20" x14ac:dyDescent="0.25">
      <c r="B23" s="31"/>
      <c r="C23" s="11" t="str">
        <f>Comparison!B10</f>
        <v>Beijing-5</v>
      </c>
      <c r="D23" s="21">
        <f>Comparison!C10</f>
        <v>1792</v>
      </c>
      <c r="E23" s="17">
        <f>Comparison!D10</f>
        <v>2199275</v>
      </c>
      <c r="F23" s="5">
        <v>2206080</v>
      </c>
      <c r="G23" s="5">
        <v>2211436</v>
      </c>
      <c r="H23" s="5">
        <v>2206202</v>
      </c>
      <c r="I23" s="5">
        <v>2202382</v>
      </c>
      <c r="J23" s="22">
        <v>2204045</v>
      </c>
      <c r="K23" s="22"/>
      <c r="L23" s="22"/>
      <c r="M23" s="22"/>
      <c r="N23" s="22"/>
      <c r="O23" s="17"/>
      <c r="P23" s="5">
        <f t="shared" si="5"/>
        <v>2202382</v>
      </c>
      <c r="Q23" s="13">
        <f t="shared" si="6"/>
        <v>1.4127382887543227E-3</v>
      </c>
      <c r="R23" s="5">
        <f t="shared" si="7"/>
        <v>2206029</v>
      </c>
      <c r="S23" s="13">
        <f t="shared" si="8"/>
        <v>3.0710120380579298E-3</v>
      </c>
      <c r="T23" s="21">
        <f t="shared" si="9"/>
        <v>3049.7555311860656</v>
      </c>
    </row>
    <row r="24" spans="2:20" x14ac:dyDescent="0.25">
      <c r="B24" s="31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31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31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31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31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4:B14"/>
    <mergeCell ref="B19:B28"/>
    <mergeCell ref="P3:Q3"/>
    <mergeCell ref="R3:S3"/>
    <mergeCell ref="F2:O2"/>
    <mergeCell ref="F17:O17"/>
    <mergeCell ref="P18:Q18"/>
    <mergeCell ref="R18:S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81BF-362D-4F38-A22D-B817C4C20373}">
  <dimension ref="B1:T29"/>
  <sheetViews>
    <sheetView topLeftCell="B1" zoomScale="150" zoomScaleNormal="150" workbookViewId="0">
      <selection activeCell="E20" sqref="E20"/>
    </sheetView>
  </sheetViews>
  <sheetFormatPr defaultRowHeight="15" x14ac:dyDescent="0.25"/>
  <sheetData>
    <row r="1" spans="2:20" ht="15.75" thickBot="1" x14ac:dyDescent="0.3"/>
    <row r="2" spans="2:20" ht="16.5" thickTop="1" thickBot="1" x14ac:dyDescent="0.3">
      <c r="F2" s="25" t="s">
        <v>1</v>
      </c>
      <c r="G2" s="30"/>
      <c r="H2" s="30"/>
      <c r="I2" s="30"/>
      <c r="J2" s="30"/>
      <c r="K2" s="30"/>
      <c r="L2" s="30"/>
      <c r="M2" s="30"/>
      <c r="N2" s="30"/>
      <c r="O2" s="26"/>
    </row>
    <row r="3" spans="2:20" ht="16.5" thickTop="1" thickBot="1" x14ac:dyDescent="0.3">
      <c r="B3" s="32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25" t="s">
        <v>2</v>
      </c>
      <c r="Q3" s="26"/>
      <c r="R3" s="25" t="s">
        <v>3</v>
      </c>
      <c r="S3" s="26"/>
      <c r="T3" s="1" t="s">
        <v>4</v>
      </c>
    </row>
    <row r="4" spans="2:20" ht="15.75" thickTop="1" x14ac:dyDescent="0.25">
      <c r="B4" s="31" t="s">
        <v>16</v>
      </c>
      <c r="C4" s="11" t="str">
        <f>Comparison!B6</f>
        <v>egl-g2-E</v>
      </c>
      <c r="D4" s="20">
        <f>Comparison!C6</f>
        <v>375</v>
      </c>
      <c r="E4" s="16">
        <f>Comparison!D6</f>
        <v>1602229</v>
      </c>
      <c r="F4" s="5"/>
      <c r="G4" s="5"/>
      <c r="H4" s="5"/>
      <c r="I4" s="5"/>
      <c r="J4" s="23"/>
      <c r="K4" s="22"/>
      <c r="L4" s="22"/>
      <c r="M4" s="22"/>
      <c r="N4" s="22"/>
      <c r="O4" s="16"/>
      <c r="P4" s="5">
        <f>MIN(F4:O4)</f>
        <v>0</v>
      </c>
      <c r="Q4" s="13">
        <f>P4/E4-1</f>
        <v>-1</v>
      </c>
      <c r="R4" s="5" t="e">
        <f>AVERAGE(F4:O4)</f>
        <v>#DIV/0!</v>
      </c>
      <c r="S4" s="13" t="e">
        <f>R4/E4-1</f>
        <v>#DIV/0!</v>
      </c>
      <c r="T4" s="21" t="e">
        <f>_xlfn.STDEV.P(F4:O4)</f>
        <v>#DIV/0!</v>
      </c>
    </row>
    <row r="5" spans="2:20" x14ac:dyDescent="0.25">
      <c r="B5" s="31"/>
      <c r="C5" s="11" t="str">
        <f>Comparison!B7</f>
        <v>Hefei-10</v>
      </c>
      <c r="D5" s="21">
        <f>Comparison!C7</f>
        <v>1212</v>
      </c>
      <c r="E5" s="17">
        <f>Comparison!D7</f>
        <v>1748829</v>
      </c>
      <c r="F5" s="5"/>
      <c r="G5" s="5"/>
      <c r="H5" s="5"/>
      <c r="I5" s="5"/>
      <c r="J5" s="22"/>
      <c r="K5" s="22"/>
      <c r="L5" s="22"/>
      <c r="M5" s="22"/>
      <c r="N5" s="22"/>
      <c r="O5" s="17"/>
      <c r="P5" s="5">
        <f>MIN(F5:O5)</f>
        <v>0</v>
      </c>
      <c r="Q5" s="13">
        <f>P5/E5-1</f>
        <v>-1</v>
      </c>
      <c r="R5" s="5" t="e">
        <f>AVERAGE(F5:O5)</f>
        <v>#DIV/0!</v>
      </c>
      <c r="S5" s="13" t="e">
        <f>R5/E5-1</f>
        <v>#DIV/0!</v>
      </c>
      <c r="T5" s="21" t="e">
        <f>_xlfn.STDEV.P(F5:O5)</f>
        <v>#DIV/0!</v>
      </c>
    </row>
    <row r="6" spans="2:20" x14ac:dyDescent="0.25">
      <c r="B6" s="31"/>
      <c r="C6" s="11" t="str">
        <f>Comparison!B8</f>
        <v>F1_g-6</v>
      </c>
      <c r="D6" s="21">
        <f>Comparison!C8</f>
        <v>780</v>
      </c>
      <c r="E6" s="17">
        <f>Comparison!D8</f>
        <v>474809</v>
      </c>
      <c r="F6" s="5"/>
      <c r="G6" s="5"/>
      <c r="H6" s="5"/>
      <c r="I6" s="5"/>
      <c r="J6" s="22"/>
      <c r="K6" s="22"/>
      <c r="L6" s="22"/>
      <c r="M6" s="22"/>
      <c r="N6" s="22"/>
      <c r="O6" s="17"/>
      <c r="P6" s="5">
        <f t="shared" ref="P6:P8" si="0">MIN(F6:O6)</f>
        <v>0</v>
      </c>
      <c r="Q6" s="13">
        <f t="shared" ref="Q6:Q8" si="1">P6/E6-1</f>
        <v>-1</v>
      </c>
      <c r="R6" s="5" t="e">
        <f t="shared" ref="R6:R8" si="2">AVERAGE(F6:O6)</f>
        <v>#DIV/0!</v>
      </c>
      <c r="S6" s="13" t="e">
        <f t="shared" ref="S6:S8" si="3">R6/E6-1</f>
        <v>#DIV/0!</v>
      </c>
      <c r="T6" s="21" t="e">
        <f t="shared" ref="T6:T8" si="4">_xlfn.STDEV.P(F6:O6)</f>
        <v>#DIV/0!</v>
      </c>
    </row>
    <row r="7" spans="2:20" x14ac:dyDescent="0.25">
      <c r="B7" s="31"/>
      <c r="C7" s="11" t="str">
        <f>Comparison!B9</f>
        <v>Beijing-3</v>
      </c>
      <c r="D7" s="21">
        <f>Comparison!C9</f>
        <v>1075</v>
      </c>
      <c r="E7" s="17">
        <f>Comparison!D9</f>
        <v>1534878</v>
      </c>
      <c r="F7" s="5"/>
      <c r="G7" s="5"/>
      <c r="H7" s="5"/>
      <c r="I7" s="5"/>
      <c r="J7" s="22"/>
      <c r="K7" s="22"/>
      <c r="L7" s="22"/>
      <c r="M7" s="22"/>
      <c r="N7" s="22"/>
      <c r="O7" s="17"/>
      <c r="P7" s="5">
        <f t="shared" si="0"/>
        <v>0</v>
      </c>
      <c r="Q7" s="13">
        <f t="shared" si="1"/>
        <v>-1</v>
      </c>
      <c r="R7" s="5" t="e">
        <f t="shared" si="2"/>
        <v>#DIV/0!</v>
      </c>
      <c r="S7" s="13" t="e">
        <f t="shared" si="3"/>
        <v>#DIV/0!</v>
      </c>
      <c r="T7" s="21" t="e">
        <f t="shared" si="4"/>
        <v>#DIV/0!</v>
      </c>
    </row>
    <row r="8" spans="2:20" x14ac:dyDescent="0.25">
      <c r="B8" s="31"/>
      <c r="C8" s="11" t="str">
        <f>Comparison!B10</f>
        <v>Beijing-5</v>
      </c>
      <c r="D8" s="21">
        <f>Comparison!C10</f>
        <v>1792</v>
      </c>
      <c r="E8" s="17">
        <f>Comparison!D10</f>
        <v>2199275</v>
      </c>
      <c r="F8" s="5"/>
      <c r="G8" s="5"/>
      <c r="H8" s="5"/>
      <c r="I8" s="5"/>
      <c r="J8" s="22"/>
      <c r="K8" s="22"/>
      <c r="L8" s="22"/>
      <c r="M8" s="22"/>
      <c r="N8" s="22"/>
      <c r="O8" s="17"/>
      <c r="P8" s="5">
        <f t="shared" si="0"/>
        <v>0</v>
      </c>
      <c r="Q8" s="13">
        <f t="shared" si="1"/>
        <v>-1</v>
      </c>
      <c r="R8" s="5" t="e">
        <f t="shared" si="2"/>
        <v>#DIV/0!</v>
      </c>
      <c r="S8" s="13" t="e">
        <f t="shared" si="3"/>
        <v>#DIV/0!</v>
      </c>
      <c r="T8" s="21" t="e">
        <f t="shared" si="4"/>
        <v>#DIV/0!</v>
      </c>
    </row>
    <row r="9" spans="2:20" x14ac:dyDescent="0.25">
      <c r="B9" s="31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2:20" x14ac:dyDescent="0.25">
      <c r="B10" s="31"/>
      <c r="C10" s="11"/>
      <c r="D10" s="21"/>
      <c r="E10" s="17"/>
      <c r="F10" s="5"/>
      <c r="G10" s="5"/>
      <c r="H10" s="5"/>
      <c r="I10" s="5"/>
      <c r="J10" s="22"/>
      <c r="K10" s="22"/>
      <c r="L10" s="22"/>
      <c r="M10" s="22"/>
      <c r="N10" s="22"/>
      <c r="O10" s="17"/>
      <c r="P10" s="5"/>
      <c r="Q10" s="13"/>
      <c r="R10" s="5"/>
      <c r="S10" s="13"/>
      <c r="T10" s="21"/>
    </row>
    <row r="11" spans="2:20" x14ac:dyDescent="0.25">
      <c r="B11" s="31"/>
      <c r="C11" s="11"/>
      <c r="D11" s="21"/>
      <c r="E11" s="17"/>
      <c r="F11" s="5"/>
      <c r="G11" s="5"/>
      <c r="H11" s="5"/>
      <c r="I11" s="5"/>
      <c r="J11" s="22"/>
      <c r="K11" s="22"/>
      <c r="L11" s="22"/>
      <c r="M11" s="22"/>
      <c r="N11" s="22"/>
      <c r="O11" s="17"/>
      <c r="P11" s="5"/>
      <c r="Q11" s="13"/>
      <c r="R11" s="5"/>
      <c r="S11" s="13"/>
      <c r="T11" s="21"/>
    </row>
    <row r="12" spans="2:20" x14ac:dyDescent="0.25">
      <c r="B12" s="31"/>
      <c r="C12" s="11"/>
      <c r="D12" s="21"/>
      <c r="E12" s="17"/>
      <c r="F12" s="5"/>
      <c r="G12" s="5"/>
      <c r="H12" s="5"/>
      <c r="I12" s="5"/>
      <c r="J12" s="22"/>
      <c r="K12" s="22"/>
      <c r="L12" s="22"/>
      <c r="M12" s="22"/>
      <c r="N12" s="22"/>
      <c r="O12" s="17"/>
      <c r="P12" s="5"/>
      <c r="Q12" s="13"/>
      <c r="R12" s="5"/>
      <c r="S12" s="13"/>
      <c r="T12" s="21"/>
    </row>
    <row r="13" spans="2:20" x14ac:dyDescent="0.25">
      <c r="B13" s="31"/>
      <c r="C13" s="11"/>
      <c r="D13" s="21"/>
      <c r="E13" s="17"/>
      <c r="F13" s="5"/>
      <c r="G13" s="5"/>
      <c r="H13" s="5"/>
      <c r="I13" s="5"/>
      <c r="J13" s="22"/>
      <c r="K13" s="22"/>
      <c r="L13" s="22"/>
      <c r="M13" s="22"/>
      <c r="N13" s="22"/>
      <c r="O13" s="17"/>
      <c r="P13" s="5"/>
      <c r="Q13" s="13"/>
      <c r="R13" s="5"/>
      <c r="S13" s="13"/>
      <c r="T13" s="21"/>
    </row>
    <row r="14" spans="2:20" x14ac:dyDescent="0.25">
      <c r="B14" s="31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2:20" ht="15.75" thickBot="1" x14ac:dyDescent="0.3"/>
    <row r="17" spans="2:20" ht="16.5" thickTop="1" thickBot="1" x14ac:dyDescent="0.3">
      <c r="B17" s="33"/>
      <c r="F17" s="25" t="s">
        <v>1</v>
      </c>
      <c r="G17" s="30"/>
      <c r="H17" s="30"/>
      <c r="I17" s="30"/>
      <c r="J17" s="30"/>
      <c r="K17" s="30"/>
      <c r="L17" s="30"/>
      <c r="M17" s="30"/>
      <c r="N17" s="30"/>
      <c r="O17" s="26"/>
    </row>
    <row r="18" spans="2:20" ht="16.5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25" t="s">
        <v>2</v>
      </c>
      <c r="Q18" s="26"/>
      <c r="R18" s="25" t="s">
        <v>3</v>
      </c>
      <c r="S18" s="26"/>
      <c r="T18" s="1" t="s">
        <v>4</v>
      </c>
    </row>
    <row r="19" spans="2:20" ht="15.75" thickTop="1" x14ac:dyDescent="0.25">
      <c r="B19" s="34" t="s">
        <v>17</v>
      </c>
      <c r="C19" s="10" t="str">
        <f>Comparison!B6</f>
        <v>egl-g2-E</v>
      </c>
      <c r="D19" s="20">
        <f>Comparison!C6</f>
        <v>375</v>
      </c>
      <c r="E19" s="16">
        <f>Comparison!D6</f>
        <v>1602229</v>
      </c>
      <c r="F19" s="5"/>
      <c r="G19" s="5"/>
      <c r="H19" s="5"/>
      <c r="I19" s="5"/>
      <c r="J19" s="23"/>
      <c r="K19" s="22"/>
      <c r="L19" s="22"/>
      <c r="M19" s="22"/>
      <c r="N19" s="22"/>
      <c r="O19" s="16"/>
      <c r="P19" s="5">
        <f>MIN(F19:O19)</f>
        <v>0</v>
      </c>
      <c r="Q19" s="13">
        <f>P19/E19-1</f>
        <v>-1</v>
      </c>
      <c r="R19" s="5" t="e">
        <f>AVERAGE(F19:O19)</f>
        <v>#DIV/0!</v>
      </c>
      <c r="S19" s="13" t="e">
        <f>R19/E19-1</f>
        <v>#DIV/0!</v>
      </c>
      <c r="T19" s="21" t="e">
        <f>_xlfn.STDEV.P(F19:O19)</f>
        <v>#DIV/0!</v>
      </c>
    </row>
    <row r="20" spans="2:20" x14ac:dyDescent="0.25">
      <c r="B20" s="31"/>
      <c r="C20" s="11" t="str">
        <f>Comparison!B7</f>
        <v>Hefei-10</v>
      </c>
      <c r="D20" s="21">
        <f>Comparison!C7</f>
        <v>1212</v>
      </c>
      <c r="E20" s="17">
        <f>Comparison!D7</f>
        <v>1748829</v>
      </c>
      <c r="F20" s="5"/>
      <c r="G20" s="5"/>
      <c r="H20" s="5"/>
      <c r="I20" s="5"/>
      <c r="J20" s="22"/>
      <c r="K20" s="22"/>
      <c r="L20" s="22"/>
      <c r="M20" s="22"/>
      <c r="N20" s="22"/>
      <c r="O20" s="17"/>
      <c r="P20" s="5">
        <f>MIN(F20:O20)</f>
        <v>0</v>
      </c>
      <c r="Q20" s="13">
        <f>P20/E20-1</f>
        <v>-1</v>
      </c>
      <c r="R20" s="5" t="e">
        <f>AVERAGE(F20:O20)</f>
        <v>#DIV/0!</v>
      </c>
      <c r="S20" s="13" t="e">
        <f>R20/E20-1</f>
        <v>#DIV/0!</v>
      </c>
      <c r="T20" s="21" t="e">
        <f>_xlfn.STDEV.P(F20:O20)</f>
        <v>#DIV/0!</v>
      </c>
    </row>
    <row r="21" spans="2:20" x14ac:dyDescent="0.25">
      <c r="B21" s="31"/>
      <c r="C21" s="11" t="str">
        <f>Comparison!B8</f>
        <v>F1_g-6</v>
      </c>
      <c r="D21" s="21">
        <f>Comparison!C8</f>
        <v>780</v>
      </c>
      <c r="E21" s="17">
        <f>Comparison!D8</f>
        <v>474809</v>
      </c>
      <c r="F21" s="5"/>
      <c r="G21" s="5"/>
      <c r="H21" s="5"/>
      <c r="I21" s="5"/>
      <c r="J21" s="22"/>
      <c r="K21" s="22"/>
      <c r="L21" s="22"/>
      <c r="M21" s="22"/>
      <c r="N21" s="22"/>
      <c r="O21" s="17"/>
      <c r="P21" s="5">
        <f t="shared" ref="P21:P23" si="5">MIN(F21:O21)</f>
        <v>0</v>
      </c>
      <c r="Q21" s="13">
        <f t="shared" ref="Q21:Q23" si="6">P21/E21-1</f>
        <v>-1</v>
      </c>
      <c r="R21" s="5" t="e">
        <f t="shared" ref="R21:R23" si="7">AVERAGE(F21:O21)</f>
        <v>#DIV/0!</v>
      </c>
      <c r="S21" s="13" t="e">
        <f t="shared" ref="S21:S23" si="8">R21/E21-1</f>
        <v>#DIV/0!</v>
      </c>
      <c r="T21" s="21" t="e">
        <f t="shared" ref="T21:T23" si="9">_xlfn.STDEV.P(F21:O21)</f>
        <v>#DIV/0!</v>
      </c>
    </row>
    <row r="22" spans="2:20" x14ac:dyDescent="0.25">
      <c r="B22" s="31"/>
      <c r="C22" s="11" t="str">
        <f>Comparison!B9</f>
        <v>Beijing-3</v>
      </c>
      <c r="D22" s="21">
        <f>Comparison!C9</f>
        <v>1075</v>
      </c>
      <c r="E22" s="17">
        <f>Comparison!D9</f>
        <v>1534878</v>
      </c>
      <c r="F22" s="5"/>
      <c r="G22" s="5"/>
      <c r="H22" s="5"/>
      <c r="I22" s="5"/>
      <c r="J22" s="22"/>
      <c r="K22" s="22"/>
      <c r="L22" s="22"/>
      <c r="M22" s="22"/>
      <c r="N22" s="22"/>
      <c r="O22" s="17"/>
      <c r="P22" s="5">
        <f t="shared" si="5"/>
        <v>0</v>
      </c>
      <c r="Q22" s="13">
        <f t="shared" si="6"/>
        <v>-1</v>
      </c>
      <c r="R22" s="5" t="e">
        <f t="shared" si="7"/>
        <v>#DIV/0!</v>
      </c>
      <c r="S22" s="13" t="e">
        <f t="shared" si="8"/>
        <v>#DIV/0!</v>
      </c>
      <c r="T22" s="21" t="e">
        <f t="shared" si="9"/>
        <v>#DIV/0!</v>
      </c>
    </row>
    <row r="23" spans="2:20" x14ac:dyDescent="0.25">
      <c r="B23" s="31"/>
      <c r="C23" s="11" t="str">
        <f>Comparison!B10</f>
        <v>Beijing-5</v>
      </c>
      <c r="D23" s="21">
        <f>Comparison!C10</f>
        <v>1792</v>
      </c>
      <c r="E23" s="17">
        <f>Comparison!D10</f>
        <v>2199275</v>
      </c>
      <c r="F23" s="5"/>
      <c r="G23" s="5"/>
      <c r="H23" s="5"/>
      <c r="I23" s="5"/>
      <c r="J23" s="22"/>
      <c r="K23" s="22"/>
      <c r="L23" s="22"/>
      <c r="M23" s="22"/>
      <c r="N23" s="22"/>
      <c r="O23" s="17"/>
      <c r="P23" s="5">
        <f t="shared" si="5"/>
        <v>0</v>
      </c>
      <c r="Q23" s="13">
        <f t="shared" si="6"/>
        <v>-1</v>
      </c>
      <c r="R23" s="5" t="e">
        <f t="shared" si="7"/>
        <v>#DIV/0!</v>
      </c>
      <c r="S23" s="13" t="e">
        <f t="shared" si="8"/>
        <v>#DIV/0!</v>
      </c>
      <c r="T23" s="21" t="e">
        <f t="shared" si="9"/>
        <v>#DIV/0!</v>
      </c>
    </row>
    <row r="24" spans="2:20" x14ac:dyDescent="0.25">
      <c r="B24" s="31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31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31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31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31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19:B28"/>
    <mergeCell ref="F2:O2"/>
    <mergeCell ref="P3:Q3"/>
    <mergeCell ref="R3:S3"/>
    <mergeCell ref="B4:B14"/>
    <mergeCell ref="F17:O17"/>
    <mergeCell ref="P18:Q18"/>
    <mergeCell ref="R18:S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BDDF-2E4A-43BA-9C94-A9709F6384C0}">
  <dimension ref="A1"/>
  <sheetViews>
    <sheetView workbookViewId="0">
      <selection activeCell="J24" sqref="J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UHGS</vt:lpstr>
      <vt:lpstr>MADCoM (Only HD)</vt:lpstr>
      <vt:lpstr>MADCoM (HD+RCO)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Oliveira</dc:creator>
  <cp:lastModifiedBy>Diogo Oliveira</cp:lastModifiedBy>
  <dcterms:created xsi:type="dcterms:W3CDTF">2022-02-12T13:17:53Z</dcterms:created>
  <dcterms:modified xsi:type="dcterms:W3CDTF">2022-03-13T13:36:41Z</dcterms:modified>
</cp:coreProperties>
</file>