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go\OneDrive\Documentos\IST\Master Thesis\MADCoM\Results\Excel Sheets\"/>
    </mc:Choice>
  </mc:AlternateContent>
  <xr:revisionPtr revIDLastSave="0" documentId="13_ncr:1_{5719F54E-9728-4723-83F9-17D45CCC4B96}" xr6:coauthVersionLast="47" xr6:coauthVersionMax="47" xr10:uidLastSave="{00000000-0000-0000-0000-000000000000}"/>
  <bookViews>
    <workbookView xWindow="-120" yWindow="-120" windowWidth="29040" windowHeight="16440" activeTab="6" xr2:uid="{03D7EE80-680F-421B-99E1-BEBDEF059FA5}"/>
  </bookViews>
  <sheets>
    <sheet name="Comparison" sheetId="3" r:id="rId1"/>
    <sheet name="UHGS" sheetId="1" r:id="rId2"/>
    <sheet name="MADCoM (Only HD)" sheetId="2" r:id="rId3"/>
    <sheet name="MADCoM (HD+RCO)" sheetId="5" r:id="rId4"/>
    <sheet name="HD Fraction" sheetId="6" r:id="rId5"/>
    <sheet name="Mutation Probability" sheetId="7" r:id="rId6"/>
    <sheet name="Cut Probabilities" sheetId="8" r:id="rId7"/>
    <sheet name="Sheet1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1" i="7" l="1"/>
  <c r="R31" i="7"/>
  <c r="S31" i="7" s="1"/>
  <c r="M10" i="7" s="1"/>
  <c r="P31" i="7"/>
  <c r="J10" i="7" s="1"/>
  <c r="E31" i="7"/>
  <c r="D31" i="7"/>
  <c r="C31" i="7"/>
  <c r="T30" i="7"/>
  <c r="R30" i="7"/>
  <c r="S30" i="7" s="1"/>
  <c r="M9" i="7" s="1"/>
  <c r="P30" i="7"/>
  <c r="Q30" i="7" s="1"/>
  <c r="K9" i="7" s="1"/>
  <c r="E30" i="7"/>
  <c r="D30" i="7"/>
  <c r="C30" i="7"/>
  <c r="T29" i="7"/>
  <c r="R29" i="7"/>
  <c r="S29" i="7" s="1"/>
  <c r="M8" i="7" s="1"/>
  <c r="P29" i="7"/>
  <c r="Q29" i="7" s="1"/>
  <c r="K8" i="7" s="1"/>
  <c r="E29" i="7"/>
  <c r="D29" i="7"/>
  <c r="C29" i="7"/>
  <c r="T28" i="7"/>
  <c r="R28" i="7"/>
  <c r="S28" i="7" s="1"/>
  <c r="M7" i="7" s="1"/>
  <c r="P28" i="7"/>
  <c r="Q28" i="7" s="1"/>
  <c r="K7" i="7" s="1"/>
  <c r="E28" i="7"/>
  <c r="D28" i="7"/>
  <c r="C28" i="7"/>
  <c r="T27" i="7"/>
  <c r="R27" i="7"/>
  <c r="S27" i="7" s="1"/>
  <c r="M6" i="7" s="1"/>
  <c r="P27" i="7"/>
  <c r="Q27" i="7" s="1"/>
  <c r="K6" i="7" s="1"/>
  <c r="E27" i="7"/>
  <c r="D27" i="7"/>
  <c r="C27" i="7"/>
  <c r="T22" i="7"/>
  <c r="R22" i="7"/>
  <c r="S22" i="7" s="1"/>
  <c r="I10" i="7" s="1"/>
  <c r="P22" i="7"/>
  <c r="Q22" i="7" s="1"/>
  <c r="G10" i="7" s="1"/>
  <c r="E22" i="7"/>
  <c r="D22" i="7"/>
  <c r="C22" i="7"/>
  <c r="T21" i="7"/>
  <c r="R21" i="7"/>
  <c r="S21" i="7" s="1"/>
  <c r="I9" i="7" s="1"/>
  <c r="P21" i="7"/>
  <c r="F9" i="7" s="1"/>
  <c r="E21" i="7"/>
  <c r="D21" i="7"/>
  <c r="C21" i="7"/>
  <c r="T20" i="7"/>
  <c r="R20" i="7"/>
  <c r="S20" i="7" s="1"/>
  <c r="I8" i="7" s="1"/>
  <c r="P20" i="7"/>
  <c r="F8" i="7" s="1"/>
  <c r="E20" i="7"/>
  <c r="D20" i="7"/>
  <c r="C20" i="7"/>
  <c r="T19" i="7"/>
  <c r="R19" i="7"/>
  <c r="S19" i="7" s="1"/>
  <c r="I7" i="7" s="1"/>
  <c r="P19" i="7"/>
  <c r="Q19" i="7" s="1"/>
  <c r="G7" i="7" s="1"/>
  <c r="E19" i="7"/>
  <c r="D19" i="7"/>
  <c r="C19" i="7"/>
  <c r="T18" i="7"/>
  <c r="R18" i="7"/>
  <c r="S18" i="7" s="1"/>
  <c r="I6" i="7" s="1"/>
  <c r="P18" i="7"/>
  <c r="Q18" i="7" s="1"/>
  <c r="G6" i="7" s="1"/>
  <c r="E18" i="7"/>
  <c r="D18" i="7"/>
  <c r="C18" i="7"/>
  <c r="Q10" i="7"/>
  <c r="P10" i="7"/>
  <c r="O10" i="7"/>
  <c r="N10" i="7"/>
  <c r="Q9" i="7"/>
  <c r="P9" i="7"/>
  <c r="O9" i="7"/>
  <c r="N9" i="7"/>
  <c r="J9" i="7"/>
  <c r="Q8" i="7"/>
  <c r="P8" i="7"/>
  <c r="O8" i="7"/>
  <c r="N8" i="7"/>
  <c r="J8" i="7"/>
  <c r="H8" i="7"/>
  <c r="Q7" i="7"/>
  <c r="P7" i="7"/>
  <c r="O7" i="7"/>
  <c r="N7" i="7"/>
  <c r="H7" i="7"/>
  <c r="Q6" i="7"/>
  <c r="P6" i="7"/>
  <c r="O6" i="7"/>
  <c r="N6" i="7"/>
  <c r="F6" i="7"/>
  <c r="J3" i="7"/>
  <c r="F3" i="7"/>
  <c r="N7" i="6"/>
  <c r="O7" i="6"/>
  <c r="P7" i="6"/>
  <c r="Q7" i="6"/>
  <c r="N8" i="6"/>
  <c r="O8" i="6"/>
  <c r="P8" i="6"/>
  <c r="Q8" i="6"/>
  <c r="N9" i="6"/>
  <c r="O9" i="6"/>
  <c r="P9" i="6"/>
  <c r="Q9" i="6"/>
  <c r="N10" i="6"/>
  <c r="O10" i="6"/>
  <c r="P10" i="6"/>
  <c r="Q10" i="6"/>
  <c r="O6" i="6"/>
  <c r="P6" i="6"/>
  <c r="Q6" i="6"/>
  <c r="N6" i="6"/>
  <c r="J3" i="6"/>
  <c r="F3" i="6"/>
  <c r="C28" i="6"/>
  <c r="D28" i="6"/>
  <c r="E28" i="6"/>
  <c r="C29" i="6"/>
  <c r="D29" i="6"/>
  <c r="E29" i="6"/>
  <c r="C30" i="6"/>
  <c r="D30" i="6"/>
  <c r="E30" i="6"/>
  <c r="C31" i="6"/>
  <c r="D31" i="6"/>
  <c r="E31" i="6"/>
  <c r="D27" i="6"/>
  <c r="E27" i="6"/>
  <c r="C27" i="6"/>
  <c r="C19" i="6"/>
  <c r="D19" i="6"/>
  <c r="E19" i="6"/>
  <c r="C20" i="6"/>
  <c r="D20" i="6"/>
  <c r="E20" i="6"/>
  <c r="C21" i="6"/>
  <c r="D21" i="6"/>
  <c r="E21" i="6"/>
  <c r="C22" i="6"/>
  <c r="D22" i="6"/>
  <c r="E22" i="6"/>
  <c r="D18" i="6"/>
  <c r="E18" i="6"/>
  <c r="C18" i="6"/>
  <c r="T31" i="6"/>
  <c r="R31" i="6"/>
  <c r="L10" i="6" s="1"/>
  <c r="P31" i="6"/>
  <c r="J10" i="6" s="1"/>
  <c r="T30" i="6"/>
  <c r="R30" i="6"/>
  <c r="L9" i="6" s="1"/>
  <c r="P30" i="6"/>
  <c r="J9" i="6" s="1"/>
  <c r="T29" i="6"/>
  <c r="R29" i="6"/>
  <c r="L8" i="6" s="1"/>
  <c r="P29" i="6"/>
  <c r="J8" i="6" s="1"/>
  <c r="T28" i="6"/>
  <c r="R28" i="6"/>
  <c r="L7" i="6" s="1"/>
  <c r="P28" i="6"/>
  <c r="J7" i="6" s="1"/>
  <c r="T27" i="6"/>
  <c r="R27" i="6"/>
  <c r="L6" i="6" s="1"/>
  <c r="P27" i="6"/>
  <c r="J6" i="6" s="1"/>
  <c r="T22" i="6"/>
  <c r="R22" i="6"/>
  <c r="H10" i="6" s="1"/>
  <c r="P22" i="6"/>
  <c r="F10" i="6" s="1"/>
  <c r="T21" i="6"/>
  <c r="R21" i="6"/>
  <c r="H9" i="6" s="1"/>
  <c r="P21" i="6"/>
  <c r="F9" i="6" s="1"/>
  <c r="T20" i="6"/>
  <c r="R20" i="6"/>
  <c r="S20" i="6" s="1"/>
  <c r="I8" i="6" s="1"/>
  <c r="P20" i="6"/>
  <c r="F8" i="6" s="1"/>
  <c r="T19" i="6"/>
  <c r="R19" i="6"/>
  <c r="P19" i="6"/>
  <c r="F7" i="6" s="1"/>
  <c r="T18" i="6"/>
  <c r="R18" i="6"/>
  <c r="H6" i="6" s="1"/>
  <c r="P18" i="6"/>
  <c r="F6" i="6" s="1"/>
  <c r="E15" i="3"/>
  <c r="D15" i="3"/>
  <c r="C15" i="3"/>
  <c r="J6" i="7" l="1"/>
  <c r="L10" i="7"/>
  <c r="F7" i="7"/>
  <c r="Q21" i="7"/>
  <c r="G9" i="7" s="1"/>
  <c r="Q20" i="7"/>
  <c r="G8" i="7" s="1"/>
  <c r="H10" i="7"/>
  <c r="L7" i="7"/>
  <c r="L9" i="7"/>
  <c r="J7" i="7"/>
  <c r="L6" i="7"/>
  <c r="Q31" i="7"/>
  <c r="K10" i="7" s="1"/>
  <c r="L8" i="7"/>
  <c r="H9" i="7"/>
  <c r="H6" i="7"/>
  <c r="F10" i="7"/>
  <c r="S29" i="6"/>
  <c r="M8" i="6" s="1"/>
  <c r="S19" i="6"/>
  <c r="I7" i="6" s="1"/>
  <c r="S27" i="6"/>
  <c r="M6" i="6" s="1"/>
  <c r="H8" i="6"/>
  <c r="H7" i="6"/>
  <c r="S22" i="6"/>
  <c r="I10" i="6" s="1"/>
  <c r="Q18" i="6"/>
  <c r="G6" i="6" s="1"/>
  <c r="Q30" i="6"/>
  <c r="K9" i="6" s="1"/>
  <c r="S18" i="6"/>
  <c r="I6" i="6" s="1"/>
  <c r="S30" i="6"/>
  <c r="M9" i="6" s="1"/>
  <c r="Q20" i="6"/>
  <c r="G8" i="6" s="1"/>
  <c r="S21" i="6"/>
  <c r="I9" i="6" s="1"/>
  <c r="Q21" i="6"/>
  <c r="G9" i="6" s="1"/>
  <c r="Q19" i="6"/>
  <c r="G7" i="6" s="1"/>
  <c r="Q27" i="6"/>
  <c r="K6" i="6" s="1"/>
  <c r="S28" i="6"/>
  <c r="M7" i="6" s="1"/>
  <c r="S31" i="6"/>
  <c r="M10" i="6" s="1"/>
  <c r="Q22" i="6"/>
  <c r="G10" i="6" s="1"/>
  <c r="Q28" i="6"/>
  <c r="K7" i="6" s="1"/>
  <c r="Q29" i="6"/>
  <c r="K8" i="6" s="1"/>
  <c r="Q31" i="6"/>
  <c r="K10" i="6" s="1"/>
  <c r="P4" i="1"/>
  <c r="R4" i="1"/>
  <c r="T4" i="1"/>
  <c r="P5" i="1"/>
  <c r="R5" i="1"/>
  <c r="T5" i="1"/>
  <c r="P6" i="1"/>
  <c r="Q6" i="1" s="1"/>
  <c r="R6" i="1"/>
  <c r="T6" i="1"/>
  <c r="P7" i="1"/>
  <c r="R7" i="1"/>
  <c r="T7" i="1"/>
  <c r="P18" i="1"/>
  <c r="F16" i="3" s="1"/>
  <c r="R18" i="1"/>
  <c r="H16" i="3" s="1"/>
  <c r="T18" i="1"/>
  <c r="P19" i="1"/>
  <c r="R19" i="1"/>
  <c r="H17" i="3" s="1"/>
  <c r="T19" i="1"/>
  <c r="P20" i="1"/>
  <c r="R20" i="1"/>
  <c r="H18" i="3" s="1"/>
  <c r="T20" i="1"/>
  <c r="P21" i="1"/>
  <c r="F19" i="3" s="1"/>
  <c r="R21" i="1"/>
  <c r="H19" i="3" s="1"/>
  <c r="T21" i="1"/>
  <c r="C18" i="1"/>
  <c r="D18" i="1"/>
  <c r="E18" i="1"/>
  <c r="C19" i="1"/>
  <c r="D19" i="1"/>
  <c r="E19" i="1"/>
  <c r="C20" i="1"/>
  <c r="D20" i="1"/>
  <c r="E20" i="1"/>
  <c r="C21" i="1"/>
  <c r="D21" i="1"/>
  <c r="E21" i="1"/>
  <c r="C4" i="1"/>
  <c r="D4" i="1"/>
  <c r="E4" i="1"/>
  <c r="C5" i="1"/>
  <c r="D5" i="1"/>
  <c r="E5" i="1"/>
  <c r="C6" i="1"/>
  <c r="D6" i="1"/>
  <c r="E6" i="1"/>
  <c r="C7" i="1"/>
  <c r="D7" i="1"/>
  <c r="E7" i="1"/>
  <c r="P19" i="5"/>
  <c r="N16" i="3" s="1"/>
  <c r="R19" i="5"/>
  <c r="P16" i="3" s="1"/>
  <c r="S19" i="5"/>
  <c r="Q16" i="3" s="1"/>
  <c r="T19" i="5"/>
  <c r="P20" i="5"/>
  <c r="N17" i="3" s="1"/>
  <c r="R20" i="5"/>
  <c r="P17" i="3" s="1"/>
  <c r="T20" i="5"/>
  <c r="P21" i="5"/>
  <c r="N18" i="3" s="1"/>
  <c r="R21" i="5"/>
  <c r="P18" i="3" s="1"/>
  <c r="T21" i="5"/>
  <c r="P22" i="5"/>
  <c r="N19" i="3" s="1"/>
  <c r="R22" i="5"/>
  <c r="P19" i="3" s="1"/>
  <c r="S22" i="5"/>
  <c r="Q19" i="3" s="1"/>
  <c r="T22" i="5"/>
  <c r="P5" i="5"/>
  <c r="R5" i="5"/>
  <c r="T5" i="5"/>
  <c r="P6" i="5"/>
  <c r="R6" i="5"/>
  <c r="S6" i="5" s="1"/>
  <c r="T6" i="5"/>
  <c r="P7" i="5"/>
  <c r="Q7" i="5"/>
  <c r="R7" i="5"/>
  <c r="T7" i="5"/>
  <c r="P8" i="5"/>
  <c r="Q8" i="5" s="1"/>
  <c r="R8" i="5"/>
  <c r="T8" i="5"/>
  <c r="C19" i="5"/>
  <c r="D19" i="5"/>
  <c r="E19" i="5"/>
  <c r="C20" i="5"/>
  <c r="D20" i="5"/>
  <c r="E20" i="5"/>
  <c r="C21" i="5"/>
  <c r="D21" i="5"/>
  <c r="E21" i="5"/>
  <c r="Q21" i="5" s="1"/>
  <c r="O18" i="3" s="1"/>
  <c r="C22" i="5"/>
  <c r="D22" i="5"/>
  <c r="E22" i="5"/>
  <c r="C4" i="5"/>
  <c r="D4" i="5"/>
  <c r="E4" i="5"/>
  <c r="C5" i="5"/>
  <c r="D5" i="5"/>
  <c r="E5" i="5"/>
  <c r="Q5" i="5" s="1"/>
  <c r="C6" i="5"/>
  <c r="D6" i="5"/>
  <c r="E6" i="5"/>
  <c r="Q6" i="5" s="1"/>
  <c r="C7" i="5"/>
  <c r="D7" i="5"/>
  <c r="E7" i="5"/>
  <c r="S7" i="5" s="1"/>
  <c r="C8" i="5"/>
  <c r="D8" i="5"/>
  <c r="E8" i="5"/>
  <c r="S8" i="5" s="1"/>
  <c r="P20" i="2"/>
  <c r="J17" i="3" s="1"/>
  <c r="R20" i="2"/>
  <c r="L17" i="3" s="1"/>
  <c r="T20" i="2"/>
  <c r="P21" i="2"/>
  <c r="J18" i="3" s="1"/>
  <c r="R21" i="2"/>
  <c r="T21" i="2"/>
  <c r="P22" i="2"/>
  <c r="J19" i="3" s="1"/>
  <c r="Q22" i="2"/>
  <c r="K19" i="3" s="1"/>
  <c r="R22" i="2"/>
  <c r="L19" i="3" s="1"/>
  <c r="T22" i="2"/>
  <c r="P23" i="2"/>
  <c r="R23" i="2"/>
  <c r="T23" i="2"/>
  <c r="C20" i="2"/>
  <c r="D20" i="2"/>
  <c r="E20" i="2"/>
  <c r="C21" i="2"/>
  <c r="D21" i="2"/>
  <c r="E21" i="2"/>
  <c r="C22" i="2"/>
  <c r="D22" i="2"/>
  <c r="E22" i="2"/>
  <c r="S22" i="2" s="1"/>
  <c r="M19" i="3" s="1"/>
  <c r="C23" i="2"/>
  <c r="D23" i="2"/>
  <c r="E23" i="2"/>
  <c r="C5" i="2"/>
  <c r="D5" i="2"/>
  <c r="E5" i="2"/>
  <c r="C6" i="2"/>
  <c r="D6" i="2"/>
  <c r="E6" i="2"/>
  <c r="C7" i="2"/>
  <c r="D7" i="2"/>
  <c r="E7" i="2"/>
  <c r="C8" i="2"/>
  <c r="D8" i="2"/>
  <c r="E8" i="2"/>
  <c r="S8" i="2" s="1"/>
  <c r="P5" i="2"/>
  <c r="R5" i="2"/>
  <c r="S5" i="2"/>
  <c r="T5" i="2"/>
  <c r="P6" i="2"/>
  <c r="Q6" i="2"/>
  <c r="R6" i="2"/>
  <c r="S6" i="2" s="1"/>
  <c r="T6" i="2"/>
  <c r="P7" i="2"/>
  <c r="Q7" i="2"/>
  <c r="R7" i="2"/>
  <c r="S7" i="2" s="1"/>
  <c r="T7" i="2"/>
  <c r="P8" i="2"/>
  <c r="R8" i="2"/>
  <c r="T8" i="2"/>
  <c r="P7" i="3"/>
  <c r="P6" i="3"/>
  <c r="N6" i="3"/>
  <c r="P22" i="1"/>
  <c r="F20" i="3" s="1"/>
  <c r="R22" i="1"/>
  <c r="H20" i="3" s="1"/>
  <c r="T22" i="1"/>
  <c r="T23" i="5"/>
  <c r="R23" i="5"/>
  <c r="P20" i="3" s="1"/>
  <c r="P23" i="5"/>
  <c r="N20" i="3" s="1"/>
  <c r="E23" i="5"/>
  <c r="D23" i="5"/>
  <c r="C23" i="5"/>
  <c r="P9" i="3"/>
  <c r="N9" i="3"/>
  <c r="N8" i="3"/>
  <c r="N7" i="3"/>
  <c r="T4" i="5"/>
  <c r="R4" i="5"/>
  <c r="P4" i="5"/>
  <c r="C22" i="1"/>
  <c r="D22" i="1"/>
  <c r="E22" i="1"/>
  <c r="D19" i="2"/>
  <c r="E19" i="2"/>
  <c r="S19" i="2" s="1"/>
  <c r="M16" i="3" s="1"/>
  <c r="C19" i="2"/>
  <c r="T19" i="2"/>
  <c r="R19" i="2"/>
  <c r="L16" i="3" s="1"/>
  <c r="P19" i="2"/>
  <c r="P8" i="1"/>
  <c r="R8" i="1"/>
  <c r="T8" i="1"/>
  <c r="P4" i="2"/>
  <c r="R4" i="2"/>
  <c r="T4" i="2"/>
  <c r="C8" i="1"/>
  <c r="D8" i="1"/>
  <c r="E8" i="1"/>
  <c r="D4" i="2"/>
  <c r="E4" i="2"/>
  <c r="C4" i="2"/>
  <c r="S23" i="2" l="1"/>
  <c r="M20" i="3" s="1"/>
  <c r="L20" i="3"/>
  <c r="Q23" i="2"/>
  <c r="K20" i="3" s="1"/>
  <c r="J20" i="3"/>
  <c r="Q19" i="2"/>
  <c r="K16" i="3" s="1"/>
  <c r="J16" i="3"/>
  <c r="S20" i="2"/>
  <c r="M17" i="3" s="1"/>
  <c r="S21" i="2"/>
  <c r="M18" i="3" s="1"/>
  <c r="L18" i="3"/>
  <c r="Q21" i="2"/>
  <c r="K18" i="3" s="1"/>
  <c r="Q20" i="5"/>
  <c r="O17" i="3" s="1"/>
  <c r="Q20" i="1"/>
  <c r="G18" i="3" s="1"/>
  <c r="F18" i="3"/>
  <c r="S7" i="1"/>
  <c r="S21" i="1"/>
  <c r="I19" i="3" s="1"/>
  <c r="Q19" i="1"/>
  <c r="G17" i="3" s="1"/>
  <c r="F17" i="3"/>
  <c r="Q5" i="1"/>
  <c r="S5" i="5"/>
  <c r="S21" i="5"/>
  <c r="Q18" i="3" s="1"/>
  <c r="S20" i="5"/>
  <c r="Q17" i="3" s="1"/>
  <c r="Q5" i="2"/>
  <c r="K7" i="3" s="1"/>
  <c r="Q20" i="2"/>
  <c r="K17" i="3" s="1"/>
  <c r="S18" i="1"/>
  <c r="I16" i="3" s="1"/>
  <c r="S4" i="1"/>
  <c r="I6" i="3" s="1"/>
  <c r="Q22" i="5"/>
  <c r="O19" i="3" s="1"/>
  <c r="Q19" i="5"/>
  <c r="O16" i="3" s="1"/>
  <c r="S20" i="1"/>
  <c r="I18" i="3" s="1"/>
  <c r="S19" i="1"/>
  <c r="I17" i="3" s="1"/>
  <c r="S6" i="1"/>
  <c r="I8" i="3" s="1"/>
  <c r="S5" i="1"/>
  <c r="I7" i="3" s="1"/>
  <c r="S22" i="1"/>
  <c r="I20" i="3" s="1"/>
  <c r="Q21" i="1"/>
  <c r="G19" i="3" s="1"/>
  <c r="Q18" i="1"/>
  <c r="G16" i="3" s="1"/>
  <c r="Q7" i="1"/>
  <c r="G9" i="3" s="1"/>
  <c r="Q4" i="1"/>
  <c r="Q8" i="1"/>
  <c r="P8" i="3"/>
  <c r="Q23" i="5"/>
  <c r="O20" i="3" s="1"/>
  <c r="Q8" i="2"/>
  <c r="Q7" i="3"/>
  <c r="Q9" i="3"/>
  <c r="O7" i="3"/>
  <c r="O9" i="3"/>
  <c r="O8" i="3"/>
  <c r="O10" i="3"/>
  <c r="S23" i="5"/>
  <c r="Q20" i="3" s="1"/>
  <c r="S4" i="5"/>
  <c r="Q6" i="3" s="1"/>
  <c r="Q8" i="3"/>
  <c r="Q10" i="3"/>
  <c r="I9" i="3"/>
  <c r="Q4" i="5"/>
  <c r="O6" i="3" s="1"/>
  <c r="Q22" i="1"/>
  <c r="G20" i="3" s="1"/>
  <c r="P10" i="3"/>
  <c r="N10" i="3"/>
  <c r="K8" i="3"/>
  <c r="S8" i="1"/>
  <c r="I10" i="3" s="1"/>
  <c r="G8" i="3"/>
  <c r="G6" i="3"/>
  <c r="S4" i="2"/>
  <c r="M6" i="3" s="1"/>
  <c r="K9" i="3"/>
  <c r="Q4" i="2"/>
  <c r="K6" i="3" s="1"/>
  <c r="M8" i="3"/>
  <c r="K10" i="3"/>
  <c r="G10" i="3"/>
  <c r="M10" i="3"/>
  <c r="J8" i="3"/>
  <c r="L8" i="3"/>
  <c r="J9" i="3"/>
  <c r="L9" i="3"/>
  <c r="M9" i="3"/>
  <c r="J10" i="3"/>
  <c r="L10" i="3"/>
  <c r="F8" i="3"/>
  <c r="H8" i="3"/>
  <c r="F9" i="3"/>
  <c r="H9" i="3"/>
  <c r="F10" i="3"/>
  <c r="H10" i="3"/>
  <c r="D5" i="3"/>
  <c r="E5" i="3"/>
  <c r="C5" i="3"/>
  <c r="M7" i="3"/>
  <c r="G7" i="3"/>
  <c r="J6" i="3" l="1"/>
  <c r="J7" i="3"/>
  <c r="L6" i="3"/>
  <c r="L7" i="3"/>
  <c r="F6" i="3"/>
  <c r="F7" i="3"/>
  <c r="H6" i="3"/>
  <c r="H7" i="3"/>
</calcChain>
</file>

<file path=xl/sharedStrings.xml><?xml version="1.0" encoding="utf-8"?>
<sst xmlns="http://schemas.openxmlformats.org/spreadsheetml/2006/main" count="316" uniqueCount="28">
  <si>
    <t>Instance</t>
  </si>
  <si>
    <t>Run Nº</t>
  </si>
  <si>
    <t>Best</t>
  </si>
  <si>
    <t>Mean</t>
  </si>
  <si>
    <t>Std</t>
  </si>
  <si>
    <t>UB</t>
  </si>
  <si>
    <t>Nº Tasks</t>
  </si>
  <si>
    <t>egl-g2-E</t>
  </si>
  <si>
    <t>Hefei-10</t>
  </si>
  <si>
    <t>UHGS</t>
  </si>
  <si>
    <t xml:space="preserve">Cost </t>
  </si>
  <si>
    <t>Gap</t>
  </si>
  <si>
    <t>MADCoM (Only HD)</t>
  </si>
  <si>
    <t>F1_g-6</t>
  </si>
  <si>
    <t>Beijing-3</t>
  </si>
  <si>
    <t>Beijing-5</t>
  </si>
  <si>
    <t>30 Minutes</t>
  </si>
  <si>
    <t>60 Minutes</t>
  </si>
  <si>
    <t>MADCoM (HD + RCO)</t>
  </si>
  <si>
    <t>MADCoM (Python)</t>
  </si>
  <si>
    <t xml:space="preserve">MADCoM </t>
  </si>
  <si>
    <t>madcom</t>
  </si>
  <si>
    <t>gencarp</t>
  </si>
  <si>
    <t>madcom -hdf 0</t>
  </si>
  <si>
    <t>madcom -hdf 0.5</t>
  </si>
  <si>
    <t>NºTasks</t>
  </si>
  <si>
    <t>madcom -mutprob 0</t>
  </si>
  <si>
    <t>madcom -mutprob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</si>
</sst>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2" xfId="0" applyBorder="1"/>
    <xf numFmtId="0" fontId="0" fillId="0" borderId="3" xfId="0" applyBorder="1"/>
    <xf numFmtId="3" fontId="0" fillId="0" borderId="0" xfId="0" applyNumberFormat="1"/>
    <xf numFmtId="10" fontId="0" fillId="0" borderId="0" xfId="1" applyNumberFormat="1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0" fontId="0" fillId="0" borderId="5" xfId="1" applyNumberFormat="1" applyFont="1" applyBorder="1"/>
    <xf numFmtId="10" fontId="0" fillId="0" borderId="6" xfId="1" applyNumberFormat="1" applyFont="1" applyBorder="1"/>
    <xf numFmtId="10" fontId="0" fillId="0" borderId="7" xfId="1" applyNumberFormat="1" applyFont="1" applyBorder="1"/>
    <xf numFmtId="10" fontId="0" fillId="0" borderId="8" xfId="1" applyNumberFormat="1" applyFont="1" applyBorder="1"/>
    <xf numFmtId="3" fontId="0" fillId="0" borderId="5" xfId="0" applyNumberFormat="1" applyBorder="1"/>
    <xf numFmtId="3" fontId="0" fillId="0" borderId="6" xfId="0" applyNumberFormat="1" applyBorder="1"/>
    <xf numFmtId="0" fontId="0" fillId="0" borderId="9" xfId="0" applyBorder="1"/>
    <xf numFmtId="0" fontId="0" fillId="0" borderId="10" xfId="0" applyBorder="1"/>
    <xf numFmtId="3" fontId="0" fillId="0" borderId="9" xfId="0" applyNumberFormat="1" applyBorder="1"/>
    <xf numFmtId="3" fontId="0" fillId="0" borderId="10" xfId="0" applyNumberFormat="1" applyBorder="1"/>
    <xf numFmtId="3" fontId="0" fillId="0" borderId="0" xfId="0" applyNumberFormat="1" applyBorder="1"/>
    <xf numFmtId="3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0" xfId="0" applyBorder="1" applyAlignment="1">
      <alignment horizontal="center" vertical="center" textRotation="90"/>
    </xf>
    <xf numFmtId="0" fontId="0" fillId="0" borderId="0" xfId="0" applyBorder="1" applyAlignment="1">
      <alignment vertical="center" textRotation="90"/>
    </xf>
    <xf numFmtId="10" fontId="0" fillId="0" borderId="0" xfId="1" applyNumberFormat="1" applyFont="1" applyBorder="1"/>
    <xf numFmtId="0" fontId="0" fillId="0" borderId="14" xfId="0" applyBorder="1"/>
    <xf numFmtId="3" fontId="0" fillId="0" borderId="12" xfId="0" applyNumberFormat="1" applyBorder="1"/>
    <xf numFmtId="3" fontId="0" fillId="0" borderId="13" xfId="0" applyNumberFormat="1" applyBorder="1"/>
    <xf numFmtId="10" fontId="0" fillId="0" borderId="15" xfId="1" applyNumberFormat="1" applyFont="1" applyBorder="1"/>
    <xf numFmtId="10" fontId="0" fillId="0" borderId="12" xfId="1" applyNumberFormat="1" applyFont="1" applyBorder="1"/>
    <xf numFmtId="0" fontId="0" fillId="0" borderId="16" xfId="0" applyBorder="1"/>
    <xf numFmtId="3" fontId="0" fillId="0" borderId="17" xfId="0" applyNumberFormat="1" applyBorder="1"/>
    <xf numFmtId="3" fontId="0" fillId="0" borderId="18" xfId="0" applyNumberFormat="1" applyBorder="1"/>
    <xf numFmtId="3" fontId="0" fillId="0" borderId="19" xfId="0" applyNumberFormat="1" applyBorder="1"/>
    <xf numFmtId="0" fontId="0" fillId="0" borderId="20" xfId="0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15" xfId="0" applyNumberFormat="1" applyBorder="1"/>
    <xf numFmtId="3" fontId="0" fillId="0" borderId="14" xfId="0" applyNumberFormat="1" applyBorder="1"/>
    <xf numFmtId="0" fontId="0" fillId="0" borderId="9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textRotation="90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9" fontId="2" fillId="0" borderId="2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30"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BC759-3513-4B3C-9D29-C75598F3A089}">
  <dimension ref="A2:U21"/>
  <sheetViews>
    <sheetView topLeftCell="C1" zoomScale="150" zoomScaleNormal="150" workbookViewId="0">
      <selection activeCell="L22" sqref="L22"/>
    </sheetView>
  </sheetViews>
  <sheetFormatPr defaultRowHeight="15" x14ac:dyDescent="0.25"/>
  <cols>
    <col min="1" max="1" width="4.140625" customWidth="1"/>
    <col min="2" max="2" width="4.42578125" customWidth="1"/>
  </cols>
  <sheetData>
    <row r="2" spans="1:21" ht="15.75" thickBot="1" x14ac:dyDescent="0.3"/>
    <row r="3" spans="1:21" ht="16.5" thickTop="1" thickBot="1" x14ac:dyDescent="0.3">
      <c r="F3" s="47" t="s">
        <v>9</v>
      </c>
      <c r="G3" s="48"/>
      <c r="H3" s="48"/>
      <c r="I3" s="49"/>
      <c r="J3" s="47" t="s">
        <v>12</v>
      </c>
      <c r="K3" s="48"/>
      <c r="L3" s="48"/>
      <c r="M3" s="49"/>
      <c r="N3" s="47" t="s">
        <v>18</v>
      </c>
      <c r="O3" s="48"/>
      <c r="P3" s="48"/>
      <c r="Q3" s="49"/>
      <c r="R3" s="47" t="s">
        <v>19</v>
      </c>
      <c r="S3" s="48"/>
      <c r="T3" s="48"/>
      <c r="U3" s="49"/>
    </row>
    <row r="4" spans="1:21" ht="16.5" thickTop="1" thickBot="1" x14ac:dyDescent="0.3">
      <c r="F4" s="50" t="s">
        <v>2</v>
      </c>
      <c r="G4" s="51"/>
      <c r="H4" s="50" t="s">
        <v>3</v>
      </c>
      <c r="I4" s="51"/>
      <c r="J4" s="50" t="s">
        <v>2</v>
      </c>
      <c r="K4" s="51"/>
      <c r="L4" s="50" t="s">
        <v>3</v>
      </c>
      <c r="M4" s="51"/>
      <c r="N4" s="50" t="s">
        <v>2</v>
      </c>
      <c r="O4" s="51"/>
      <c r="P4" s="50" t="s">
        <v>3</v>
      </c>
      <c r="Q4" s="51"/>
      <c r="R4" s="50" t="s">
        <v>2</v>
      </c>
      <c r="S4" s="51"/>
      <c r="T4" s="50" t="s">
        <v>3</v>
      </c>
      <c r="U4" s="51"/>
    </row>
    <row r="5" spans="1:21" ht="16.5" thickTop="1" thickBot="1" x14ac:dyDescent="0.3">
      <c r="C5" s="1" t="str">
        <f>UHGS!C3</f>
        <v>Instance</v>
      </c>
      <c r="D5" s="1" t="str">
        <f>UHGS!D3</f>
        <v>Nº Tasks</v>
      </c>
      <c r="E5" s="1" t="str">
        <f>UHGS!E3</f>
        <v>UB</v>
      </c>
      <c r="F5" s="3" t="s">
        <v>10</v>
      </c>
      <c r="G5" s="2" t="s">
        <v>11</v>
      </c>
      <c r="H5" s="4" t="s">
        <v>10</v>
      </c>
      <c r="I5" s="2" t="s">
        <v>11</v>
      </c>
      <c r="J5" s="3" t="s">
        <v>10</v>
      </c>
      <c r="K5" s="2" t="s">
        <v>11</v>
      </c>
      <c r="L5" s="4" t="s">
        <v>10</v>
      </c>
      <c r="M5" s="2" t="s">
        <v>11</v>
      </c>
      <c r="N5" s="3" t="s">
        <v>10</v>
      </c>
      <c r="O5" s="2" t="s">
        <v>11</v>
      </c>
      <c r="P5" s="4" t="s">
        <v>10</v>
      </c>
      <c r="Q5" s="2" t="s">
        <v>11</v>
      </c>
      <c r="R5" s="3" t="s">
        <v>10</v>
      </c>
      <c r="S5" s="2" t="s">
        <v>11</v>
      </c>
      <c r="T5" s="4" t="s">
        <v>10</v>
      </c>
      <c r="U5" s="2" t="s">
        <v>11</v>
      </c>
    </row>
    <row r="6" spans="1:21" ht="15.75" customHeight="1" thickTop="1" x14ac:dyDescent="0.25">
      <c r="B6" s="44" t="s">
        <v>16</v>
      </c>
      <c r="C6" s="18" t="s">
        <v>7</v>
      </c>
      <c r="D6" s="10">
        <v>375</v>
      </c>
      <c r="E6" s="16">
        <v>1602229</v>
      </c>
      <c r="F6" s="23">
        <f>UHGS!P4</f>
        <v>1614739</v>
      </c>
      <c r="G6" s="14">
        <f>UHGS!Q4</f>
        <v>7.8078726574042356E-3</v>
      </c>
      <c r="H6" s="23">
        <f>UHGS!R4</f>
        <v>1625758.6</v>
      </c>
      <c r="I6" s="12">
        <f>UHGS!S4</f>
        <v>1.4685541205408326E-2</v>
      </c>
      <c r="J6" s="23">
        <f>'MADCoM (Only HD)'!P4</f>
        <v>1609826</v>
      </c>
      <c r="K6" s="14">
        <f>'MADCoM (Only HD)'!Q4</f>
        <v>4.7415194706874608E-3</v>
      </c>
      <c r="L6" s="23">
        <f>'MADCoM (Only HD)'!R4</f>
        <v>1617199.3</v>
      </c>
      <c r="M6" s="12">
        <f>'MADCoM (Only HD)'!S4</f>
        <v>9.3434209466936036E-3</v>
      </c>
      <c r="N6" s="23">
        <f>'MADCoM (HD+RCO)'!P4</f>
        <v>1615420</v>
      </c>
      <c r="O6" s="14">
        <f>'MADCoM (HD+RCO)'!Q4</f>
        <v>8.2329055334786627E-3</v>
      </c>
      <c r="P6" s="23">
        <f>'MADCoM (HD+RCO)'!R4</f>
        <v>1621760.4</v>
      </c>
      <c r="Q6" s="12">
        <f>'MADCoM (HD+RCO)'!S4</f>
        <v>1.2190142607579668E-2</v>
      </c>
      <c r="R6" s="23">
        <v>1675262</v>
      </c>
      <c r="S6" s="14">
        <v>4.5582000000000004E-2</v>
      </c>
      <c r="T6" s="23">
        <v>1683165</v>
      </c>
      <c r="U6" s="12">
        <v>5.0514799999999999E-2</v>
      </c>
    </row>
    <row r="7" spans="1:21" x14ac:dyDescent="0.25">
      <c r="B7" s="45"/>
      <c r="C7" s="19" t="s">
        <v>13</v>
      </c>
      <c r="D7" s="11">
        <v>780</v>
      </c>
      <c r="E7" s="17">
        <v>474809</v>
      </c>
      <c r="F7" s="22">
        <f>UHGS!P5</f>
        <v>444061</v>
      </c>
      <c r="G7" s="15">
        <f>UHGS!Q5</f>
        <v>-6.4758671381545008E-2</v>
      </c>
      <c r="H7" s="22">
        <f>UHGS!R5</f>
        <v>444809.5</v>
      </c>
      <c r="I7" s="13">
        <f>UHGS!S5</f>
        <v>-6.3182248019730047E-2</v>
      </c>
      <c r="J7" s="22">
        <f>'MADCoM (Only HD)'!P5</f>
        <v>439439</v>
      </c>
      <c r="K7" s="15">
        <f>'MADCoM (Only HD)'!Q5</f>
        <v>-7.4493111967127823E-2</v>
      </c>
      <c r="L7" s="22">
        <f>'MADCoM (Only HD)'!R5</f>
        <v>441578.5</v>
      </c>
      <c r="M7" s="13">
        <f>'MADCoM (Only HD)'!S5</f>
        <v>-6.9987089545480385E-2</v>
      </c>
      <c r="N7" s="22">
        <f>'MADCoM (HD+RCO)'!P5</f>
        <v>439830</v>
      </c>
      <c r="O7" s="15">
        <f>'MADCoM (HD+RCO)'!Q5</f>
        <v>-7.3669622943120294E-2</v>
      </c>
      <c r="P7" s="22">
        <f>'MADCoM (HD+RCO)'!R5</f>
        <v>441952.2</v>
      </c>
      <c r="Q7" s="13">
        <f>'MADCoM (HD+RCO)'!S5</f>
        <v>-6.9200036225092632E-2</v>
      </c>
      <c r="R7" s="22">
        <v>460267</v>
      </c>
      <c r="S7" s="15">
        <v>-3.0627000000000001E-2</v>
      </c>
      <c r="T7" s="22">
        <v>461224</v>
      </c>
      <c r="U7" s="13">
        <v>-2.86106E-2</v>
      </c>
    </row>
    <row r="8" spans="1:21" x14ac:dyDescent="0.25">
      <c r="B8" s="45"/>
      <c r="C8" s="19" t="s">
        <v>14</v>
      </c>
      <c r="D8" s="11">
        <v>1075</v>
      </c>
      <c r="E8" s="17">
        <v>1534878</v>
      </c>
      <c r="F8" s="22">
        <f>UHGS!P6</f>
        <v>1541368</v>
      </c>
      <c r="G8" s="15">
        <f>UHGS!Q6</f>
        <v>4.2283490935435264E-3</v>
      </c>
      <c r="H8" s="22">
        <f>UHGS!R6</f>
        <v>1546766.9</v>
      </c>
      <c r="I8" s="13">
        <f>UHGS!S6</f>
        <v>7.7458273556594293E-3</v>
      </c>
      <c r="J8" s="22">
        <f>'MADCoM (Only HD)'!P6</f>
        <v>1538368</v>
      </c>
      <c r="K8" s="15">
        <f>'MADCoM (Only HD)'!Q6</f>
        <v>2.2737963538470574E-3</v>
      </c>
      <c r="L8" s="22">
        <f>'MADCoM (Only HD)'!R6</f>
        <v>1544921.3</v>
      </c>
      <c r="M8" s="13">
        <f>'MADCoM (Only HD)'!S6</f>
        <v>6.5433865101982569E-3</v>
      </c>
      <c r="N8" s="22">
        <f>'MADCoM (HD+RCO)'!P6</f>
        <v>1540668</v>
      </c>
      <c r="O8" s="15">
        <f>'MADCoM (HD+RCO)'!Q6</f>
        <v>3.7722867876144317E-3</v>
      </c>
      <c r="P8" s="22">
        <f>'MADCoM (HD+RCO)'!R6</f>
        <v>1543291.1</v>
      </c>
      <c r="Q8" s="13">
        <f>'MADCoM (HD+RCO)'!S6</f>
        <v>5.4812825514471974E-3</v>
      </c>
      <c r="R8" s="22">
        <v>1628115</v>
      </c>
      <c r="S8" s="15">
        <v>6.0746000000000001E-2</v>
      </c>
      <c r="T8" s="22">
        <v>1648438</v>
      </c>
      <c r="U8" s="13">
        <v>7.3986400000000008E-2</v>
      </c>
    </row>
    <row r="9" spans="1:21" x14ac:dyDescent="0.25">
      <c r="B9" s="45"/>
      <c r="C9" s="19" t="s">
        <v>8</v>
      </c>
      <c r="D9" s="11">
        <v>1212</v>
      </c>
      <c r="E9" s="17">
        <v>1748829</v>
      </c>
      <c r="F9" s="22">
        <f>UHGS!P7</f>
        <v>1759294</v>
      </c>
      <c r="G9" s="15">
        <f>UHGS!Q7</f>
        <v>5.9840041536365352E-3</v>
      </c>
      <c r="H9" s="22">
        <f>UHGS!R7</f>
        <v>1770684</v>
      </c>
      <c r="I9" s="13">
        <f>UHGS!S7</f>
        <v>1.2496933662467846E-2</v>
      </c>
      <c r="J9" s="22">
        <f>'MADCoM (Only HD)'!P7</f>
        <v>1751271</v>
      </c>
      <c r="K9" s="15">
        <f>'MADCoM (Only HD)'!Q7</f>
        <v>1.3963629377142794E-3</v>
      </c>
      <c r="L9" s="22">
        <f>'MADCoM (Only HD)'!R7</f>
        <v>1759686.3</v>
      </c>
      <c r="M9" s="13">
        <f>'MADCoM (Only HD)'!S7</f>
        <v>6.2083256853586732E-3</v>
      </c>
      <c r="N9" s="22">
        <f>'MADCoM (HD+RCO)'!P7</f>
        <v>1757911</v>
      </c>
      <c r="O9" s="15">
        <f>'MADCoM (HD+RCO)'!Q7</f>
        <v>5.1931892712209216E-3</v>
      </c>
      <c r="P9" s="22">
        <f>'MADCoM (HD+RCO)'!R7</f>
        <v>1765520.7</v>
      </c>
      <c r="Q9" s="13">
        <f>'MADCoM (HD+RCO)'!S7</f>
        <v>9.5445009203301012E-3</v>
      </c>
      <c r="R9" s="22">
        <v>1839707</v>
      </c>
      <c r="S9" s="15">
        <v>5.1965000000000004E-2</v>
      </c>
      <c r="T9" s="22">
        <v>1846897</v>
      </c>
      <c r="U9" s="13">
        <v>5.60762E-2</v>
      </c>
    </row>
    <row r="10" spans="1:21" ht="15.75" thickBot="1" x14ac:dyDescent="0.3">
      <c r="B10" s="46"/>
      <c r="C10" s="30" t="s">
        <v>15</v>
      </c>
      <c r="D10" s="24">
        <v>1792</v>
      </c>
      <c r="E10" s="31">
        <v>2199275</v>
      </c>
      <c r="F10" s="32">
        <f>UHGS!P8</f>
        <v>2220606</v>
      </c>
      <c r="G10" s="33">
        <f>UHGS!Q8</f>
        <v>9.6991053870025823E-3</v>
      </c>
      <c r="H10" s="32">
        <f>UHGS!R8</f>
        <v>2225175.7999999998</v>
      </c>
      <c r="I10" s="34">
        <f>UHGS!S8</f>
        <v>1.1776971956667381E-2</v>
      </c>
      <c r="J10" s="32">
        <f>'MADCoM (Only HD)'!P8</f>
        <v>2202023</v>
      </c>
      <c r="K10" s="33">
        <f>'MADCoM (Only HD)'!Q8</f>
        <v>1.2495026770185103E-3</v>
      </c>
      <c r="L10" s="32">
        <f>'MADCoM (Only HD)'!R8</f>
        <v>2215326.9</v>
      </c>
      <c r="M10" s="34">
        <f>'MADCoM (Only HD)'!S8</f>
        <v>7.2987234429526815E-3</v>
      </c>
      <c r="N10" s="32">
        <f>'MADCoM (HD+RCO)'!P8</f>
        <v>2204970</v>
      </c>
      <c r="O10" s="33">
        <f>'MADCoM (HD+RCO)'!Q8</f>
        <v>2.5894897182026089E-3</v>
      </c>
      <c r="P10" s="32">
        <f>'MADCoM (HD+RCO)'!R8</f>
        <v>2215325.7000000002</v>
      </c>
      <c r="Q10" s="34">
        <f>'MADCoM (HD+RCO)'!S8</f>
        <v>7.2981778085960958E-3</v>
      </c>
      <c r="R10" s="32">
        <v>2347314</v>
      </c>
      <c r="S10" s="33">
        <v>6.7312999999999998E-2</v>
      </c>
      <c r="T10" s="32">
        <v>2361021</v>
      </c>
      <c r="U10" s="34">
        <v>7.3544999999999999E-2</v>
      </c>
    </row>
    <row r="11" spans="1:21" ht="15.75" thickTop="1" x14ac:dyDescent="0.25">
      <c r="A11" s="26"/>
      <c r="B11" s="28"/>
      <c r="C11" s="26"/>
      <c r="D11" s="26"/>
      <c r="E11" s="22"/>
      <c r="F11" s="22"/>
      <c r="G11" s="29"/>
      <c r="H11" s="22"/>
      <c r="I11" s="29"/>
      <c r="J11" s="22"/>
      <c r="K11" s="29"/>
      <c r="L11" s="22"/>
      <c r="M11" s="29"/>
      <c r="N11" s="22"/>
      <c r="O11" s="29"/>
      <c r="P11" s="22"/>
      <c r="Q11" s="29"/>
      <c r="R11" s="22"/>
      <c r="S11" s="29"/>
      <c r="T11" s="5"/>
      <c r="U11" s="29"/>
    </row>
    <row r="12" spans="1:21" ht="15.75" thickBot="1" x14ac:dyDescent="0.3">
      <c r="A12" s="26"/>
      <c r="B12" s="28"/>
      <c r="C12" s="26"/>
      <c r="D12" s="26"/>
      <c r="E12" s="22"/>
      <c r="F12" s="22"/>
      <c r="G12" s="29"/>
      <c r="H12" s="22"/>
      <c r="I12" s="29"/>
      <c r="J12" s="22"/>
      <c r="K12" s="29"/>
      <c r="L12" s="22"/>
      <c r="M12" s="29"/>
      <c r="N12" s="22"/>
      <c r="O12" s="29"/>
      <c r="P12" s="22"/>
      <c r="Q12" s="29"/>
      <c r="R12" s="22"/>
      <c r="S12" s="29"/>
      <c r="T12" s="5"/>
      <c r="U12" s="29"/>
    </row>
    <row r="13" spans="1:21" ht="16.5" thickTop="1" thickBot="1" x14ac:dyDescent="0.3">
      <c r="A13" s="26"/>
      <c r="F13" s="47" t="s">
        <v>9</v>
      </c>
      <c r="G13" s="48"/>
      <c r="H13" s="48"/>
      <c r="I13" s="49"/>
      <c r="J13" s="47" t="s">
        <v>12</v>
      </c>
      <c r="K13" s="48"/>
      <c r="L13" s="48"/>
      <c r="M13" s="49"/>
      <c r="N13" s="47" t="s">
        <v>18</v>
      </c>
      <c r="O13" s="48"/>
      <c r="P13" s="48"/>
      <c r="Q13" s="49"/>
    </row>
    <row r="14" spans="1:21" ht="16.5" thickTop="1" thickBot="1" x14ac:dyDescent="0.3">
      <c r="A14" s="26"/>
      <c r="F14" s="50" t="s">
        <v>2</v>
      </c>
      <c r="G14" s="51"/>
      <c r="H14" s="50" t="s">
        <v>3</v>
      </c>
      <c r="I14" s="51"/>
      <c r="J14" s="50" t="s">
        <v>2</v>
      </c>
      <c r="K14" s="51"/>
      <c r="L14" s="50" t="s">
        <v>3</v>
      </c>
      <c r="M14" s="51"/>
      <c r="N14" s="50" t="s">
        <v>2</v>
      </c>
      <c r="O14" s="51"/>
      <c r="P14" s="50" t="s">
        <v>3</v>
      </c>
      <c r="Q14" s="51"/>
    </row>
    <row r="15" spans="1:21" ht="16.5" thickTop="1" thickBot="1" x14ac:dyDescent="0.3">
      <c r="A15" s="26"/>
      <c r="C15" s="1">
        <f>UHGS!C13</f>
        <v>0</v>
      </c>
      <c r="D15" s="1">
        <f>UHGS!D13</f>
        <v>0</v>
      </c>
      <c r="E15" s="1">
        <f>UHGS!E13</f>
        <v>0</v>
      </c>
      <c r="F15" s="3" t="s">
        <v>10</v>
      </c>
      <c r="G15" s="2" t="s">
        <v>11</v>
      </c>
      <c r="H15" s="4" t="s">
        <v>10</v>
      </c>
      <c r="I15" s="2" t="s">
        <v>11</v>
      </c>
      <c r="J15" s="3" t="s">
        <v>10</v>
      </c>
      <c r="K15" s="2" t="s">
        <v>11</v>
      </c>
      <c r="L15" s="4" t="s">
        <v>10</v>
      </c>
      <c r="M15" s="2" t="s">
        <v>11</v>
      </c>
      <c r="N15" s="3" t="s">
        <v>10</v>
      </c>
      <c r="O15" s="2" t="s">
        <v>11</v>
      </c>
      <c r="P15" s="4" t="s">
        <v>10</v>
      </c>
      <c r="Q15" s="2" t="s">
        <v>11</v>
      </c>
    </row>
    <row r="16" spans="1:21" ht="15.75" thickTop="1" x14ac:dyDescent="0.25">
      <c r="A16" s="26"/>
      <c r="B16" s="44" t="s">
        <v>17</v>
      </c>
      <c r="C16" s="18" t="s">
        <v>7</v>
      </c>
      <c r="D16" s="10">
        <v>375</v>
      </c>
      <c r="E16" s="16">
        <v>1602229</v>
      </c>
      <c r="F16" s="23">
        <f>UHGS!P18</f>
        <v>1609029</v>
      </c>
      <c r="G16" s="14">
        <f>UHGS!Q18</f>
        <v>4.2440874556632924E-3</v>
      </c>
      <c r="H16" s="23">
        <f>UHGS!R18</f>
        <v>1620200.3</v>
      </c>
      <c r="I16" s="12">
        <f>UHGS!S18</f>
        <v>1.1216436601759305E-2</v>
      </c>
      <c r="J16" s="23">
        <f>'MADCoM (Only HD)'!P19</f>
        <v>1611124</v>
      </c>
      <c r="K16" s="14">
        <f>'MADCoM (Only HD)'!Q19</f>
        <v>5.5516408703124576E-3</v>
      </c>
      <c r="L16" s="23">
        <f>'MADCoM (Only HD)'!R19</f>
        <v>1617724.3</v>
      </c>
      <c r="M16" s="12">
        <f>'MADCoM (Only HD)'!S19</f>
        <v>9.671089463491267E-3</v>
      </c>
      <c r="N16" s="23">
        <f>'MADCoM (HD+RCO)'!P19</f>
        <v>1615150</v>
      </c>
      <c r="O16" s="14">
        <f>'MADCoM (HD+RCO)'!Q19</f>
        <v>8.0643902962684866E-3</v>
      </c>
      <c r="P16" s="23">
        <f>'MADCoM (HD+RCO)'!R19</f>
        <v>1618980.2</v>
      </c>
      <c r="Q16" s="12">
        <f>'MADCoM (HD+RCO)'!S19</f>
        <v>1.0454934968721741E-2</v>
      </c>
    </row>
    <row r="17" spans="1:17" x14ac:dyDescent="0.25">
      <c r="A17" s="26"/>
      <c r="B17" s="45"/>
      <c r="C17" s="19" t="s">
        <v>13</v>
      </c>
      <c r="D17" s="11">
        <v>780</v>
      </c>
      <c r="E17" s="17">
        <v>474809</v>
      </c>
      <c r="F17" s="22">
        <f>UHGS!P19</f>
        <v>441014</v>
      </c>
      <c r="G17" s="15">
        <f>UHGS!Q19</f>
        <v>-7.1175988660703515E-2</v>
      </c>
      <c r="H17" s="22">
        <f>UHGS!R19</f>
        <v>442882.9</v>
      </c>
      <c r="I17" s="13">
        <f>UHGS!S19</f>
        <v>-6.7239879614750309E-2</v>
      </c>
      <c r="J17" s="22">
        <f>'MADCoM (Only HD)'!P20</f>
        <v>437617</v>
      </c>
      <c r="K17" s="15">
        <f>'MADCoM (Only HD)'!Q20</f>
        <v>-7.8330444452400894E-2</v>
      </c>
      <c r="L17" s="22">
        <f>'MADCoM (Only HD)'!R20</f>
        <v>439209</v>
      </c>
      <c r="M17" s="13">
        <f>'MADCoM (Only HD)'!S20</f>
        <v>-7.4977517275367611E-2</v>
      </c>
      <c r="N17" s="22">
        <f>'MADCoM (HD+RCO)'!P20</f>
        <v>438152</v>
      </c>
      <c r="O17" s="15">
        <f>'MADCoM (HD+RCO)'!Q20</f>
        <v>-7.7203675583234488E-2</v>
      </c>
      <c r="P17" s="22">
        <f>'MADCoM (HD+RCO)'!R20</f>
        <v>440124.6</v>
      </c>
      <c r="Q17" s="13">
        <f>'MADCoM (HD+RCO)'!S20</f>
        <v>-7.3049162926566269E-2</v>
      </c>
    </row>
    <row r="18" spans="1:17" x14ac:dyDescent="0.25">
      <c r="B18" s="45"/>
      <c r="C18" s="19" t="s">
        <v>14</v>
      </c>
      <c r="D18" s="11">
        <v>1075</v>
      </c>
      <c r="E18" s="17">
        <v>1534878</v>
      </c>
      <c r="F18" s="22">
        <f>UHGS!P20</f>
        <v>1537164</v>
      </c>
      <c r="G18" s="15">
        <f>UHGS!Q20</f>
        <v>1.489369187648748E-3</v>
      </c>
      <c r="H18" s="22">
        <f>UHGS!R20</f>
        <v>1540647.7</v>
      </c>
      <c r="I18" s="13">
        <f>UHGS!S20</f>
        <v>3.7590609807425235E-3</v>
      </c>
      <c r="J18" s="22">
        <f>'MADCoM (Only HD)'!P21</f>
        <v>1537202</v>
      </c>
      <c r="K18" s="15">
        <f>'MADCoM (Only HD)'!Q21</f>
        <v>1.5141268556848608E-3</v>
      </c>
      <c r="L18" s="22">
        <f>'MADCoM (Only HD)'!R21</f>
        <v>1541072.1</v>
      </c>
      <c r="M18" s="13">
        <f>'MADCoM (Only HD)'!S21</f>
        <v>4.0355650416514788E-3</v>
      </c>
      <c r="N18" s="22">
        <f>'MADCoM (HD+RCO)'!P21</f>
        <v>1536020</v>
      </c>
      <c r="O18" s="15">
        <f>'MADCoM (HD+RCO)'!Q21</f>
        <v>7.44033076244488E-4</v>
      </c>
      <c r="P18" s="22">
        <f>'MADCoM (HD+RCO)'!R21</f>
        <v>1539651.6</v>
      </c>
      <c r="Q18" s="13">
        <f>'MADCoM (HD+RCO)'!S21</f>
        <v>3.1100843194051819E-3</v>
      </c>
    </row>
    <row r="19" spans="1:17" x14ac:dyDescent="0.25">
      <c r="B19" s="45"/>
      <c r="C19" s="19" t="s">
        <v>8</v>
      </c>
      <c r="D19" s="11">
        <v>1212</v>
      </c>
      <c r="E19" s="17">
        <v>1748829</v>
      </c>
      <c r="F19" s="22">
        <f>UHGS!P21</f>
        <v>1751683</v>
      </c>
      <c r="G19" s="15">
        <f>UHGS!Q21</f>
        <v>1.6319491499741101E-3</v>
      </c>
      <c r="H19" s="22">
        <f>UHGS!R21</f>
        <v>1758796.5</v>
      </c>
      <c r="I19" s="13">
        <f>UHGS!S21</f>
        <v>5.6995280842209173E-3</v>
      </c>
      <c r="J19" s="22">
        <f>'MADCoM (Only HD)'!P22</f>
        <v>1741687</v>
      </c>
      <c r="K19" s="15">
        <f>'MADCoM (Only HD)'!Q22</f>
        <v>-4.0838755532988102E-3</v>
      </c>
      <c r="L19" s="22">
        <f>'MADCoM (Only HD)'!R22</f>
        <v>1748918.3</v>
      </c>
      <c r="M19" s="13">
        <f>'MADCoM (Only HD)'!S22</f>
        <v>5.106273969612829E-5</v>
      </c>
      <c r="N19" s="22">
        <f>'MADCoM (HD+RCO)'!P22</f>
        <v>1743514</v>
      </c>
      <c r="O19" s="15">
        <f>'MADCoM (HD+RCO)'!Q22</f>
        <v>-3.0391765003896509E-3</v>
      </c>
      <c r="P19" s="22">
        <f>'MADCoM (HD+RCO)'!R22</f>
        <v>1751036.5</v>
      </c>
      <c r="Q19" s="13">
        <f>'MADCoM (HD+RCO)'!S22</f>
        <v>1.262273212532472E-3</v>
      </c>
    </row>
    <row r="20" spans="1:17" ht="15.75" thickBot="1" x14ac:dyDescent="0.3">
      <c r="B20" s="46"/>
      <c r="C20" s="30" t="s">
        <v>15</v>
      </c>
      <c r="D20" s="24">
        <v>1792</v>
      </c>
      <c r="E20" s="31">
        <v>2199275</v>
      </c>
      <c r="F20" s="32">
        <f>UHGS!P22</f>
        <v>2207166</v>
      </c>
      <c r="G20" s="33">
        <f>UHGS!Q22</f>
        <v>3.5880005911039792E-3</v>
      </c>
      <c r="H20" s="32">
        <f>UHGS!R22</f>
        <v>2214564.6</v>
      </c>
      <c r="I20" s="34">
        <f>UHGS!S22</f>
        <v>6.9521092178104205E-3</v>
      </c>
      <c r="J20" s="32">
        <f>'MADCoM (Only HD)'!P23</f>
        <v>2199267</v>
      </c>
      <c r="K20" s="33">
        <f>'MADCoM (Only HD)'!Q23</f>
        <v>-3.6375623785334099E-6</v>
      </c>
      <c r="L20" s="32">
        <f>'MADCoM (Only HD)'!R23</f>
        <v>2207338.7000000002</v>
      </c>
      <c r="M20" s="34">
        <f>'MADCoM (Only HD)'!S23</f>
        <v>3.6665264689501598E-3</v>
      </c>
      <c r="N20" s="32">
        <f>'MADCoM (HD+RCO)'!P23</f>
        <v>2197230</v>
      </c>
      <c r="O20" s="33">
        <f>'MADCoM (HD+RCO)'!Q23</f>
        <v>-9.2985188300687138E-4</v>
      </c>
      <c r="P20" s="32">
        <f>'MADCoM (HD+RCO)'!R23</f>
        <v>2206541.1</v>
      </c>
      <c r="Q20" s="34">
        <f>'MADCoM (HD+RCO)'!S23</f>
        <v>3.3038614998124327E-3</v>
      </c>
    </row>
    <row r="21" spans="1:17" ht="15.75" thickTop="1" x14ac:dyDescent="0.25"/>
  </sheetData>
  <mergeCells count="23">
    <mergeCell ref="P4:Q4"/>
    <mergeCell ref="F4:G4"/>
    <mergeCell ref="H4:I4"/>
    <mergeCell ref="F3:I3"/>
    <mergeCell ref="J3:M3"/>
    <mergeCell ref="J4:K4"/>
    <mergeCell ref="L4:M4"/>
    <mergeCell ref="B16:B20"/>
    <mergeCell ref="R3:U3"/>
    <mergeCell ref="R4:S4"/>
    <mergeCell ref="T4:U4"/>
    <mergeCell ref="B6:B10"/>
    <mergeCell ref="F13:I13"/>
    <mergeCell ref="J13:M13"/>
    <mergeCell ref="N13:Q13"/>
    <mergeCell ref="F14:G14"/>
    <mergeCell ref="H14:I14"/>
    <mergeCell ref="J14:K14"/>
    <mergeCell ref="L14:M14"/>
    <mergeCell ref="N14:O14"/>
    <mergeCell ref="P14:Q14"/>
    <mergeCell ref="N3:Q3"/>
    <mergeCell ref="N4:O4"/>
  </mergeCells>
  <conditionalFormatting sqref="G6 K6 O6">
    <cfRule type="top10" dxfId="29" priority="14" bottom="1" rank="1"/>
  </conditionalFormatting>
  <conditionalFormatting sqref="G7 K7 O7">
    <cfRule type="top10" dxfId="28" priority="15" bottom="1" rank="1"/>
  </conditionalFormatting>
  <conditionalFormatting sqref="G8 K8 O8">
    <cfRule type="top10" dxfId="27" priority="13" bottom="1" rank="1"/>
  </conditionalFormatting>
  <conditionalFormatting sqref="G9 K9 O9">
    <cfRule type="top10" dxfId="26" priority="12" bottom="1" rank="1"/>
  </conditionalFormatting>
  <conditionalFormatting sqref="G10 K10 O10">
    <cfRule type="top10" dxfId="25" priority="11" bottom="1" rank="1"/>
  </conditionalFormatting>
  <conditionalFormatting sqref="G16 K16 O16">
    <cfRule type="top10" dxfId="24" priority="10" bottom="1" rank="1"/>
  </conditionalFormatting>
  <conditionalFormatting sqref="G17 K17 O17">
    <cfRule type="top10" dxfId="23" priority="9" bottom="1" rank="1"/>
  </conditionalFormatting>
  <conditionalFormatting sqref="G18 K18 O18">
    <cfRule type="top10" dxfId="22" priority="8" bottom="1" rank="1"/>
  </conditionalFormatting>
  <conditionalFormatting sqref="G19 K19 O19">
    <cfRule type="top10" dxfId="21" priority="7" bottom="1" rank="1"/>
  </conditionalFormatting>
  <conditionalFormatting sqref="G20 K20 O20">
    <cfRule type="top10" dxfId="20" priority="6" bottom="1" rank="1"/>
  </conditionalFormatting>
  <conditionalFormatting sqref="I16 M16 Q16">
    <cfRule type="top10" dxfId="19" priority="5" bottom="1" rank="1"/>
  </conditionalFormatting>
  <conditionalFormatting sqref="I17 M17 Q17">
    <cfRule type="top10" dxfId="18" priority="4" bottom="1" rank="1"/>
  </conditionalFormatting>
  <conditionalFormatting sqref="I18 M18 Q18">
    <cfRule type="top10" dxfId="17" priority="3" bottom="1" rank="1"/>
  </conditionalFormatting>
  <conditionalFormatting sqref="I19 M19 Q19">
    <cfRule type="top10" dxfId="16" priority="2" bottom="1" rank="1"/>
  </conditionalFormatting>
  <conditionalFormatting sqref="I20 M20 Q20">
    <cfRule type="top10" dxfId="15" priority="1" bottom="1" rank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DDFC1-B6AB-4CF0-8361-830B07542BB7}">
  <dimension ref="A1:T28"/>
  <sheetViews>
    <sheetView topLeftCell="B13" zoomScale="150" zoomScaleNormal="150" workbookViewId="0">
      <selection activeCell="E32" sqref="E32:J37"/>
    </sheetView>
  </sheetViews>
  <sheetFormatPr defaultRowHeight="15" x14ac:dyDescent="0.25"/>
  <cols>
    <col min="1" max="2" width="5" customWidth="1"/>
    <col min="5" max="5" width="12.85546875" bestFit="1" customWidth="1"/>
    <col min="20" max="20" width="9.5703125" bestFit="1" customWidth="1"/>
  </cols>
  <sheetData>
    <row r="1" spans="1:20" ht="15.75" thickBot="1" x14ac:dyDescent="0.3"/>
    <row r="2" spans="1:20" ht="16.5" thickTop="1" thickBot="1" x14ac:dyDescent="0.3">
      <c r="E2" s="24"/>
      <c r="F2" s="50" t="s">
        <v>1</v>
      </c>
      <c r="G2" s="52"/>
      <c r="H2" s="52"/>
      <c r="I2" s="52"/>
      <c r="J2" s="52"/>
      <c r="K2" s="52"/>
      <c r="L2" s="52"/>
      <c r="M2" s="52"/>
      <c r="N2" s="52"/>
      <c r="O2" s="51"/>
    </row>
    <row r="3" spans="1:20" ht="16.5" thickTop="1" thickBot="1" x14ac:dyDescent="0.3">
      <c r="C3" s="7" t="s">
        <v>0</v>
      </c>
      <c r="D3" s="8" t="s">
        <v>6</v>
      </c>
      <c r="E3" s="7" t="s">
        <v>5</v>
      </c>
      <c r="F3" s="3">
        <v>1</v>
      </c>
      <c r="G3" s="4">
        <v>2</v>
      </c>
      <c r="H3" s="4">
        <v>3</v>
      </c>
      <c r="I3" s="4">
        <v>4</v>
      </c>
      <c r="J3" s="4">
        <v>5</v>
      </c>
      <c r="K3" s="4">
        <v>6</v>
      </c>
      <c r="L3" s="4">
        <v>7</v>
      </c>
      <c r="M3" s="4">
        <v>8</v>
      </c>
      <c r="N3" s="4">
        <v>9</v>
      </c>
      <c r="O3" s="4">
        <v>10</v>
      </c>
      <c r="P3" s="50" t="s">
        <v>2</v>
      </c>
      <c r="Q3" s="51"/>
      <c r="R3" s="50" t="s">
        <v>3</v>
      </c>
      <c r="S3" s="51"/>
      <c r="T3" s="9" t="s">
        <v>4</v>
      </c>
    </row>
    <row r="4" spans="1:20" ht="15.75" customHeight="1" thickTop="1" x14ac:dyDescent="0.25">
      <c r="A4" s="11"/>
      <c r="B4" s="44" t="s">
        <v>17</v>
      </c>
      <c r="C4" s="11" t="str">
        <f>Comparison!C6</f>
        <v>egl-g2-E</v>
      </c>
      <c r="D4" s="21">
        <f>Comparison!D6</f>
        <v>375</v>
      </c>
      <c r="E4" s="17">
        <f>Comparison!E6</f>
        <v>1602229</v>
      </c>
      <c r="F4" s="5">
        <v>1632217</v>
      </c>
      <c r="G4" s="5">
        <v>1629122</v>
      </c>
      <c r="H4" s="5">
        <v>1622745</v>
      </c>
      <c r="I4" s="5">
        <v>1627171</v>
      </c>
      <c r="J4" s="23">
        <v>1622945</v>
      </c>
      <c r="K4" s="5">
        <v>1622541</v>
      </c>
      <c r="L4" s="5">
        <v>1614739</v>
      </c>
      <c r="M4" s="5">
        <v>1630598</v>
      </c>
      <c r="N4" s="5">
        <v>1627268</v>
      </c>
      <c r="O4" s="16">
        <v>1628240</v>
      </c>
      <c r="P4" s="5">
        <f t="shared" ref="P4:P7" si="0">MIN(F4:O4)</f>
        <v>1614739</v>
      </c>
      <c r="Q4" s="13">
        <f t="shared" ref="Q4:Q7" si="1">P4/E4-1</f>
        <v>7.8078726574042356E-3</v>
      </c>
      <c r="R4" s="5">
        <f t="shared" ref="R4:R7" si="2">AVERAGE(F4:O4)</f>
        <v>1625758.6</v>
      </c>
      <c r="S4" s="13">
        <f t="shared" ref="S4:S7" si="3">R4/E4-1</f>
        <v>1.4685541205408326E-2</v>
      </c>
      <c r="T4" s="21">
        <f t="shared" ref="T4:T7" si="4">_xlfn.STDEV.P(F4:O4)</f>
        <v>4854.4449157447443</v>
      </c>
    </row>
    <row r="5" spans="1:20" x14ac:dyDescent="0.25">
      <c r="A5" s="11"/>
      <c r="B5" s="45"/>
      <c r="C5" s="11" t="str">
        <f>Comparison!C7</f>
        <v>F1_g-6</v>
      </c>
      <c r="D5" s="21">
        <f>Comparison!D7</f>
        <v>780</v>
      </c>
      <c r="E5" s="17">
        <f>Comparison!E7</f>
        <v>474809</v>
      </c>
      <c r="F5" s="5">
        <v>445604</v>
      </c>
      <c r="G5" s="5">
        <v>444138</v>
      </c>
      <c r="H5" s="5">
        <v>444061</v>
      </c>
      <c r="I5" s="5">
        <v>444136</v>
      </c>
      <c r="J5" s="22">
        <v>445286</v>
      </c>
      <c r="K5" s="5">
        <v>444137</v>
      </c>
      <c r="L5" s="5">
        <v>444552</v>
      </c>
      <c r="M5" s="5">
        <v>445200</v>
      </c>
      <c r="N5" s="5">
        <v>445707</v>
      </c>
      <c r="O5" s="17">
        <v>445274</v>
      </c>
      <c r="P5" s="5">
        <f t="shared" si="0"/>
        <v>444061</v>
      </c>
      <c r="Q5" s="13">
        <f t="shared" si="1"/>
        <v>-6.4758671381545008E-2</v>
      </c>
      <c r="R5" s="5">
        <f t="shared" si="2"/>
        <v>444809.5</v>
      </c>
      <c r="S5" s="13">
        <f t="shared" si="3"/>
        <v>-6.3182248019730047E-2</v>
      </c>
      <c r="T5" s="21">
        <f t="shared" si="4"/>
        <v>633.66935384315377</v>
      </c>
    </row>
    <row r="6" spans="1:20" x14ac:dyDescent="0.25">
      <c r="A6" s="11"/>
      <c r="B6" s="45"/>
      <c r="C6" s="11" t="str">
        <f>Comparison!C8</f>
        <v>Beijing-3</v>
      </c>
      <c r="D6" s="21">
        <f>Comparison!D8</f>
        <v>1075</v>
      </c>
      <c r="E6" s="17">
        <f>Comparison!E8</f>
        <v>1534878</v>
      </c>
      <c r="F6" s="5">
        <v>1541420</v>
      </c>
      <c r="G6" s="5">
        <v>1546027</v>
      </c>
      <c r="H6" s="5">
        <v>1550195</v>
      </c>
      <c r="I6" s="5">
        <v>1546617</v>
      </c>
      <c r="J6" s="22">
        <v>1543849</v>
      </c>
      <c r="K6" s="5">
        <v>1551528</v>
      </c>
      <c r="L6" s="5">
        <v>1548142</v>
      </c>
      <c r="M6" s="5">
        <v>1546299</v>
      </c>
      <c r="N6" s="5">
        <v>1541368</v>
      </c>
      <c r="O6" s="17">
        <v>1552224</v>
      </c>
      <c r="P6" s="5">
        <f t="shared" si="0"/>
        <v>1541368</v>
      </c>
      <c r="Q6" s="13">
        <f t="shared" si="1"/>
        <v>4.2283490935435264E-3</v>
      </c>
      <c r="R6" s="5">
        <f t="shared" si="2"/>
        <v>1546766.9</v>
      </c>
      <c r="S6" s="13">
        <f t="shared" si="3"/>
        <v>7.7458273556594293E-3</v>
      </c>
      <c r="T6" s="21">
        <f t="shared" si="4"/>
        <v>3648.7153478998607</v>
      </c>
    </row>
    <row r="7" spans="1:20" x14ac:dyDescent="0.25">
      <c r="A7" s="11"/>
      <c r="B7" s="45"/>
      <c r="C7" s="11" t="str">
        <f>Comparison!C9</f>
        <v>Hefei-10</v>
      </c>
      <c r="D7" s="21">
        <f>Comparison!D9</f>
        <v>1212</v>
      </c>
      <c r="E7" s="17">
        <f>Comparison!E9</f>
        <v>1748829</v>
      </c>
      <c r="F7" s="5">
        <v>1774126</v>
      </c>
      <c r="G7" s="5">
        <v>1774995</v>
      </c>
      <c r="H7" s="5">
        <v>1759294</v>
      </c>
      <c r="I7" s="5">
        <v>1769869</v>
      </c>
      <c r="J7" s="22">
        <v>1772879</v>
      </c>
      <c r="K7" s="5">
        <v>1763650</v>
      </c>
      <c r="L7" s="5">
        <v>1776479</v>
      </c>
      <c r="M7" s="5">
        <v>1775310</v>
      </c>
      <c r="N7" s="5">
        <v>1764049</v>
      </c>
      <c r="O7" s="17">
        <v>1776189</v>
      </c>
      <c r="P7" s="5">
        <f t="shared" si="0"/>
        <v>1759294</v>
      </c>
      <c r="Q7" s="13">
        <f t="shared" si="1"/>
        <v>5.9840041536365352E-3</v>
      </c>
      <c r="R7" s="5">
        <f t="shared" si="2"/>
        <v>1770684</v>
      </c>
      <c r="S7" s="13">
        <f t="shared" si="3"/>
        <v>1.2496933662467846E-2</v>
      </c>
      <c r="T7" s="21">
        <f t="shared" si="4"/>
        <v>5868.8477744783941</v>
      </c>
    </row>
    <row r="8" spans="1:20" x14ac:dyDescent="0.25">
      <c r="A8" s="11"/>
      <c r="B8" s="45"/>
      <c r="C8" s="11" t="str">
        <f>Comparison!C10</f>
        <v>Beijing-5</v>
      </c>
      <c r="D8" s="21">
        <f>Comparison!D10</f>
        <v>1792</v>
      </c>
      <c r="E8" s="17">
        <f>Comparison!E10</f>
        <v>2199275</v>
      </c>
      <c r="F8" s="5">
        <v>2227620</v>
      </c>
      <c r="G8" s="5">
        <v>2224625</v>
      </c>
      <c r="H8" s="5">
        <v>2224167</v>
      </c>
      <c r="I8" s="5">
        <v>2229609</v>
      </c>
      <c r="J8" s="22">
        <v>2220606</v>
      </c>
      <c r="K8" s="5">
        <v>2224119</v>
      </c>
      <c r="L8" s="5">
        <v>2224072</v>
      </c>
      <c r="M8" s="5">
        <v>2221270</v>
      </c>
      <c r="N8" s="5">
        <v>2229248</v>
      </c>
      <c r="O8" s="17">
        <v>2226422</v>
      </c>
      <c r="P8" s="5">
        <f t="shared" ref="P8" si="5">MIN(F8:O8)</f>
        <v>2220606</v>
      </c>
      <c r="Q8" s="13">
        <f t="shared" ref="Q8" si="6">P8/E8-1</f>
        <v>9.6991053870025823E-3</v>
      </c>
      <c r="R8" s="5">
        <f t="shared" ref="R8" si="7">AVERAGE(F8:O8)</f>
        <v>2225175.7999999998</v>
      </c>
      <c r="S8" s="13">
        <f t="shared" ref="S8" si="8">R8/E8-1</f>
        <v>1.1776971956667381E-2</v>
      </c>
      <c r="T8" s="21">
        <f t="shared" ref="T8" si="9">_xlfn.STDEV.P(F8:O8)</f>
        <v>2890.6367395437292</v>
      </c>
    </row>
    <row r="9" spans="1:20" x14ac:dyDescent="0.25">
      <c r="A9" s="11"/>
      <c r="B9" s="45"/>
      <c r="C9" s="11"/>
      <c r="D9" s="21"/>
      <c r="E9" s="17"/>
      <c r="F9" s="5"/>
      <c r="G9" s="5"/>
      <c r="H9" s="5"/>
      <c r="I9" s="5"/>
      <c r="J9" s="22"/>
      <c r="K9" s="5"/>
      <c r="L9" s="5"/>
      <c r="M9" s="5"/>
      <c r="N9" s="5"/>
      <c r="O9" s="17"/>
      <c r="P9" s="5"/>
      <c r="Q9" s="13"/>
      <c r="R9" s="5"/>
      <c r="S9" s="13"/>
      <c r="T9" s="21"/>
    </row>
    <row r="10" spans="1:20" x14ac:dyDescent="0.25">
      <c r="A10" s="11"/>
      <c r="B10" s="45"/>
      <c r="C10" s="11"/>
      <c r="D10" s="21"/>
      <c r="E10" s="17"/>
      <c r="F10" s="5"/>
      <c r="G10" s="5"/>
      <c r="H10" s="5"/>
      <c r="I10" s="5"/>
      <c r="J10" s="22"/>
      <c r="K10" s="5"/>
      <c r="L10" s="5"/>
      <c r="M10" s="5"/>
      <c r="N10" s="5"/>
      <c r="O10" s="17"/>
      <c r="P10" s="5"/>
      <c r="Q10" s="13"/>
      <c r="R10" s="5"/>
      <c r="S10" s="13"/>
      <c r="T10" s="21"/>
    </row>
    <row r="11" spans="1:20" x14ac:dyDescent="0.25">
      <c r="B11" s="45"/>
      <c r="E11" s="5"/>
      <c r="P11" s="5"/>
      <c r="Q11" s="6"/>
      <c r="R11" s="5"/>
      <c r="S11" s="6"/>
      <c r="T11" s="5"/>
    </row>
    <row r="12" spans="1:20" x14ac:dyDescent="0.25">
      <c r="B12" s="45"/>
      <c r="E12" s="5"/>
      <c r="P12" s="5"/>
      <c r="Q12" s="6"/>
      <c r="R12" s="5"/>
      <c r="S12" s="6"/>
      <c r="T12" s="5"/>
    </row>
    <row r="13" spans="1:20" x14ac:dyDescent="0.25">
      <c r="B13" s="45"/>
      <c r="E13" s="5"/>
      <c r="P13" s="5"/>
      <c r="Q13" s="6"/>
      <c r="R13" s="5"/>
      <c r="S13" s="6"/>
      <c r="T13" s="5"/>
    </row>
    <row r="14" spans="1:20" x14ac:dyDescent="0.25">
      <c r="B14" s="27"/>
      <c r="E14" s="5"/>
      <c r="P14" s="5"/>
      <c r="Q14" s="6"/>
      <c r="R14" s="5"/>
      <c r="S14" s="6"/>
      <c r="T14" s="5"/>
    </row>
    <row r="15" spans="1:20" ht="15.75" thickBot="1" x14ac:dyDescent="0.3"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6"/>
      <c r="R15" s="5"/>
      <c r="S15" s="6"/>
      <c r="T15" s="5"/>
    </row>
    <row r="16" spans="1:20" ht="16.5" thickTop="1" thickBot="1" x14ac:dyDescent="0.3">
      <c r="B16" s="26"/>
      <c r="F16" s="50" t="s">
        <v>1</v>
      </c>
      <c r="G16" s="52"/>
      <c r="H16" s="52"/>
      <c r="I16" s="52"/>
      <c r="J16" s="52"/>
      <c r="K16" s="52"/>
      <c r="L16" s="52"/>
      <c r="M16" s="52"/>
      <c r="N16" s="52"/>
      <c r="O16" s="51"/>
    </row>
    <row r="17" spans="2:20" ht="16.5" thickTop="1" thickBot="1" x14ac:dyDescent="0.3">
      <c r="B17" s="11"/>
      <c r="C17" s="1" t="s">
        <v>0</v>
      </c>
      <c r="D17" s="2" t="s">
        <v>6</v>
      </c>
      <c r="E17" s="1" t="s">
        <v>5</v>
      </c>
      <c r="F17" s="3">
        <v>1</v>
      </c>
      <c r="G17" s="4">
        <v>2</v>
      </c>
      <c r="H17" s="4">
        <v>3</v>
      </c>
      <c r="I17" s="4">
        <v>4</v>
      </c>
      <c r="J17" s="4">
        <v>5</v>
      </c>
      <c r="K17" s="4">
        <v>6</v>
      </c>
      <c r="L17" s="4">
        <v>7</v>
      </c>
      <c r="M17" s="4">
        <v>8</v>
      </c>
      <c r="N17" s="4">
        <v>9</v>
      </c>
      <c r="O17" s="2">
        <v>10</v>
      </c>
      <c r="P17" s="50" t="s">
        <v>2</v>
      </c>
      <c r="Q17" s="51"/>
      <c r="R17" s="50" t="s">
        <v>3</v>
      </c>
      <c r="S17" s="51"/>
      <c r="T17" s="1" t="s">
        <v>4</v>
      </c>
    </row>
    <row r="18" spans="2:20" ht="15.75" thickTop="1" x14ac:dyDescent="0.25">
      <c r="B18" s="44" t="s">
        <v>17</v>
      </c>
      <c r="C18" s="11" t="str">
        <f>Comparison!C6</f>
        <v>egl-g2-E</v>
      </c>
      <c r="D18" s="21">
        <f>Comparison!D6</f>
        <v>375</v>
      </c>
      <c r="E18" s="17">
        <f>Comparison!E6</f>
        <v>1602229</v>
      </c>
      <c r="F18" s="5">
        <v>1625766</v>
      </c>
      <c r="G18" s="5">
        <v>1624105</v>
      </c>
      <c r="H18" s="5">
        <v>1609029</v>
      </c>
      <c r="I18" s="5">
        <v>1620742</v>
      </c>
      <c r="J18" s="23">
        <v>1615460</v>
      </c>
      <c r="K18" s="5">
        <v>1623492</v>
      </c>
      <c r="L18" s="5">
        <v>1626324</v>
      </c>
      <c r="M18" s="5">
        <v>1618946</v>
      </c>
      <c r="N18" s="5">
        <v>1621087</v>
      </c>
      <c r="O18" s="16">
        <v>1617052</v>
      </c>
      <c r="P18" s="5">
        <f t="shared" ref="P18:P21" si="10">MIN(F18:O18)</f>
        <v>1609029</v>
      </c>
      <c r="Q18" s="13">
        <f t="shared" ref="Q18:Q21" si="11">P18/E18-1</f>
        <v>4.2440874556632924E-3</v>
      </c>
      <c r="R18" s="5">
        <f t="shared" ref="R18:R21" si="12">AVERAGE(F18:O18)</f>
        <v>1620200.3</v>
      </c>
      <c r="S18" s="13">
        <f t="shared" ref="S18:S21" si="13">R18/E18-1</f>
        <v>1.1216436601759305E-2</v>
      </c>
      <c r="T18" s="21">
        <f t="shared" ref="T18:T21" si="14">_xlfn.STDEV.P(F18:O18)</f>
        <v>5043.7269365024122</v>
      </c>
    </row>
    <row r="19" spans="2:20" x14ac:dyDescent="0.25">
      <c r="B19" s="45"/>
      <c r="C19" s="11" t="str">
        <f>Comparison!C7</f>
        <v>F1_g-6</v>
      </c>
      <c r="D19" s="21">
        <f>Comparison!D7</f>
        <v>780</v>
      </c>
      <c r="E19" s="17">
        <f>Comparison!E7</f>
        <v>474809</v>
      </c>
      <c r="F19" s="5">
        <v>443957</v>
      </c>
      <c r="G19" s="5">
        <v>443706</v>
      </c>
      <c r="H19" s="5">
        <v>441014</v>
      </c>
      <c r="I19" s="5">
        <v>442086</v>
      </c>
      <c r="J19" s="22">
        <v>443625</v>
      </c>
      <c r="K19" s="5">
        <v>442949</v>
      </c>
      <c r="L19" s="5">
        <v>443012</v>
      </c>
      <c r="M19" s="5">
        <v>442381</v>
      </c>
      <c r="N19" s="5">
        <v>443459</v>
      </c>
      <c r="O19" s="17">
        <v>442640</v>
      </c>
      <c r="P19" s="5">
        <f t="shared" si="10"/>
        <v>441014</v>
      </c>
      <c r="Q19" s="13">
        <f t="shared" si="11"/>
        <v>-7.1175988660703515E-2</v>
      </c>
      <c r="R19" s="5">
        <f t="shared" si="12"/>
        <v>442882.9</v>
      </c>
      <c r="S19" s="13">
        <f t="shared" si="13"/>
        <v>-6.7239879614750309E-2</v>
      </c>
      <c r="T19" s="21">
        <f t="shared" si="14"/>
        <v>846.9690017940444</v>
      </c>
    </row>
    <row r="20" spans="2:20" x14ac:dyDescent="0.25">
      <c r="B20" s="45"/>
      <c r="C20" s="11" t="str">
        <f>Comparison!C8</f>
        <v>Beijing-3</v>
      </c>
      <c r="D20" s="21">
        <f>Comparison!D8</f>
        <v>1075</v>
      </c>
      <c r="E20" s="17">
        <f>Comparison!E8</f>
        <v>1534878</v>
      </c>
      <c r="F20" s="5">
        <v>1542191</v>
      </c>
      <c r="G20" s="5">
        <v>1537164</v>
      </c>
      <c r="H20" s="5">
        <v>1542325</v>
      </c>
      <c r="I20" s="5">
        <v>1541168</v>
      </c>
      <c r="J20" s="22">
        <v>1540492</v>
      </c>
      <c r="K20" s="5">
        <v>1541798</v>
      </c>
      <c r="L20" s="5">
        <v>1537730</v>
      </c>
      <c r="M20" s="5">
        <v>1540414</v>
      </c>
      <c r="N20" s="5">
        <v>1541009</v>
      </c>
      <c r="O20" s="17">
        <v>1542186</v>
      </c>
      <c r="P20" s="5">
        <f t="shared" si="10"/>
        <v>1537164</v>
      </c>
      <c r="Q20" s="13">
        <f t="shared" si="11"/>
        <v>1.489369187648748E-3</v>
      </c>
      <c r="R20" s="5">
        <f t="shared" si="12"/>
        <v>1540647.7</v>
      </c>
      <c r="S20" s="13">
        <f t="shared" si="13"/>
        <v>3.7590609807425235E-3</v>
      </c>
      <c r="T20" s="21">
        <f t="shared" si="14"/>
        <v>1732.4524264752556</v>
      </c>
    </row>
    <row r="21" spans="2:20" x14ac:dyDescent="0.25">
      <c r="B21" s="45"/>
      <c r="C21" s="11" t="str">
        <f>Comparison!C9</f>
        <v>Hefei-10</v>
      </c>
      <c r="D21" s="21">
        <f>Comparison!D9</f>
        <v>1212</v>
      </c>
      <c r="E21" s="17">
        <f>Comparison!E9</f>
        <v>1748829</v>
      </c>
      <c r="F21" s="5">
        <v>1759934</v>
      </c>
      <c r="G21" s="5">
        <v>1759398</v>
      </c>
      <c r="H21" s="5">
        <v>1763277</v>
      </c>
      <c r="I21" s="5">
        <v>1761469</v>
      </c>
      <c r="J21" s="22">
        <v>1759289</v>
      </c>
      <c r="K21" s="5">
        <v>1751683</v>
      </c>
      <c r="L21" s="5">
        <v>1761838</v>
      </c>
      <c r="M21" s="5">
        <v>1759900</v>
      </c>
      <c r="N21" s="5">
        <v>1757075</v>
      </c>
      <c r="O21" s="17">
        <v>1754102</v>
      </c>
      <c r="P21" s="5">
        <f t="shared" si="10"/>
        <v>1751683</v>
      </c>
      <c r="Q21" s="13">
        <f t="shared" si="11"/>
        <v>1.6319491499741101E-3</v>
      </c>
      <c r="R21" s="5">
        <f t="shared" si="12"/>
        <v>1758796.5</v>
      </c>
      <c r="S21" s="13">
        <f t="shared" si="13"/>
        <v>5.6995280842209173E-3</v>
      </c>
      <c r="T21" s="21">
        <f t="shared" si="14"/>
        <v>3393.9300302157085</v>
      </c>
    </row>
    <row r="22" spans="2:20" x14ac:dyDescent="0.25">
      <c r="B22" s="45"/>
      <c r="C22" s="11" t="str">
        <f>Comparison!C10</f>
        <v>Beijing-5</v>
      </c>
      <c r="D22" s="21">
        <f>Comparison!D10</f>
        <v>1792</v>
      </c>
      <c r="E22" s="17">
        <f>Comparison!E10</f>
        <v>2199275</v>
      </c>
      <c r="F22" s="5">
        <v>2207166</v>
      </c>
      <c r="G22" s="5">
        <v>2213310</v>
      </c>
      <c r="H22" s="5">
        <v>2215951</v>
      </c>
      <c r="I22" s="5">
        <v>2213357</v>
      </c>
      <c r="J22" s="22">
        <v>2213153</v>
      </c>
      <c r="K22" s="5">
        <v>2215283</v>
      </c>
      <c r="L22" s="5">
        <v>2221902</v>
      </c>
      <c r="M22" s="5">
        <v>2219764</v>
      </c>
      <c r="N22" s="5">
        <v>2213029</v>
      </c>
      <c r="O22" s="17">
        <v>2212731</v>
      </c>
      <c r="P22" s="5">
        <f t="shared" ref="P22" si="15">MIN(F22:O22)</f>
        <v>2207166</v>
      </c>
      <c r="Q22" s="13">
        <f t="shared" ref="Q22" si="16">P22/E22-1</f>
        <v>3.5880005911039792E-3</v>
      </c>
      <c r="R22" s="5">
        <f t="shared" ref="R22" si="17">AVERAGE(F22:O22)</f>
        <v>2214564.6</v>
      </c>
      <c r="S22" s="13">
        <f t="shared" ref="S22" si="18">R22/E22-1</f>
        <v>6.9521092178104205E-3</v>
      </c>
      <c r="T22" s="21">
        <f t="shared" ref="T22" si="19">_xlfn.STDEV.P(F22:O22)</f>
        <v>3857.379607972231</v>
      </c>
    </row>
    <row r="23" spans="2:20" x14ac:dyDescent="0.25">
      <c r="B23" s="45"/>
      <c r="C23" s="11"/>
      <c r="D23" s="21"/>
      <c r="E23" s="17"/>
      <c r="F23" s="5"/>
      <c r="G23" s="5"/>
      <c r="H23" s="5"/>
      <c r="I23" s="5"/>
      <c r="J23" s="22"/>
      <c r="K23" s="22"/>
      <c r="L23" s="22"/>
      <c r="M23" s="22"/>
      <c r="N23" s="22"/>
      <c r="O23" s="17"/>
      <c r="P23" s="5"/>
      <c r="Q23" s="13"/>
      <c r="R23" s="5"/>
      <c r="S23" s="13"/>
      <c r="T23" s="21"/>
    </row>
    <row r="24" spans="2:20" x14ac:dyDescent="0.25">
      <c r="B24" s="45"/>
      <c r="C24" s="11"/>
      <c r="D24" s="21"/>
      <c r="E24" s="17"/>
      <c r="F24" s="5"/>
      <c r="G24" s="5"/>
      <c r="H24" s="5"/>
      <c r="I24" s="5"/>
      <c r="J24" s="22"/>
      <c r="K24" s="22"/>
      <c r="L24" s="22"/>
      <c r="M24" s="22"/>
      <c r="N24" s="22"/>
      <c r="O24" s="17"/>
      <c r="P24" s="5"/>
      <c r="Q24" s="13"/>
      <c r="R24" s="5"/>
      <c r="S24" s="13"/>
      <c r="T24" s="21"/>
    </row>
    <row r="25" spans="2:20" x14ac:dyDescent="0.25">
      <c r="B25" s="45"/>
      <c r="C25" s="11"/>
      <c r="D25" s="21"/>
      <c r="E25" s="17"/>
      <c r="F25" s="5"/>
      <c r="G25" s="5"/>
      <c r="H25" s="5"/>
      <c r="I25" s="5"/>
      <c r="J25" s="22"/>
      <c r="K25" s="22"/>
      <c r="L25" s="22"/>
      <c r="M25" s="22"/>
      <c r="N25" s="22"/>
      <c r="O25" s="17"/>
      <c r="P25" s="5"/>
      <c r="Q25" s="13"/>
      <c r="R25" s="5"/>
      <c r="S25" s="13"/>
      <c r="T25" s="21"/>
    </row>
    <row r="26" spans="2:20" x14ac:dyDescent="0.25">
      <c r="B26" s="45"/>
      <c r="C26" s="11"/>
      <c r="D26" s="21"/>
      <c r="E26" s="17"/>
      <c r="F26" s="5"/>
      <c r="G26" s="5"/>
      <c r="H26" s="5"/>
      <c r="I26" s="5"/>
      <c r="J26" s="22"/>
      <c r="K26" s="22"/>
      <c r="L26" s="22"/>
      <c r="M26" s="22"/>
      <c r="N26" s="22"/>
      <c r="O26" s="17"/>
      <c r="P26" s="5"/>
      <c r="Q26" s="13"/>
      <c r="R26" s="5"/>
      <c r="S26" s="13"/>
      <c r="T26" s="21"/>
    </row>
    <row r="27" spans="2:20" x14ac:dyDescent="0.25">
      <c r="B27" s="45"/>
      <c r="C27" s="11"/>
      <c r="D27" s="21"/>
      <c r="E27" s="17"/>
      <c r="F27" s="5"/>
      <c r="G27" s="5"/>
      <c r="H27" s="5"/>
      <c r="I27" s="5"/>
      <c r="J27" s="22"/>
      <c r="K27" s="22"/>
      <c r="L27" s="22"/>
      <c r="M27" s="22"/>
      <c r="N27" s="22"/>
      <c r="O27" s="17"/>
      <c r="P27" s="5"/>
      <c r="Q27" s="13"/>
      <c r="R27" s="5"/>
      <c r="S27" s="13"/>
      <c r="T27" s="21"/>
    </row>
    <row r="28" spans="2:20" x14ac:dyDescent="0.25">
      <c r="C28" s="11"/>
      <c r="D28" s="21"/>
      <c r="E28" s="17"/>
      <c r="F28" s="5"/>
      <c r="G28" s="5"/>
      <c r="H28" s="5"/>
      <c r="I28" s="5"/>
      <c r="J28" s="22"/>
      <c r="K28" s="22"/>
      <c r="L28" s="22"/>
      <c r="M28" s="22"/>
      <c r="N28" s="22"/>
      <c r="O28" s="17"/>
      <c r="P28" s="5"/>
      <c r="Q28" s="13"/>
      <c r="R28" s="5"/>
      <c r="S28" s="13"/>
      <c r="T28" s="21"/>
    </row>
  </sheetData>
  <mergeCells count="8">
    <mergeCell ref="B18:B27"/>
    <mergeCell ref="B4:B13"/>
    <mergeCell ref="P3:Q3"/>
    <mergeCell ref="R3:S3"/>
    <mergeCell ref="F2:O2"/>
    <mergeCell ref="F16:O16"/>
    <mergeCell ref="P17:Q17"/>
    <mergeCell ref="R17:S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4B514-066C-4E5B-AFC3-BF5602F4CDA8}">
  <dimension ref="A1:T29"/>
  <sheetViews>
    <sheetView topLeftCell="C13" zoomScale="150" zoomScaleNormal="150" workbookViewId="0">
      <selection activeCell="E31" sqref="E31:J35"/>
    </sheetView>
  </sheetViews>
  <sheetFormatPr defaultRowHeight="15" x14ac:dyDescent="0.25"/>
  <cols>
    <col min="1" max="2" width="4" customWidth="1"/>
    <col min="8" max="8" width="11" bestFit="1" customWidth="1"/>
  </cols>
  <sheetData>
    <row r="1" spans="1:20" ht="15.75" thickBot="1" x14ac:dyDescent="0.3"/>
    <row r="2" spans="1:20" ht="16.5" thickTop="1" thickBot="1" x14ac:dyDescent="0.3">
      <c r="F2" s="50" t="s">
        <v>1</v>
      </c>
      <c r="G2" s="52"/>
      <c r="H2" s="52"/>
      <c r="I2" s="52"/>
      <c r="J2" s="52"/>
      <c r="K2" s="52"/>
      <c r="L2" s="52"/>
      <c r="M2" s="52"/>
      <c r="N2" s="52"/>
      <c r="O2" s="51"/>
    </row>
    <row r="3" spans="1:20" ht="16.5" thickTop="1" thickBot="1" x14ac:dyDescent="0.3">
      <c r="B3" s="25"/>
      <c r="C3" s="1" t="s">
        <v>0</v>
      </c>
      <c r="D3" s="2" t="s">
        <v>6</v>
      </c>
      <c r="E3" s="1" t="s">
        <v>5</v>
      </c>
      <c r="F3" s="3">
        <v>1</v>
      </c>
      <c r="G3" s="4">
        <v>2</v>
      </c>
      <c r="H3" s="4">
        <v>3</v>
      </c>
      <c r="I3" s="4">
        <v>4</v>
      </c>
      <c r="J3" s="4">
        <v>5</v>
      </c>
      <c r="K3" s="4">
        <v>6</v>
      </c>
      <c r="L3" s="4">
        <v>7</v>
      </c>
      <c r="M3" s="4">
        <v>8</v>
      </c>
      <c r="N3" s="4">
        <v>9</v>
      </c>
      <c r="O3" s="2">
        <v>10</v>
      </c>
      <c r="P3" s="50" t="s">
        <v>2</v>
      </c>
      <c r="Q3" s="51"/>
      <c r="R3" s="50" t="s">
        <v>3</v>
      </c>
      <c r="S3" s="51"/>
      <c r="T3" s="1" t="s">
        <v>4</v>
      </c>
    </row>
    <row r="4" spans="1:20" ht="15.75" thickTop="1" x14ac:dyDescent="0.25">
      <c r="A4" s="11"/>
      <c r="B4" s="45" t="s">
        <v>16</v>
      </c>
      <c r="C4" s="11" t="str">
        <f>Comparison!C6</f>
        <v>egl-g2-E</v>
      </c>
      <c r="D4" s="20">
        <f>Comparison!D6</f>
        <v>375</v>
      </c>
      <c r="E4" s="16">
        <f>Comparison!E6</f>
        <v>1602229</v>
      </c>
      <c r="F4" s="5">
        <v>1611893</v>
      </c>
      <c r="G4" s="5">
        <v>1620434</v>
      </c>
      <c r="H4" s="5">
        <v>1616963</v>
      </c>
      <c r="I4" s="5">
        <v>1617617</v>
      </c>
      <c r="J4" s="23">
        <v>1609826</v>
      </c>
      <c r="K4" s="22">
        <v>1626478</v>
      </c>
      <c r="L4" s="22">
        <v>1621322</v>
      </c>
      <c r="M4" s="22">
        <v>1616597</v>
      </c>
      <c r="N4" s="22">
        <v>1616973</v>
      </c>
      <c r="O4" s="16">
        <v>1613890</v>
      </c>
      <c r="P4" s="5">
        <f>MIN(F4:O4)</f>
        <v>1609826</v>
      </c>
      <c r="Q4" s="13">
        <f>P4/E4-1</f>
        <v>4.7415194706874608E-3</v>
      </c>
      <c r="R4" s="5">
        <f>AVERAGE(F4:O4)</f>
        <v>1617199.3</v>
      </c>
      <c r="S4" s="13">
        <f>R4/E4-1</f>
        <v>9.3434209466936036E-3</v>
      </c>
      <c r="T4" s="21">
        <f>_xlfn.STDEV.P(F4:O4)</f>
        <v>4557.1080753038977</v>
      </c>
    </row>
    <row r="5" spans="1:20" x14ac:dyDescent="0.25">
      <c r="A5" s="11"/>
      <c r="B5" s="45"/>
      <c r="C5" s="11" t="str">
        <f>Comparison!C7</f>
        <v>F1_g-6</v>
      </c>
      <c r="D5" s="21">
        <f>Comparison!D7</f>
        <v>780</v>
      </c>
      <c r="E5" s="21">
        <f>Comparison!E7</f>
        <v>474809</v>
      </c>
      <c r="F5" s="5">
        <v>441888</v>
      </c>
      <c r="G5" s="5">
        <v>442503</v>
      </c>
      <c r="H5" s="5">
        <v>442616</v>
      </c>
      <c r="I5" s="5">
        <v>440299</v>
      </c>
      <c r="J5" s="22">
        <v>440842</v>
      </c>
      <c r="K5" s="22">
        <v>442510</v>
      </c>
      <c r="L5" s="22">
        <v>442407</v>
      </c>
      <c r="M5" s="22">
        <v>439439</v>
      </c>
      <c r="N5" s="22">
        <v>441399</v>
      </c>
      <c r="O5" s="17">
        <v>441882</v>
      </c>
      <c r="P5" s="5">
        <f t="shared" ref="P5:P8" si="0">MIN(F5:O5)</f>
        <v>439439</v>
      </c>
      <c r="Q5" s="13">
        <f t="shared" ref="Q5:Q8" si="1">P5/E5-1</f>
        <v>-7.4493111967127823E-2</v>
      </c>
      <c r="R5" s="5">
        <f t="shared" ref="R5:R8" si="2">AVERAGE(F5:O5)</f>
        <v>441578.5</v>
      </c>
      <c r="S5" s="13">
        <f t="shared" ref="S5:S8" si="3">R5/E5-1</f>
        <v>-6.9987089545480385E-2</v>
      </c>
      <c r="T5" s="21">
        <f t="shared" ref="T5:T8" si="4">_xlfn.STDEV.P(F5:O5)</f>
        <v>1022.8561238023655</v>
      </c>
    </row>
    <row r="6" spans="1:20" x14ac:dyDescent="0.25">
      <c r="A6" s="11"/>
      <c r="B6" s="45"/>
      <c r="C6" s="11" t="str">
        <f>Comparison!C8</f>
        <v>Beijing-3</v>
      </c>
      <c r="D6" s="21">
        <f>Comparison!D8</f>
        <v>1075</v>
      </c>
      <c r="E6" s="17">
        <f>Comparison!E8</f>
        <v>1534878</v>
      </c>
      <c r="F6" s="5">
        <v>1549577</v>
      </c>
      <c r="G6" s="5">
        <v>1542637</v>
      </c>
      <c r="H6" s="5">
        <v>1538368</v>
      </c>
      <c r="I6" s="5">
        <v>1544190</v>
      </c>
      <c r="J6" s="22">
        <v>1547520</v>
      </c>
      <c r="K6" s="22">
        <v>1541180</v>
      </c>
      <c r="L6" s="22">
        <v>1549478</v>
      </c>
      <c r="M6" s="22">
        <v>1546836</v>
      </c>
      <c r="N6" s="22">
        <v>1542914</v>
      </c>
      <c r="O6" s="17">
        <v>1546513</v>
      </c>
      <c r="P6" s="5">
        <f t="shared" si="0"/>
        <v>1538368</v>
      </c>
      <c r="Q6" s="13">
        <f t="shared" si="1"/>
        <v>2.2737963538470574E-3</v>
      </c>
      <c r="R6" s="5">
        <f t="shared" si="2"/>
        <v>1544921.3</v>
      </c>
      <c r="S6" s="13">
        <f t="shared" si="3"/>
        <v>6.5433865101982569E-3</v>
      </c>
      <c r="T6" s="21">
        <f t="shared" si="4"/>
        <v>3494.5247187564719</v>
      </c>
    </row>
    <row r="7" spans="1:20" x14ac:dyDescent="0.25">
      <c r="A7" s="11"/>
      <c r="B7" s="45"/>
      <c r="C7" s="11" t="str">
        <f>Comparison!C9</f>
        <v>Hefei-10</v>
      </c>
      <c r="D7" s="21">
        <f>Comparison!D9</f>
        <v>1212</v>
      </c>
      <c r="E7" s="21">
        <f>Comparison!E9</f>
        <v>1748829</v>
      </c>
      <c r="F7" s="5">
        <v>1761155</v>
      </c>
      <c r="G7" s="5">
        <v>1761054</v>
      </c>
      <c r="H7" s="5">
        <v>1751271</v>
      </c>
      <c r="I7" s="5">
        <v>1758563</v>
      </c>
      <c r="J7" s="22">
        <v>1759826</v>
      </c>
      <c r="K7" s="22">
        <v>1763297</v>
      </c>
      <c r="L7" s="22">
        <v>1756139</v>
      </c>
      <c r="M7" s="22">
        <v>1756357</v>
      </c>
      <c r="N7" s="22">
        <v>1768005</v>
      </c>
      <c r="O7" s="17">
        <v>1761196</v>
      </c>
      <c r="P7" s="5">
        <f t="shared" si="0"/>
        <v>1751271</v>
      </c>
      <c r="Q7" s="13">
        <f t="shared" si="1"/>
        <v>1.3963629377142794E-3</v>
      </c>
      <c r="R7" s="5">
        <f t="shared" si="2"/>
        <v>1759686.3</v>
      </c>
      <c r="S7" s="13">
        <f t="shared" si="3"/>
        <v>6.2083256853586732E-3</v>
      </c>
      <c r="T7" s="21">
        <f t="shared" si="4"/>
        <v>4293.145351604112</v>
      </c>
    </row>
    <row r="8" spans="1:20" x14ac:dyDescent="0.25">
      <c r="A8" s="11"/>
      <c r="B8" s="45"/>
      <c r="C8" s="11" t="str">
        <f>Comparison!C10</f>
        <v>Beijing-5</v>
      </c>
      <c r="D8" s="21">
        <f>Comparison!D10</f>
        <v>1792</v>
      </c>
      <c r="E8" s="21">
        <f>Comparison!E10</f>
        <v>2199275</v>
      </c>
      <c r="F8" s="5">
        <v>2209706</v>
      </c>
      <c r="G8" s="5">
        <v>2223765</v>
      </c>
      <c r="H8" s="5">
        <v>2216618</v>
      </c>
      <c r="I8" s="5">
        <v>2214576</v>
      </c>
      <c r="J8" s="22">
        <v>2215984</v>
      </c>
      <c r="K8" s="22">
        <v>2225876</v>
      </c>
      <c r="L8" s="22">
        <v>2215011</v>
      </c>
      <c r="M8" s="22">
        <v>2213932</v>
      </c>
      <c r="N8" s="22">
        <v>2202023</v>
      </c>
      <c r="O8" s="17">
        <v>2215778</v>
      </c>
      <c r="P8" s="5">
        <f t="shared" si="0"/>
        <v>2202023</v>
      </c>
      <c r="Q8" s="13">
        <f t="shared" si="1"/>
        <v>1.2495026770185103E-3</v>
      </c>
      <c r="R8" s="5">
        <f t="shared" si="2"/>
        <v>2215326.9</v>
      </c>
      <c r="S8" s="13">
        <f t="shared" si="3"/>
        <v>7.2987234429526815E-3</v>
      </c>
      <c r="T8" s="21">
        <f t="shared" si="4"/>
        <v>6292.7332288918778</v>
      </c>
    </row>
    <row r="9" spans="1:20" x14ac:dyDescent="0.25">
      <c r="A9" s="11"/>
      <c r="B9" s="45"/>
      <c r="C9" s="11"/>
      <c r="D9" s="21"/>
      <c r="E9" s="17"/>
      <c r="F9" s="5"/>
      <c r="G9" s="5"/>
      <c r="H9" s="5"/>
      <c r="I9" s="5"/>
      <c r="J9" s="22"/>
      <c r="K9" s="22"/>
      <c r="L9" s="22"/>
      <c r="M9" s="22"/>
      <c r="N9" s="22"/>
      <c r="O9" s="17"/>
      <c r="P9" s="5"/>
      <c r="Q9" s="13"/>
      <c r="R9" s="5"/>
      <c r="S9" s="13"/>
      <c r="T9" s="21"/>
    </row>
    <row r="10" spans="1:20" x14ac:dyDescent="0.25">
      <c r="A10" s="11"/>
      <c r="B10" s="45"/>
      <c r="C10" s="11"/>
      <c r="D10" s="21"/>
      <c r="E10" s="17"/>
      <c r="F10" s="5"/>
      <c r="G10" s="5"/>
      <c r="H10" s="5"/>
      <c r="I10" s="5"/>
      <c r="J10" s="22"/>
      <c r="K10" s="22"/>
      <c r="L10" s="22"/>
      <c r="M10" s="22"/>
      <c r="N10" s="22"/>
      <c r="O10" s="17"/>
      <c r="P10" s="5"/>
      <c r="Q10" s="13"/>
      <c r="R10" s="5"/>
      <c r="S10" s="13"/>
      <c r="T10" s="21"/>
    </row>
    <row r="11" spans="1:20" x14ac:dyDescent="0.25">
      <c r="A11" s="11"/>
      <c r="B11" s="45"/>
      <c r="C11" s="11"/>
      <c r="D11" s="21"/>
      <c r="E11" s="17"/>
      <c r="P11" s="5"/>
      <c r="Q11" s="13"/>
      <c r="R11" s="5"/>
      <c r="S11" s="13"/>
      <c r="T11" s="21"/>
    </row>
    <row r="12" spans="1:20" x14ac:dyDescent="0.25">
      <c r="A12" s="11"/>
      <c r="B12" s="45"/>
      <c r="C12" s="11"/>
      <c r="D12" s="21"/>
      <c r="E12" s="17"/>
      <c r="P12" s="5"/>
      <c r="Q12" s="13"/>
      <c r="R12" s="5"/>
      <c r="S12" s="13"/>
      <c r="T12" s="21"/>
    </row>
    <row r="13" spans="1:20" x14ac:dyDescent="0.25">
      <c r="A13" s="11"/>
      <c r="B13" s="45"/>
      <c r="C13" s="11"/>
      <c r="D13" s="21"/>
      <c r="E13" s="17"/>
      <c r="P13" s="5"/>
      <c r="Q13" s="13"/>
      <c r="R13" s="5"/>
      <c r="S13" s="13"/>
      <c r="T13" s="21"/>
    </row>
    <row r="14" spans="1:20" x14ac:dyDescent="0.25">
      <c r="A14" s="11"/>
      <c r="B14" s="45"/>
      <c r="C14" s="11"/>
      <c r="D14" s="21"/>
      <c r="E14" s="17"/>
      <c r="F14" s="5"/>
      <c r="G14" s="5"/>
      <c r="H14" s="5"/>
      <c r="I14" s="5"/>
      <c r="J14" s="22"/>
      <c r="K14" s="22"/>
      <c r="L14" s="22"/>
      <c r="M14" s="22"/>
      <c r="N14" s="22"/>
      <c r="O14" s="17"/>
      <c r="P14" s="5"/>
      <c r="Q14" s="13"/>
      <c r="R14" s="5"/>
      <c r="S14" s="13"/>
      <c r="T14" s="21"/>
    </row>
    <row r="16" spans="1:20" ht="15.75" thickBot="1" x14ac:dyDescent="0.3"/>
    <row r="17" spans="2:20" ht="16.5" thickTop="1" thickBot="1" x14ac:dyDescent="0.3">
      <c r="B17" s="26"/>
      <c r="F17" s="50" t="s">
        <v>1</v>
      </c>
      <c r="G17" s="52"/>
      <c r="H17" s="52"/>
      <c r="I17" s="52"/>
      <c r="J17" s="52"/>
      <c r="K17" s="52"/>
      <c r="L17" s="52"/>
      <c r="M17" s="52"/>
      <c r="N17" s="52"/>
      <c r="O17" s="51"/>
    </row>
    <row r="18" spans="2:20" ht="16.5" customHeight="1" thickTop="1" thickBot="1" x14ac:dyDescent="0.3">
      <c r="B18" s="11"/>
      <c r="C18" s="1" t="s">
        <v>0</v>
      </c>
      <c r="D18" s="2" t="s">
        <v>6</v>
      </c>
      <c r="E18" s="1" t="s">
        <v>5</v>
      </c>
      <c r="F18" s="3">
        <v>1</v>
      </c>
      <c r="G18" s="4">
        <v>2</v>
      </c>
      <c r="H18" s="4">
        <v>3</v>
      </c>
      <c r="I18" s="4">
        <v>4</v>
      </c>
      <c r="J18" s="4">
        <v>5</v>
      </c>
      <c r="K18" s="4">
        <v>6</v>
      </c>
      <c r="L18" s="4">
        <v>7</v>
      </c>
      <c r="M18" s="4">
        <v>8</v>
      </c>
      <c r="N18" s="4">
        <v>9</v>
      </c>
      <c r="O18" s="2">
        <v>10</v>
      </c>
      <c r="P18" s="50" t="s">
        <v>2</v>
      </c>
      <c r="Q18" s="51"/>
      <c r="R18" s="50" t="s">
        <v>3</v>
      </c>
      <c r="S18" s="51"/>
      <c r="T18" s="1" t="s">
        <v>4</v>
      </c>
    </row>
    <row r="19" spans="2:20" ht="16.5" customHeight="1" thickTop="1" x14ac:dyDescent="0.25">
      <c r="B19" s="44" t="s">
        <v>17</v>
      </c>
      <c r="C19" s="11" t="str">
        <f>Comparison!C6</f>
        <v>egl-g2-E</v>
      </c>
      <c r="D19" s="20">
        <f>Comparison!D6</f>
        <v>375</v>
      </c>
      <c r="E19" s="16">
        <f>Comparison!E6</f>
        <v>1602229</v>
      </c>
      <c r="F19" s="5">
        <v>1614299</v>
      </c>
      <c r="G19" s="5">
        <v>1625232</v>
      </c>
      <c r="H19" s="5">
        <v>1617464</v>
      </c>
      <c r="I19" s="5">
        <v>1618932</v>
      </c>
      <c r="J19" s="23">
        <v>1613618</v>
      </c>
      <c r="K19" s="22">
        <v>1618958</v>
      </c>
      <c r="L19" s="22">
        <v>1615979</v>
      </c>
      <c r="M19" s="22">
        <v>1619191</v>
      </c>
      <c r="N19" s="22">
        <v>1611124</v>
      </c>
      <c r="O19" s="16">
        <v>1622446</v>
      </c>
      <c r="P19" s="5">
        <f>MIN(F19:O19)</f>
        <v>1611124</v>
      </c>
      <c r="Q19" s="13">
        <f>P19/E19-1</f>
        <v>5.5516408703124576E-3</v>
      </c>
      <c r="R19" s="5">
        <f>AVERAGE(F19:O19)</f>
        <v>1617724.3</v>
      </c>
      <c r="S19" s="13">
        <f>R19/E19-1</f>
        <v>9.671089463491267E-3</v>
      </c>
      <c r="T19" s="21">
        <f>_xlfn.STDEV.P(F19:O19)</f>
        <v>3988.2821126394761</v>
      </c>
    </row>
    <row r="20" spans="2:20" x14ac:dyDescent="0.25">
      <c r="B20" s="45"/>
      <c r="C20" s="11" t="str">
        <f>Comparison!C7</f>
        <v>F1_g-6</v>
      </c>
      <c r="D20" s="21">
        <f>Comparison!D7</f>
        <v>780</v>
      </c>
      <c r="E20" s="21">
        <f>Comparison!E7</f>
        <v>474809</v>
      </c>
      <c r="F20" s="5">
        <v>440504</v>
      </c>
      <c r="G20" s="5">
        <v>438069</v>
      </c>
      <c r="H20" s="5">
        <v>440419</v>
      </c>
      <c r="I20" s="5">
        <v>440879</v>
      </c>
      <c r="J20" s="22">
        <v>439616</v>
      </c>
      <c r="K20" s="22">
        <v>437617</v>
      </c>
      <c r="L20" s="22">
        <v>439680</v>
      </c>
      <c r="M20" s="22">
        <v>438760</v>
      </c>
      <c r="N20" s="22">
        <v>437936</v>
      </c>
      <c r="O20" s="17">
        <v>438610</v>
      </c>
      <c r="P20" s="5">
        <f t="shared" ref="P20:P23" si="5">MIN(F20:O20)</f>
        <v>437617</v>
      </c>
      <c r="Q20" s="13">
        <f t="shared" ref="Q20:Q23" si="6">P20/E20-1</f>
        <v>-7.8330444452400894E-2</v>
      </c>
      <c r="R20" s="5">
        <f t="shared" ref="R20:R23" si="7">AVERAGE(F20:O20)</f>
        <v>439209</v>
      </c>
      <c r="S20" s="13">
        <f t="shared" ref="S20:S23" si="8">R20/E20-1</f>
        <v>-7.4977517275367611E-2</v>
      </c>
      <c r="T20" s="21">
        <f t="shared" ref="T20:T23" si="9">_xlfn.STDEV.P(F20:O20)</f>
        <v>1110.518347439609</v>
      </c>
    </row>
    <row r="21" spans="2:20" x14ac:dyDescent="0.25">
      <c r="B21" s="45"/>
      <c r="C21" s="11" t="str">
        <f>Comparison!C8</f>
        <v>Beijing-3</v>
      </c>
      <c r="D21" s="21">
        <f>Comparison!D8</f>
        <v>1075</v>
      </c>
      <c r="E21" s="17">
        <f>Comparison!E8</f>
        <v>1534878</v>
      </c>
      <c r="F21" s="5">
        <v>1548149</v>
      </c>
      <c r="G21" s="5">
        <v>1539983</v>
      </c>
      <c r="H21" s="5">
        <v>1542478</v>
      </c>
      <c r="I21" s="5">
        <v>1539455</v>
      </c>
      <c r="J21" s="22">
        <v>1539768</v>
      </c>
      <c r="K21" s="22">
        <v>1540145</v>
      </c>
      <c r="L21" s="22">
        <v>1540744</v>
      </c>
      <c r="M21" s="22">
        <v>1537202</v>
      </c>
      <c r="N21" s="22">
        <v>1541494</v>
      </c>
      <c r="O21" s="17">
        <v>1541303</v>
      </c>
      <c r="P21" s="5">
        <f t="shared" si="5"/>
        <v>1537202</v>
      </c>
      <c r="Q21" s="13">
        <f t="shared" si="6"/>
        <v>1.5141268556848608E-3</v>
      </c>
      <c r="R21" s="5">
        <f t="shared" si="7"/>
        <v>1541072.1</v>
      </c>
      <c r="S21" s="13">
        <f t="shared" si="8"/>
        <v>4.0355650416514788E-3</v>
      </c>
      <c r="T21" s="21">
        <f t="shared" si="9"/>
        <v>2715.4566632520578</v>
      </c>
    </row>
    <row r="22" spans="2:20" x14ac:dyDescent="0.25">
      <c r="B22" s="45"/>
      <c r="C22" s="11" t="str">
        <f>Comparison!C9</f>
        <v>Hefei-10</v>
      </c>
      <c r="D22" s="21">
        <f>Comparison!D9</f>
        <v>1212</v>
      </c>
      <c r="E22" s="21">
        <f>Comparison!E9</f>
        <v>1748829</v>
      </c>
      <c r="F22" s="5">
        <v>1750284</v>
      </c>
      <c r="G22" s="5">
        <v>1749482</v>
      </c>
      <c r="H22" s="5">
        <v>1741687</v>
      </c>
      <c r="I22" s="5">
        <v>1746900</v>
      </c>
      <c r="J22" s="22">
        <v>1745935</v>
      </c>
      <c r="K22" s="22">
        <v>1755945</v>
      </c>
      <c r="L22" s="22">
        <v>1745228</v>
      </c>
      <c r="M22" s="22">
        <v>1746757</v>
      </c>
      <c r="N22" s="22">
        <v>1753277</v>
      </c>
      <c r="O22" s="17">
        <v>1753688</v>
      </c>
      <c r="P22" s="5">
        <f t="shared" si="5"/>
        <v>1741687</v>
      </c>
      <c r="Q22" s="13">
        <f t="shared" si="6"/>
        <v>-4.0838755532988102E-3</v>
      </c>
      <c r="R22" s="5">
        <f t="shared" si="7"/>
        <v>1748918.3</v>
      </c>
      <c r="S22" s="13">
        <f t="shared" si="8"/>
        <v>5.106273969612829E-5</v>
      </c>
      <c r="T22" s="21">
        <f t="shared" si="9"/>
        <v>4205.4792366625716</v>
      </c>
    </row>
    <row r="23" spans="2:20" x14ac:dyDescent="0.25">
      <c r="B23" s="45"/>
      <c r="C23" s="11" t="str">
        <f>Comparison!C10</f>
        <v>Beijing-5</v>
      </c>
      <c r="D23" s="21">
        <f>Comparison!D10</f>
        <v>1792</v>
      </c>
      <c r="E23" s="21">
        <f>Comparison!E10</f>
        <v>2199275</v>
      </c>
      <c r="F23" s="5">
        <v>2206080</v>
      </c>
      <c r="G23" s="5">
        <v>2211436</v>
      </c>
      <c r="H23" s="5">
        <v>2206202</v>
      </c>
      <c r="I23" s="5">
        <v>2202382</v>
      </c>
      <c r="J23" s="22">
        <v>2204045</v>
      </c>
      <c r="K23" s="22">
        <v>2212938</v>
      </c>
      <c r="L23" s="22">
        <v>2199267</v>
      </c>
      <c r="M23" s="22">
        <v>2211527</v>
      </c>
      <c r="N23" s="22">
        <v>2215036</v>
      </c>
      <c r="O23" s="17">
        <v>2204474</v>
      </c>
      <c r="P23" s="5">
        <f t="shared" si="5"/>
        <v>2199267</v>
      </c>
      <c r="Q23" s="13">
        <f t="shared" si="6"/>
        <v>-3.6375623785334099E-6</v>
      </c>
      <c r="R23" s="5">
        <f t="shared" si="7"/>
        <v>2207338.7000000002</v>
      </c>
      <c r="S23" s="13">
        <f t="shared" si="8"/>
        <v>3.6665264689501598E-3</v>
      </c>
      <c r="T23" s="21">
        <f t="shared" si="9"/>
        <v>4863.9788866729268</v>
      </c>
    </row>
    <row r="24" spans="2:20" x14ac:dyDescent="0.25">
      <c r="B24" s="45"/>
      <c r="C24" s="11"/>
      <c r="D24" s="21"/>
      <c r="E24" s="17"/>
      <c r="F24" s="5"/>
      <c r="G24" s="5"/>
      <c r="H24" s="5"/>
      <c r="I24" s="5"/>
      <c r="J24" s="22"/>
      <c r="K24" s="22"/>
      <c r="L24" s="22"/>
      <c r="M24" s="22"/>
      <c r="N24" s="22"/>
      <c r="O24" s="17"/>
      <c r="P24" s="5"/>
      <c r="Q24" s="13"/>
      <c r="R24" s="5"/>
      <c r="S24" s="13"/>
      <c r="T24" s="21"/>
    </row>
    <row r="25" spans="2:20" x14ac:dyDescent="0.25">
      <c r="B25" s="45"/>
      <c r="C25" s="11"/>
      <c r="D25" s="21"/>
      <c r="E25" s="17"/>
      <c r="F25" s="5"/>
      <c r="G25" s="5"/>
      <c r="H25" s="5"/>
      <c r="I25" s="5"/>
      <c r="J25" s="22"/>
      <c r="K25" s="22"/>
      <c r="L25" s="22"/>
      <c r="M25" s="22"/>
      <c r="N25" s="22"/>
      <c r="O25" s="17"/>
      <c r="P25" s="5"/>
      <c r="Q25" s="13"/>
      <c r="R25" s="5"/>
      <c r="S25" s="13"/>
      <c r="T25" s="21"/>
    </row>
    <row r="26" spans="2:20" x14ac:dyDescent="0.25">
      <c r="B26" s="45"/>
      <c r="C26" s="11"/>
      <c r="D26" s="21"/>
      <c r="E26" s="17"/>
      <c r="F26" s="5"/>
      <c r="G26" s="5"/>
      <c r="H26" s="5"/>
      <c r="I26" s="5"/>
      <c r="J26" s="22"/>
      <c r="K26" s="22"/>
      <c r="L26" s="22"/>
      <c r="M26" s="22"/>
      <c r="N26" s="22"/>
      <c r="O26" s="17"/>
      <c r="P26" s="5"/>
      <c r="Q26" s="13"/>
      <c r="R26" s="5"/>
      <c r="S26" s="13"/>
      <c r="T26" s="21"/>
    </row>
    <row r="27" spans="2:20" x14ac:dyDescent="0.25">
      <c r="B27" s="45"/>
      <c r="C27" s="11"/>
      <c r="D27" s="21"/>
      <c r="E27" s="17"/>
      <c r="F27" s="5"/>
      <c r="G27" s="5"/>
      <c r="H27" s="5"/>
      <c r="I27" s="5"/>
      <c r="J27" s="22"/>
      <c r="K27" s="22"/>
      <c r="L27" s="22"/>
      <c r="M27" s="22"/>
      <c r="N27" s="22"/>
      <c r="O27" s="17"/>
      <c r="P27" s="5"/>
      <c r="Q27" s="13"/>
      <c r="R27" s="5"/>
      <c r="S27" s="13"/>
      <c r="T27" s="21"/>
    </row>
    <row r="28" spans="2:20" x14ac:dyDescent="0.25">
      <c r="B28" s="45"/>
      <c r="C28" s="11"/>
      <c r="D28" s="21"/>
      <c r="E28" s="17"/>
      <c r="F28" s="5"/>
      <c r="G28" s="5"/>
      <c r="H28" s="5"/>
      <c r="I28" s="5"/>
      <c r="J28" s="22"/>
      <c r="K28" s="22"/>
      <c r="L28" s="22"/>
      <c r="M28" s="22"/>
      <c r="N28" s="22"/>
      <c r="O28" s="17"/>
      <c r="P28" s="5"/>
      <c r="Q28" s="13"/>
      <c r="R28" s="5"/>
      <c r="S28" s="13"/>
      <c r="T28" s="21"/>
    </row>
    <row r="29" spans="2:20" x14ac:dyDescent="0.25">
      <c r="C29" s="11"/>
      <c r="D29" s="21"/>
      <c r="E29" s="17"/>
      <c r="F29" s="5"/>
      <c r="G29" s="5"/>
      <c r="H29" s="5"/>
      <c r="I29" s="5"/>
      <c r="J29" s="22"/>
      <c r="K29" s="22"/>
      <c r="L29" s="22"/>
      <c r="M29" s="22"/>
      <c r="N29" s="22"/>
      <c r="O29" s="17"/>
      <c r="P29" s="5"/>
      <c r="Q29" s="13"/>
      <c r="R29" s="5"/>
      <c r="S29" s="13"/>
      <c r="T29" s="21"/>
    </row>
  </sheetData>
  <mergeCells count="8">
    <mergeCell ref="B4:B14"/>
    <mergeCell ref="B19:B28"/>
    <mergeCell ref="P3:Q3"/>
    <mergeCell ref="R3:S3"/>
    <mergeCell ref="F2:O2"/>
    <mergeCell ref="F17:O17"/>
    <mergeCell ref="P18:Q18"/>
    <mergeCell ref="R18:S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981BF-362D-4F38-A22D-B817C4C20373}">
  <dimension ref="B1:T29"/>
  <sheetViews>
    <sheetView topLeftCell="A4" zoomScale="150" zoomScaleNormal="150" workbookViewId="0">
      <selection activeCell="B38" sqref="B38"/>
    </sheetView>
  </sheetViews>
  <sheetFormatPr defaultRowHeight="15" x14ac:dyDescent="0.25"/>
  <sheetData>
    <row r="1" spans="2:20" ht="15.75" thickBot="1" x14ac:dyDescent="0.3"/>
    <row r="2" spans="2:20" ht="16.5" thickTop="1" thickBot="1" x14ac:dyDescent="0.3">
      <c r="F2" s="50" t="s">
        <v>1</v>
      </c>
      <c r="G2" s="52"/>
      <c r="H2" s="52"/>
      <c r="I2" s="52"/>
      <c r="J2" s="52"/>
      <c r="K2" s="52"/>
      <c r="L2" s="52"/>
      <c r="M2" s="52"/>
      <c r="N2" s="52"/>
      <c r="O2" s="51"/>
    </row>
    <row r="3" spans="2:20" ht="16.5" thickTop="1" thickBot="1" x14ac:dyDescent="0.3">
      <c r="B3" s="25"/>
      <c r="C3" s="1" t="s">
        <v>0</v>
      </c>
      <c r="D3" s="2" t="s">
        <v>6</v>
      </c>
      <c r="E3" s="1" t="s">
        <v>5</v>
      </c>
      <c r="F3" s="3">
        <v>1</v>
      </c>
      <c r="G3" s="4">
        <v>2</v>
      </c>
      <c r="H3" s="4">
        <v>3</v>
      </c>
      <c r="I3" s="4">
        <v>4</v>
      </c>
      <c r="J3" s="4">
        <v>5</v>
      </c>
      <c r="K3" s="4">
        <v>6</v>
      </c>
      <c r="L3" s="4">
        <v>7</v>
      </c>
      <c r="M3" s="4">
        <v>8</v>
      </c>
      <c r="N3" s="4">
        <v>9</v>
      </c>
      <c r="O3" s="2">
        <v>10</v>
      </c>
      <c r="P3" s="50" t="s">
        <v>2</v>
      </c>
      <c r="Q3" s="51"/>
      <c r="R3" s="50" t="s">
        <v>3</v>
      </c>
      <c r="S3" s="51"/>
      <c r="T3" s="1" t="s">
        <v>4</v>
      </c>
    </row>
    <row r="4" spans="2:20" ht="15.75" thickTop="1" x14ac:dyDescent="0.25">
      <c r="B4" s="45" t="s">
        <v>16</v>
      </c>
      <c r="C4" s="11" t="str">
        <f>Comparison!C6</f>
        <v>egl-g2-E</v>
      </c>
      <c r="D4" s="21">
        <f>Comparison!D6</f>
        <v>375</v>
      </c>
      <c r="E4" s="17">
        <f>Comparison!E6</f>
        <v>1602229</v>
      </c>
      <c r="F4" s="5">
        <v>1621235</v>
      </c>
      <c r="G4" s="5">
        <v>1619679</v>
      </c>
      <c r="H4" s="5">
        <v>1624716</v>
      </c>
      <c r="I4" s="5">
        <v>1626187</v>
      </c>
      <c r="J4" s="23">
        <v>1628650</v>
      </c>
      <c r="K4" s="22">
        <v>1624527</v>
      </c>
      <c r="L4" s="22">
        <v>1615420</v>
      </c>
      <c r="M4" s="22">
        <v>1618241</v>
      </c>
      <c r="N4" s="22">
        <v>1618615</v>
      </c>
      <c r="O4" s="16">
        <v>1620334</v>
      </c>
      <c r="P4" s="5">
        <f>MIN(F4:O4)</f>
        <v>1615420</v>
      </c>
      <c r="Q4" s="13">
        <f>P4/E4-1</f>
        <v>8.2329055334786627E-3</v>
      </c>
      <c r="R4" s="5">
        <f>AVERAGE(F4:O4)</f>
        <v>1621760.4</v>
      </c>
      <c r="S4" s="13">
        <f>R4/E4-1</f>
        <v>1.2190142607579668E-2</v>
      </c>
      <c r="T4" s="21">
        <f>_xlfn.STDEV.P(F4:O4)</f>
        <v>3906.0760412465092</v>
      </c>
    </row>
    <row r="5" spans="2:20" x14ac:dyDescent="0.25">
      <c r="B5" s="45"/>
      <c r="C5" s="11" t="str">
        <f>Comparison!C7</f>
        <v>F1_g-6</v>
      </c>
      <c r="D5" s="21">
        <f>Comparison!D7</f>
        <v>780</v>
      </c>
      <c r="E5" s="17">
        <f>Comparison!E7</f>
        <v>474809</v>
      </c>
      <c r="F5" s="5">
        <v>441295</v>
      </c>
      <c r="G5" s="5">
        <v>442138</v>
      </c>
      <c r="H5" s="5">
        <v>442030</v>
      </c>
      <c r="I5" s="5">
        <v>443718</v>
      </c>
      <c r="J5" s="22">
        <v>439830</v>
      </c>
      <c r="K5" s="22">
        <v>440099</v>
      </c>
      <c r="L5" s="22">
        <v>442539</v>
      </c>
      <c r="M5" s="22">
        <v>443144</v>
      </c>
      <c r="N5" s="22">
        <v>442822</v>
      </c>
      <c r="O5" s="17">
        <v>441907</v>
      </c>
      <c r="P5" s="5">
        <f t="shared" ref="P5:P8" si="0">MIN(F5:O5)</f>
        <v>439830</v>
      </c>
      <c r="Q5" s="13">
        <f t="shared" ref="Q5:Q8" si="1">P5/E5-1</f>
        <v>-7.3669622943120294E-2</v>
      </c>
      <c r="R5" s="5">
        <f t="shared" ref="R5:R8" si="2">AVERAGE(F5:O5)</f>
        <v>441952.2</v>
      </c>
      <c r="S5" s="13">
        <f t="shared" ref="S5:S8" si="3">R5/E5-1</f>
        <v>-6.9200036225092632E-2</v>
      </c>
      <c r="T5" s="21">
        <f t="shared" ref="T5:T8" si="4">_xlfn.STDEV.P(F5:O5)</f>
        <v>1185.4086046591699</v>
      </c>
    </row>
    <row r="6" spans="2:20" x14ac:dyDescent="0.25">
      <c r="B6" s="45"/>
      <c r="C6" s="11" t="str">
        <f>Comparison!C8</f>
        <v>Beijing-3</v>
      </c>
      <c r="D6" s="21">
        <f>Comparison!D8</f>
        <v>1075</v>
      </c>
      <c r="E6" s="17">
        <f>Comparison!E8</f>
        <v>1534878</v>
      </c>
      <c r="F6" s="5">
        <v>1545265</v>
      </c>
      <c r="G6" s="5">
        <v>1545274</v>
      </c>
      <c r="H6" s="5">
        <v>1546240</v>
      </c>
      <c r="I6" s="5">
        <v>1540668</v>
      </c>
      <c r="J6" s="22">
        <v>1541468</v>
      </c>
      <c r="K6" s="22">
        <v>1543189</v>
      </c>
      <c r="L6" s="22">
        <v>1542734</v>
      </c>
      <c r="M6" s="22">
        <v>1542283</v>
      </c>
      <c r="N6" s="22">
        <v>1544437</v>
      </c>
      <c r="O6" s="17">
        <v>1541353</v>
      </c>
      <c r="P6" s="5">
        <f t="shared" si="0"/>
        <v>1540668</v>
      </c>
      <c r="Q6" s="13">
        <f t="shared" si="1"/>
        <v>3.7722867876144317E-3</v>
      </c>
      <c r="R6" s="5">
        <f t="shared" si="2"/>
        <v>1543291.1</v>
      </c>
      <c r="S6" s="13">
        <f t="shared" si="3"/>
        <v>5.4812825514471974E-3</v>
      </c>
      <c r="T6" s="21">
        <f t="shared" si="4"/>
        <v>1820.2994506399216</v>
      </c>
    </row>
    <row r="7" spans="2:20" x14ac:dyDescent="0.25">
      <c r="B7" s="45"/>
      <c r="C7" s="11" t="str">
        <f>Comparison!C9</f>
        <v>Hefei-10</v>
      </c>
      <c r="D7" s="21">
        <f>Comparison!D9</f>
        <v>1212</v>
      </c>
      <c r="E7" s="17">
        <f>Comparison!E9</f>
        <v>1748829</v>
      </c>
      <c r="F7" s="5">
        <v>1765683</v>
      </c>
      <c r="G7" s="5">
        <v>1780129</v>
      </c>
      <c r="H7" s="5">
        <v>1762208</v>
      </c>
      <c r="I7" s="5">
        <v>1760777</v>
      </c>
      <c r="J7" s="22">
        <v>1760968</v>
      </c>
      <c r="K7" s="22">
        <v>1760568</v>
      </c>
      <c r="L7" s="22">
        <v>1771811</v>
      </c>
      <c r="M7" s="22">
        <v>1765638</v>
      </c>
      <c r="N7" s="22">
        <v>1757911</v>
      </c>
      <c r="O7" s="17">
        <v>1769514</v>
      </c>
      <c r="P7" s="5">
        <f t="shared" si="0"/>
        <v>1757911</v>
      </c>
      <c r="Q7" s="13">
        <f t="shared" si="1"/>
        <v>5.1931892712209216E-3</v>
      </c>
      <c r="R7" s="5">
        <f t="shared" si="2"/>
        <v>1765520.7</v>
      </c>
      <c r="S7" s="13">
        <f t="shared" si="3"/>
        <v>9.5445009203301012E-3</v>
      </c>
      <c r="T7" s="21">
        <f t="shared" si="4"/>
        <v>6368.652668343595</v>
      </c>
    </row>
    <row r="8" spans="2:20" x14ac:dyDescent="0.25">
      <c r="B8" s="45"/>
      <c r="C8" s="11" t="str">
        <f>Comparison!C10</f>
        <v>Beijing-5</v>
      </c>
      <c r="D8" s="21">
        <f>Comparison!D10</f>
        <v>1792</v>
      </c>
      <c r="E8" s="17">
        <f>Comparison!E10</f>
        <v>2199275</v>
      </c>
      <c r="F8" s="5">
        <v>2209028</v>
      </c>
      <c r="G8" s="5">
        <v>2218745</v>
      </c>
      <c r="H8" s="5">
        <v>2212072</v>
      </c>
      <c r="I8" s="5">
        <v>2224158</v>
      </c>
      <c r="J8" s="22">
        <v>2214009</v>
      </c>
      <c r="K8" s="22">
        <v>2204970</v>
      </c>
      <c r="L8" s="22">
        <v>2219299</v>
      </c>
      <c r="M8" s="22">
        <v>2219243</v>
      </c>
      <c r="N8" s="22">
        <v>2214662</v>
      </c>
      <c r="O8" s="17">
        <v>2217071</v>
      </c>
      <c r="P8" s="5">
        <f t="shared" si="0"/>
        <v>2204970</v>
      </c>
      <c r="Q8" s="13">
        <f t="shared" si="1"/>
        <v>2.5894897182026089E-3</v>
      </c>
      <c r="R8" s="5">
        <f t="shared" si="2"/>
        <v>2215325.7000000002</v>
      </c>
      <c r="S8" s="13">
        <f t="shared" si="3"/>
        <v>7.2981778085960958E-3</v>
      </c>
      <c r="T8" s="21">
        <f t="shared" si="4"/>
        <v>5324.8649569730878</v>
      </c>
    </row>
    <row r="9" spans="2:20" x14ac:dyDescent="0.25">
      <c r="B9" s="45"/>
      <c r="C9" s="11"/>
      <c r="D9" s="21"/>
      <c r="E9" s="17"/>
      <c r="F9" s="5"/>
      <c r="G9" s="5"/>
      <c r="H9" s="5"/>
      <c r="I9" s="5"/>
      <c r="J9" s="22"/>
      <c r="K9" s="22"/>
      <c r="L9" s="22"/>
      <c r="M9" s="22"/>
      <c r="N9" s="22"/>
      <c r="O9" s="17"/>
      <c r="P9" s="5"/>
      <c r="Q9" s="13"/>
      <c r="R9" s="5"/>
      <c r="S9" s="13"/>
      <c r="T9" s="21"/>
    </row>
    <row r="10" spans="2:20" x14ac:dyDescent="0.25">
      <c r="B10" s="45"/>
      <c r="C10" s="11"/>
      <c r="D10" s="21"/>
      <c r="E10" s="17"/>
      <c r="P10" s="5"/>
      <c r="Q10" s="13"/>
      <c r="R10" s="5"/>
      <c r="S10" s="13"/>
      <c r="T10" s="21"/>
    </row>
    <row r="11" spans="2:20" x14ac:dyDescent="0.25">
      <c r="B11" s="45"/>
      <c r="C11" s="11"/>
      <c r="D11" s="21"/>
      <c r="E11" s="17"/>
      <c r="P11" s="5"/>
      <c r="Q11" s="13"/>
      <c r="R11" s="5"/>
      <c r="S11" s="13"/>
      <c r="T11" s="21"/>
    </row>
    <row r="12" spans="2:20" x14ac:dyDescent="0.25">
      <c r="B12" s="45"/>
      <c r="C12" s="11"/>
      <c r="D12" s="21"/>
      <c r="E12" s="17"/>
      <c r="P12" s="5"/>
      <c r="Q12" s="13"/>
      <c r="R12" s="5"/>
      <c r="S12" s="13"/>
      <c r="T12" s="21"/>
    </row>
    <row r="13" spans="2:20" x14ac:dyDescent="0.25">
      <c r="B13" s="45"/>
      <c r="C13" s="11"/>
      <c r="D13" s="21"/>
      <c r="E13" s="17"/>
      <c r="F13" s="5"/>
      <c r="G13" s="5"/>
      <c r="H13" s="5"/>
      <c r="I13" s="5"/>
      <c r="J13" s="22"/>
      <c r="K13" s="22"/>
      <c r="L13" s="22"/>
      <c r="M13" s="22"/>
      <c r="N13" s="22"/>
      <c r="O13" s="17"/>
      <c r="P13" s="5"/>
      <c r="Q13" s="13"/>
      <c r="R13" s="5"/>
      <c r="S13" s="13"/>
      <c r="T13" s="21"/>
    </row>
    <row r="14" spans="2:20" x14ac:dyDescent="0.25">
      <c r="B14" s="45"/>
      <c r="C14" s="11"/>
      <c r="D14" s="21"/>
      <c r="E14" s="17"/>
      <c r="F14" s="5"/>
      <c r="G14" s="5"/>
      <c r="H14" s="5"/>
      <c r="I14" s="5"/>
      <c r="J14" s="22"/>
      <c r="K14" s="22"/>
      <c r="L14" s="22"/>
      <c r="M14" s="22"/>
      <c r="N14" s="22"/>
      <c r="O14" s="17"/>
      <c r="P14" s="5"/>
      <c r="Q14" s="13"/>
      <c r="R14" s="5"/>
      <c r="S14" s="13"/>
      <c r="T14" s="21"/>
    </row>
    <row r="16" spans="2:20" ht="15.75" thickBot="1" x14ac:dyDescent="0.3"/>
    <row r="17" spans="2:20" ht="16.5" thickTop="1" thickBot="1" x14ac:dyDescent="0.3">
      <c r="B17" s="26"/>
      <c r="F17" s="50" t="s">
        <v>1</v>
      </c>
      <c r="G17" s="52"/>
      <c r="H17" s="52"/>
      <c r="I17" s="52"/>
      <c r="J17" s="52"/>
      <c r="K17" s="52"/>
      <c r="L17" s="52"/>
      <c r="M17" s="52"/>
      <c r="N17" s="52"/>
      <c r="O17" s="51"/>
    </row>
    <row r="18" spans="2:20" ht="16.5" thickTop="1" thickBot="1" x14ac:dyDescent="0.3">
      <c r="B18" s="11"/>
      <c r="C18" s="1" t="s">
        <v>0</v>
      </c>
      <c r="D18" s="2" t="s">
        <v>6</v>
      </c>
      <c r="E18" s="1" t="s">
        <v>5</v>
      </c>
      <c r="F18" s="3">
        <v>1</v>
      </c>
      <c r="G18" s="4">
        <v>2</v>
      </c>
      <c r="H18" s="4">
        <v>3</v>
      </c>
      <c r="I18" s="4">
        <v>4</v>
      </c>
      <c r="J18" s="4">
        <v>5</v>
      </c>
      <c r="K18" s="4">
        <v>6</v>
      </c>
      <c r="L18" s="4">
        <v>7</v>
      </c>
      <c r="M18" s="4">
        <v>8</v>
      </c>
      <c r="N18" s="4">
        <v>9</v>
      </c>
      <c r="O18" s="2">
        <v>10</v>
      </c>
      <c r="P18" s="50" t="s">
        <v>2</v>
      </c>
      <c r="Q18" s="51"/>
      <c r="R18" s="50" t="s">
        <v>3</v>
      </c>
      <c r="S18" s="51"/>
      <c r="T18" s="1" t="s">
        <v>4</v>
      </c>
    </row>
    <row r="19" spans="2:20" ht="15.75" thickTop="1" x14ac:dyDescent="0.25">
      <c r="B19" s="44" t="s">
        <v>17</v>
      </c>
      <c r="C19" s="11" t="str">
        <f>Comparison!C6</f>
        <v>egl-g2-E</v>
      </c>
      <c r="D19" s="21">
        <f>Comparison!D6</f>
        <v>375</v>
      </c>
      <c r="E19" s="17">
        <f>Comparison!E6</f>
        <v>1602229</v>
      </c>
      <c r="F19" s="5">
        <v>1622228</v>
      </c>
      <c r="G19" s="5">
        <v>1616441</v>
      </c>
      <c r="H19" s="5">
        <v>1616141</v>
      </c>
      <c r="I19" s="5">
        <v>1625951</v>
      </c>
      <c r="J19" s="23">
        <v>1618439</v>
      </c>
      <c r="K19" s="22">
        <v>1615150</v>
      </c>
      <c r="L19" s="22">
        <v>1617012</v>
      </c>
      <c r="M19" s="22">
        <v>1617326</v>
      </c>
      <c r="N19" s="22">
        <v>1622562</v>
      </c>
      <c r="O19" s="16">
        <v>1618552</v>
      </c>
      <c r="P19" s="5">
        <f t="shared" ref="P19:P22" si="5">MIN(F19:O19)</f>
        <v>1615150</v>
      </c>
      <c r="Q19" s="13">
        <f t="shared" ref="Q19:Q22" si="6">P19/E19-1</f>
        <v>8.0643902962684866E-3</v>
      </c>
      <c r="R19" s="5">
        <f t="shared" ref="R19:R22" si="7">AVERAGE(F19:O19)</f>
        <v>1618980.2</v>
      </c>
      <c r="S19" s="13">
        <f t="shared" ref="S19:S22" si="8">R19/E19-1</f>
        <v>1.0454934968721741E-2</v>
      </c>
      <c r="T19" s="21">
        <f t="shared" ref="T19:T22" si="9">_xlfn.STDEV.P(F19:O19)</f>
        <v>3289.9090504146161</v>
      </c>
    </row>
    <row r="20" spans="2:20" x14ac:dyDescent="0.25">
      <c r="B20" s="45"/>
      <c r="C20" s="11" t="str">
        <f>Comparison!C7</f>
        <v>F1_g-6</v>
      </c>
      <c r="D20" s="21">
        <f>Comparison!D7</f>
        <v>780</v>
      </c>
      <c r="E20" s="17">
        <f>Comparison!E7</f>
        <v>474809</v>
      </c>
      <c r="F20" s="5">
        <v>442738</v>
      </c>
      <c r="G20" s="5">
        <v>439602</v>
      </c>
      <c r="H20" s="5">
        <v>441284</v>
      </c>
      <c r="I20" s="5">
        <v>438152</v>
      </c>
      <c r="J20" s="22">
        <v>440968</v>
      </c>
      <c r="K20" s="22">
        <v>439288</v>
      </c>
      <c r="L20" s="22">
        <v>440028</v>
      </c>
      <c r="M20" s="22">
        <v>438495</v>
      </c>
      <c r="N20" s="22">
        <v>441678</v>
      </c>
      <c r="O20" s="17">
        <v>439013</v>
      </c>
      <c r="P20" s="5">
        <f t="shared" si="5"/>
        <v>438152</v>
      </c>
      <c r="Q20" s="13">
        <f t="shared" si="6"/>
        <v>-7.7203675583234488E-2</v>
      </c>
      <c r="R20" s="5">
        <f t="shared" si="7"/>
        <v>440124.6</v>
      </c>
      <c r="S20" s="13">
        <f t="shared" si="8"/>
        <v>-7.3049162926566269E-2</v>
      </c>
      <c r="T20" s="21">
        <f t="shared" si="9"/>
        <v>1416.4457772890567</v>
      </c>
    </row>
    <row r="21" spans="2:20" x14ac:dyDescent="0.25">
      <c r="B21" s="45"/>
      <c r="C21" s="11" t="str">
        <f>Comparison!C8</f>
        <v>Beijing-3</v>
      </c>
      <c r="D21" s="21">
        <f>Comparison!D8</f>
        <v>1075</v>
      </c>
      <c r="E21" s="17">
        <f>Comparison!E8</f>
        <v>1534878</v>
      </c>
      <c r="F21" s="5">
        <v>1536913</v>
      </c>
      <c r="G21" s="5">
        <v>1537194</v>
      </c>
      <c r="H21" s="5">
        <v>1536324</v>
      </c>
      <c r="I21" s="5">
        <v>1536020</v>
      </c>
      <c r="J21" s="22">
        <v>1539399</v>
      </c>
      <c r="K21" s="22">
        <v>1539984</v>
      </c>
      <c r="L21" s="22">
        <v>1542887</v>
      </c>
      <c r="M21" s="22">
        <v>1544364</v>
      </c>
      <c r="N21" s="22">
        <v>1539822</v>
      </c>
      <c r="O21" s="17">
        <v>1543609</v>
      </c>
      <c r="P21" s="5">
        <f t="shared" si="5"/>
        <v>1536020</v>
      </c>
      <c r="Q21" s="13">
        <f t="shared" si="6"/>
        <v>7.44033076244488E-4</v>
      </c>
      <c r="R21" s="5">
        <f t="shared" si="7"/>
        <v>1539651.6</v>
      </c>
      <c r="S21" s="13">
        <f t="shared" si="8"/>
        <v>3.1100843194051819E-3</v>
      </c>
      <c r="T21" s="21">
        <f t="shared" si="9"/>
        <v>2938.3676148501231</v>
      </c>
    </row>
    <row r="22" spans="2:20" x14ac:dyDescent="0.25">
      <c r="B22" s="45"/>
      <c r="C22" s="11" t="str">
        <f>Comparison!C9</f>
        <v>Hefei-10</v>
      </c>
      <c r="D22" s="21">
        <f>Comparison!D9</f>
        <v>1212</v>
      </c>
      <c r="E22" s="17">
        <f>Comparison!E9</f>
        <v>1748829</v>
      </c>
      <c r="F22" s="5">
        <v>1745180</v>
      </c>
      <c r="G22" s="5">
        <v>1761084</v>
      </c>
      <c r="H22" s="5">
        <v>1743514</v>
      </c>
      <c r="I22" s="5">
        <v>1762224</v>
      </c>
      <c r="J22" s="22">
        <v>1747257</v>
      </c>
      <c r="K22" s="22">
        <v>1743655</v>
      </c>
      <c r="L22" s="22">
        <v>1748435</v>
      </c>
      <c r="M22" s="22">
        <v>1753707</v>
      </c>
      <c r="N22" s="22">
        <v>1752295</v>
      </c>
      <c r="O22" s="17">
        <v>1753014</v>
      </c>
      <c r="P22" s="5">
        <f t="shared" si="5"/>
        <v>1743514</v>
      </c>
      <c r="Q22" s="13">
        <f t="shared" si="6"/>
        <v>-3.0391765003896509E-3</v>
      </c>
      <c r="R22" s="5">
        <f t="shared" si="7"/>
        <v>1751036.5</v>
      </c>
      <c r="S22" s="13">
        <f t="shared" si="8"/>
        <v>1.262273212532472E-3</v>
      </c>
      <c r="T22" s="21">
        <f t="shared" si="9"/>
        <v>6365.248420132556</v>
      </c>
    </row>
    <row r="23" spans="2:20" x14ac:dyDescent="0.25">
      <c r="B23" s="45"/>
      <c r="C23" s="11" t="str">
        <f>Comparison!C10</f>
        <v>Beijing-5</v>
      </c>
      <c r="D23" s="21">
        <f>Comparison!D10</f>
        <v>1792</v>
      </c>
      <c r="E23" s="17">
        <f>Comparison!E10</f>
        <v>2199275</v>
      </c>
      <c r="F23" s="5">
        <v>2210329</v>
      </c>
      <c r="G23" s="5">
        <v>2207959</v>
      </c>
      <c r="H23" s="5">
        <v>2200799</v>
      </c>
      <c r="I23" s="5">
        <v>2215392</v>
      </c>
      <c r="J23" s="22">
        <v>2207579</v>
      </c>
      <c r="K23" s="22">
        <v>2212138</v>
      </c>
      <c r="L23" s="22">
        <v>2201416</v>
      </c>
      <c r="M23" s="22">
        <v>2213151</v>
      </c>
      <c r="N23" s="22">
        <v>2199418</v>
      </c>
      <c r="O23" s="17">
        <v>2197230</v>
      </c>
      <c r="P23" s="5">
        <f t="shared" ref="P23" si="10">MIN(F23:O23)</f>
        <v>2197230</v>
      </c>
      <c r="Q23" s="13">
        <f t="shared" ref="Q23" si="11">P23/E23-1</f>
        <v>-9.2985188300687138E-4</v>
      </c>
      <c r="R23" s="5">
        <f t="shared" ref="R23" si="12">AVERAGE(F23:O23)</f>
        <v>2206541.1</v>
      </c>
      <c r="S23" s="13">
        <f t="shared" ref="S23" si="13">R23/E23-1</f>
        <v>3.3038614998124327E-3</v>
      </c>
      <c r="T23" s="21">
        <f t="shared" ref="T23" si="14">_xlfn.STDEV.P(F23:O23)</f>
        <v>6061.8797488897781</v>
      </c>
    </row>
    <row r="24" spans="2:20" x14ac:dyDescent="0.25">
      <c r="B24" s="45"/>
      <c r="C24" s="11"/>
      <c r="D24" s="21"/>
      <c r="E24" s="17"/>
      <c r="F24" s="5"/>
      <c r="G24" s="5"/>
      <c r="H24" s="5"/>
      <c r="I24" s="5"/>
      <c r="J24" s="22"/>
      <c r="K24" s="22"/>
      <c r="L24" s="22"/>
      <c r="M24" s="22"/>
      <c r="N24" s="22"/>
      <c r="O24" s="17"/>
      <c r="P24" s="5"/>
      <c r="Q24" s="13"/>
      <c r="R24" s="5"/>
      <c r="S24" s="13"/>
      <c r="T24" s="21"/>
    </row>
    <row r="25" spans="2:20" x14ac:dyDescent="0.25">
      <c r="B25" s="45"/>
      <c r="C25" s="11"/>
      <c r="D25" s="21"/>
      <c r="E25" s="17"/>
      <c r="F25" s="5"/>
      <c r="G25" s="5"/>
      <c r="H25" s="5"/>
      <c r="I25" s="5"/>
      <c r="J25" s="22"/>
      <c r="K25" s="22"/>
      <c r="L25" s="22"/>
      <c r="M25" s="22"/>
      <c r="N25" s="22"/>
      <c r="O25" s="17"/>
      <c r="P25" s="5"/>
      <c r="Q25" s="13"/>
      <c r="R25" s="5"/>
      <c r="S25" s="13"/>
      <c r="T25" s="21"/>
    </row>
    <row r="26" spans="2:20" x14ac:dyDescent="0.25">
      <c r="B26" s="45"/>
      <c r="C26" s="11"/>
      <c r="D26" s="21"/>
      <c r="E26" s="17"/>
      <c r="F26" s="5"/>
      <c r="G26" s="5"/>
      <c r="H26" s="5"/>
      <c r="I26" s="5"/>
      <c r="J26" s="22"/>
      <c r="K26" s="22"/>
      <c r="L26" s="22"/>
      <c r="M26" s="22"/>
      <c r="N26" s="22"/>
      <c r="O26" s="17"/>
      <c r="P26" s="5"/>
      <c r="Q26" s="13"/>
      <c r="R26" s="5"/>
      <c r="S26" s="13"/>
      <c r="T26" s="21"/>
    </row>
    <row r="27" spans="2:20" x14ac:dyDescent="0.25">
      <c r="B27" s="45"/>
      <c r="C27" s="11"/>
      <c r="D27" s="21"/>
      <c r="E27" s="17"/>
      <c r="F27" s="5"/>
      <c r="G27" s="5"/>
      <c r="H27" s="5"/>
      <c r="I27" s="5"/>
      <c r="J27" s="22"/>
      <c r="K27" s="22"/>
      <c r="L27" s="22"/>
      <c r="M27" s="22"/>
      <c r="N27" s="22"/>
      <c r="O27" s="17"/>
      <c r="P27" s="5"/>
      <c r="Q27" s="13"/>
      <c r="R27" s="5"/>
      <c r="S27" s="13"/>
      <c r="T27" s="21"/>
    </row>
    <row r="28" spans="2:20" x14ac:dyDescent="0.25">
      <c r="B28" s="45"/>
      <c r="C28" s="11"/>
      <c r="D28" s="21"/>
      <c r="E28" s="17"/>
      <c r="F28" s="5"/>
      <c r="G28" s="5"/>
      <c r="H28" s="5"/>
      <c r="I28" s="5"/>
      <c r="J28" s="22"/>
      <c r="K28" s="22"/>
      <c r="L28" s="22"/>
      <c r="M28" s="22"/>
      <c r="N28" s="22"/>
      <c r="O28" s="17"/>
      <c r="P28" s="5"/>
      <c r="Q28" s="13"/>
      <c r="R28" s="5"/>
      <c r="S28" s="13"/>
      <c r="T28" s="21"/>
    </row>
    <row r="29" spans="2:20" x14ac:dyDescent="0.25">
      <c r="C29" s="11"/>
      <c r="D29" s="21"/>
      <c r="E29" s="17"/>
      <c r="F29" s="5"/>
      <c r="G29" s="5"/>
      <c r="H29" s="5"/>
      <c r="I29" s="5"/>
      <c r="J29" s="22"/>
      <c r="K29" s="22"/>
      <c r="L29" s="22"/>
      <c r="M29" s="22"/>
      <c r="N29" s="22"/>
      <c r="O29" s="17"/>
      <c r="P29" s="5"/>
      <c r="Q29" s="13"/>
      <c r="R29" s="5"/>
      <c r="S29" s="13"/>
      <c r="T29" s="21"/>
    </row>
  </sheetData>
  <mergeCells count="8">
    <mergeCell ref="B19:B28"/>
    <mergeCell ref="F2:O2"/>
    <mergeCell ref="P3:Q3"/>
    <mergeCell ref="R3:S3"/>
    <mergeCell ref="B4:B14"/>
    <mergeCell ref="F17:O17"/>
    <mergeCell ref="P18:Q18"/>
    <mergeCell ref="R18:S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ACEDC-A0D0-42F4-BC04-689F8C4AA144}">
  <dimension ref="B2:T45"/>
  <sheetViews>
    <sheetView topLeftCell="B1" zoomScale="160" zoomScaleNormal="160" workbookViewId="0">
      <selection activeCell="K36" sqref="K36"/>
    </sheetView>
  </sheetViews>
  <sheetFormatPr defaultRowHeight="15" x14ac:dyDescent="0.25"/>
  <cols>
    <col min="1" max="1" width="9.140625" customWidth="1"/>
    <col min="2" max="2" width="4.7109375" customWidth="1"/>
  </cols>
  <sheetData>
    <row r="2" spans="2:17" ht="15.75" thickBot="1" x14ac:dyDescent="0.3"/>
    <row r="3" spans="2:17" ht="16.5" thickTop="1" thickBot="1" x14ac:dyDescent="0.3">
      <c r="F3" s="56">
        <f>B18</f>
        <v>0</v>
      </c>
      <c r="G3" s="48"/>
      <c r="H3" s="48"/>
      <c r="I3" s="49"/>
      <c r="J3" s="56">
        <f>B27</f>
        <v>0.5</v>
      </c>
      <c r="K3" s="48"/>
      <c r="L3" s="48"/>
      <c r="M3" s="49"/>
      <c r="N3" s="56">
        <v>1</v>
      </c>
      <c r="O3" s="48"/>
      <c r="P3" s="48"/>
      <c r="Q3" s="49"/>
    </row>
    <row r="4" spans="2:17" ht="16.5" thickTop="1" thickBot="1" x14ac:dyDescent="0.3">
      <c r="F4" s="50" t="s">
        <v>2</v>
      </c>
      <c r="G4" s="51"/>
      <c r="H4" s="50" t="s">
        <v>3</v>
      </c>
      <c r="I4" s="51"/>
      <c r="J4" s="50" t="s">
        <v>2</v>
      </c>
      <c r="K4" s="51"/>
      <c r="L4" s="50" t="s">
        <v>3</v>
      </c>
      <c r="M4" s="51"/>
      <c r="N4" s="50" t="s">
        <v>2</v>
      </c>
      <c r="O4" s="51"/>
      <c r="P4" s="50" t="s">
        <v>3</v>
      </c>
      <c r="Q4" s="51"/>
    </row>
    <row r="5" spans="2:17" ht="16.5" thickTop="1" thickBot="1" x14ac:dyDescent="0.3">
      <c r="C5" s="1" t="s">
        <v>0</v>
      </c>
      <c r="D5" s="1" t="s">
        <v>25</v>
      </c>
      <c r="E5" s="1" t="s">
        <v>5</v>
      </c>
      <c r="F5" s="3" t="s">
        <v>10</v>
      </c>
      <c r="G5" s="2" t="s">
        <v>11</v>
      </c>
      <c r="H5" s="4" t="s">
        <v>10</v>
      </c>
      <c r="I5" s="2" t="s">
        <v>11</v>
      </c>
      <c r="J5" s="3" t="s">
        <v>10</v>
      </c>
      <c r="K5" s="2" t="s">
        <v>11</v>
      </c>
      <c r="L5" s="4" t="s">
        <v>10</v>
      </c>
      <c r="M5" s="2" t="s">
        <v>11</v>
      </c>
      <c r="N5" s="3" t="s">
        <v>10</v>
      </c>
      <c r="O5" s="2" t="s">
        <v>11</v>
      </c>
      <c r="P5" s="4" t="s">
        <v>10</v>
      </c>
      <c r="Q5" s="2" t="s">
        <v>11</v>
      </c>
    </row>
    <row r="6" spans="2:17" ht="15.75" thickTop="1" x14ac:dyDescent="0.25">
      <c r="B6" s="44" t="s">
        <v>16</v>
      </c>
      <c r="C6" s="18" t="s">
        <v>7</v>
      </c>
      <c r="D6" s="10">
        <v>375</v>
      </c>
      <c r="E6" s="16">
        <v>1602229</v>
      </c>
      <c r="F6" s="23">
        <f>P18</f>
        <v>1616041</v>
      </c>
      <c r="G6" s="14">
        <f t="shared" ref="G6:I6" si="0">Q18</f>
        <v>8.6204905790621122E-3</v>
      </c>
      <c r="H6" s="23">
        <f t="shared" si="0"/>
        <v>1624028.7</v>
      </c>
      <c r="I6" s="12">
        <f t="shared" si="0"/>
        <v>1.3605857839297686E-2</v>
      </c>
      <c r="J6" s="23">
        <f>P27</f>
        <v>1612162</v>
      </c>
      <c r="K6" s="14">
        <f t="shared" ref="K6:M6" si="1">Q27</f>
        <v>6.1994883378093668E-3</v>
      </c>
      <c r="L6" s="23">
        <f t="shared" si="1"/>
        <v>1619536.5</v>
      </c>
      <c r="M6" s="12">
        <f t="shared" si="1"/>
        <v>1.0802138770425351E-2</v>
      </c>
      <c r="N6" s="23">
        <f>Comparison!N6</f>
        <v>1615420</v>
      </c>
      <c r="O6" s="14">
        <f>Comparison!O6</f>
        <v>8.2329055334786627E-3</v>
      </c>
      <c r="P6" s="23">
        <f>Comparison!P6</f>
        <v>1621760.4</v>
      </c>
      <c r="Q6" s="12">
        <f>Comparison!Q6</f>
        <v>1.2190142607579668E-2</v>
      </c>
    </row>
    <row r="7" spans="2:17" x14ac:dyDescent="0.25">
      <c r="B7" s="45"/>
      <c r="C7" s="19" t="s">
        <v>13</v>
      </c>
      <c r="D7" s="11">
        <v>780</v>
      </c>
      <c r="E7" s="17">
        <v>474809</v>
      </c>
      <c r="F7" s="22">
        <f t="shared" ref="F7:F10" si="2">P19</f>
        <v>439818</v>
      </c>
      <c r="G7" s="15">
        <f t="shared" ref="G7:G10" si="3">Q19</f>
        <v>-7.3694896263550191E-2</v>
      </c>
      <c r="H7" s="22">
        <f t="shared" ref="H7:H10" si="4">R19</f>
        <v>443416.9</v>
      </c>
      <c r="I7" s="13">
        <f t="shared" ref="I7:I10" si="5">S19</f>
        <v>-6.6115216855619829E-2</v>
      </c>
      <c r="J7" s="22">
        <f t="shared" ref="J7:J10" si="6">P28</f>
        <v>438336</v>
      </c>
      <c r="K7" s="15">
        <f t="shared" ref="K7:K10" si="7">Q28</f>
        <v>-7.6816151336642768E-2</v>
      </c>
      <c r="L7" s="22">
        <f t="shared" ref="L7:L10" si="8">R28</f>
        <v>441571.1</v>
      </c>
      <c r="M7" s="13">
        <f t="shared" ref="M7:M10" si="9">S28</f>
        <v>-7.0002674759745531E-2</v>
      </c>
      <c r="N7" s="22">
        <f>Comparison!N7</f>
        <v>439830</v>
      </c>
      <c r="O7" s="15">
        <f>Comparison!O7</f>
        <v>-7.3669622943120294E-2</v>
      </c>
      <c r="P7" s="22">
        <f>Comparison!P7</f>
        <v>441952.2</v>
      </c>
      <c r="Q7" s="13">
        <f>Comparison!Q7</f>
        <v>-6.9200036225092632E-2</v>
      </c>
    </row>
    <row r="8" spans="2:17" x14ac:dyDescent="0.25">
      <c r="B8" s="45"/>
      <c r="C8" s="19" t="s">
        <v>14</v>
      </c>
      <c r="D8" s="11">
        <v>1075</v>
      </c>
      <c r="E8" s="17">
        <v>1534878</v>
      </c>
      <c r="F8" s="22">
        <f t="shared" si="2"/>
        <v>1540580</v>
      </c>
      <c r="G8" s="15">
        <f t="shared" si="3"/>
        <v>3.7149532405833519E-3</v>
      </c>
      <c r="H8" s="22">
        <f t="shared" si="4"/>
        <v>1547427.5</v>
      </c>
      <c r="I8" s="13">
        <f t="shared" si="5"/>
        <v>8.1762198689407928E-3</v>
      </c>
      <c r="J8" s="22">
        <f t="shared" si="6"/>
        <v>1545164</v>
      </c>
      <c r="K8" s="15">
        <f t="shared" si="7"/>
        <v>6.7015098268397022E-3</v>
      </c>
      <c r="L8" s="22">
        <f t="shared" si="8"/>
        <v>1547062.8</v>
      </c>
      <c r="M8" s="13">
        <f t="shared" si="9"/>
        <v>7.9386114075516989E-3</v>
      </c>
      <c r="N8" s="22">
        <f>Comparison!N8</f>
        <v>1540668</v>
      </c>
      <c r="O8" s="15">
        <f>Comparison!O8</f>
        <v>3.7722867876144317E-3</v>
      </c>
      <c r="P8" s="22">
        <f>Comparison!P8</f>
        <v>1543291.1</v>
      </c>
      <c r="Q8" s="13">
        <f>Comparison!Q8</f>
        <v>5.4812825514471974E-3</v>
      </c>
    </row>
    <row r="9" spans="2:17" x14ac:dyDescent="0.25">
      <c r="B9" s="45"/>
      <c r="C9" s="19" t="s">
        <v>8</v>
      </c>
      <c r="D9" s="11">
        <v>1212</v>
      </c>
      <c r="E9" s="17">
        <v>1748829</v>
      </c>
      <c r="F9" s="22">
        <f t="shared" si="2"/>
        <v>1763137</v>
      </c>
      <c r="G9" s="15">
        <f t="shared" si="3"/>
        <v>8.1814745752728513E-3</v>
      </c>
      <c r="H9" s="22">
        <f t="shared" si="4"/>
        <v>1769719.1</v>
      </c>
      <c r="I9" s="13">
        <f t="shared" si="5"/>
        <v>1.1945193040600266E-2</v>
      </c>
      <c r="J9" s="22">
        <f t="shared" si="6"/>
        <v>1759054</v>
      </c>
      <c r="K9" s="15">
        <f t="shared" si="7"/>
        <v>5.8467694668833392E-3</v>
      </c>
      <c r="L9" s="22">
        <f t="shared" si="8"/>
        <v>1764753.1</v>
      </c>
      <c r="M9" s="13">
        <f t="shared" si="9"/>
        <v>9.1055786471976319E-3</v>
      </c>
      <c r="N9" s="22">
        <f>Comparison!N9</f>
        <v>1757911</v>
      </c>
      <c r="O9" s="15">
        <f>Comparison!O9</f>
        <v>5.1931892712209216E-3</v>
      </c>
      <c r="P9" s="22">
        <f>Comparison!P9</f>
        <v>1765520.7</v>
      </c>
      <c r="Q9" s="13">
        <f>Comparison!Q9</f>
        <v>9.5445009203301012E-3</v>
      </c>
    </row>
    <row r="10" spans="2:17" ht="15.75" thickBot="1" x14ac:dyDescent="0.3">
      <c r="B10" s="46"/>
      <c r="C10" s="30" t="s">
        <v>15</v>
      </c>
      <c r="D10" s="24">
        <v>1792</v>
      </c>
      <c r="E10" s="31">
        <v>2199275</v>
      </c>
      <c r="F10" s="32">
        <f t="shared" si="2"/>
        <v>2207218</v>
      </c>
      <c r="G10" s="33">
        <f t="shared" si="3"/>
        <v>3.6116447465641688E-3</v>
      </c>
      <c r="H10" s="32">
        <f t="shared" si="4"/>
        <v>2223009.7999999998</v>
      </c>
      <c r="I10" s="34">
        <f t="shared" si="5"/>
        <v>1.0792101942685539E-2</v>
      </c>
      <c r="J10" s="32">
        <f t="shared" si="6"/>
        <v>2209445</v>
      </c>
      <c r="K10" s="33">
        <f t="shared" si="7"/>
        <v>4.6242511736822589E-3</v>
      </c>
      <c r="L10" s="32">
        <f t="shared" si="8"/>
        <v>2217255.4</v>
      </c>
      <c r="M10" s="34">
        <f t="shared" si="9"/>
        <v>8.1756033238225001E-3</v>
      </c>
      <c r="N10" s="32">
        <f>Comparison!N10</f>
        <v>2204970</v>
      </c>
      <c r="O10" s="33">
        <f>Comparison!O10</f>
        <v>2.5894897182026089E-3</v>
      </c>
      <c r="P10" s="32">
        <f>Comparison!P10</f>
        <v>2215325.7000000002</v>
      </c>
      <c r="Q10" s="34">
        <f>Comparison!Q10</f>
        <v>7.2981778085960958E-3</v>
      </c>
    </row>
    <row r="11" spans="2:17" ht="15.75" thickTop="1" x14ac:dyDescent="0.25">
      <c r="B11" s="27"/>
      <c r="C11" s="26"/>
      <c r="D11" s="26"/>
      <c r="E11" s="22"/>
      <c r="F11" s="22"/>
      <c r="G11" s="29"/>
      <c r="H11" s="22"/>
      <c r="I11" s="29"/>
      <c r="J11" s="22"/>
      <c r="K11" s="29"/>
      <c r="L11" s="22"/>
      <c r="M11" s="29"/>
      <c r="N11" s="22"/>
      <c r="O11" s="29"/>
      <c r="P11" s="22"/>
      <c r="Q11" s="29"/>
    </row>
    <row r="12" spans="2:17" x14ac:dyDescent="0.25">
      <c r="B12" s="27"/>
      <c r="C12" s="26"/>
      <c r="D12" s="26"/>
      <c r="E12" s="22"/>
      <c r="F12" s="22"/>
      <c r="G12" s="29"/>
      <c r="H12" s="22"/>
      <c r="I12" s="29"/>
      <c r="J12" s="22"/>
      <c r="K12" s="29"/>
      <c r="L12" s="22"/>
      <c r="M12" s="29"/>
      <c r="N12" s="22"/>
      <c r="O12" s="29"/>
      <c r="P12" s="22"/>
      <c r="Q12" s="29"/>
    </row>
    <row r="13" spans="2:17" x14ac:dyDescent="0.25">
      <c r="B13" s="27"/>
      <c r="C13" s="26"/>
      <c r="D13" s="26"/>
      <c r="E13" s="22"/>
      <c r="F13" s="22"/>
      <c r="G13" s="29"/>
      <c r="H13" s="22"/>
      <c r="I13" s="29"/>
      <c r="J13" s="22"/>
      <c r="K13" s="29"/>
      <c r="L13" s="22"/>
      <c r="M13" s="29"/>
      <c r="N13" s="22"/>
      <c r="O13" s="29"/>
      <c r="P13" s="22"/>
      <c r="Q13" s="29"/>
    </row>
    <row r="14" spans="2:17" x14ac:dyDescent="0.25">
      <c r="B14" s="27"/>
      <c r="C14" s="26"/>
      <c r="D14" s="26"/>
      <c r="E14" s="22"/>
      <c r="F14" s="22"/>
      <c r="G14" s="29"/>
      <c r="H14" s="22"/>
      <c r="I14" s="29"/>
      <c r="J14" s="22"/>
      <c r="K14" s="29"/>
      <c r="L14" s="22"/>
      <c r="M14" s="29"/>
      <c r="N14" s="22"/>
      <c r="O14" s="29"/>
      <c r="P14" s="22"/>
      <c r="Q14" s="29"/>
    </row>
    <row r="15" spans="2:17" ht="15.75" thickBot="1" x14ac:dyDescent="0.3"/>
    <row r="16" spans="2:17" ht="16.5" thickTop="1" thickBot="1" x14ac:dyDescent="0.3">
      <c r="F16" s="50" t="s">
        <v>1</v>
      </c>
      <c r="G16" s="52"/>
      <c r="H16" s="52"/>
      <c r="I16" s="52"/>
      <c r="J16" s="52"/>
      <c r="K16" s="52"/>
      <c r="L16" s="52"/>
      <c r="M16" s="52"/>
      <c r="N16" s="52"/>
      <c r="O16" s="51"/>
    </row>
    <row r="17" spans="2:20" ht="16.5" thickTop="1" thickBot="1" x14ac:dyDescent="0.3">
      <c r="B17" s="25"/>
      <c r="C17" s="1" t="s">
        <v>0</v>
      </c>
      <c r="D17" s="2" t="s">
        <v>6</v>
      </c>
      <c r="E17" s="1" t="s">
        <v>5</v>
      </c>
      <c r="F17" s="3">
        <v>1</v>
      </c>
      <c r="G17" s="4">
        <v>2</v>
      </c>
      <c r="H17" s="4">
        <v>3</v>
      </c>
      <c r="I17" s="4">
        <v>4</v>
      </c>
      <c r="J17" s="4">
        <v>5</v>
      </c>
      <c r="K17" s="4">
        <v>6</v>
      </c>
      <c r="L17" s="4">
        <v>7</v>
      </c>
      <c r="M17" s="4">
        <v>8</v>
      </c>
      <c r="N17" s="4">
        <v>9</v>
      </c>
      <c r="O17" s="2">
        <v>10</v>
      </c>
      <c r="P17" s="50" t="s">
        <v>2</v>
      </c>
      <c r="Q17" s="51"/>
      <c r="R17" s="50" t="s">
        <v>3</v>
      </c>
      <c r="S17" s="51"/>
      <c r="T17" s="1" t="s">
        <v>4</v>
      </c>
    </row>
    <row r="18" spans="2:20" ht="15.75" customHeight="1" thickTop="1" x14ac:dyDescent="0.25">
      <c r="B18" s="53">
        <v>0</v>
      </c>
      <c r="C18" s="18" t="str">
        <f>C6</f>
        <v>egl-g2-E</v>
      </c>
      <c r="D18" s="10">
        <f t="shared" ref="D18:E18" si="10">D6</f>
        <v>375</v>
      </c>
      <c r="E18" s="16">
        <f t="shared" si="10"/>
        <v>1602229</v>
      </c>
      <c r="F18" s="5">
        <v>1621652</v>
      </c>
      <c r="G18" s="5">
        <v>1634999</v>
      </c>
      <c r="H18" s="5">
        <v>1633269</v>
      </c>
      <c r="I18" s="5">
        <v>1624684</v>
      </c>
      <c r="J18" s="23">
        <v>1620274</v>
      </c>
      <c r="K18" s="22">
        <v>1623222</v>
      </c>
      <c r="L18" s="22">
        <v>1616041</v>
      </c>
      <c r="M18" s="22">
        <v>1619111</v>
      </c>
      <c r="N18" s="22">
        <v>1625517</v>
      </c>
      <c r="O18" s="16">
        <v>1621518</v>
      </c>
      <c r="P18" s="5">
        <f>MIN(F18:O18)</f>
        <v>1616041</v>
      </c>
      <c r="Q18" s="13">
        <f>P18/E18-1</f>
        <v>8.6204905790621122E-3</v>
      </c>
      <c r="R18" s="5">
        <f>AVERAGE(F18:O18)</f>
        <v>1624028.7</v>
      </c>
      <c r="S18" s="13">
        <f>R18/E18-1</f>
        <v>1.3605857839297686E-2</v>
      </c>
      <c r="T18" s="21">
        <f>_xlfn.STDEV.P(F18:O18)</f>
        <v>5683.8636516017868</v>
      </c>
    </row>
    <row r="19" spans="2:20" x14ac:dyDescent="0.25">
      <c r="B19" s="54"/>
      <c r="C19" s="19" t="str">
        <f t="shared" ref="C19:E19" si="11">C7</f>
        <v>F1_g-6</v>
      </c>
      <c r="D19" s="11">
        <f t="shared" si="11"/>
        <v>780</v>
      </c>
      <c r="E19" s="17">
        <f t="shared" si="11"/>
        <v>474809</v>
      </c>
      <c r="F19" s="5">
        <v>444906</v>
      </c>
      <c r="G19" s="5">
        <v>445548</v>
      </c>
      <c r="H19" s="5">
        <v>444660</v>
      </c>
      <c r="I19" s="5">
        <v>444008</v>
      </c>
      <c r="J19" s="22">
        <v>444983</v>
      </c>
      <c r="K19" s="22">
        <v>443543</v>
      </c>
      <c r="L19" s="22">
        <v>439818</v>
      </c>
      <c r="M19" s="22">
        <v>441461</v>
      </c>
      <c r="N19" s="22">
        <v>441940</v>
      </c>
      <c r="O19" s="17">
        <v>443302</v>
      </c>
      <c r="P19" s="5">
        <f t="shared" ref="P19:P22" si="12">MIN(F19:O19)</f>
        <v>439818</v>
      </c>
      <c r="Q19" s="13">
        <f t="shared" ref="Q19:Q22" si="13">P19/E19-1</f>
        <v>-7.3694896263550191E-2</v>
      </c>
      <c r="R19" s="5">
        <f t="shared" ref="R19:R22" si="14">AVERAGE(F19:O19)</f>
        <v>443416.9</v>
      </c>
      <c r="S19" s="13">
        <f t="shared" ref="S19:S22" si="15">R19/E19-1</f>
        <v>-6.6115216855619829E-2</v>
      </c>
      <c r="T19" s="21">
        <f t="shared" ref="T19:T22" si="16">_xlfn.STDEV.P(F19:O19)</f>
        <v>1734.7718841392375</v>
      </c>
    </row>
    <row r="20" spans="2:20" x14ac:dyDescent="0.25">
      <c r="B20" s="54"/>
      <c r="C20" s="19" t="str">
        <f t="shared" ref="C20:E20" si="17">C8</f>
        <v>Beijing-3</v>
      </c>
      <c r="D20" s="11">
        <f t="shared" si="17"/>
        <v>1075</v>
      </c>
      <c r="E20" s="17">
        <f t="shared" si="17"/>
        <v>1534878</v>
      </c>
      <c r="F20" s="5">
        <v>1543703</v>
      </c>
      <c r="G20" s="5">
        <v>1544972</v>
      </c>
      <c r="H20" s="5">
        <v>1547652</v>
      </c>
      <c r="I20" s="5">
        <v>1549337</v>
      </c>
      <c r="J20" s="22">
        <v>1544930</v>
      </c>
      <c r="K20" s="22">
        <v>1540580</v>
      </c>
      <c r="L20" s="22">
        <v>1550677</v>
      </c>
      <c r="M20" s="22">
        <v>1546208</v>
      </c>
      <c r="N20" s="22">
        <v>1553215</v>
      </c>
      <c r="O20" s="17">
        <v>1553001</v>
      </c>
      <c r="P20" s="5">
        <f t="shared" si="12"/>
        <v>1540580</v>
      </c>
      <c r="Q20" s="13">
        <f t="shared" si="13"/>
        <v>3.7149532405833519E-3</v>
      </c>
      <c r="R20" s="5">
        <f t="shared" si="14"/>
        <v>1547427.5</v>
      </c>
      <c r="S20" s="13">
        <f t="shared" si="15"/>
        <v>8.1762198689407928E-3</v>
      </c>
      <c r="T20" s="21">
        <f t="shared" si="16"/>
        <v>3915.7275505325956</v>
      </c>
    </row>
    <row r="21" spans="2:20" x14ac:dyDescent="0.25">
      <c r="B21" s="54"/>
      <c r="C21" s="19" t="str">
        <f t="shared" ref="C21:E21" si="18">C9</f>
        <v>Hefei-10</v>
      </c>
      <c r="D21" s="11">
        <f t="shared" si="18"/>
        <v>1212</v>
      </c>
      <c r="E21" s="17">
        <f t="shared" si="18"/>
        <v>1748829</v>
      </c>
      <c r="F21" s="5">
        <v>1776990</v>
      </c>
      <c r="G21" s="5">
        <v>1772324</v>
      </c>
      <c r="H21" s="5">
        <v>1770664</v>
      </c>
      <c r="I21" s="5">
        <v>1768517</v>
      </c>
      <c r="J21" s="22">
        <v>1778238</v>
      </c>
      <c r="K21" s="22">
        <v>1764372</v>
      </c>
      <c r="L21" s="22">
        <v>1763137</v>
      </c>
      <c r="M21" s="22">
        <v>1764860</v>
      </c>
      <c r="N21" s="22">
        <v>1768904</v>
      </c>
      <c r="O21" s="17">
        <v>1769185</v>
      </c>
      <c r="P21" s="5">
        <f t="shared" si="12"/>
        <v>1763137</v>
      </c>
      <c r="Q21" s="13">
        <f t="shared" si="13"/>
        <v>8.1814745752728513E-3</v>
      </c>
      <c r="R21" s="5">
        <f t="shared" si="14"/>
        <v>1769719.1</v>
      </c>
      <c r="S21" s="13">
        <f t="shared" si="15"/>
        <v>1.1945193040600266E-2</v>
      </c>
      <c r="T21" s="21">
        <f t="shared" si="16"/>
        <v>4806.631366144069</v>
      </c>
    </row>
    <row r="22" spans="2:20" ht="15.75" thickBot="1" x14ac:dyDescent="0.3">
      <c r="B22" s="55"/>
      <c r="C22" s="30" t="str">
        <f t="shared" ref="C22:E22" si="19">C10</f>
        <v>Beijing-5</v>
      </c>
      <c r="D22" s="24">
        <f t="shared" si="19"/>
        <v>1792</v>
      </c>
      <c r="E22" s="31">
        <f t="shared" si="19"/>
        <v>2199275</v>
      </c>
      <c r="F22" s="32">
        <v>2227071</v>
      </c>
      <c r="G22" s="32">
        <v>2228918</v>
      </c>
      <c r="H22" s="32">
        <v>2230846</v>
      </c>
      <c r="I22" s="32">
        <v>2219441</v>
      </c>
      <c r="J22" s="32">
        <v>2230687</v>
      </c>
      <c r="K22" s="32">
        <v>2207218</v>
      </c>
      <c r="L22" s="32">
        <v>2216492</v>
      </c>
      <c r="M22" s="32">
        <v>2220740</v>
      </c>
      <c r="N22" s="32">
        <v>2218764</v>
      </c>
      <c r="O22" s="31">
        <v>2229921</v>
      </c>
      <c r="P22" s="32">
        <f t="shared" si="12"/>
        <v>2207218</v>
      </c>
      <c r="Q22" s="34">
        <f t="shared" si="13"/>
        <v>3.6116447465641688E-3</v>
      </c>
      <c r="R22" s="32">
        <f t="shared" si="14"/>
        <v>2223009.7999999998</v>
      </c>
      <c r="S22" s="34">
        <f t="shared" si="15"/>
        <v>1.0792101942685539E-2</v>
      </c>
      <c r="T22" s="43">
        <f t="shared" si="16"/>
        <v>7397.8922376579667</v>
      </c>
    </row>
    <row r="23" spans="2:20" ht="15.75" thickTop="1" x14ac:dyDescent="0.25"/>
    <row r="24" spans="2:20" ht="15.75" thickBot="1" x14ac:dyDescent="0.3"/>
    <row r="25" spans="2:20" ht="16.5" thickTop="1" thickBot="1" x14ac:dyDescent="0.3">
      <c r="B25" s="26"/>
      <c r="F25" s="50" t="s">
        <v>1</v>
      </c>
      <c r="G25" s="52"/>
      <c r="H25" s="52"/>
      <c r="I25" s="52"/>
      <c r="J25" s="52"/>
      <c r="K25" s="52"/>
      <c r="L25" s="52"/>
      <c r="M25" s="52"/>
      <c r="N25" s="52"/>
      <c r="O25" s="51"/>
    </row>
    <row r="26" spans="2:20" ht="16.5" thickTop="1" thickBot="1" x14ac:dyDescent="0.3">
      <c r="B26" s="11"/>
      <c r="C26" s="1" t="s">
        <v>0</v>
      </c>
      <c r="D26" s="2" t="s">
        <v>6</v>
      </c>
      <c r="E26" s="1" t="s">
        <v>5</v>
      </c>
      <c r="F26" s="3">
        <v>1</v>
      </c>
      <c r="G26" s="4">
        <v>2</v>
      </c>
      <c r="H26" s="4">
        <v>3</v>
      </c>
      <c r="I26" s="4">
        <v>4</v>
      </c>
      <c r="J26" s="4">
        <v>5</v>
      </c>
      <c r="K26" s="4">
        <v>6</v>
      </c>
      <c r="L26" s="4">
        <v>7</v>
      </c>
      <c r="M26" s="4">
        <v>8</v>
      </c>
      <c r="N26" s="4">
        <v>9</v>
      </c>
      <c r="O26" s="2">
        <v>10</v>
      </c>
      <c r="P26" s="50" t="s">
        <v>2</v>
      </c>
      <c r="Q26" s="51"/>
      <c r="R26" s="50" t="s">
        <v>3</v>
      </c>
      <c r="S26" s="51"/>
      <c r="T26" s="1" t="s">
        <v>4</v>
      </c>
    </row>
    <row r="27" spans="2:20" ht="15.75" customHeight="1" thickTop="1" x14ac:dyDescent="0.25">
      <c r="B27" s="53">
        <v>0.5</v>
      </c>
      <c r="C27" s="18" t="str">
        <f>C6</f>
        <v>egl-g2-E</v>
      </c>
      <c r="D27" s="10">
        <f t="shared" ref="D27:E27" si="20">D6</f>
        <v>375</v>
      </c>
      <c r="E27" s="16">
        <f t="shared" si="20"/>
        <v>1602229</v>
      </c>
      <c r="F27" s="5">
        <v>1623446</v>
      </c>
      <c r="G27" s="5">
        <v>1621827</v>
      </c>
      <c r="H27" s="5">
        <v>1622575</v>
      </c>
      <c r="I27" s="5">
        <v>1623656</v>
      </c>
      <c r="J27" s="23">
        <v>1615397</v>
      </c>
      <c r="K27" s="22">
        <v>1617516</v>
      </c>
      <c r="L27" s="22">
        <v>1613436</v>
      </c>
      <c r="M27" s="22">
        <v>1624793</v>
      </c>
      <c r="N27" s="22">
        <v>1620557</v>
      </c>
      <c r="O27" s="16">
        <v>1612162</v>
      </c>
      <c r="P27" s="5">
        <f>MIN(F27:O27)</f>
        <v>1612162</v>
      </c>
      <c r="Q27" s="13">
        <f>P27/E27-1</f>
        <v>6.1994883378093668E-3</v>
      </c>
      <c r="R27" s="5">
        <f>AVERAGE(F27:O27)</f>
        <v>1619536.5</v>
      </c>
      <c r="S27" s="13">
        <f>R27/E27-1</f>
        <v>1.0802138770425351E-2</v>
      </c>
      <c r="T27" s="21">
        <f>_xlfn.STDEV.P(F27:O27)</f>
        <v>4338.4650108073938</v>
      </c>
    </row>
    <row r="28" spans="2:20" x14ac:dyDescent="0.25">
      <c r="B28" s="54"/>
      <c r="C28" s="19" t="str">
        <f t="shared" ref="C28:E28" si="21">C7</f>
        <v>F1_g-6</v>
      </c>
      <c r="D28" s="11">
        <f t="shared" si="21"/>
        <v>780</v>
      </c>
      <c r="E28" s="17">
        <f t="shared" si="21"/>
        <v>474809</v>
      </c>
      <c r="F28" s="5">
        <v>441529</v>
      </c>
      <c r="G28" s="5">
        <v>438336</v>
      </c>
      <c r="H28" s="5">
        <v>440769</v>
      </c>
      <c r="I28" s="5">
        <v>441688</v>
      </c>
      <c r="J28" s="22">
        <v>439772</v>
      </c>
      <c r="K28" s="22">
        <v>442412</v>
      </c>
      <c r="L28" s="22">
        <v>443919</v>
      </c>
      <c r="M28" s="22">
        <v>442436</v>
      </c>
      <c r="N28" s="22">
        <v>442381</v>
      </c>
      <c r="O28" s="17">
        <v>442469</v>
      </c>
      <c r="P28" s="5">
        <f t="shared" ref="P28:P31" si="22">MIN(F28:O28)</f>
        <v>438336</v>
      </c>
      <c r="Q28" s="13">
        <f t="shared" ref="Q28:Q31" si="23">P28/E28-1</f>
        <v>-7.6816151336642768E-2</v>
      </c>
      <c r="R28" s="5">
        <f t="shared" ref="R28:R31" si="24">AVERAGE(F28:O28)</f>
        <v>441571.1</v>
      </c>
      <c r="S28" s="13">
        <f t="shared" ref="S28:S31" si="25">R28/E28-1</f>
        <v>-7.0002674759745531E-2</v>
      </c>
      <c r="T28" s="21">
        <f t="shared" ref="T28:T31" si="26">_xlfn.STDEV.P(F28:O28)</f>
        <v>1509.6819830679572</v>
      </c>
    </row>
    <row r="29" spans="2:20" x14ac:dyDescent="0.25">
      <c r="B29" s="54"/>
      <c r="C29" s="19" t="str">
        <f t="shared" ref="C29:E29" si="27">C8</f>
        <v>Beijing-3</v>
      </c>
      <c r="D29" s="11">
        <f t="shared" si="27"/>
        <v>1075</v>
      </c>
      <c r="E29" s="17">
        <f t="shared" si="27"/>
        <v>1534878</v>
      </c>
      <c r="F29" s="22">
        <v>1546255</v>
      </c>
      <c r="G29" s="22">
        <v>1545396</v>
      </c>
      <c r="H29" s="22">
        <v>1545481</v>
      </c>
      <c r="I29" s="22">
        <v>1549060</v>
      </c>
      <c r="J29" s="22">
        <v>1548049</v>
      </c>
      <c r="K29" s="22">
        <v>1553181</v>
      </c>
      <c r="L29" s="22">
        <v>1545733</v>
      </c>
      <c r="M29" s="22">
        <v>1545900</v>
      </c>
      <c r="N29" s="22">
        <v>1545164</v>
      </c>
      <c r="O29" s="17">
        <v>1546409</v>
      </c>
      <c r="P29" s="5">
        <f t="shared" si="22"/>
        <v>1545164</v>
      </c>
      <c r="Q29" s="13">
        <f t="shared" si="23"/>
        <v>6.7015098268397022E-3</v>
      </c>
      <c r="R29" s="5">
        <f t="shared" si="24"/>
        <v>1547062.8</v>
      </c>
      <c r="S29" s="13">
        <f t="shared" si="25"/>
        <v>7.9386114075516989E-3</v>
      </c>
      <c r="T29" s="21">
        <f t="shared" si="26"/>
        <v>2355.4191049577566</v>
      </c>
    </row>
    <row r="30" spans="2:20" x14ac:dyDescent="0.25">
      <c r="B30" s="54"/>
      <c r="C30" s="19" t="str">
        <f t="shared" ref="C30:E30" si="28">C9</f>
        <v>Hefei-10</v>
      </c>
      <c r="D30" s="11">
        <f t="shared" si="28"/>
        <v>1212</v>
      </c>
      <c r="E30" s="17">
        <f t="shared" si="28"/>
        <v>1748829</v>
      </c>
      <c r="F30" s="22">
        <v>1767092</v>
      </c>
      <c r="G30" s="22">
        <v>1768499</v>
      </c>
      <c r="H30" s="22">
        <v>1760107</v>
      </c>
      <c r="I30" s="22">
        <v>1762926</v>
      </c>
      <c r="J30" s="22">
        <v>1759054</v>
      </c>
      <c r="K30" s="22">
        <v>1767063</v>
      </c>
      <c r="L30" s="22">
        <v>1763394</v>
      </c>
      <c r="M30" s="22">
        <v>1772096</v>
      </c>
      <c r="N30" s="22">
        <v>1760496</v>
      </c>
      <c r="O30" s="17">
        <v>1766804</v>
      </c>
      <c r="P30" s="5">
        <f t="shared" si="22"/>
        <v>1759054</v>
      </c>
      <c r="Q30" s="13">
        <f t="shared" si="23"/>
        <v>5.8467694668833392E-3</v>
      </c>
      <c r="R30" s="5">
        <f t="shared" si="24"/>
        <v>1764753.1</v>
      </c>
      <c r="S30" s="13">
        <f t="shared" si="25"/>
        <v>9.1055786471976319E-3</v>
      </c>
      <c r="T30" s="21">
        <f t="shared" si="26"/>
        <v>4004.2048261795999</v>
      </c>
    </row>
    <row r="31" spans="2:20" ht="15.75" thickBot="1" x14ac:dyDescent="0.3">
      <c r="B31" s="55"/>
      <c r="C31" s="30" t="str">
        <f t="shared" ref="C31:E31" si="29">C10</f>
        <v>Beijing-5</v>
      </c>
      <c r="D31" s="24">
        <f t="shared" si="29"/>
        <v>1792</v>
      </c>
      <c r="E31" s="31">
        <f t="shared" si="29"/>
        <v>2199275</v>
      </c>
      <c r="F31" s="32">
        <v>2222391</v>
      </c>
      <c r="G31" s="32">
        <v>2209445</v>
      </c>
      <c r="H31" s="32">
        <v>2211693</v>
      </c>
      <c r="I31" s="32">
        <v>2218899</v>
      </c>
      <c r="J31" s="32">
        <v>2218927</v>
      </c>
      <c r="K31" s="32">
        <v>2220247</v>
      </c>
      <c r="L31" s="32">
        <v>2223731</v>
      </c>
      <c r="M31" s="32">
        <v>2211646</v>
      </c>
      <c r="N31" s="32">
        <v>2214176</v>
      </c>
      <c r="O31" s="31">
        <v>2221399</v>
      </c>
      <c r="P31" s="32">
        <f t="shared" si="22"/>
        <v>2209445</v>
      </c>
      <c r="Q31" s="34">
        <f t="shared" si="23"/>
        <v>4.6242511736822589E-3</v>
      </c>
      <c r="R31" s="32">
        <f t="shared" si="24"/>
        <v>2217255.4</v>
      </c>
      <c r="S31" s="34">
        <f t="shared" si="25"/>
        <v>8.1756033238225001E-3</v>
      </c>
      <c r="T31" s="43">
        <f t="shared" si="26"/>
        <v>4825.0726046350846</v>
      </c>
    </row>
    <row r="32" spans="2:20" ht="15.75" thickTop="1" x14ac:dyDescent="0.25">
      <c r="B32" s="28"/>
      <c r="C32" s="26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9"/>
      <c r="R32" s="22"/>
      <c r="S32" s="29"/>
      <c r="T32" s="22"/>
    </row>
    <row r="33" spans="2:20" x14ac:dyDescent="0.25">
      <c r="B33" s="28"/>
      <c r="C33" s="26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9"/>
      <c r="R33" s="22"/>
      <c r="S33" s="29"/>
      <c r="T33" s="22"/>
    </row>
    <row r="34" spans="2:20" x14ac:dyDescent="0.25">
      <c r="B34" s="28"/>
      <c r="C34" s="26"/>
      <c r="D34" s="22"/>
      <c r="F34" t="s">
        <v>23</v>
      </c>
      <c r="P34" s="22"/>
      <c r="Q34" s="29"/>
      <c r="R34" s="22"/>
      <c r="S34" s="29"/>
      <c r="T34" s="22"/>
    </row>
    <row r="35" spans="2:20" x14ac:dyDescent="0.25">
      <c r="B35" s="28"/>
      <c r="C35" s="26"/>
      <c r="D35" s="22"/>
      <c r="F35" t="s">
        <v>14</v>
      </c>
      <c r="G35">
        <v>1540580</v>
      </c>
      <c r="H35">
        <v>1550677</v>
      </c>
      <c r="I35">
        <v>1546208</v>
      </c>
      <c r="J35">
        <v>1553215</v>
      </c>
      <c r="K35">
        <v>1553001</v>
      </c>
      <c r="P35" s="22"/>
      <c r="Q35" s="29"/>
      <c r="R35" s="22"/>
      <c r="S35" s="29"/>
      <c r="T35" s="22"/>
    </row>
    <row r="36" spans="2:20" x14ac:dyDescent="0.25">
      <c r="B36" s="28"/>
      <c r="C36" s="26"/>
      <c r="D36" s="22"/>
      <c r="F36" t="s">
        <v>8</v>
      </c>
      <c r="G36">
        <v>1764372</v>
      </c>
      <c r="H36">
        <v>1763137</v>
      </c>
      <c r="I36">
        <v>1764860</v>
      </c>
      <c r="J36">
        <v>1768904</v>
      </c>
      <c r="K36">
        <v>1769185</v>
      </c>
      <c r="P36" s="22"/>
      <c r="Q36" s="29"/>
      <c r="R36" s="22"/>
      <c r="S36" s="29"/>
      <c r="T36" s="22"/>
    </row>
    <row r="37" spans="2:20" x14ac:dyDescent="0.25">
      <c r="F37" t="s">
        <v>15</v>
      </c>
      <c r="G37">
        <v>2207218</v>
      </c>
      <c r="H37">
        <v>2216492</v>
      </c>
      <c r="I37">
        <v>2220740</v>
      </c>
      <c r="J37">
        <v>2218764</v>
      </c>
      <c r="K37">
        <v>2229921</v>
      </c>
    </row>
    <row r="38" spans="2:20" x14ac:dyDescent="0.25">
      <c r="F38" t="s">
        <v>7</v>
      </c>
      <c r="G38">
        <v>1623222</v>
      </c>
      <c r="H38">
        <v>1616041</v>
      </c>
      <c r="I38">
        <v>1619111</v>
      </c>
      <c r="J38">
        <v>1625517</v>
      </c>
      <c r="K38">
        <v>1621518</v>
      </c>
    </row>
    <row r="39" spans="2:20" x14ac:dyDescent="0.25">
      <c r="F39" t="s">
        <v>13</v>
      </c>
      <c r="G39">
        <v>443543</v>
      </c>
      <c r="H39">
        <v>439818</v>
      </c>
      <c r="I39">
        <v>441461</v>
      </c>
      <c r="J39">
        <v>441940</v>
      </c>
      <c r="K39">
        <v>443302</v>
      </c>
    </row>
    <row r="40" spans="2:20" x14ac:dyDescent="0.25">
      <c r="F40" t="s">
        <v>24</v>
      </c>
    </row>
    <row r="41" spans="2:20" x14ac:dyDescent="0.25">
      <c r="F41" t="s">
        <v>14</v>
      </c>
      <c r="G41">
        <v>1553181</v>
      </c>
      <c r="H41">
        <v>1545733</v>
      </c>
      <c r="I41">
        <v>1545900</v>
      </c>
      <c r="J41">
        <v>1545164</v>
      </c>
      <c r="K41">
        <v>1546409</v>
      </c>
    </row>
    <row r="42" spans="2:20" x14ac:dyDescent="0.25">
      <c r="F42" t="s">
        <v>8</v>
      </c>
      <c r="G42">
        <v>1767063</v>
      </c>
      <c r="H42">
        <v>1763394</v>
      </c>
      <c r="I42">
        <v>1772096</v>
      </c>
      <c r="J42">
        <v>1760496</v>
      </c>
      <c r="K42">
        <v>1766804</v>
      </c>
    </row>
    <row r="43" spans="2:20" x14ac:dyDescent="0.25">
      <c r="F43" t="s">
        <v>15</v>
      </c>
      <c r="G43">
        <v>2220247</v>
      </c>
      <c r="H43">
        <v>2223731</v>
      </c>
      <c r="I43">
        <v>2211646</v>
      </c>
      <c r="J43">
        <v>2214176</v>
      </c>
      <c r="K43">
        <v>2221399</v>
      </c>
    </row>
    <row r="44" spans="2:20" x14ac:dyDescent="0.25">
      <c r="F44" t="s">
        <v>7</v>
      </c>
      <c r="G44">
        <v>1617516</v>
      </c>
      <c r="H44">
        <v>1613436</v>
      </c>
      <c r="I44">
        <v>1624793</v>
      </c>
      <c r="J44">
        <v>1620557</v>
      </c>
      <c r="K44">
        <v>1612162</v>
      </c>
    </row>
    <row r="45" spans="2:20" x14ac:dyDescent="0.25">
      <c r="F45" t="s">
        <v>13</v>
      </c>
      <c r="G45">
        <v>442412</v>
      </c>
      <c r="H45">
        <v>443919</v>
      </c>
      <c r="I45">
        <v>442436</v>
      </c>
      <c r="J45">
        <v>442381</v>
      </c>
      <c r="K45">
        <v>442469</v>
      </c>
    </row>
  </sheetData>
  <mergeCells count="18">
    <mergeCell ref="R17:S17"/>
    <mergeCell ref="F25:O25"/>
    <mergeCell ref="P26:Q26"/>
    <mergeCell ref="R26:S26"/>
    <mergeCell ref="F3:I3"/>
    <mergeCell ref="J3:M3"/>
    <mergeCell ref="N3:Q3"/>
    <mergeCell ref="F4:G4"/>
    <mergeCell ref="H4:I4"/>
    <mergeCell ref="J4:K4"/>
    <mergeCell ref="L4:M4"/>
    <mergeCell ref="N4:O4"/>
    <mergeCell ref="P4:Q4"/>
    <mergeCell ref="B6:B10"/>
    <mergeCell ref="B18:B22"/>
    <mergeCell ref="B27:B31"/>
    <mergeCell ref="F16:O16"/>
    <mergeCell ref="P17:Q17"/>
  </mergeCells>
  <conditionalFormatting sqref="G9 K9 O9">
    <cfRule type="top10" dxfId="14" priority="4" bottom="1" rank="1"/>
  </conditionalFormatting>
  <conditionalFormatting sqref="G10 K10 O10">
    <cfRule type="top10" dxfId="13" priority="5" bottom="1" rank="1"/>
  </conditionalFormatting>
  <conditionalFormatting sqref="G8 K8 O8">
    <cfRule type="top10" dxfId="12" priority="3" bottom="1" rank="1"/>
  </conditionalFormatting>
  <conditionalFormatting sqref="G7 K7 O7">
    <cfRule type="top10" dxfId="11" priority="2" bottom="1" rank="1"/>
  </conditionalFormatting>
  <conditionalFormatting sqref="G6 K6 O6">
    <cfRule type="top10" dxfId="10" priority="1" bottom="1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4F69-007F-4C31-B54F-A9483762C616}">
  <dimension ref="B2:T49"/>
  <sheetViews>
    <sheetView topLeftCell="B22" zoomScale="160" zoomScaleNormal="160" workbookViewId="0">
      <selection activeCell="K8" sqref="K8"/>
    </sheetView>
  </sheetViews>
  <sheetFormatPr defaultRowHeight="15" x14ac:dyDescent="0.25"/>
  <sheetData>
    <row r="2" spans="2:17" ht="15.75" thickBot="1" x14ac:dyDescent="0.3"/>
    <row r="3" spans="2:17" ht="16.5" thickTop="1" thickBot="1" x14ac:dyDescent="0.3">
      <c r="F3" s="56">
        <f>B18</f>
        <v>0</v>
      </c>
      <c r="G3" s="48"/>
      <c r="H3" s="48"/>
      <c r="I3" s="49"/>
      <c r="J3" s="56">
        <f>B27</f>
        <v>0.5</v>
      </c>
      <c r="K3" s="48"/>
      <c r="L3" s="48"/>
      <c r="M3" s="49"/>
      <c r="N3" s="56">
        <v>0.25</v>
      </c>
      <c r="O3" s="48"/>
      <c r="P3" s="48"/>
      <c r="Q3" s="49"/>
    </row>
    <row r="4" spans="2:17" ht="16.5" thickTop="1" thickBot="1" x14ac:dyDescent="0.3">
      <c r="F4" s="50" t="s">
        <v>2</v>
      </c>
      <c r="G4" s="51"/>
      <c r="H4" s="50" t="s">
        <v>3</v>
      </c>
      <c r="I4" s="51"/>
      <c r="J4" s="50" t="s">
        <v>2</v>
      </c>
      <c r="K4" s="51"/>
      <c r="L4" s="50" t="s">
        <v>3</v>
      </c>
      <c r="M4" s="51"/>
      <c r="N4" s="50" t="s">
        <v>2</v>
      </c>
      <c r="O4" s="51"/>
      <c r="P4" s="50" t="s">
        <v>3</v>
      </c>
      <c r="Q4" s="51"/>
    </row>
    <row r="5" spans="2:17" ht="16.5" thickTop="1" thickBot="1" x14ac:dyDescent="0.3">
      <c r="C5" s="1" t="s">
        <v>0</v>
      </c>
      <c r="D5" s="1" t="s">
        <v>25</v>
      </c>
      <c r="E5" s="1" t="s">
        <v>5</v>
      </c>
      <c r="F5" s="3" t="s">
        <v>10</v>
      </c>
      <c r="G5" s="2" t="s">
        <v>11</v>
      </c>
      <c r="H5" s="4" t="s">
        <v>10</v>
      </c>
      <c r="I5" s="2" t="s">
        <v>11</v>
      </c>
      <c r="J5" s="3" t="s">
        <v>10</v>
      </c>
      <c r="K5" s="2" t="s">
        <v>11</v>
      </c>
      <c r="L5" s="4" t="s">
        <v>10</v>
      </c>
      <c r="M5" s="2" t="s">
        <v>11</v>
      </c>
      <c r="N5" s="3" t="s">
        <v>10</v>
      </c>
      <c r="O5" s="2" t="s">
        <v>11</v>
      </c>
      <c r="P5" s="4" t="s">
        <v>10</v>
      </c>
      <c r="Q5" s="2" t="s">
        <v>11</v>
      </c>
    </row>
    <row r="6" spans="2:17" ht="15.75" thickTop="1" x14ac:dyDescent="0.25">
      <c r="B6" s="44" t="s">
        <v>16</v>
      </c>
      <c r="C6" s="18" t="s">
        <v>7</v>
      </c>
      <c r="D6" s="10">
        <v>375</v>
      </c>
      <c r="E6" s="16">
        <v>1602229</v>
      </c>
      <c r="F6" s="23">
        <f>P18</f>
        <v>1612530</v>
      </c>
      <c r="G6" s="14">
        <f t="shared" ref="G6:I10" si="0">Q18</f>
        <v>6.429168364821658E-3</v>
      </c>
      <c r="H6" s="23">
        <f t="shared" si="0"/>
        <v>1621087.1</v>
      </c>
      <c r="I6" s="12">
        <f t="shared" si="0"/>
        <v>1.1769915536418374E-2</v>
      </c>
      <c r="J6" s="23">
        <f>P27</f>
        <v>1609241</v>
      </c>
      <c r="K6" s="14">
        <f t="shared" ref="K6:M10" si="1">Q27</f>
        <v>4.3764031233988199E-3</v>
      </c>
      <c r="L6" s="23">
        <f t="shared" si="1"/>
        <v>1616613.1</v>
      </c>
      <c r="M6" s="12">
        <f t="shared" si="1"/>
        <v>8.9775556427951209E-3</v>
      </c>
      <c r="N6" s="23">
        <f>Comparison!N6</f>
        <v>1615420</v>
      </c>
      <c r="O6" s="14">
        <f>Comparison!O6</f>
        <v>8.2329055334786627E-3</v>
      </c>
      <c r="P6" s="23">
        <f>Comparison!P6</f>
        <v>1621760.4</v>
      </c>
      <c r="Q6" s="12">
        <f>Comparison!Q6</f>
        <v>1.2190142607579668E-2</v>
      </c>
    </row>
    <row r="7" spans="2:17" x14ac:dyDescent="0.25">
      <c r="B7" s="45"/>
      <c r="C7" s="19" t="s">
        <v>13</v>
      </c>
      <c r="D7" s="11">
        <v>780</v>
      </c>
      <c r="E7" s="17">
        <v>474809</v>
      </c>
      <c r="F7" s="22">
        <f t="shared" ref="F7:F10" si="2">P19</f>
        <v>438422</v>
      </c>
      <c r="G7" s="15">
        <f t="shared" si="0"/>
        <v>-7.6635025873561746E-2</v>
      </c>
      <c r="H7" s="22">
        <f t="shared" si="0"/>
        <v>442772.5</v>
      </c>
      <c r="I7" s="13">
        <f t="shared" si="0"/>
        <v>-6.7472394162705451E-2</v>
      </c>
      <c r="J7" s="22">
        <f t="shared" ref="J7:J10" si="3">P28</f>
        <v>439328</v>
      </c>
      <c r="K7" s="15">
        <f t="shared" si="1"/>
        <v>-7.4726890181104455E-2</v>
      </c>
      <c r="L7" s="22">
        <f t="shared" si="1"/>
        <v>440683.6</v>
      </c>
      <c r="M7" s="13">
        <f t="shared" si="1"/>
        <v>-7.187184741654018E-2</v>
      </c>
      <c r="N7" s="22">
        <f>Comparison!N7</f>
        <v>439830</v>
      </c>
      <c r="O7" s="15">
        <f>Comparison!O7</f>
        <v>-7.3669622943120294E-2</v>
      </c>
      <c r="P7" s="22">
        <f>Comparison!P7</f>
        <v>441952.2</v>
      </c>
      <c r="Q7" s="13">
        <f>Comparison!Q7</f>
        <v>-6.9200036225092632E-2</v>
      </c>
    </row>
    <row r="8" spans="2:17" x14ac:dyDescent="0.25">
      <c r="B8" s="45"/>
      <c r="C8" s="19" t="s">
        <v>14</v>
      </c>
      <c r="D8" s="11">
        <v>1075</v>
      </c>
      <c r="E8" s="17">
        <v>1534878</v>
      </c>
      <c r="F8" s="22">
        <f t="shared" si="2"/>
        <v>1539963</v>
      </c>
      <c r="G8" s="15">
        <f t="shared" si="0"/>
        <v>3.3129668937856849E-3</v>
      </c>
      <c r="H8" s="22">
        <f t="shared" si="0"/>
        <v>1546385.8</v>
      </c>
      <c r="I8" s="13">
        <f t="shared" si="0"/>
        <v>7.4975340059602047E-3</v>
      </c>
      <c r="J8" s="22">
        <f t="shared" si="3"/>
        <v>1536093</v>
      </c>
      <c r="K8" s="15">
        <f t="shared" si="1"/>
        <v>7.9159385957705553E-4</v>
      </c>
      <c r="L8" s="22">
        <f t="shared" si="1"/>
        <v>1546272.7</v>
      </c>
      <c r="M8" s="13">
        <f t="shared" si="1"/>
        <v>7.4238473676735417E-3</v>
      </c>
      <c r="N8" s="22">
        <f>Comparison!N8</f>
        <v>1540668</v>
      </c>
      <c r="O8" s="15">
        <f>Comparison!O8</f>
        <v>3.7722867876144317E-3</v>
      </c>
      <c r="P8" s="22">
        <f>Comparison!P8</f>
        <v>1543291.1</v>
      </c>
      <c r="Q8" s="13">
        <f>Comparison!Q8</f>
        <v>5.4812825514471974E-3</v>
      </c>
    </row>
    <row r="9" spans="2:17" x14ac:dyDescent="0.25">
      <c r="B9" s="45"/>
      <c r="C9" s="19" t="s">
        <v>8</v>
      </c>
      <c r="D9" s="11">
        <v>1212</v>
      </c>
      <c r="E9" s="17">
        <v>1748829</v>
      </c>
      <c r="F9" s="22">
        <f t="shared" si="2"/>
        <v>1754557</v>
      </c>
      <c r="G9" s="15">
        <f t="shared" si="0"/>
        <v>3.2753345238443199E-3</v>
      </c>
      <c r="H9" s="22">
        <f t="shared" si="0"/>
        <v>1766640.7</v>
      </c>
      <c r="I9" s="13">
        <f t="shared" si="0"/>
        <v>1.0184929458511904E-2</v>
      </c>
      <c r="J9" s="22">
        <f t="shared" si="3"/>
        <v>1755539</v>
      </c>
      <c r="K9" s="15">
        <f t="shared" si="1"/>
        <v>3.8368531171428799E-3</v>
      </c>
      <c r="L9" s="22">
        <f t="shared" si="1"/>
        <v>1761541.111111111</v>
      </c>
      <c r="M9" s="13">
        <f t="shared" si="1"/>
        <v>7.2689274429409423E-3</v>
      </c>
      <c r="N9" s="22">
        <f>Comparison!N9</f>
        <v>1757911</v>
      </c>
      <c r="O9" s="15">
        <f>Comparison!O9</f>
        <v>5.1931892712209216E-3</v>
      </c>
      <c r="P9" s="22">
        <f>Comparison!P9</f>
        <v>1765520.7</v>
      </c>
      <c r="Q9" s="13">
        <f>Comparison!Q9</f>
        <v>9.5445009203301012E-3</v>
      </c>
    </row>
    <row r="10" spans="2:17" ht="15.75" thickBot="1" x14ac:dyDescent="0.3">
      <c r="B10" s="46"/>
      <c r="C10" s="30" t="s">
        <v>15</v>
      </c>
      <c r="D10" s="24">
        <v>1792</v>
      </c>
      <c r="E10" s="31">
        <v>2199275</v>
      </c>
      <c r="F10" s="32">
        <f t="shared" si="2"/>
        <v>2205729</v>
      </c>
      <c r="G10" s="33">
        <f t="shared" si="0"/>
        <v>2.9346034488637596E-3</v>
      </c>
      <c r="H10" s="32">
        <f t="shared" si="0"/>
        <v>2218642.1</v>
      </c>
      <c r="I10" s="34">
        <f t="shared" si="0"/>
        <v>8.8061292926078227E-3</v>
      </c>
      <c r="J10" s="32">
        <f t="shared" si="3"/>
        <v>2202401</v>
      </c>
      <c r="K10" s="33">
        <f t="shared" si="1"/>
        <v>1.4213774994031869E-3</v>
      </c>
      <c r="L10" s="32">
        <f t="shared" si="1"/>
        <v>2212412.4</v>
      </c>
      <c r="M10" s="34">
        <f t="shared" si="1"/>
        <v>5.9735139989314234E-3</v>
      </c>
      <c r="N10" s="32">
        <f>Comparison!N10</f>
        <v>2204970</v>
      </c>
      <c r="O10" s="33">
        <f>Comparison!O10</f>
        <v>2.5894897182026089E-3</v>
      </c>
      <c r="P10" s="32">
        <f>Comparison!P10</f>
        <v>2215325.7000000002</v>
      </c>
      <c r="Q10" s="34">
        <f>Comparison!Q10</f>
        <v>7.2981778085960958E-3</v>
      </c>
    </row>
    <row r="11" spans="2:17" ht="15.75" thickTop="1" x14ac:dyDescent="0.25">
      <c r="B11" s="27"/>
      <c r="C11" s="26"/>
      <c r="D11" s="26"/>
      <c r="E11" s="22"/>
      <c r="F11" s="22"/>
      <c r="G11" s="29"/>
      <c r="H11" s="22"/>
      <c r="I11" s="29"/>
      <c r="J11" s="22"/>
      <c r="K11" s="29"/>
      <c r="L11" s="22"/>
      <c r="M11" s="29"/>
      <c r="N11" s="22"/>
      <c r="O11" s="29"/>
      <c r="P11" s="22"/>
      <c r="Q11" s="29"/>
    </row>
    <row r="12" spans="2:17" x14ac:dyDescent="0.25">
      <c r="B12" s="27"/>
      <c r="C12" s="26"/>
      <c r="D12" s="26"/>
      <c r="E12" s="22"/>
      <c r="F12" s="22"/>
      <c r="G12" s="29"/>
      <c r="H12" s="22"/>
      <c r="I12" s="29"/>
      <c r="J12" s="22"/>
      <c r="K12" s="29"/>
      <c r="L12" s="22"/>
      <c r="M12" s="29"/>
      <c r="N12" s="22"/>
      <c r="O12" s="29"/>
      <c r="P12" s="22"/>
      <c r="Q12" s="29"/>
    </row>
    <row r="13" spans="2:17" x14ac:dyDescent="0.25">
      <c r="B13" s="27"/>
      <c r="C13" s="26"/>
      <c r="D13" s="26"/>
      <c r="E13" s="22"/>
      <c r="F13" s="22"/>
      <c r="G13" s="29"/>
      <c r="H13" s="22"/>
      <c r="I13" s="29"/>
      <c r="J13" s="22"/>
      <c r="K13" s="29"/>
      <c r="L13" s="22"/>
      <c r="M13" s="29"/>
      <c r="N13" s="22"/>
      <c r="O13" s="29"/>
      <c r="P13" s="22"/>
      <c r="Q13" s="29"/>
    </row>
    <row r="14" spans="2:17" x14ac:dyDescent="0.25">
      <c r="B14" s="27"/>
      <c r="C14" s="26"/>
      <c r="D14" s="26"/>
      <c r="E14" s="22"/>
      <c r="F14" s="22"/>
      <c r="G14" s="29"/>
      <c r="H14" s="22"/>
      <c r="I14" s="29"/>
      <c r="J14" s="22"/>
      <c r="K14" s="29"/>
      <c r="L14" s="22"/>
      <c r="M14" s="29"/>
      <c r="N14" s="22"/>
      <c r="O14" s="29"/>
      <c r="P14" s="22"/>
      <c r="Q14" s="29"/>
    </row>
    <row r="15" spans="2:17" ht="15.75" thickBot="1" x14ac:dyDescent="0.3"/>
    <row r="16" spans="2:17" ht="16.5" thickTop="1" thickBot="1" x14ac:dyDescent="0.3">
      <c r="F16" s="50" t="s">
        <v>1</v>
      </c>
      <c r="G16" s="52"/>
      <c r="H16" s="52"/>
      <c r="I16" s="52"/>
      <c r="J16" s="52"/>
      <c r="K16" s="52"/>
      <c r="L16" s="52"/>
      <c r="M16" s="52"/>
      <c r="N16" s="52"/>
      <c r="O16" s="51"/>
    </row>
    <row r="17" spans="2:20" ht="16.5" thickTop="1" thickBot="1" x14ac:dyDescent="0.3">
      <c r="B17" s="25"/>
      <c r="C17" s="1" t="s">
        <v>0</v>
      </c>
      <c r="D17" s="2" t="s">
        <v>6</v>
      </c>
      <c r="E17" s="1" t="s">
        <v>5</v>
      </c>
      <c r="F17" s="3">
        <v>1</v>
      </c>
      <c r="G17" s="4">
        <v>2</v>
      </c>
      <c r="H17" s="4">
        <v>3</v>
      </c>
      <c r="I17" s="4">
        <v>4</v>
      </c>
      <c r="J17" s="4">
        <v>5</v>
      </c>
      <c r="K17" s="4">
        <v>6</v>
      </c>
      <c r="L17" s="4">
        <v>7</v>
      </c>
      <c r="M17" s="4">
        <v>8</v>
      </c>
      <c r="N17" s="4">
        <v>9</v>
      </c>
      <c r="O17" s="2">
        <v>10</v>
      </c>
      <c r="P17" s="50" t="s">
        <v>2</v>
      </c>
      <c r="Q17" s="51"/>
      <c r="R17" s="50" t="s">
        <v>3</v>
      </c>
      <c r="S17" s="51"/>
      <c r="T17" s="1" t="s">
        <v>4</v>
      </c>
    </row>
    <row r="18" spans="2:20" ht="15.75" thickTop="1" x14ac:dyDescent="0.25">
      <c r="B18" s="53">
        <v>0</v>
      </c>
      <c r="C18" s="18" t="str">
        <f>C6</f>
        <v>egl-g2-E</v>
      </c>
      <c r="D18" s="10">
        <f t="shared" ref="D18:E18" si="4">D6</f>
        <v>375</v>
      </c>
      <c r="E18" s="16">
        <f t="shared" si="4"/>
        <v>1602229</v>
      </c>
      <c r="F18" s="5">
        <v>1612530</v>
      </c>
      <c r="G18" s="5">
        <v>1621726</v>
      </c>
      <c r="H18" s="5">
        <v>1618473</v>
      </c>
      <c r="I18" s="5">
        <v>1620487</v>
      </c>
      <c r="J18" s="23">
        <v>1620762</v>
      </c>
      <c r="K18" s="22">
        <v>1625816</v>
      </c>
      <c r="L18" s="22">
        <v>1621845</v>
      </c>
      <c r="M18" s="22">
        <v>1620684</v>
      </c>
      <c r="N18" s="22">
        <v>1621084</v>
      </c>
      <c r="O18" s="16">
        <v>1627464</v>
      </c>
      <c r="P18" s="5">
        <f>MIN(F18:O18)</f>
        <v>1612530</v>
      </c>
      <c r="Q18" s="13">
        <f>P18/E18-1</f>
        <v>6.429168364821658E-3</v>
      </c>
      <c r="R18" s="5">
        <f>AVERAGE(F18:O18)</f>
        <v>1621087.1</v>
      </c>
      <c r="S18" s="13">
        <f>R18/E18-1</f>
        <v>1.1769915536418374E-2</v>
      </c>
      <c r="T18" s="21">
        <f>_xlfn.STDEV.P(F18:O18)</f>
        <v>3803.8893635330664</v>
      </c>
    </row>
    <row r="19" spans="2:20" x14ac:dyDescent="0.25">
      <c r="B19" s="54"/>
      <c r="C19" s="19" t="str">
        <f t="shared" ref="C19:E22" si="5">C7</f>
        <v>F1_g-6</v>
      </c>
      <c r="D19" s="11">
        <f t="shared" si="5"/>
        <v>780</v>
      </c>
      <c r="E19" s="17">
        <f t="shared" si="5"/>
        <v>474809</v>
      </c>
      <c r="F19" s="5">
        <v>438422</v>
      </c>
      <c r="G19" s="5">
        <v>439556</v>
      </c>
      <c r="H19" s="5">
        <v>440640</v>
      </c>
      <c r="I19" s="5">
        <v>440996</v>
      </c>
      <c r="J19" s="22">
        <v>440913</v>
      </c>
      <c r="K19" s="22">
        <v>444664</v>
      </c>
      <c r="L19" s="22">
        <v>446355</v>
      </c>
      <c r="M19" s="22">
        <v>446300</v>
      </c>
      <c r="N19" s="22">
        <v>445379</v>
      </c>
      <c r="O19" s="17">
        <v>444500</v>
      </c>
      <c r="P19" s="5">
        <f t="shared" ref="P19:P22" si="6">MIN(F19:O19)</f>
        <v>438422</v>
      </c>
      <c r="Q19" s="13">
        <f t="shared" ref="Q19:Q22" si="7">P19/E19-1</f>
        <v>-7.6635025873561746E-2</v>
      </c>
      <c r="R19" s="5">
        <f t="shared" ref="R19:R22" si="8">AVERAGE(F19:O19)</f>
        <v>442772.5</v>
      </c>
      <c r="S19" s="13">
        <f t="shared" ref="S19:S22" si="9">R19/E19-1</f>
        <v>-6.7472394162705451E-2</v>
      </c>
      <c r="T19" s="21">
        <f t="shared" ref="T19:T22" si="10">_xlfn.STDEV.P(F19:O19)</f>
        <v>2811.8926810957773</v>
      </c>
    </row>
    <row r="20" spans="2:20" x14ac:dyDescent="0.25">
      <c r="B20" s="54"/>
      <c r="C20" s="19" t="str">
        <f t="shared" si="5"/>
        <v>Beijing-3</v>
      </c>
      <c r="D20" s="11">
        <f t="shared" si="5"/>
        <v>1075</v>
      </c>
      <c r="E20" s="17">
        <f t="shared" si="5"/>
        <v>1534878</v>
      </c>
      <c r="F20" s="5">
        <v>1545043</v>
      </c>
      <c r="G20" s="5">
        <v>1539963</v>
      </c>
      <c r="H20" s="5">
        <v>1542107</v>
      </c>
      <c r="I20" s="5">
        <v>1555455</v>
      </c>
      <c r="J20" s="22">
        <v>1549895</v>
      </c>
      <c r="K20" s="22">
        <v>1545624</v>
      </c>
      <c r="L20" s="22">
        <v>1549046</v>
      </c>
      <c r="M20" s="22">
        <v>1545101</v>
      </c>
      <c r="N20" s="22">
        <v>1547007</v>
      </c>
      <c r="O20" s="17">
        <v>1544617</v>
      </c>
      <c r="P20" s="5">
        <f t="shared" si="6"/>
        <v>1539963</v>
      </c>
      <c r="Q20" s="13">
        <f t="shared" si="7"/>
        <v>3.3129668937856849E-3</v>
      </c>
      <c r="R20" s="5">
        <f t="shared" si="8"/>
        <v>1546385.8</v>
      </c>
      <c r="S20" s="13">
        <f t="shared" si="9"/>
        <v>7.4975340059602047E-3</v>
      </c>
      <c r="T20" s="21">
        <f t="shared" si="10"/>
        <v>4107.928086030719</v>
      </c>
    </row>
    <row r="21" spans="2:20" x14ac:dyDescent="0.25">
      <c r="B21" s="54"/>
      <c r="C21" s="19" t="str">
        <f t="shared" si="5"/>
        <v>Hefei-10</v>
      </c>
      <c r="D21" s="11">
        <f t="shared" si="5"/>
        <v>1212</v>
      </c>
      <c r="E21" s="17">
        <f t="shared" si="5"/>
        <v>1748829</v>
      </c>
      <c r="F21" s="5">
        <v>1754557</v>
      </c>
      <c r="G21" s="5">
        <v>1764297</v>
      </c>
      <c r="H21" s="5">
        <v>1761706</v>
      </c>
      <c r="I21" s="5">
        <v>1760685</v>
      </c>
      <c r="J21" s="22">
        <v>1765900</v>
      </c>
      <c r="K21" s="22">
        <v>1772709</v>
      </c>
      <c r="L21" s="22">
        <v>1768464</v>
      </c>
      <c r="M21" s="22">
        <v>1768102</v>
      </c>
      <c r="N21" s="22">
        <v>1775590</v>
      </c>
      <c r="O21" s="17">
        <v>1774397</v>
      </c>
      <c r="P21" s="5">
        <f t="shared" si="6"/>
        <v>1754557</v>
      </c>
      <c r="Q21" s="13">
        <f t="shared" si="7"/>
        <v>3.2753345238443199E-3</v>
      </c>
      <c r="R21" s="5">
        <f t="shared" si="8"/>
        <v>1766640.7</v>
      </c>
      <c r="S21" s="13">
        <f t="shared" si="9"/>
        <v>1.0184929458511904E-2</v>
      </c>
      <c r="T21" s="21">
        <f t="shared" si="10"/>
        <v>6280.2328308749829</v>
      </c>
    </row>
    <row r="22" spans="2:20" ht="15.75" thickBot="1" x14ac:dyDescent="0.3">
      <c r="B22" s="55"/>
      <c r="C22" s="30" t="str">
        <f t="shared" si="5"/>
        <v>Beijing-5</v>
      </c>
      <c r="D22" s="24">
        <f t="shared" si="5"/>
        <v>1792</v>
      </c>
      <c r="E22" s="31">
        <f t="shared" si="5"/>
        <v>2199275</v>
      </c>
      <c r="F22" s="32">
        <v>2205729</v>
      </c>
      <c r="G22" s="32">
        <v>2219628</v>
      </c>
      <c r="H22" s="32">
        <v>2219855</v>
      </c>
      <c r="I22" s="32">
        <v>2209528</v>
      </c>
      <c r="J22" s="32">
        <v>2214837</v>
      </c>
      <c r="K22" s="32">
        <v>2226277</v>
      </c>
      <c r="L22" s="32">
        <v>2224313</v>
      </c>
      <c r="M22" s="32">
        <v>2224914</v>
      </c>
      <c r="N22" s="32">
        <v>2220776</v>
      </c>
      <c r="O22" s="31">
        <v>2220564</v>
      </c>
      <c r="P22" s="32">
        <f t="shared" si="6"/>
        <v>2205729</v>
      </c>
      <c r="Q22" s="34">
        <f t="shared" si="7"/>
        <v>2.9346034488637596E-3</v>
      </c>
      <c r="R22" s="32">
        <f t="shared" si="8"/>
        <v>2218642.1</v>
      </c>
      <c r="S22" s="34">
        <f t="shared" si="9"/>
        <v>8.8061292926078227E-3</v>
      </c>
      <c r="T22" s="43">
        <f t="shared" si="10"/>
        <v>6362.1666505994635</v>
      </c>
    </row>
    <row r="23" spans="2:20" ht="15.75" thickTop="1" x14ac:dyDescent="0.25"/>
    <row r="24" spans="2:20" ht="15.75" thickBot="1" x14ac:dyDescent="0.3"/>
    <row r="25" spans="2:20" ht="16.5" thickTop="1" thickBot="1" x14ac:dyDescent="0.3">
      <c r="B25" s="26"/>
      <c r="F25" s="50" t="s">
        <v>1</v>
      </c>
      <c r="G25" s="52"/>
      <c r="H25" s="52"/>
      <c r="I25" s="52"/>
      <c r="J25" s="52"/>
      <c r="K25" s="52"/>
      <c r="L25" s="52"/>
      <c r="M25" s="52"/>
      <c r="N25" s="52"/>
      <c r="O25" s="51"/>
    </row>
    <row r="26" spans="2:20" ht="16.5" thickTop="1" thickBot="1" x14ac:dyDescent="0.3">
      <c r="B26" s="11"/>
      <c r="C26" s="1" t="s">
        <v>0</v>
      </c>
      <c r="D26" s="2" t="s">
        <v>6</v>
      </c>
      <c r="E26" s="1" t="s">
        <v>5</v>
      </c>
      <c r="F26" s="3">
        <v>1</v>
      </c>
      <c r="G26" s="4">
        <v>2</v>
      </c>
      <c r="H26" s="4">
        <v>3</v>
      </c>
      <c r="I26" s="4">
        <v>4</v>
      </c>
      <c r="J26" s="4">
        <v>5</v>
      </c>
      <c r="K26" s="4">
        <v>6</v>
      </c>
      <c r="L26" s="4">
        <v>7</v>
      </c>
      <c r="M26" s="4">
        <v>8</v>
      </c>
      <c r="N26" s="4">
        <v>9</v>
      </c>
      <c r="O26" s="2">
        <v>10</v>
      </c>
      <c r="P26" s="50" t="s">
        <v>2</v>
      </c>
      <c r="Q26" s="51"/>
      <c r="R26" s="50" t="s">
        <v>3</v>
      </c>
      <c r="S26" s="51"/>
      <c r="T26" s="1" t="s">
        <v>4</v>
      </c>
    </row>
    <row r="27" spans="2:20" ht="15.75" thickTop="1" x14ac:dyDescent="0.25">
      <c r="B27" s="53">
        <v>0.5</v>
      </c>
      <c r="C27" s="18" t="str">
        <f>C6</f>
        <v>egl-g2-E</v>
      </c>
      <c r="D27" s="10">
        <f t="shared" ref="D27:E27" si="11">D6</f>
        <v>375</v>
      </c>
      <c r="E27" s="16">
        <f t="shared" si="11"/>
        <v>1602229</v>
      </c>
      <c r="F27" s="5">
        <v>1613975</v>
      </c>
      <c r="G27" s="5">
        <v>1613966</v>
      </c>
      <c r="H27" s="5">
        <v>1622120</v>
      </c>
      <c r="I27" s="5">
        <v>1613111</v>
      </c>
      <c r="J27" s="23">
        <v>1613473</v>
      </c>
      <c r="K27" s="22">
        <v>1622283</v>
      </c>
      <c r="L27" s="22">
        <v>1616209</v>
      </c>
      <c r="M27" s="22">
        <v>1609241</v>
      </c>
      <c r="N27" s="22">
        <v>1618152</v>
      </c>
      <c r="O27" s="16">
        <v>1623601</v>
      </c>
      <c r="P27" s="5">
        <f>MIN(F27:O27)</f>
        <v>1609241</v>
      </c>
      <c r="Q27" s="13">
        <f>P27/E27-1</f>
        <v>4.3764031233988199E-3</v>
      </c>
      <c r="R27" s="5">
        <f>AVERAGE(F27:O27)</f>
        <v>1616613.1</v>
      </c>
      <c r="S27" s="13">
        <f>R27/E27-1</f>
        <v>8.9775556427951209E-3</v>
      </c>
      <c r="T27" s="21">
        <f>_xlfn.STDEV.P(F27:O27)</f>
        <v>4519.684401592659</v>
      </c>
    </row>
    <row r="28" spans="2:20" x14ac:dyDescent="0.25">
      <c r="B28" s="54"/>
      <c r="C28" s="19" t="str">
        <f t="shared" ref="C28:E31" si="12">C7</f>
        <v>F1_g-6</v>
      </c>
      <c r="D28" s="11">
        <f t="shared" si="12"/>
        <v>780</v>
      </c>
      <c r="E28" s="17">
        <f t="shared" si="12"/>
        <v>474809</v>
      </c>
      <c r="F28" s="5">
        <v>440199</v>
      </c>
      <c r="G28" s="5">
        <v>441627</v>
      </c>
      <c r="H28" s="5">
        <v>439332</v>
      </c>
      <c r="I28" s="5">
        <v>441422</v>
      </c>
      <c r="J28" s="22">
        <v>439328</v>
      </c>
      <c r="K28" s="22">
        <v>441506</v>
      </c>
      <c r="L28" s="22">
        <v>440515</v>
      </c>
      <c r="M28" s="22">
        <v>440637</v>
      </c>
      <c r="N28" s="22">
        <v>440746</v>
      </c>
      <c r="O28" s="17">
        <v>441524</v>
      </c>
      <c r="P28" s="5">
        <f t="shared" ref="P28:P31" si="13">MIN(F28:O28)</f>
        <v>439328</v>
      </c>
      <c r="Q28" s="13">
        <f t="shared" ref="Q28:Q31" si="14">P28/E28-1</f>
        <v>-7.4726890181104455E-2</v>
      </c>
      <c r="R28" s="5">
        <f t="shared" ref="R28:R31" si="15">AVERAGE(F28:O28)</f>
        <v>440683.6</v>
      </c>
      <c r="S28" s="13">
        <f t="shared" ref="S28:S31" si="16">R28/E28-1</f>
        <v>-7.187184741654018E-2</v>
      </c>
      <c r="T28" s="21">
        <f t="shared" ref="T28:T31" si="17">_xlfn.STDEV.P(F28:O28)</f>
        <v>821.68451366689385</v>
      </c>
    </row>
    <row r="29" spans="2:20" x14ac:dyDescent="0.25">
      <c r="B29" s="54"/>
      <c r="C29" s="19" t="str">
        <f t="shared" si="12"/>
        <v>Beijing-3</v>
      </c>
      <c r="D29" s="11">
        <f t="shared" si="12"/>
        <v>1075</v>
      </c>
      <c r="E29" s="17">
        <f t="shared" si="12"/>
        <v>1534878</v>
      </c>
      <c r="F29" s="22">
        <v>1544811</v>
      </c>
      <c r="G29" s="22">
        <v>1545911</v>
      </c>
      <c r="H29" s="22">
        <v>1557121</v>
      </c>
      <c r="I29" s="22">
        <v>1554298</v>
      </c>
      <c r="J29" s="22">
        <v>1554546</v>
      </c>
      <c r="K29" s="22">
        <v>1541726</v>
      </c>
      <c r="L29" s="22">
        <v>1536093</v>
      </c>
      <c r="M29" s="22">
        <v>1548198</v>
      </c>
      <c r="N29" s="22">
        <v>1538302</v>
      </c>
      <c r="O29" s="17">
        <v>1541721</v>
      </c>
      <c r="P29" s="5">
        <f t="shared" si="13"/>
        <v>1536093</v>
      </c>
      <c r="Q29" s="13">
        <f t="shared" si="14"/>
        <v>7.9159385957705553E-4</v>
      </c>
      <c r="R29" s="5">
        <f t="shared" si="15"/>
        <v>1546272.7</v>
      </c>
      <c r="S29" s="13">
        <f t="shared" si="16"/>
        <v>7.4238473676735417E-3</v>
      </c>
      <c r="T29" s="21">
        <f t="shared" si="17"/>
        <v>6819.541950160582</v>
      </c>
    </row>
    <row r="30" spans="2:20" x14ac:dyDescent="0.25">
      <c r="B30" s="54"/>
      <c r="C30" s="19" t="str">
        <f t="shared" si="12"/>
        <v>Hefei-10</v>
      </c>
      <c r="D30" s="11">
        <f t="shared" si="12"/>
        <v>1212</v>
      </c>
      <c r="E30" s="17">
        <f t="shared" si="12"/>
        <v>1748829</v>
      </c>
      <c r="F30" s="22">
        <v>1755539</v>
      </c>
      <c r="G30" s="22">
        <v>1760969</v>
      </c>
      <c r="H30" s="22"/>
      <c r="I30" s="22">
        <v>1764796</v>
      </c>
      <c r="J30" s="22">
        <v>1764320</v>
      </c>
      <c r="K30" s="22">
        <v>1757911</v>
      </c>
      <c r="L30" s="22">
        <v>1767829</v>
      </c>
      <c r="M30" s="22">
        <v>1759482</v>
      </c>
      <c r="N30" s="22">
        <v>1761745</v>
      </c>
      <c r="O30" s="17">
        <v>1761279</v>
      </c>
      <c r="P30" s="5">
        <f t="shared" si="13"/>
        <v>1755539</v>
      </c>
      <c r="Q30" s="13">
        <f t="shared" si="14"/>
        <v>3.8368531171428799E-3</v>
      </c>
      <c r="R30" s="5">
        <f t="shared" si="15"/>
        <v>1761541.111111111</v>
      </c>
      <c r="S30" s="13">
        <f t="shared" si="16"/>
        <v>7.2689274429409423E-3</v>
      </c>
      <c r="T30" s="21">
        <f t="shared" si="17"/>
        <v>3523.4868917796771</v>
      </c>
    </row>
    <row r="31" spans="2:20" ht="15.75" thickBot="1" x14ac:dyDescent="0.3">
      <c r="B31" s="55"/>
      <c r="C31" s="30" t="str">
        <f t="shared" si="12"/>
        <v>Beijing-5</v>
      </c>
      <c r="D31" s="24">
        <f t="shared" si="12"/>
        <v>1792</v>
      </c>
      <c r="E31" s="31">
        <f t="shared" si="12"/>
        <v>2199275</v>
      </c>
      <c r="F31" s="32">
        <v>2208944</v>
      </c>
      <c r="G31" s="32">
        <v>2202401</v>
      </c>
      <c r="H31" s="32">
        <v>2205117</v>
      </c>
      <c r="I31" s="32">
        <v>2227335</v>
      </c>
      <c r="J31" s="32">
        <v>2205895</v>
      </c>
      <c r="K31" s="32">
        <v>2216813</v>
      </c>
      <c r="L31" s="32">
        <v>2213325</v>
      </c>
      <c r="M31" s="32">
        <v>2215178</v>
      </c>
      <c r="N31" s="32">
        <v>2218873</v>
      </c>
      <c r="O31" s="31">
        <v>2210243</v>
      </c>
      <c r="P31" s="32">
        <f t="shared" si="13"/>
        <v>2202401</v>
      </c>
      <c r="Q31" s="34">
        <f t="shared" si="14"/>
        <v>1.4213774994031869E-3</v>
      </c>
      <c r="R31" s="32">
        <f t="shared" si="15"/>
        <v>2212412.4</v>
      </c>
      <c r="S31" s="34">
        <f t="shared" si="16"/>
        <v>5.9735139989314234E-3</v>
      </c>
      <c r="T31" s="43">
        <f t="shared" si="17"/>
        <v>7105.8679582440873</v>
      </c>
    </row>
    <row r="32" spans="2:20" ht="15.75" thickTop="1" x14ac:dyDescent="0.25"/>
    <row r="38" spans="4:16" x14ac:dyDescent="0.25">
      <c r="D38" t="s">
        <v>26</v>
      </c>
      <c r="K38" t="s">
        <v>26</v>
      </c>
    </row>
    <row r="39" spans="4:16" x14ac:dyDescent="0.25">
      <c r="D39" t="s">
        <v>14</v>
      </c>
      <c r="E39">
        <v>1545043</v>
      </c>
      <c r="F39">
        <v>1539963</v>
      </c>
      <c r="G39">
        <v>1542107</v>
      </c>
      <c r="H39">
        <v>1555455</v>
      </c>
      <c r="I39">
        <v>1549895</v>
      </c>
      <c r="K39" t="s">
        <v>14</v>
      </c>
      <c r="L39">
        <v>1545624</v>
      </c>
      <c r="M39">
        <v>1549046</v>
      </c>
      <c r="N39">
        <v>1545101</v>
      </c>
      <c r="O39">
        <v>1547007</v>
      </c>
      <c r="P39">
        <v>1544617</v>
      </c>
    </row>
    <row r="40" spans="4:16" x14ac:dyDescent="0.25">
      <c r="D40" t="s">
        <v>15</v>
      </c>
      <c r="E40">
        <v>2205729</v>
      </c>
      <c r="F40">
        <v>2219628</v>
      </c>
      <c r="G40">
        <v>2219855</v>
      </c>
      <c r="H40">
        <v>2209528</v>
      </c>
      <c r="I40">
        <v>2214837</v>
      </c>
      <c r="K40" t="s">
        <v>8</v>
      </c>
      <c r="L40">
        <v>1772709</v>
      </c>
      <c r="M40">
        <v>1768464</v>
      </c>
      <c r="N40">
        <v>1768102</v>
      </c>
      <c r="O40">
        <v>1775590</v>
      </c>
      <c r="P40">
        <v>1774397</v>
      </c>
    </row>
    <row r="41" spans="4:16" x14ac:dyDescent="0.25">
      <c r="D41" t="s">
        <v>7</v>
      </c>
      <c r="E41">
        <v>1612530</v>
      </c>
      <c r="F41">
        <v>1621726</v>
      </c>
      <c r="G41">
        <v>1618473</v>
      </c>
      <c r="H41">
        <v>1620487</v>
      </c>
      <c r="I41">
        <v>1620762</v>
      </c>
      <c r="K41" t="s">
        <v>15</v>
      </c>
      <c r="L41">
        <v>2226277</v>
      </c>
      <c r="M41">
        <v>2224313</v>
      </c>
      <c r="N41">
        <v>2224914</v>
      </c>
      <c r="O41">
        <v>2220776</v>
      </c>
      <c r="P41">
        <v>2220564</v>
      </c>
    </row>
    <row r="42" spans="4:16" x14ac:dyDescent="0.25">
      <c r="D42" t="s">
        <v>13</v>
      </c>
      <c r="E42">
        <v>438422</v>
      </c>
      <c r="F42">
        <v>439556</v>
      </c>
      <c r="G42">
        <v>440640</v>
      </c>
      <c r="H42">
        <v>440996</v>
      </c>
      <c r="I42">
        <v>440913</v>
      </c>
      <c r="K42" t="s">
        <v>7</v>
      </c>
      <c r="L42">
        <v>1625816</v>
      </c>
      <c r="M42">
        <v>1621845</v>
      </c>
      <c r="N42">
        <v>1620684</v>
      </c>
      <c r="O42">
        <v>1621084</v>
      </c>
      <c r="P42">
        <v>1627464</v>
      </c>
    </row>
    <row r="43" spans="4:16" x14ac:dyDescent="0.25">
      <c r="D43" t="s">
        <v>8</v>
      </c>
      <c r="E43">
        <v>1754557</v>
      </c>
      <c r="F43">
        <v>1764297</v>
      </c>
      <c r="G43">
        <v>1761706</v>
      </c>
      <c r="H43">
        <v>1760685</v>
      </c>
      <c r="I43">
        <v>1765900</v>
      </c>
      <c r="K43" t="s">
        <v>13</v>
      </c>
      <c r="L43">
        <v>444664</v>
      </c>
      <c r="M43">
        <v>446355</v>
      </c>
      <c r="N43">
        <v>446300</v>
      </c>
      <c r="O43">
        <v>445379</v>
      </c>
      <c r="P43">
        <v>444500</v>
      </c>
    </row>
    <row r="44" spans="4:16" x14ac:dyDescent="0.25">
      <c r="D44" t="s">
        <v>27</v>
      </c>
      <c r="K44" t="s">
        <v>27</v>
      </c>
    </row>
    <row r="45" spans="4:16" x14ac:dyDescent="0.25">
      <c r="D45" t="s">
        <v>14</v>
      </c>
      <c r="E45">
        <v>1544811</v>
      </c>
      <c r="F45">
        <v>1545911</v>
      </c>
      <c r="G45">
        <v>1557121</v>
      </c>
      <c r="H45">
        <v>1554298</v>
      </c>
      <c r="I45">
        <v>1554546</v>
      </c>
      <c r="K45" t="s">
        <v>14</v>
      </c>
      <c r="L45">
        <v>1541726</v>
      </c>
      <c r="M45">
        <v>1536093</v>
      </c>
      <c r="N45">
        <v>1548198</v>
      </c>
      <c r="O45">
        <v>1538302</v>
      </c>
      <c r="P45">
        <v>1541721</v>
      </c>
    </row>
    <row r="46" spans="4:16" x14ac:dyDescent="0.25">
      <c r="D46" t="s">
        <v>15</v>
      </c>
      <c r="E46">
        <v>2208944</v>
      </c>
      <c r="F46">
        <v>2202401</v>
      </c>
      <c r="G46">
        <v>2205117</v>
      </c>
      <c r="H46">
        <v>2227335</v>
      </c>
      <c r="I46">
        <v>2205895</v>
      </c>
      <c r="K46" t="s">
        <v>8</v>
      </c>
      <c r="L46">
        <v>1757911</v>
      </c>
      <c r="M46">
        <v>1767829</v>
      </c>
      <c r="N46">
        <v>1759482</v>
      </c>
      <c r="O46">
        <v>1761745</v>
      </c>
      <c r="P46">
        <v>1761279</v>
      </c>
    </row>
    <row r="47" spans="4:16" x14ac:dyDescent="0.25">
      <c r="D47" t="s">
        <v>7</v>
      </c>
      <c r="E47">
        <v>1613975</v>
      </c>
      <c r="F47">
        <v>1613966</v>
      </c>
      <c r="G47">
        <v>1622120</v>
      </c>
      <c r="H47">
        <v>1613111</v>
      </c>
      <c r="I47">
        <v>1613473</v>
      </c>
      <c r="K47" t="s">
        <v>15</v>
      </c>
      <c r="L47">
        <v>2216813</v>
      </c>
      <c r="M47">
        <v>2213325</v>
      </c>
      <c r="N47">
        <v>2215178</v>
      </c>
      <c r="O47">
        <v>2218873</v>
      </c>
      <c r="P47">
        <v>2210243</v>
      </c>
    </row>
    <row r="48" spans="4:16" x14ac:dyDescent="0.25">
      <c r="D48" t="s">
        <v>13</v>
      </c>
      <c r="E48">
        <v>440199</v>
      </c>
      <c r="F48">
        <v>441627</v>
      </c>
      <c r="G48">
        <v>439332</v>
      </c>
      <c r="H48">
        <v>441422</v>
      </c>
      <c r="I48">
        <v>439328</v>
      </c>
      <c r="K48" t="s">
        <v>7</v>
      </c>
      <c r="L48">
        <v>1622283</v>
      </c>
      <c r="M48">
        <v>1616209</v>
      </c>
      <c r="N48">
        <v>1609241</v>
      </c>
      <c r="O48">
        <v>1618152</v>
      </c>
      <c r="P48">
        <v>1623601</v>
      </c>
    </row>
    <row r="49" spans="4:16" x14ac:dyDescent="0.25">
      <c r="D49" t="s">
        <v>8</v>
      </c>
      <c r="E49">
        <v>1755539</v>
      </c>
      <c r="F49">
        <v>1760969</v>
      </c>
      <c r="H49">
        <v>1764796</v>
      </c>
      <c r="I49">
        <v>1764320</v>
      </c>
      <c r="K49" t="s">
        <v>13</v>
      </c>
      <c r="L49">
        <v>441506</v>
      </c>
      <c r="M49">
        <v>440515</v>
      </c>
      <c r="N49">
        <v>440637</v>
      </c>
      <c r="O49">
        <v>440746</v>
      </c>
      <c r="P49">
        <v>441524</v>
      </c>
    </row>
  </sheetData>
  <mergeCells count="18">
    <mergeCell ref="B27:B31"/>
    <mergeCell ref="P4:Q4"/>
    <mergeCell ref="B6:B10"/>
    <mergeCell ref="F16:O16"/>
    <mergeCell ref="P17:Q17"/>
    <mergeCell ref="F25:O25"/>
    <mergeCell ref="P26:Q26"/>
    <mergeCell ref="R26:S26"/>
    <mergeCell ref="N4:O4"/>
    <mergeCell ref="R17:S17"/>
    <mergeCell ref="B18:B22"/>
    <mergeCell ref="F3:I3"/>
    <mergeCell ref="J3:M3"/>
    <mergeCell ref="N3:Q3"/>
    <mergeCell ref="F4:G4"/>
    <mergeCell ref="H4:I4"/>
    <mergeCell ref="J4:K4"/>
    <mergeCell ref="L4:M4"/>
  </mergeCells>
  <conditionalFormatting sqref="G9 K9 O9">
    <cfRule type="top10" dxfId="9" priority="4" bottom="1" rank="1"/>
  </conditionalFormatting>
  <conditionalFormatting sqref="G10 K10 O10">
    <cfRule type="top10" dxfId="8" priority="5" bottom="1" rank="1"/>
  </conditionalFormatting>
  <conditionalFormatting sqref="G8 K8 O8">
    <cfRule type="top10" dxfId="7" priority="3" bottom="1" rank="1"/>
  </conditionalFormatting>
  <conditionalFormatting sqref="G7 K7 O7">
    <cfRule type="top10" dxfId="6" priority="2" bottom="1" rank="1"/>
  </conditionalFormatting>
  <conditionalFormatting sqref="G6 K6 O6">
    <cfRule type="top10" dxfId="5" priority="1" bottom="1" rank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7D71B-F90D-4553-8E3F-F9F38F3C3226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EBDDF-2E4A-43BA-9C94-A9709F6384C0}">
  <dimension ref="C13:Q62"/>
  <sheetViews>
    <sheetView topLeftCell="A42" zoomScale="160" zoomScaleNormal="160" workbookViewId="0">
      <selection activeCell="J51" sqref="J51:O62"/>
    </sheetView>
  </sheetViews>
  <sheetFormatPr defaultRowHeight="15" x14ac:dyDescent="0.25"/>
  <sheetData>
    <row r="13" spans="3:17" ht="15.75" thickBot="1" x14ac:dyDescent="0.3"/>
    <row r="14" spans="3:17" ht="16.5" thickTop="1" thickBot="1" x14ac:dyDescent="0.3">
      <c r="F14" s="47" t="s">
        <v>9</v>
      </c>
      <c r="G14" s="48"/>
      <c r="H14" s="48"/>
      <c r="I14" s="49"/>
      <c r="J14" s="47" t="s">
        <v>20</v>
      </c>
      <c r="K14" s="48"/>
      <c r="L14" s="48"/>
      <c r="M14" s="49"/>
      <c r="N14" s="47" t="s">
        <v>19</v>
      </c>
      <c r="O14" s="48"/>
      <c r="P14" s="48"/>
      <c r="Q14" s="49"/>
    </row>
    <row r="15" spans="3:17" ht="16.5" thickTop="1" thickBot="1" x14ac:dyDescent="0.3">
      <c r="F15" s="50" t="s">
        <v>2</v>
      </c>
      <c r="G15" s="51"/>
      <c r="H15" s="50" t="s">
        <v>3</v>
      </c>
      <c r="I15" s="51"/>
      <c r="J15" s="50" t="s">
        <v>2</v>
      </c>
      <c r="K15" s="51"/>
      <c r="L15" s="50" t="s">
        <v>3</v>
      </c>
      <c r="M15" s="51"/>
      <c r="N15" s="50" t="s">
        <v>2</v>
      </c>
      <c r="O15" s="51"/>
      <c r="P15" s="50" t="s">
        <v>3</v>
      </c>
      <c r="Q15" s="51"/>
    </row>
    <row r="16" spans="3:17" ht="16.5" thickTop="1" thickBot="1" x14ac:dyDescent="0.3">
      <c r="C16" s="1" t="s">
        <v>0</v>
      </c>
      <c r="D16" s="1" t="s">
        <v>6</v>
      </c>
      <c r="E16" s="1" t="s">
        <v>5</v>
      </c>
      <c r="F16" s="35" t="s">
        <v>10</v>
      </c>
      <c r="G16" s="2" t="s">
        <v>11</v>
      </c>
      <c r="H16" s="39" t="s">
        <v>10</v>
      </c>
      <c r="I16" s="2" t="s">
        <v>11</v>
      </c>
      <c r="J16" s="35" t="s">
        <v>10</v>
      </c>
      <c r="K16" s="2" t="s">
        <v>11</v>
      </c>
      <c r="L16" s="39" t="s">
        <v>10</v>
      </c>
      <c r="M16" s="2" t="s">
        <v>11</v>
      </c>
      <c r="N16" s="35" t="s">
        <v>10</v>
      </c>
      <c r="O16" s="2" t="s">
        <v>11</v>
      </c>
      <c r="P16" s="39" t="s">
        <v>10</v>
      </c>
      <c r="Q16" s="2" t="s">
        <v>11</v>
      </c>
    </row>
    <row r="17" spans="3:17" ht="15.75" thickTop="1" x14ac:dyDescent="0.25">
      <c r="C17" s="18" t="s">
        <v>7</v>
      </c>
      <c r="D17" s="10">
        <v>375</v>
      </c>
      <c r="E17" s="16">
        <v>1602229</v>
      </c>
      <c r="F17" s="36">
        <v>1614739</v>
      </c>
      <c r="G17" s="14">
        <v>7.8078726574042356E-3</v>
      </c>
      <c r="H17" s="40">
        <v>1625758.6</v>
      </c>
      <c r="I17" s="12">
        <v>1.4685541205408326E-2</v>
      </c>
      <c r="J17" s="36">
        <v>1609826</v>
      </c>
      <c r="K17" s="14">
        <v>4.7415194706874608E-3</v>
      </c>
      <c r="L17" s="40">
        <v>1617199.3</v>
      </c>
      <c r="M17" s="12">
        <v>9.3434209466936036E-3</v>
      </c>
      <c r="N17" s="36">
        <v>1675262</v>
      </c>
      <c r="O17" s="14">
        <v>4.5582000000000004E-2</v>
      </c>
      <c r="P17" s="40">
        <v>1683165</v>
      </c>
      <c r="Q17" s="12">
        <v>5.0514799999999999E-2</v>
      </c>
    </row>
    <row r="18" spans="3:17" x14ac:dyDescent="0.25">
      <c r="C18" s="19" t="s">
        <v>13</v>
      </c>
      <c r="D18" s="11">
        <v>780</v>
      </c>
      <c r="E18" s="17">
        <v>474809</v>
      </c>
      <c r="F18" s="37">
        <v>444061</v>
      </c>
      <c r="G18" s="15">
        <v>-6.4758671381545008E-2</v>
      </c>
      <c r="H18" s="41">
        <v>444809.5</v>
      </c>
      <c r="I18" s="13">
        <v>-6.3182248019730047E-2</v>
      </c>
      <c r="J18" s="37">
        <v>439439</v>
      </c>
      <c r="K18" s="15">
        <v>-7.4493111967127823E-2</v>
      </c>
      <c r="L18" s="41">
        <v>441578.5</v>
      </c>
      <c r="M18" s="13">
        <v>-6.9987089545480385E-2</v>
      </c>
      <c r="N18" s="37">
        <v>460267</v>
      </c>
      <c r="O18" s="15">
        <v>-3.0627000000000001E-2</v>
      </c>
      <c r="P18" s="41">
        <v>461224</v>
      </c>
      <c r="Q18" s="13">
        <v>-2.86106E-2</v>
      </c>
    </row>
    <row r="19" spans="3:17" x14ac:dyDescent="0.25">
      <c r="C19" s="19" t="s">
        <v>14</v>
      </c>
      <c r="D19" s="11">
        <v>1075</v>
      </c>
      <c r="E19" s="17">
        <v>1534878</v>
      </c>
      <c r="F19" s="37">
        <v>1541368</v>
      </c>
      <c r="G19" s="15">
        <v>4.2283490935435264E-3</v>
      </c>
      <c r="H19" s="41">
        <v>1546766.9</v>
      </c>
      <c r="I19" s="13">
        <v>7.7458273556594293E-3</v>
      </c>
      <c r="J19" s="37">
        <v>1538368</v>
      </c>
      <c r="K19" s="15">
        <v>2.2737963538470574E-3</v>
      </c>
      <c r="L19" s="41">
        <v>1544921.3</v>
      </c>
      <c r="M19" s="13">
        <v>6.5433865101982569E-3</v>
      </c>
      <c r="N19" s="37">
        <v>1628115</v>
      </c>
      <c r="O19" s="15">
        <v>6.0746000000000001E-2</v>
      </c>
      <c r="P19" s="41">
        <v>1648438</v>
      </c>
      <c r="Q19" s="13">
        <v>7.3986400000000008E-2</v>
      </c>
    </row>
    <row r="20" spans="3:17" x14ac:dyDescent="0.25">
      <c r="C20" s="19" t="s">
        <v>8</v>
      </c>
      <c r="D20" s="11">
        <v>1212</v>
      </c>
      <c r="E20" s="17">
        <v>1748829</v>
      </c>
      <c r="F20" s="37">
        <v>1759294</v>
      </c>
      <c r="G20" s="15">
        <v>5.9840041536365352E-3</v>
      </c>
      <c r="H20" s="41">
        <v>1770684</v>
      </c>
      <c r="I20" s="13">
        <v>1.2496933662467846E-2</v>
      </c>
      <c r="J20" s="37">
        <v>1751271</v>
      </c>
      <c r="K20" s="15">
        <v>1.3963629377142794E-3</v>
      </c>
      <c r="L20" s="41">
        <v>1759686.3</v>
      </c>
      <c r="M20" s="13">
        <v>6.2083256853586732E-3</v>
      </c>
      <c r="N20" s="37">
        <v>1839707</v>
      </c>
      <c r="O20" s="15">
        <v>5.1965000000000004E-2</v>
      </c>
      <c r="P20" s="41">
        <v>1846897</v>
      </c>
      <c r="Q20" s="13">
        <v>5.60762E-2</v>
      </c>
    </row>
    <row r="21" spans="3:17" ht="15.75" thickBot="1" x14ac:dyDescent="0.3">
      <c r="C21" s="30" t="s">
        <v>15</v>
      </c>
      <c r="D21" s="24">
        <v>1792</v>
      </c>
      <c r="E21" s="31">
        <v>2199275</v>
      </c>
      <c r="F21" s="38">
        <v>2220606</v>
      </c>
      <c r="G21" s="33">
        <v>9.6991053870025823E-3</v>
      </c>
      <c r="H21" s="42">
        <v>2225175.7999999998</v>
      </c>
      <c r="I21" s="34">
        <v>1.1776971956667381E-2</v>
      </c>
      <c r="J21" s="38">
        <v>2202023</v>
      </c>
      <c r="K21" s="33">
        <v>1.2495026770185103E-3</v>
      </c>
      <c r="L21" s="42">
        <v>2215326.9</v>
      </c>
      <c r="M21" s="34">
        <v>7.2987234429526815E-3</v>
      </c>
      <c r="N21" s="38">
        <v>2347314</v>
      </c>
      <c r="O21" s="33">
        <v>6.7312999999999998E-2</v>
      </c>
      <c r="P21" s="42">
        <v>2361021</v>
      </c>
      <c r="Q21" s="34">
        <v>7.3544999999999999E-2</v>
      </c>
    </row>
    <row r="22" spans="3:17" ht="15.75" thickTop="1" x14ac:dyDescent="0.25"/>
    <row r="25" spans="3:17" x14ac:dyDescent="0.25">
      <c r="C25" t="s">
        <v>22</v>
      </c>
    </row>
    <row r="26" spans="3:17" x14ac:dyDescent="0.25">
      <c r="C26" t="s">
        <v>14</v>
      </c>
      <c r="D26">
        <v>1541798</v>
      </c>
      <c r="E26">
        <v>1537730</v>
      </c>
      <c r="F26">
        <v>1540414</v>
      </c>
      <c r="G26">
        <v>1541009</v>
      </c>
      <c r="H26">
        <v>1542186</v>
      </c>
    </row>
    <row r="27" spans="3:17" x14ac:dyDescent="0.25">
      <c r="C27" t="s">
        <v>7</v>
      </c>
      <c r="D27">
        <v>1623492</v>
      </c>
      <c r="E27">
        <v>1626324</v>
      </c>
      <c r="F27">
        <v>1618946</v>
      </c>
      <c r="G27">
        <v>1621087</v>
      </c>
      <c r="H27">
        <v>1617052</v>
      </c>
    </row>
    <row r="28" spans="3:17" x14ac:dyDescent="0.25">
      <c r="C28" t="s">
        <v>15</v>
      </c>
      <c r="D28">
        <v>2215283</v>
      </c>
      <c r="E28">
        <v>2221902</v>
      </c>
      <c r="F28">
        <v>2219764</v>
      </c>
      <c r="G28">
        <v>2213029</v>
      </c>
      <c r="H28">
        <v>2212731</v>
      </c>
    </row>
    <row r="29" spans="3:17" x14ac:dyDescent="0.25">
      <c r="C29" t="s">
        <v>8</v>
      </c>
      <c r="D29">
        <v>1751683</v>
      </c>
      <c r="E29">
        <v>1761838</v>
      </c>
      <c r="F29">
        <v>1759900</v>
      </c>
      <c r="G29">
        <v>1757075</v>
      </c>
      <c r="H29">
        <v>1754102</v>
      </c>
    </row>
    <row r="30" spans="3:17" x14ac:dyDescent="0.25">
      <c r="C30" t="s">
        <v>13</v>
      </c>
      <c r="D30">
        <v>442949</v>
      </c>
      <c r="E30">
        <v>443012</v>
      </c>
      <c r="F30">
        <v>442381</v>
      </c>
      <c r="G30">
        <v>443459</v>
      </c>
      <c r="H30">
        <v>442640</v>
      </c>
    </row>
    <row r="31" spans="3:17" x14ac:dyDescent="0.25">
      <c r="C31" t="s">
        <v>21</v>
      </c>
    </row>
    <row r="32" spans="3:17" x14ac:dyDescent="0.25">
      <c r="C32" t="s">
        <v>14</v>
      </c>
      <c r="D32">
        <v>1539984</v>
      </c>
      <c r="E32">
        <v>1542887</v>
      </c>
      <c r="F32">
        <v>1544364</v>
      </c>
      <c r="G32">
        <v>1539822</v>
      </c>
      <c r="H32">
        <v>1543609</v>
      </c>
    </row>
    <row r="33" spans="3:15" x14ac:dyDescent="0.25">
      <c r="C33" t="s">
        <v>7</v>
      </c>
      <c r="D33">
        <v>1615150</v>
      </c>
      <c r="E33">
        <v>1617012</v>
      </c>
      <c r="F33">
        <v>1617326</v>
      </c>
      <c r="G33">
        <v>1622562</v>
      </c>
      <c r="H33">
        <v>1618552</v>
      </c>
    </row>
    <row r="34" spans="3:15" x14ac:dyDescent="0.25">
      <c r="C34" t="s">
        <v>15</v>
      </c>
      <c r="D34">
        <v>2212138</v>
      </c>
      <c r="E34">
        <v>2201416</v>
      </c>
      <c r="F34">
        <v>2213151</v>
      </c>
      <c r="G34">
        <v>2199418</v>
      </c>
      <c r="H34">
        <v>2197230</v>
      </c>
    </row>
    <row r="35" spans="3:15" x14ac:dyDescent="0.25">
      <c r="C35" t="s">
        <v>8</v>
      </c>
      <c r="D35">
        <v>1743655</v>
      </c>
      <c r="E35">
        <v>1748435</v>
      </c>
      <c r="F35">
        <v>1753707</v>
      </c>
      <c r="G35">
        <v>1752295</v>
      </c>
      <c r="H35">
        <v>1753014</v>
      </c>
    </row>
    <row r="36" spans="3:15" x14ac:dyDescent="0.25">
      <c r="C36" t="s">
        <v>13</v>
      </c>
      <c r="D36">
        <v>439288</v>
      </c>
      <c r="E36">
        <v>440028</v>
      </c>
      <c r="F36">
        <v>438495</v>
      </c>
      <c r="G36">
        <v>441678</v>
      </c>
      <c r="H36">
        <v>439013</v>
      </c>
    </row>
    <row r="39" spans="3:15" x14ac:dyDescent="0.25">
      <c r="C39" t="s">
        <v>23</v>
      </c>
      <c r="J39" t="s">
        <v>26</v>
      </c>
    </row>
    <row r="40" spans="3:15" x14ac:dyDescent="0.25">
      <c r="C40" t="s">
        <v>14</v>
      </c>
      <c r="D40">
        <v>1543703</v>
      </c>
      <c r="E40">
        <v>1544972</v>
      </c>
      <c r="F40">
        <v>1547652</v>
      </c>
      <c r="G40">
        <v>1549337</v>
      </c>
      <c r="H40">
        <v>1544930</v>
      </c>
      <c r="J40" t="s">
        <v>14</v>
      </c>
      <c r="K40">
        <v>1545624</v>
      </c>
      <c r="L40">
        <v>1549046</v>
      </c>
      <c r="M40">
        <v>1545101</v>
      </c>
      <c r="N40">
        <v>1547007</v>
      </c>
      <c r="O40">
        <v>1544617</v>
      </c>
    </row>
    <row r="41" spans="3:15" x14ac:dyDescent="0.25">
      <c r="C41" t="s">
        <v>15</v>
      </c>
      <c r="D41">
        <v>2227071</v>
      </c>
      <c r="E41">
        <v>2228918</v>
      </c>
      <c r="F41">
        <v>2230846</v>
      </c>
      <c r="G41">
        <v>2219441</v>
      </c>
      <c r="H41">
        <v>2230687</v>
      </c>
      <c r="J41" t="s">
        <v>8</v>
      </c>
      <c r="K41">
        <v>1772709</v>
      </c>
      <c r="L41">
        <v>1768464</v>
      </c>
      <c r="M41">
        <v>1768102</v>
      </c>
      <c r="N41">
        <v>1775590</v>
      </c>
      <c r="O41">
        <v>1774397</v>
      </c>
    </row>
    <row r="42" spans="3:15" x14ac:dyDescent="0.25">
      <c r="C42" t="s">
        <v>7</v>
      </c>
      <c r="D42">
        <v>1621652</v>
      </c>
      <c r="E42">
        <v>1634999</v>
      </c>
      <c r="F42">
        <v>1633269</v>
      </c>
      <c r="G42">
        <v>1624684</v>
      </c>
      <c r="H42">
        <v>1620274</v>
      </c>
      <c r="J42" t="s">
        <v>15</v>
      </c>
      <c r="K42">
        <v>2226277</v>
      </c>
      <c r="L42">
        <v>2224313</v>
      </c>
      <c r="M42">
        <v>2224914</v>
      </c>
      <c r="N42">
        <v>2220776</v>
      </c>
      <c r="O42">
        <v>2220564</v>
      </c>
    </row>
    <row r="43" spans="3:15" x14ac:dyDescent="0.25">
      <c r="C43" t="s">
        <v>13</v>
      </c>
      <c r="D43">
        <v>444906</v>
      </c>
      <c r="E43">
        <v>445548</v>
      </c>
      <c r="F43">
        <v>444660</v>
      </c>
      <c r="G43">
        <v>444008</v>
      </c>
      <c r="H43">
        <v>444983</v>
      </c>
      <c r="J43" t="s">
        <v>7</v>
      </c>
      <c r="K43">
        <v>1625816</v>
      </c>
      <c r="L43">
        <v>1621845</v>
      </c>
      <c r="M43">
        <v>1620684</v>
      </c>
      <c r="N43">
        <v>1621084</v>
      </c>
      <c r="O43">
        <v>1627464</v>
      </c>
    </row>
    <row r="44" spans="3:15" x14ac:dyDescent="0.25">
      <c r="C44" t="s">
        <v>8</v>
      </c>
      <c r="D44">
        <v>1776990</v>
      </c>
      <c r="E44">
        <v>1772324</v>
      </c>
      <c r="F44">
        <v>1770664</v>
      </c>
      <c r="G44">
        <v>1768517</v>
      </c>
      <c r="H44">
        <v>1778238</v>
      </c>
      <c r="J44" t="s">
        <v>13</v>
      </c>
      <c r="K44">
        <v>444664</v>
      </c>
      <c r="L44">
        <v>446355</v>
      </c>
      <c r="M44">
        <v>446300</v>
      </c>
      <c r="N44">
        <v>445379</v>
      </c>
      <c r="O44">
        <v>444500</v>
      </c>
    </row>
    <row r="45" spans="3:15" x14ac:dyDescent="0.25">
      <c r="C45" t="s">
        <v>24</v>
      </c>
      <c r="J45" t="s">
        <v>27</v>
      </c>
    </row>
    <row r="46" spans="3:15" x14ac:dyDescent="0.25">
      <c r="C46" t="s">
        <v>14</v>
      </c>
      <c r="D46">
        <v>1546255</v>
      </c>
      <c r="E46">
        <v>1545396</v>
      </c>
      <c r="F46">
        <v>1545481</v>
      </c>
      <c r="G46">
        <v>1549060</v>
      </c>
      <c r="H46">
        <v>1548049</v>
      </c>
      <c r="J46" t="s">
        <v>14</v>
      </c>
      <c r="K46">
        <v>1541726</v>
      </c>
      <c r="L46">
        <v>1536093</v>
      </c>
      <c r="M46">
        <v>1548198</v>
      </c>
      <c r="N46">
        <v>1538302</v>
      </c>
      <c r="O46">
        <v>1541721</v>
      </c>
    </row>
    <row r="47" spans="3:15" x14ac:dyDescent="0.25">
      <c r="C47" t="s">
        <v>15</v>
      </c>
      <c r="D47">
        <v>2222391</v>
      </c>
      <c r="E47">
        <v>2209445</v>
      </c>
      <c r="F47">
        <v>2211693</v>
      </c>
      <c r="G47">
        <v>2218899</v>
      </c>
      <c r="H47">
        <v>2218927</v>
      </c>
      <c r="J47" t="s">
        <v>8</v>
      </c>
      <c r="K47">
        <v>1757911</v>
      </c>
      <c r="L47">
        <v>1767829</v>
      </c>
      <c r="M47">
        <v>1759482</v>
      </c>
      <c r="N47">
        <v>1761745</v>
      </c>
      <c r="O47">
        <v>1761279</v>
      </c>
    </row>
    <row r="48" spans="3:15" x14ac:dyDescent="0.25">
      <c r="C48" t="s">
        <v>7</v>
      </c>
      <c r="D48">
        <v>1623446</v>
      </c>
      <c r="E48">
        <v>1621827</v>
      </c>
      <c r="F48">
        <v>1622575</v>
      </c>
      <c r="G48">
        <v>1623656</v>
      </c>
      <c r="H48">
        <v>1615397</v>
      </c>
      <c r="J48" t="s">
        <v>15</v>
      </c>
      <c r="K48">
        <v>2216813</v>
      </c>
      <c r="L48">
        <v>2213325</v>
      </c>
      <c r="M48">
        <v>2215178</v>
      </c>
      <c r="N48">
        <v>2218873</v>
      </c>
      <c r="O48">
        <v>2210243</v>
      </c>
    </row>
    <row r="49" spans="3:15" x14ac:dyDescent="0.25">
      <c r="C49" t="s">
        <v>13</v>
      </c>
      <c r="D49">
        <v>441529</v>
      </c>
      <c r="E49">
        <v>438336</v>
      </c>
      <c r="F49">
        <v>440769</v>
      </c>
      <c r="G49">
        <v>441688</v>
      </c>
      <c r="H49">
        <v>439772</v>
      </c>
      <c r="J49" t="s">
        <v>7</v>
      </c>
      <c r="K49">
        <v>1622283</v>
      </c>
      <c r="L49">
        <v>1616209</v>
      </c>
      <c r="M49">
        <v>1609241</v>
      </c>
      <c r="N49">
        <v>1618152</v>
      </c>
      <c r="O49">
        <v>1623601</v>
      </c>
    </row>
    <row r="50" spans="3:15" x14ac:dyDescent="0.25">
      <c r="C50" t="s">
        <v>8</v>
      </c>
      <c r="D50">
        <v>1767092</v>
      </c>
      <c r="E50">
        <v>1768499</v>
      </c>
      <c r="F50">
        <v>1760107</v>
      </c>
      <c r="G50">
        <v>1762926</v>
      </c>
      <c r="H50">
        <v>1759054</v>
      </c>
      <c r="J50" t="s">
        <v>13</v>
      </c>
      <c r="K50">
        <v>441506</v>
      </c>
      <c r="L50">
        <v>440515</v>
      </c>
      <c r="M50">
        <v>440637</v>
      </c>
      <c r="N50">
        <v>440746</v>
      </c>
      <c r="O50">
        <v>441524</v>
      </c>
    </row>
    <row r="51" spans="3:15" x14ac:dyDescent="0.25">
      <c r="C51" t="s">
        <v>26</v>
      </c>
      <c r="J51" t="s">
        <v>23</v>
      </c>
    </row>
    <row r="52" spans="3:15" x14ac:dyDescent="0.25">
      <c r="C52" t="s">
        <v>14</v>
      </c>
      <c r="D52">
        <v>1545043</v>
      </c>
      <c r="E52">
        <v>1539963</v>
      </c>
      <c r="F52">
        <v>1542107</v>
      </c>
      <c r="G52">
        <v>1555455</v>
      </c>
      <c r="H52">
        <v>1549895</v>
      </c>
      <c r="J52" t="s">
        <v>14</v>
      </c>
      <c r="K52">
        <v>1540580</v>
      </c>
      <c r="L52">
        <v>1550677</v>
      </c>
      <c r="M52">
        <v>1546208</v>
      </c>
      <c r="N52">
        <v>1553215</v>
      </c>
      <c r="O52">
        <v>1553001</v>
      </c>
    </row>
    <row r="53" spans="3:15" x14ac:dyDescent="0.25">
      <c r="C53" t="s">
        <v>15</v>
      </c>
      <c r="D53">
        <v>2205729</v>
      </c>
      <c r="E53">
        <v>2219628</v>
      </c>
      <c r="F53">
        <v>2219855</v>
      </c>
      <c r="G53">
        <v>2209528</v>
      </c>
      <c r="H53">
        <v>2214837</v>
      </c>
      <c r="J53" t="s">
        <v>8</v>
      </c>
      <c r="K53">
        <v>1764372</v>
      </c>
      <c r="L53">
        <v>1763137</v>
      </c>
      <c r="M53">
        <v>1764860</v>
      </c>
      <c r="N53">
        <v>1768904</v>
      </c>
      <c r="O53">
        <v>1769185</v>
      </c>
    </row>
    <row r="54" spans="3:15" x14ac:dyDescent="0.25">
      <c r="C54" t="s">
        <v>7</v>
      </c>
      <c r="D54">
        <v>1612530</v>
      </c>
      <c r="E54">
        <v>1621726</v>
      </c>
      <c r="F54">
        <v>1618473</v>
      </c>
      <c r="G54">
        <v>1620487</v>
      </c>
      <c r="H54">
        <v>1620762</v>
      </c>
      <c r="J54" t="s">
        <v>15</v>
      </c>
      <c r="K54">
        <v>2207218</v>
      </c>
      <c r="L54">
        <v>2216492</v>
      </c>
      <c r="M54">
        <v>2220740</v>
      </c>
      <c r="N54">
        <v>2218764</v>
      </c>
      <c r="O54">
        <v>2229921</v>
      </c>
    </row>
    <row r="55" spans="3:15" x14ac:dyDescent="0.25">
      <c r="C55" t="s">
        <v>13</v>
      </c>
      <c r="D55">
        <v>438422</v>
      </c>
      <c r="E55">
        <v>439556</v>
      </c>
      <c r="F55">
        <v>440640</v>
      </c>
      <c r="G55">
        <v>440996</v>
      </c>
      <c r="H55">
        <v>440913</v>
      </c>
      <c r="J55" t="s">
        <v>7</v>
      </c>
      <c r="K55">
        <v>1623222</v>
      </c>
      <c r="L55">
        <v>1616041</v>
      </c>
      <c r="M55">
        <v>1619111</v>
      </c>
      <c r="N55">
        <v>1625517</v>
      </c>
      <c r="O55">
        <v>1621518</v>
      </c>
    </row>
    <row r="56" spans="3:15" x14ac:dyDescent="0.25">
      <c r="C56" t="s">
        <v>8</v>
      </c>
      <c r="D56">
        <v>1754557</v>
      </c>
      <c r="E56">
        <v>1764297</v>
      </c>
      <c r="F56">
        <v>1761706</v>
      </c>
      <c r="G56">
        <v>1760685</v>
      </c>
      <c r="H56">
        <v>1765900</v>
      </c>
      <c r="J56" t="s">
        <v>13</v>
      </c>
      <c r="K56">
        <v>443543</v>
      </c>
      <c r="L56">
        <v>439818</v>
      </c>
      <c r="M56">
        <v>441461</v>
      </c>
      <c r="N56">
        <v>441940</v>
      </c>
      <c r="O56">
        <v>443302</v>
      </c>
    </row>
    <row r="57" spans="3:15" x14ac:dyDescent="0.25">
      <c r="C57" t="s">
        <v>27</v>
      </c>
      <c r="J57" t="s">
        <v>24</v>
      </c>
    </row>
    <row r="58" spans="3:15" x14ac:dyDescent="0.25">
      <c r="C58" t="s">
        <v>14</v>
      </c>
      <c r="D58">
        <v>1544811</v>
      </c>
      <c r="E58">
        <v>1545911</v>
      </c>
      <c r="F58">
        <v>1557121</v>
      </c>
      <c r="G58">
        <v>1554298</v>
      </c>
      <c r="H58">
        <v>1554546</v>
      </c>
      <c r="J58" t="s">
        <v>14</v>
      </c>
      <c r="K58">
        <v>1553181</v>
      </c>
      <c r="L58">
        <v>1545733</v>
      </c>
      <c r="M58">
        <v>1545900</v>
      </c>
      <c r="N58">
        <v>1545164</v>
      </c>
      <c r="O58">
        <v>1546409</v>
      </c>
    </row>
    <row r="59" spans="3:15" x14ac:dyDescent="0.25">
      <c r="C59" t="s">
        <v>15</v>
      </c>
      <c r="D59">
        <v>2208944</v>
      </c>
      <c r="E59">
        <v>2202401</v>
      </c>
      <c r="F59">
        <v>2205117</v>
      </c>
      <c r="G59">
        <v>2227335</v>
      </c>
      <c r="H59">
        <v>2205895</v>
      </c>
      <c r="J59" t="s">
        <v>8</v>
      </c>
      <c r="K59">
        <v>1767063</v>
      </c>
      <c r="L59">
        <v>1763394</v>
      </c>
      <c r="M59">
        <v>1772096</v>
      </c>
      <c r="N59">
        <v>1760496</v>
      </c>
      <c r="O59">
        <v>1766804</v>
      </c>
    </row>
    <row r="60" spans="3:15" x14ac:dyDescent="0.25">
      <c r="C60" t="s">
        <v>7</v>
      </c>
      <c r="D60">
        <v>1613975</v>
      </c>
      <c r="E60">
        <v>1613966</v>
      </c>
      <c r="F60">
        <v>1622120</v>
      </c>
      <c r="G60">
        <v>1613111</v>
      </c>
      <c r="H60">
        <v>1613473</v>
      </c>
      <c r="J60" t="s">
        <v>15</v>
      </c>
      <c r="K60">
        <v>2220247</v>
      </c>
      <c r="L60">
        <v>2223731</v>
      </c>
      <c r="M60">
        <v>2211646</v>
      </c>
      <c r="N60">
        <v>2214176</v>
      </c>
      <c r="O60">
        <v>2221399</v>
      </c>
    </row>
    <row r="61" spans="3:15" x14ac:dyDescent="0.25">
      <c r="C61" t="s">
        <v>13</v>
      </c>
      <c r="D61">
        <v>440199</v>
      </c>
      <c r="E61">
        <v>441627</v>
      </c>
      <c r="F61">
        <v>439332</v>
      </c>
      <c r="G61">
        <v>441422</v>
      </c>
      <c r="H61">
        <v>439328</v>
      </c>
      <c r="J61" t="s">
        <v>7</v>
      </c>
      <c r="K61">
        <v>1617516</v>
      </c>
      <c r="L61">
        <v>1613436</v>
      </c>
      <c r="M61">
        <v>1624793</v>
      </c>
      <c r="N61">
        <v>1620557</v>
      </c>
      <c r="O61">
        <v>1612162</v>
      </c>
    </row>
    <row r="62" spans="3:15" x14ac:dyDescent="0.25">
      <c r="C62" t="s">
        <v>8</v>
      </c>
      <c r="D62">
        <v>1755539</v>
      </c>
      <c r="E62">
        <v>1760969</v>
      </c>
      <c r="G62">
        <v>1764796</v>
      </c>
      <c r="H62">
        <v>1764320</v>
      </c>
      <c r="J62" t="s">
        <v>13</v>
      </c>
      <c r="K62">
        <v>442412</v>
      </c>
      <c r="L62">
        <v>443919</v>
      </c>
      <c r="M62">
        <v>442436</v>
      </c>
      <c r="N62">
        <v>442381</v>
      </c>
      <c r="O62">
        <v>442469</v>
      </c>
    </row>
  </sheetData>
  <mergeCells count="9">
    <mergeCell ref="F15:G15"/>
    <mergeCell ref="F14:I14"/>
    <mergeCell ref="J14:M14"/>
    <mergeCell ref="N14:Q14"/>
    <mergeCell ref="N15:O15"/>
    <mergeCell ref="P15:Q15"/>
    <mergeCell ref="L15:M15"/>
    <mergeCell ref="J15:K15"/>
    <mergeCell ref="H15:I15"/>
  </mergeCells>
  <conditionalFormatting sqref="G17 K17">
    <cfRule type="top10" dxfId="4" priority="1" bottom="1" rank="1"/>
  </conditionalFormatting>
  <conditionalFormatting sqref="G18 K18">
    <cfRule type="top10" dxfId="3" priority="2" bottom="1" rank="1"/>
  </conditionalFormatting>
  <conditionalFormatting sqref="G19 K19">
    <cfRule type="top10" dxfId="2" priority="3" bottom="1" rank="1"/>
  </conditionalFormatting>
  <conditionalFormatting sqref="G20 K20">
    <cfRule type="top10" dxfId="1" priority="4" bottom="1" rank="1"/>
  </conditionalFormatting>
  <conditionalFormatting sqref="G21 K21">
    <cfRule type="top10" dxfId="0" priority="5" bottom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Comparison</vt:lpstr>
      <vt:lpstr>UHGS</vt:lpstr>
      <vt:lpstr>MADCoM (Only HD)</vt:lpstr>
      <vt:lpstr>MADCoM (HD+RCO)</vt:lpstr>
      <vt:lpstr>HD Fraction</vt:lpstr>
      <vt:lpstr>Mutation Probability</vt:lpstr>
      <vt:lpstr>Cut Probabilities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Oliveira</dc:creator>
  <cp:lastModifiedBy>Diogo Oliveira</cp:lastModifiedBy>
  <dcterms:created xsi:type="dcterms:W3CDTF">2022-02-12T13:17:53Z</dcterms:created>
  <dcterms:modified xsi:type="dcterms:W3CDTF">2022-04-29T16:15:26Z</dcterms:modified>
</cp:coreProperties>
</file>