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isboa-my.sharepoint.com/personal/ist187176_tecnico_ulisboa_pt/Documents/Master Thesis/MADCoM/Results/Excel Sheets/"/>
    </mc:Choice>
  </mc:AlternateContent>
  <xr:revisionPtr revIDLastSave="416" documentId="13_ncr:1_{3AC7AAFE-21A6-48DA-9D9B-0865A7F2773E}" xr6:coauthVersionLast="47" xr6:coauthVersionMax="47" xr10:uidLastSave="{042F328B-0D3C-4693-8136-5AF491734D61}"/>
  <bookViews>
    <workbookView xWindow="-25710" yWindow="-110" windowWidth="25820" windowHeight="13900" activeTab="5" xr2:uid="{64B7F193-6367-4C21-B031-5A0061D25057}"/>
  </bookViews>
  <sheets>
    <sheet name="Summary" sheetId="10" r:id="rId1"/>
    <sheet name="mval" sheetId="3" r:id="rId2"/>
    <sheet name="Lpr" sheetId="1" r:id="rId3"/>
    <sheet name="Hefei" sheetId="5" r:id="rId4"/>
    <sheet name="Beijing" sheetId="7" r:id="rId5"/>
    <sheet name="kw" sheetId="8" r:id="rId6"/>
    <sheet name="kw 60 min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24" i="5" l="1"/>
  <c r="W25" i="5"/>
  <c r="W26" i="5"/>
  <c r="W27" i="5"/>
  <c r="W28" i="5"/>
  <c r="W29" i="5"/>
  <c r="W30" i="5"/>
  <c r="W31" i="5"/>
  <c r="W32" i="5"/>
  <c r="W33" i="5"/>
  <c r="W38" i="5"/>
  <c r="W39" i="5"/>
  <c r="W40" i="5"/>
  <c r="W41" i="5"/>
  <c r="W42" i="5"/>
  <c r="W43" i="5"/>
  <c r="W44" i="5"/>
  <c r="W45" i="5"/>
  <c r="W46" i="5"/>
  <c r="W47" i="5"/>
  <c r="W48" i="5"/>
  <c r="W23" i="5"/>
  <c r="AI24" i="7"/>
  <c r="AI25" i="7"/>
  <c r="AI26" i="7"/>
  <c r="AI27" i="7"/>
  <c r="AI28" i="7"/>
  <c r="AI29" i="7"/>
  <c r="AI30" i="7"/>
  <c r="AI31" i="7"/>
  <c r="AI32" i="7"/>
  <c r="AI33" i="7"/>
  <c r="AI37" i="7"/>
  <c r="AI38" i="7"/>
  <c r="AI39" i="7"/>
  <c r="AI40" i="7"/>
  <c r="AI41" i="7"/>
  <c r="AI42" i="7"/>
  <c r="AI43" i="7"/>
  <c r="AI44" i="7"/>
  <c r="AI45" i="7"/>
  <c r="AI46" i="7"/>
  <c r="AI47" i="7"/>
  <c r="AI23" i="7"/>
  <c r="BC71" i="8"/>
  <c r="BC72" i="8"/>
  <c r="BC73" i="8"/>
  <c r="BC74" i="8"/>
  <c r="BC75" i="8"/>
  <c r="BC76" i="8"/>
  <c r="BC77" i="8"/>
  <c r="BC78" i="8"/>
  <c r="BC79" i="8"/>
  <c r="BC80" i="8"/>
  <c r="BC81" i="8"/>
  <c r="BC82" i="8"/>
  <c r="BC83" i="8"/>
  <c r="BC84" i="8"/>
  <c r="BC85" i="8"/>
  <c r="BC86" i="8"/>
  <c r="BC57" i="8"/>
  <c r="BC58" i="8"/>
  <c r="BC59" i="8"/>
  <c r="BC60" i="8"/>
  <c r="BC61" i="8"/>
  <c r="BC62" i="8"/>
  <c r="BC63" i="8"/>
  <c r="BC64" i="8"/>
  <c r="BC65" i="8"/>
  <c r="BC66" i="8"/>
  <c r="BC67" i="8"/>
  <c r="BC68" i="8"/>
  <c r="BC69" i="8"/>
  <c r="BC70" i="8"/>
  <c r="BC56" i="8"/>
  <c r="AH83" i="8"/>
  <c r="AH84" i="8"/>
  <c r="AH85" i="8"/>
  <c r="AH86" i="8"/>
  <c r="AH75" i="8"/>
  <c r="AH76" i="8"/>
  <c r="AH77" i="8"/>
  <c r="AH78" i="8"/>
  <c r="AH79" i="8"/>
  <c r="AH80" i="8"/>
  <c r="AH81" i="8"/>
  <c r="AH82" i="8"/>
  <c r="AH57" i="8"/>
  <c r="AH58" i="8"/>
  <c r="AH59" i="8"/>
  <c r="AH60" i="8"/>
  <c r="AH61" i="8"/>
  <c r="AH62" i="8"/>
  <c r="AH63" i="8"/>
  <c r="AH64" i="8"/>
  <c r="AH65" i="8"/>
  <c r="AH66" i="8"/>
  <c r="AH67" i="8"/>
  <c r="AH68" i="8"/>
  <c r="AH69" i="8"/>
  <c r="AH70" i="8"/>
  <c r="AH71" i="8"/>
  <c r="AH72" i="8"/>
  <c r="AH73" i="8"/>
  <c r="AH74" i="8"/>
  <c r="AH56" i="8"/>
  <c r="AT5" i="3"/>
  <c r="AT6" i="3"/>
  <c r="AT7" i="3"/>
  <c r="AT8" i="3"/>
  <c r="AT9" i="3"/>
  <c r="AT10" i="3"/>
  <c r="AT11" i="3"/>
  <c r="AT12" i="3"/>
  <c r="AT13" i="3"/>
  <c r="AT14" i="3"/>
  <c r="AT15" i="3"/>
  <c r="AT16" i="3"/>
  <c r="AT17" i="3"/>
  <c r="AT18" i="3"/>
  <c r="AT19" i="3"/>
  <c r="AT20" i="3"/>
  <c r="AT21" i="3"/>
  <c r="AT22" i="3"/>
  <c r="AT23" i="3"/>
  <c r="AT24" i="3"/>
  <c r="AT25" i="3"/>
  <c r="AT26" i="3"/>
  <c r="AT27" i="3"/>
  <c r="AT28" i="3"/>
  <c r="AT29" i="3"/>
  <c r="AT30" i="3"/>
  <c r="AT31" i="3"/>
  <c r="AT32" i="3"/>
  <c r="AT33" i="3"/>
  <c r="AT34" i="3"/>
  <c r="AT35" i="3"/>
  <c r="AT36" i="3"/>
  <c r="AT37" i="3"/>
  <c r="AT38" i="3"/>
  <c r="AT43" i="3"/>
  <c r="AT44" i="3"/>
  <c r="AT45" i="3"/>
  <c r="AT46" i="3"/>
  <c r="AT47" i="3"/>
  <c r="AT48" i="3"/>
  <c r="AT49" i="3"/>
  <c r="AT50" i="3"/>
  <c r="AT51" i="3"/>
  <c r="AT52" i="3"/>
  <c r="AT53" i="3"/>
  <c r="AT54" i="3"/>
  <c r="AT55" i="3"/>
  <c r="AT56" i="3"/>
  <c r="AT57" i="3"/>
  <c r="AT58" i="3"/>
  <c r="AT59" i="3"/>
  <c r="AT60" i="3"/>
  <c r="AT61" i="3"/>
  <c r="AT62" i="3"/>
  <c r="AT63" i="3"/>
  <c r="AT64" i="3"/>
  <c r="AT65" i="3"/>
  <c r="AT66" i="3"/>
  <c r="AT67" i="3"/>
  <c r="AT68" i="3"/>
  <c r="AT69" i="3"/>
  <c r="AT70" i="3"/>
  <c r="AT71" i="3"/>
  <c r="AT72" i="3"/>
  <c r="AT73" i="3"/>
  <c r="AT74" i="3"/>
  <c r="AT75" i="3"/>
  <c r="AT76" i="3"/>
  <c r="AT77" i="3"/>
  <c r="AT4" i="3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5" i="1"/>
  <c r="F18" i="10"/>
  <c r="F22" i="10"/>
  <c r="F27" i="10"/>
  <c r="AA8" i="8"/>
  <c r="AB8" i="8"/>
  <c r="AC8" i="8"/>
  <c r="AD8" i="8"/>
  <c r="AA9" i="8"/>
  <c r="AB9" i="8"/>
  <c r="AC9" i="8"/>
  <c r="AD9" i="8"/>
  <c r="AA10" i="8"/>
  <c r="AB10" i="8"/>
  <c r="AC10" i="8"/>
  <c r="AD10" i="8"/>
  <c r="AA11" i="8"/>
  <c r="AB11" i="8"/>
  <c r="AC11" i="8"/>
  <c r="AD11" i="8"/>
  <c r="AA12" i="8"/>
  <c r="AB12" i="8"/>
  <c r="AC12" i="8"/>
  <c r="AD12" i="8"/>
  <c r="AA13" i="8"/>
  <c r="AB13" i="8"/>
  <c r="AC13" i="8"/>
  <c r="AD13" i="8"/>
  <c r="AA14" i="8"/>
  <c r="AB14" i="8"/>
  <c r="AC14" i="8"/>
  <c r="AD14" i="8"/>
  <c r="AA15" i="8"/>
  <c r="AB15" i="8"/>
  <c r="AC15" i="8"/>
  <c r="AD15" i="8"/>
  <c r="AA16" i="8"/>
  <c r="AB16" i="8"/>
  <c r="AC16" i="8"/>
  <c r="AD16" i="8"/>
  <c r="AA17" i="8"/>
  <c r="AB17" i="8"/>
  <c r="AC17" i="8"/>
  <c r="AD17" i="8"/>
  <c r="AA18" i="8"/>
  <c r="AB18" i="8"/>
  <c r="AC18" i="8"/>
  <c r="AD18" i="8"/>
  <c r="AA19" i="8"/>
  <c r="AB19" i="8"/>
  <c r="AC19" i="8"/>
  <c r="AD19" i="8"/>
  <c r="AA20" i="8"/>
  <c r="AB20" i="8"/>
  <c r="AC20" i="8"/>
  <c r="AD20" i="8"/>
  <c r="AA21" i="8"/>
  <c r="AB21" i="8"/>
  <c r="AC21" i="8"/>
  <c r="AD21" i="8"/>
  <c r="AA22" i="8"/>
  <c r="AB22" i="8"/>
  <c r="AC22" i="8"/>
  <c r="AD22" i="8"/>
  <c r="AA23" i="8"/>
  <c r="AB23" i="8"/>
  <c r="AC23" i="8"/>
  <c r="AD23" i="8"/>
  <c r="AA32" i="8"/>
  <c r="AC32" i="8"/>
  <c r="AA33" i="8"/>
  <c r="AC33" i="8"/>
  <c r="AC34" i="8"/>
  <c r="AA35" i="8"/>
  <c r="AC35" i="8"/>
  <c r="AD35" i="8"/>
  <c r="AA6" i="8"/>
  <c r="AB6" i="8"/>
  <c r="AC6" i="8"/>
  <c r="AD6" i="8"/>
  <c r="AB7" i="8"/>
  <c r="AC7" i="8"/>
  <c r="AD7" i="8"/>
  <c r="AA7" i="8"/>
  <c r="BD8" i="8"/>
  <c r="BE8" i="8"/>
  <c r="BF8" i="8"/>
  <c r="BG8" i="8"/>
  <c r="BD9" i="8"/>
  <c r="BE9" i="8"/>
  <c r="BF9" i="8"/>
  <c r="BG9" i="8"/>
  <c r="BD10" i="8"/>
  <c r="BE10" i="8"/>
  <c r="BF10" i="8"/>
  <c r="BG10" i="8"/>
  <c r="BS10" i="8" s="1"/>
  <c r="BD11" i="8"/>
  <c r="BE11" i="8"/>
  <c r="BF11" i="8"/>
  <c r="BG11" i="8"/>
  <c r="BD12" i="8"/>
  <c r="BE12" i="8"/>
  <c r="BF12" i="8"/>
  <c r="BG12" i="8"/>
  <c r="BD13" i="8"/>
  <c r="BE13" i="8"/>
  <c r="BF13" i="8"/>
  <c r="BG13" i="8"/>
  <c r="BD14" i="8"/>
  <c r="BE14" i="8"/>
  <c r="BF14" i="8"/>
  <c r="BG14" i="8"/>
  <c r="BD15" i="8"/>
  <c r="BE15" i="8"/>
  <c r="BF15" i="8"/>
  <c r="BG15" i="8"/>
  <c r="BS15" i="8" s="1"/>
  <c r="BD16" i="8"/>
  <c r="BE16" i="8"/>
  <c r="BF16" i="8"/>
  <c r="BG16" i="8"/>
  <c r="BD17" i="8"/>
  <c r="BE17" i="8"/>
  <c r="BF17" i="8"/>
  <c r="BG17" i="8"/>
  <c r="BD18" i="8"/>
  <c r="BE18" i="8"/>
  <c r="BF18" i="8"/>
  <c r="BG18" i="8"/>
  <c r="BD19" i="8"/>
  <c r="BE19" i="8"/>
  <c r="BF19" i="8"/>
  <c r="BG19" i="8"/>
  <c r="BU19" i="8" s="1"/>
  <c r="BD20" i="8"/>
  <c r="BE20" i="8"/>
  <c r="BF20" i="8"/>
  <c r="BG20" i="8"/>
  <c r="BD21" i="8"/>
  <c r="BE21" i="8"/>
  <c r="BF21" i="8"/>
  <c r="BG21" i="8"/>
  <c r="BD22" i="8"/>
  <c r="BE22" i="8"/>
  <c r="BF22" i="8"/>
  <c r="BG22" i="8"/>
  <c r="BD23" i="8"/>
  <c r="BE23" i="8"/>
  <c r="BF23" i="8"/>
  <c r="BG23" i="8"/>
  <c r="BS23" i="8" s="1"/>
  <c r="BD24" i="8"/>
  <c r="BE24" i="8"/>
  <c r="BF24" i="8"/>
  <c r="BG24" i="8"/>
  <c r="BD25" i="8"/>
  <c r="BE25" i="8"/>
  <c r="BF25" i="8"/>
  <c r="BG25" i="8"/>
  <c r="BD26" i="8"/>
  <c r="BE26" i="8"/>
  <c r="BF26" i="8"/>
  <c r="BG26" i="8"/>
  <c r="BD27" i="8"/>
  <c r="BE27" i="8"/>
  <c r="BF27" i="8"/>
  <c r="BG27" i="8"/>
  <c r="BD28" i="8"/>
  <c r="BE28" i="8"/>
  <c r="BF28" i="8"/>
  <c r="BG28" i="8"/>
  <c r="BD29" i="8"/>
  <c r="BE29" i="8"/>
  <c r="BF29" i="8"/>
  <c r="BG29" i="8"/>
  <c r="BD30" i="8"/>
  <c r="BE30" i="8"/>
  <c r="BF30" i="8"/>
  <c r="BG30" i="8"/>
  <c r="BD31" i="8"/>
  <c r="BE31" i="8"/>
  <c r="BF31" i="8"/>
  <c r="BG31" i="8"/>
  <c r="BD32" i="8"/>
  <c r="BE32" i="8"/>
  <c r="BF32" i="8"/>
  <c r="BG32" i="8"/>
  <c r="BD33" i="8"/>
  <c r="BE33" i="8"/>
  <c r="BF33" i="8"/>
  <c r="BG33" i="8"/>
  <c r="BD34" i="8"/>
  <c r="BE34" i="8"/>
  <c r="BF34" i="8"/>
  <c r="BG34" i="8"/>
  <c r="BD35" i="8"/>
  <c r="BE35" i="8"/>
  <c r="BF35" i="8"/>
  <c r="BG35" i="8"/>
  <c r="BD6" i="8"/>
  <c r="BE6" i="8"/>
  <c r="BF6" i="8"/>
  <c r="BG6" i="8"/>
  <c r="BE7" i="8"/>
  <c r="BF7" i="8"/>
  <c r="BG7" i="8"/>
  <c r="BS7" i="8" s="1"/>
  <c r="BD7" i="8"/>
  <c r="BU8" i="8"/>
  <c r="BU13" i="8"/>
  <c r="BU21" i="8"/>
  <c r="BV35" i="8"/>
  <c r="BT35" i="8"/>
  <c r="BU35" i="8" s="1"/>
  <c r="BR35" i="8"/>
  <c r="BV34" i="8"/>
  <c r="BT34" i="8"/>
  <c r="BR34" i="8"/>
  <c r="AA34" i="8" s="1"/>
  <c r="BV33" i="8"/>
  <c r="BT33" i="8"/>
  <c r="BR33" i="8"/>
  <c r="BV32" i="8"/>
  <c r="BT32" i="8"/>
  <c r="BR32" i="8"/>
  <c r="BV31" i="8"/>
  <c r="BT31" i="8"/>
  <c r="AC31" i="8" s="1"/>
  <c r="BR31" i="8"/>
  <c r="AA31" i="8" s="1"/>
  <c r="BV30" i="8"/>
  <c r="BT30" i="8"/>
  <c r="AC30" i="8" s="1"/>
  <c r="BR30" i="8"/>
  <c r="AA30" i="8" s="1"/>
  <c r="BV29" i="8"/>
  <c r="BT29" i="8"/>
  <c r="BU29" i="8" s="1"/>
  <c r="AD29" i="8" s="1"/>
  <c r="BR29" i="8"/>
  <c r="AA29" i="8" s="1"/>
  <c r="BV28" i="8"/>
  <c r="BT28" i="8"/>
  <c r="AC28" i="8" s="1"/>
  <c r="BR28" i="8"/>
  <c r="AA28" i="8" s="1"/>
  <c r="BV27" i="8"/>
  <c r="BT27" i="8"/>
  <c r="AC27" i="8" s="1"/>
  <c r="BR27" i="8"/>
  <c r="AA27" i="8" s="1"/>
  <c r="BV26" i="8"/>
  <c r="BT26" i="8"/>
  <c r="AC26" i="8" s="1"/>
  <c r="BR26" i="8"/>
  <c r="AA26" i="8" s="1"/>
  <c r="BV25" i="8"/>
  <c r="BT25" i="8"/>
  <c r="AC25" i="8" s="1"/>
  <c r="BR25" i="8"/>
  <c r="AA25" i="8" s="1"/>
  <c r="BV24" i="8"/>
  <c r="BT24" i="8"/>
  <c r="BU24" i="8" s="1"/>
  <c r="AD24" i="8" s="1"/>
  <c r="BR24" i="8"/>
  <c r="AA24" i="8" s="1"/>
  <c r="BV23" i="8"/>
  <c r="BT23" i="8"/>
  <c r="BR23" i="8"/>
  <c r="BV22" i="8"/>
  <c r="BT22" i="8"/>
  <c r="BR22" i="8"/>
  <c r="BV21" i="8"/>
  <c r="BT21" i="8"/>
  <c r="BR21" i="8"/>
  <c r="BV20" i="8"/>
  <c r="BT20" i="8"/>
  <c r="BU20" i="8" s="1"/>
  <c r="BR20" i="8"/>
  <c r="BS20" i="8" s="1"/>
  <c r="BV19" i="8"/>
  <c r="BT19" i="8"/>
  <c r="BR19" i="8"/>
  <c r="BV18" i="8"/>
  <c r="BT18" i="8"/>
  <c r="BR18" i="8"/>
  <c r="BV17" i="8"/>
  <c r="BT17" i="8"/>
  <c r="BR17" i="8"/>
  <c r="BV16" i="8"/>
  <c r="BT16" i="8"/>
  <c r="BU16" i="8" s="1"/>
  <c r="BR16" i="8"/>
  <c r="BS16" i="8" s="1"/>
  <c r="BV15" i="8"/>
  <c r="BT15" i="8"/>
  <c r="BR15" i="8"/>
  <c r="BV14" i="8"/>
  <c r="BT14" i="8"/>
  <c r="BR14" i="8"/>
  <c r="BV13" i="8"/>
  <c r="BT13" i="8"/>
  <c r="BR13" i="8"/>
  <c r="BV12" i="8"/>
  <c r="BT12" i="8"/>
  <c r="BU12" i="8" s="1"/>
  <c r="BR12" i="8"/>
  <c r="BS12" i="8" s="1"/>
  <c r="BV11" i="8"/>
  <c r="BT11" i="8"/>
  <c r="BR11" i="8"/>
  <c r="BV10" i="8"/>
  <c r="BT10" i="8"/>
  <c r="BR10" i="8"/>
  <c r="BV9" i="8"/>
  <c r="BT9" i="8"/>
  <c r="BR9" i="8"/>
  <c r="BV8" i="8"/>
  <c r="BT8" i="8"/>
  <c r="BR8" i="8"/>
  <c r="BV7" i="8"/>
  <c r="BT7" i="8"/>
  <c r="BU7" i="8" s="1"/>
  <c r="BR7" i="8"/>
  <c r="BV6" i="8"/>
  <c r="BT6" i="8"/>
  <c r="BR6" i="8"/>
  <c r="BS6" i="8" s="1"/>
  <c r="D39" i="7"/>
  <c r="E39" i="7"/>
  <c r="F39" i="7"/>
  <c r="D40" i="7"/>
  <c r="E40" i="7"/>
  <c r="F40" i="7"/>
  <c r="D41" i="7"/>
  <c r="E41" i="7"/>
  <c r="F41" i="7"/>
  <c r="D42" i="7"/>
  <c r="E42" i="7"/>
  <c r="F42" i="7"/>
  <c r="D43" i="7"/>
  <c r="E43" i="7"/>
  <c r="F43" i="7"/>
  <c r="D44" i="7"/>
  <c r="E44" i="7"/>
  <c r="F44" i="7"/>
  <c r="D45" i="7"/>
  <c r="E45" i="7"/>
  <c r="F45" i="7"/>
  <c r="D46" i="7"/>
  <c r="E46" i="7"/>
  <c r="F46" i="7"/>
  <c r="D47" i="7"/>
  <c r="E47" i="7"/>
  <c r="F47" i="7"/>
  <c r="E38" i="7"/>
  <c r="F38" i="7"/>
  <c r="D38" i="7"/>
  <c r="U47" i="7"/>
  <c r="S47" i="7"/>
  <c r="T47" i="7" s="1"/>
  <c r="Y15" i="7" s="1"/>
  <c r="Q47" i="7"/>
  <c r="V15" i="7" s="1"/>
  <c r="U46" i="7"/>
  <c r="S46" i="7"/>
  <c r="X14" i="7" s="1"/>
  <c r="Q46" i="7"/>
  <c r="V14" i="7" s="1"/>
  <c r="U45" i="7"/>
  <c r="S45" i="7"/>
  <c r="T45" i="7" s="1"/>
  <c r="Y13" i="7" s="1"/>
  <c r="Q45" i="7"/>
  <c r="R45" i="7" s="1"/>
  <c r="W13" i="7" s="1"/>
  <c r="U44" i="7"/>
  <c r="S44" i="7"/>
  <c r="T44" i="7" s="1"/>
  <c r="Y12" i="7" s="1"/>
  <c r="Q44" i="7"/>
  <c r="R44" i="7" s="1"/>
  <c r="W12" i="7" s="1"/>
  <c r="U43" i="7"/>
  <c r="S43" i="7"/>
  <c r="X11" i="7" s="1"/>
  <c r="Q43" i="7"/>
  <c r="V11" i="7" s="1"/>
  <c r="U42" i="7"/>
  <c r="S42" i="7"/>
  <c r="T42" i="7" s="1"/>
  <c r="Y10" i="7" s="1"/>
  <c r="Q42" i="7"/>
  <c r="V10" i="7" s="1"/>
  <c r="U41" i="7"/>
  <c r="S41" i="7"/>
  <c r="X9" i="7" s="1"/>
  <c r="Q41" i="7"/>
  <c r="V9" i="7" s="1"/>
  <c r="U40" i="7"/>
  <c r="S40" i="7"/>
  <c r="T40" i="7" s="1"/>
  <c r="Y8" i="7" s="1"/>
  <c r="Q40" i="7"/>
  <c r="R40" i="7" s="1"/>
  <c r="W8" i="7" s="1"/>
  <c r="U39" i="7"/>
  <c r="S39" i="7"/>
  <c r="T39" i="7" s="1"/>
  <c r="Y7" i="7" s="1"/>
  <c r="Q39" i="7"/>
  <c r="R39" i="7" s="1"/>
  <c r="W7" i="7" s="1"/>
  <c r="U38" i="7"/>
  <c r="S38" i="7"/>
  <c r="T38" i="7" s="1"/>
  <c r="Y6" i="7" s="1"/>
  <c r="Q38" i="7"/>
  <c r="R38" i="7" s="1"/>
  <c r="W6" i="7" s="1"/>
  <c r="V3" i="5"/>
  <c r="E40" i="5"/>
  <c r="F40" i="5"/>
  <c r="E41" i="5"/>
  <c r="F41" i="5"/>
  <c r="E42" i="5"/>
  <c r="F42" i="5"/>
  <c r="E43" i="5"/>
  <c r="F43" i="5"/>
  <c r="E44" i="5"/>
  <c r="F44" i="5"/>
  <c r="E45" i="5"/>
  <c r="F45" i="5"/>
  <c r="E46" i="5"/>
  <c r="F46" i="5"/>
  <c r="E47" i="5"/>
  <c r="F47" i="5"/>
  <c r="E48" i="5"/>
  <c r="F48" i="5"/>
  <c r="F39" i="5"/>
  <c r="E39" i="5"/>
  <c r="D40" i="5"/>
  <c r="D41" i="5"/>
  <c r="D42" i="5"/>
  <c r="D43" i="5"/>
  <c r="D44" i="5"/>
  <c r="D45" i="5"/>
  <c r="D46" i="5"/>
  <c r="D47" i="5"/>
  <c r="D48" i="5"/>
  <c r="D39" i="5"/>
  <c r="U48" i="5"/>
  <c r="S48" i="5"/>
  <c r="T48" i="5" s="1"/>
  <c r="Y15" i="5" s="1"/>
  <c r="Q48" i="5"/>
  <c r="V15" i="5" s="1"/>
  <c r="U47" i="5"/>
  <c r="S47" i="5"/>
  <c r="X14" i="5" s="1"/>
  <c r="Q47" i="5"/>
  <c r="V14" i="5" s="1"/>
  <c r="U46" i="5"/>
  <c r="S46" i="5"/>
  <c r="X13" i="5" s="1"/>
  <c r="Q46" i="5"/>
  <c r="V13" i="5" s="1"/>
  <c r="U45" i="5"/>
  <c r="S45" i="5"/>
  <c r="X12" i="5" s="1"/>
  <c r="Q45" i="5"/>
  <c r="V12" i="5" s="1"/>
  <c r="U44" i="5"/>
  <c r="S44" i="5"/>
  <c r="T44" i="5" s="1"/>
  <c r="Y11" i="5" s="1"/>
  <c r="Q44" i="5"/>
  <c r="R44" i="5" s="1"/>
  <c r="W11" i="5" s="1"/>
  <c r="U43" i="5"/>
  <c r="S43" i="5"/>
  <c r="T43" i="5" s="1"/>
  <c r="Y10" i="5" s="1"/>
  <c r="Q43" i="5"/>
  <c r="R43" i="5" s="1"/>
  <c r="W10" i="5" s="1"/>
  <c r="U42" i="5"/>
  <c r="S42" i="5"/>
  <c r="X9" i="5" s="1"/>
  <c r="Q42" i="5"/>
  <c r="V9" i="5" s="1"/>
  <c r="U41" i="5"/>
  <c r="S41" i="5"/>
  <c r="T41" i="5" s="1"/>
  <c r="Y8" i="5" s="1"/>
  <c r="Q41" i="5"/>
  <c r="R41" i="5" s="1"/>
  <c r="W8" i="5" s="1"/>
  <c r="U40" i="5"/>
  <c r="S40" i="5"/>
  <c r="T40" i="5" s="1"/>
  <c r="Y7" i="5" s="1"/>
  <c r="Q40" i="5"/>
  <c r="R40" i="5" s="1"/>
  <c r="W7" i="5" s="1"/>
  <c r="U39" i="5"/>
  <c r="S39" i="5"/>
  <c r="T39" i="5" s="1"/>
  <c r="Y6" i="5" s="1"/>
  <c r="Q39" i="5"/>
  <c r="R39" i="5" s="1"/>
  <c r="W6" i="5" s="1"/>
  <c r="H43" i="8"/>
  <c r="H42" i="8"/>
  <c r="H41" i="8"/>
  <c r="I28" i="10"/>
  <c r="H28" i="10"/>
  <c r="G28" i="10"/>
  <c r="I26" i="10"/>
  <c r="H26" i="10"/>
  <c r="G26" i="10"/>
  <c r="I25" i="10"/>
  <c r="H25" i="10"/>
  <c r="G25" i="10"/>
  <c r="I24" i="10"/>
  <c r="H24" i="10"/>
  <c r="G24" i="10"/>
  <c r="F28" i="10"/>
  <c r="F26" i="10"/>
  <c r="F25" i="10"/>
  <c r="F24" i="10"/>
  <c r="I6" i="10"/>
  <c r="V10" i="5" l="1"/>
  <c r="V8" i="5"/>
  <c r="X15" i="7"/>
  <c r="X12" i="7"/>
  <c r="X13" i="7"/>
  <c r="V12" i="7"/>
  <c r="V13" i="7"/>
  <c r="X10" i="7"/>
  <c r="X6" i="7"/>
  <c r="V8" i="7"/>
  <c r="V6" i="7"/>
  <c r="X8" i="7"/>
  <c r="X7" i="7"/>
  <c r="V7" i="7"/>
  <c r="V6" i="5"/>
  <c r="X6" i="5"/>
  <c r="AC29" i="8"/>
  <c r="AC24" i="8"/>
  <c r="BU31" i="8"/>
  <c r="AD31" i="8" s="1"/>
  <c r="BU11" i="8"/>
  <c r="BU27" i="8"/>
  <c r="AD27" i="8" s="1"/>
  <c r="BS31" i="8"/>
  <c r="AB31" i="8" s="1"/>
  <c r="I27" i="10" s="1"/>
  <c r="BU15" i="8"/>
  <c r="BS27" i="8"/>
  <c r="AB27" i="8" s="1"/>
  <c r="BU23" i="8"/>
  <c r="BS11" i="8"/>
  <c r="BS35" i="8"/>
  <c r="AB35" i="8" s="1"/>
  <c r="BU6" i="8"/>
  <c r="BU33" i="8"/>
  <c r="AD33" i="8" s="1"/>
  <c r="BS8" i="8"/>
  <c r="BS19" i="8"/>
  <c r="BS24" i="8"/>
  <c r="AB24" i="8" s="1"/>
  <c r="AB36" i="8" s="1"/>
  <c r="G27" i="10" s="1"/>
  <c r="BS29" i="8"/>
  <c r="AB29" i="8" s="1"/>
  <c r="BS21" i="8"/>
  <c r="BS25" i="8"/>
  <c r="AB25" i="8" s="1"/>
  <c r="BU30" i="8"/>
  <c r="AD30" i="8" s="1"/>
  <c r="BU34" i="8"/>
  <c r="AD34" i="8" s="1"/>
  <c r="BS26" i="8"/>
  <c r="AB26" i="8" s="1"/>
  <c r="BS22" i="8"/>
  <c r="BS30" i="8"/>
  <c r="AB30" i="8" s="1"/>
  <c r="BU25" i="8"/>
  <c r="AD25" i="8" s="1"/>
  <c r="BS13" i="8"/>
  <c r="BS18" i="8"/>
  <c r="BU22" i="8"/>
  <c r="BU18" i="8"/>
  <c r="BS32" i="8"/>
  <c r="AB32" i="8" s="1"/>
  <c r="BS34" i="8"/>
  <c r="AB34" i="8" s="1"/>
  <c r="BU26" i="8"/>
  <c r="AD26" i="8" s="1"/>
  <c r="BS9" i="8"/>
  <c r="BU32" i="8"/>
  <c r="AD32" i="8" s="1"/>
  <c r="BS17" i="8"/>
  <c r="BU9" i="8"/>
  <c r="BS14" i="8"/>
  <c r="BS28" i="8"/>
  <c r="AB28" i="8" s="1"/>
  <c r="BU10" i="8"/>
  <c r="BU17" i="8"/>
  <c r="BU14" i="8"/>
  <c r="BU28" i="8"/>
  <c r="AD28" i="8" s="1"/>
  <c r="BS33" i="8"/>
  <c r="AB33" i="8" s="1"/>
  <c r="T41" i="7"/>
  <c r="Y9" i="7" s="1"/>
  <c r="T46" i="7"/>
  <c r="Y14" i="7" s="1"/>
  <c r="T43" i="7"/>
  <c r="Y11" i="7" s="1"/>
  <c r="R46" i="7"/>
  <c r="W14" i="7" s="1"/>
  <c r="R43" i="7"/>
  <c r="W11" i="7" s="1"/>
  <c r="R41" i="7"/>
  <c r="W9" i="7" s="1"/>
  <c r="R42" i="7"/>
  <c r="W10" i="7" s="1"/>
  <c r="R47" i="7"/>
  <c r="W15" i="7" s="1"/>
  <c r="X15" i="5"/>
  <c r="X11" i="5"/>
  <c r="X7" i="5"/>
  <c r="V11" i="5"/>
  <c r="V7" i="5"/>
  <c r="X8" i="5"/>
  <c r="X10" i="5"/>
  <c r="R46" i="5"/>
  <c r="W13" i="5" s="1"/>
  <c r="T45" i="5"/>
  <c r="Y12" i="5" s="1"/>
  <c r="T46" i="5"/>
  <c r="Y13" i="5" s="1"/>
  <c r="T42" i="5"/>
  <c r="Y9" i="5" s="1"/>
  <c r="Y16" i="5" s="1"/>
  <c r="H18" i="10" s="1"/>
  <c r="R45" i="5"/>
  <c r="W12" i="5" s="1"/>
  <c r="I18" i="10" s="1"/>
  <c r="R47" i="5"/>
  <c r="W14" i="5" s="1"/>
  <c r="R42" i="5"/>
  <c r="W9" i="5" s="1"/>
  <c r="T47" i="5"/>
  <c r="Y14" i="5" s="1"/>
  <c r="R48" i="5"/>
  <c r="W15" i="5" s="1"/>
  <c r="I23" i="10"/>
  <c r="I21" i="10"/>
  <c r="I20" i="10"/>
  <c r="H23" i="10"/>
  <c r="H21" i="10"/>
  <c r="H20" i="10"/>
  <c r="G23" i="10"/>
  <c r="G21" i="10"/>
  <c r="G20" i="10"/>
  <c r="F23" i="10"/>
  <c r="F21" i="10"/>
  <c r="F20" i="10"/>
  <c r="I19" i="10"/>
  <c r="I17" i="10"/>
  <c r="I16" i="10"/>
  <c r="H19" i="10"/>
  <c r="H17" i="10"/>
  <c r="H16" i="10"/>
  <c r="G19" i="10"/>
  <c r="G17" i="10"/>
  <c r="G16" i="10"/>
  <c r="F19" i="10"/>
  <c r="F17" i="10"/>
  <c r="F16" i="10"/>
  <c r="J11" i="10" a="1"/>
  <c r="J11" i="10" s="1"/>
  <c r="J10" i="10" a="1"/>
  <c r="J10" i="10" s="1"/>
  <c r="J9" i="10" a="1"/>
  <c r="J9" i="10" s="1"/>
  <c r="I11" i="10"/>
  <c r="I10" i="10"/>
  <c r="I9" i="10"/>
  <c r="J8" i="10" a="1"/>
  <c r="J8" i="10" s="1"/>
  <c r="J7" i="10" a="1"/>
  <c r="J7" i="10" s="1"/>
  <c r="J6" i="10" a="1"/>
  <c r="J6" i="10" s="1"/>
  <c r="I8" i="10"/>
  <c r="I7" i="10"/>
  <c r="T6" i="3" a="1"/>
  <c r="T6" i="3" s="1"/>
  <c r="H11" i="10"/>
  <c r="H10" i="10"/>
  <c r="H9" i="10"/>
  <c r="G11" i="10"/>
  <c r="G10" i="10"/>
  <c r="G9" i="10"/>
  <c r="F11" i="10"/>
  <c r="F10" i="10"/>
  <c r="F9" i="10"/>
  <c r="G41" i="3"/>
  <c r="H8" i="10"/>
  <c r="G8" i="10"/>
  <c r="H7" i="10"/>
  <c r="G7" i="10"/>
  <c r="H6" i="10"/>
  <c r="G6" i="10"/>
  <c r="F8" i="10"/>
  <c r="F7" i="10"/>
  <c r="F6" i="10"/>
  <c r="M38" i="3"/>
  <c r="M39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M6" i="3"/>
  <c r="K6" i="3"/>
  <c r="Z46" i="3"/>
  <c r="AA46" i="3"/>
  <c r="AB46" i="3"/>
  <c r="AC46" i="3"/>
  <c r="Z47" i="3"/>
  <c r="AA47" i="3"/>
  <c r="AB47" i="3"/>
  <c r="AC47" i="3"/>
  <c r="Z48" i="3"/>
  <c r="AA48" i="3"/>
  <c r="AB48" i="3"/>
  <c r="AC48" i="3"/>
  <c r="Z49" i="3"/>
  <c r="AA49" i="3"/>
  <c r="AB49" i="3"/>
  <c r="AC49" i="3"/>
  <c r="Z50" i="3"/>
  <c r="AA50" i="3"/>
  <c r="AB50" i="3"/>
  <c r="AC50" i="3"/>
  <c r="Z51" i="3"/>
  <c r="AA51" i="3"/>
  <c r="AB51" i="3"/>
  <c r="AC51" i="3"/>
  <c r="AQ51" i="3" s="1"/>
  <c r="Z52" i="3"/>
  <c r="AA52" i="3"/>
  <c r="AB52" i="3"/>
  <c r="AC52" i="3"/>
  <c r="Z53" i="3"/>
  <c r="AA53" i="3"/>
  <c r="AB53" i="3"/>
  <c r="AC53" i="3"/>
  <c r="AO53" i="3" s="1"/>
  <c r="Z54" i="3"/>
  <c r="AA54" i="3"/>
  <c r="AB54" i="3"/>
  <c r="AC54" i="3"/>
  <c r="Z55" i="3"/>
  <c r="AA55" i="3"/>
  <c r="AB55" i="3"/>
  <c r="AC55" i="3"/>
  <c r="Z56" i="3"/>
  <c r="AA56" i="3"/>
  <c r="AB56" i="3"/>
  <c r="AC56" i="3"/>
  <c r="Z57" i="3"/>
  <c r="AA57" i="3"/>
  <c r="AB57" i="3"/>
  <c r="AC57" i="3"/>
  <c r="Z58" i="3"/>
  <c r="AA58" i="3"/>
  <c r="AB58" i="3"/>
  <c r="AC58" i="3"/>
  <c r="Z59" i="3"/>
  <c r="AA59" i="3"/>
  <c r="AB59" i="3"/>
  <c r="AC59" i="3"/>
  <c r="AQ59" i="3" s="1"/>
  <c r="Z60" i="3"/>
  <c r="AA60" i="3"/>
  <c r="AB60" i="3"/>
  <c r="AC60" i="3"/>
  <c r="Z61" i="3"/>
  <c r="AA61" i="3"/>
  <c r="AB61" i="3"/>
  <c r="AC61" i="3"/>
  <c r="AO61" i="3" s="1"/>
  <c r="Z62" i="3"/>
  <c r="AA62" i="3"/>
  <c r="AB62" i="3"/>
  <c r="AC62" i="3"/>
  <c r="Z63" i="3"/>
  <c r="AA63" i="3"/>
  <c r="AB63" i="3"/>
  <c r="AC63" i="3"/>
  <c r="Z64" i="3"/>
  <c r="AA64" i="3"/>
  <c r="AB64" i="3"/>
  <c r="AC64" i="3"/>
  <c r="Z65" i="3"/>
  <c r="AA65" i="3"/>
  <c r="AB65" i="3"/>
  <c r="AC65" i="3"/>
  <c r="AO65" i="3" s="1"/>
  <c r="Z66" i="3"/>
  <c r="AA66" i="3"/>
  <c r="AB66" i="3"/>
  <c r="AC66" i="3"/>
  <c r="Z67" i="3"/>
  <c r="AA67" i="3"/>
  <c r="AB67" i="3"/>
  <c r="AC67" i="3"/>
  <c r="AQ67" i="3" s="1"/>
  <c r="Z68" i="3"/>
  <c r="AA68" i="3"/>
  <c r="AB68" i="3"/>
  <c r="AC68" i="3"/>
  <c r="AO68" i="3" s="1"/>
  <c r="Z69" i="3"/>
  <c r="AA69" i="3"/>
  <c r="AB69" i="3"/>
  <c r="AC69" i="3"/>
  <c r="Z70" i="3"/>
  <c r="AA70" i="3"/>
  <c r="AB70" i="3"/>
  <c r="AC70" i="3"/>
  <c r="Z71" i="3"/>
  <c r="AA71" i="3"/>
  <c r="AB71" i="3"/>
  <c r="AC71" i="3"/>
  <c r="AQ71" i="3" s="1"/>
  <c r="Z72" i="3"/>
  <c r="AA72" i="3"/>
  <c r="AB72" i="3"/>
  <c r="AC72" i="3"/>
  <c r="Z73" i="3"/>
  <c r="AA73" i="3"/>
  <c r="AB73" i="3"/>
  <c r="AC73" i="3"/>
  <c r="AO73" i="3" s="1"/>
  <c r="Z74" i="3"/>
  <c r="AA74" i="3"/>
  <c r="AB74" i="3"/>
  <c r="AC74" i="3"/>
  <c r="Z75" i="3"/>
  <c r="AA75" i="3"/>
  <c r="AB75" i="3"/>
  <c r="AC75" i="3"/>
  <c r="Z76" i="3"/>
  <c r="AA76" i="3"/>
  <c r="AB76" i="3"/>
  <c r="AC76" i="3"/>
  <c r="Z77" i="3"/>
  <c r="AA77" i="3"/>
  <c r="AB77" i="3"/>
  <c r="AC77" i="3"/>
  <c r="Z44" i="3"/>
  <c r="AA44" i="3"/>
  <c r="AB44" i="3"/>
  <c r="AC44" i="3"/>
  <c r="AA45" i="3"/>
  <c r="AB45" i="3"/>
  <c r="AC45" i="3"/>
  <c r="AB43" i="3"/>
  <c r="Z45" i="3"/>
  <c r="AR77" i="3"/>
  <c r="AP77" i="3"/>
  <c r="AO77" i="3"/>
  <c r="AN77" i="3"/>
  <c r="AR76" i="3"/>
  <c r="AP76" i="3"/>
  <c r="AN76" i="3"/>
  <c r="AO76" i="3" s="1"/>
  <c r="AR75" i="3"/>
  <c r="AP75" i="3"/>
  <c r="AN75" i="3"/>
  <c r="AQ75" i="3"/>
  <c r="AR74" i="3"/>
  <c r="AP74" i="3"/>
  <c r="AN74" i="3"/>
  <c r="AR73" i="3"/>
  <c r="AP73" i="3"/>
  <c r="AN73" i="3"/>
  <c r="AR72" i="3"/>
  <c r="AP72" i="3"/>
  <c r="AN72" i="3"/>
  <c r="AR71" i="3"/>
  <c r="AP71" i="3"/>
  <c r="AN71" i="3"/>
  <c r="AR70" i="3"/>
  <c r="AP70" i="3"/>
  <c r="AQ70" i="3" s="1"/>
  <c r="AN70" i="3"/>
  <c r="AR69" i="3"/>
  <c r="AP69" i="3"/>
  <c r="AN69" i="3"/>
  <c r="AO69" i="3" s="1"/>
  <c r="AR68" i="3"/>
  <c r="AP68" i="3"/>
  <c r="AN68" i="3"/>
  <c r="AR67" i="3"/>
  <c r="AP67" i="3"/>
  <c r="AN67" i="3"/>
  <c r="AO67" i="3" s="1"/>
  <c r="AR66" i="3"/>
  <c r="AP66" i="3"/>
  <c r="AN66" i="3"/>
  <c r="AO66" i="3" s="1"/>
  <c r="AR65" i="3"/>
  <c r="AP65" i="3"/>
  <c r="AN65" i="3"/>
  <c r="AR64" i="3"/>
  <c r="AP64" i="3"/>
  <c r="AN64" i="3"/>
  <c r="AO64" i="3"/>
  <c r="AR63" i="3"/>
  <c r="AP63" i="3"/>
  <c r="AQ63" i="3" s="1"/>
  <c r="AN63" i="3"/>
  <c r="AR62" i="3"/>
  <c r="AP62" i="3"/>
  <c r="AN62" i="3"/>
  <c r="AR61" i="3"/>
  <c r="AP61" i="3"/>
  <c r="AN61" i="3"/>
  <c r="AR60" i="3"/>
  <c r="AP60" i="3"/>
  <c r="AN60" i="3"/>
  <c r="AR59" i="3"/>
  <c r="AP59" i="3"/>
  <c r="AN59" i="3"/>
  <c r="AR58" i="3"/>
  <c r="AP58" i="3"/>
  <c r="AQ58" i="3" s="1"/>
  <c r="AN58" i="3"/>
  <c r="AR57" i="3"/>
  <c r="AP57" i="3"/>
  <c r="AO57" i="3"/>
  <c r="AN57" i="3"/>
  <c r="AR56" i="3"/>
  <c r="AP56" i="3"/>
  <c r="AN56" i="3"/>
  <c r="AO56" i="3" s="1"/>
  <c r="AR55" i="3"/>
  <c r="AP55" i="3"/>
  <c r="AN55" i="3"/>
  <c r="AQ55" i="3"/>
  <c r="AR54" i="3"/>
  <c r="AP54" i="3"/>
  <c r="AN54" i="3"/>
  <c r="AR53" i="3"/>
  <c r="AP53" i="3"/>
  <c r="AN53" i="3"/>
  <c r="AR52" i="3"/>
  <c r="AP52" i="3"/>
  <c r="AN52" i="3"/>
  <c r="AR51" i="3"/>
  <c r="AP51" i="3"/>
  <c r="AN51" i="3"/>
  <c r="AR50" i="3"/>
  <c r="AP50" i="3"/>
  <c r="AQ50" i="3" s="1"/>
  <c r="AN50" i="3"/>
  <c r="AR49" i="3"/>
  <c r="AP49" i="3"/>
  <c r="AO49" i="3"/>
  <c r="AN49" i="3"/>
  <c r="AR48" i="3"/>
  <c r="AP48" i="3"/>
  <c r="AN48" i="3"/>
  <c r="AO48" i="3" s="1"/>
  <c r="AR47" i="3"/>
  <c r="AP47" i="3"/>
  <c r="AN47" i="3"/>
  <c r="AQ47" i="3"/>
  <c r="AR46" i="3"/>
  <c r="AP46" i="3"/>
  <c r="AN46" i="3"/>
  <c r="AR45" i="3"/>
  <c r="AP45" i="3"/>
  <c r="AQ45" i="3" s="1"/>
  <c r="AO45" i="3"/>
  <c r="AN45" i="3"/>
  <c r="AR44" i="3"/>
  <c r="AP44" i="3"/>
  <c r="AN44" i="3"/>
  <c r="AO44" i="3" s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M11" i="1"/>
  <c r="N11" i="1" s="1"/>
  <c r="M12" i="1"/>
  <c r="M14" i="1"/>
  <c r="N14" i="1" s="1"/>
  <c r="M16" i="1"/>
  <c r="M17" i="1"/>
  <c r="M20" i="1"/>
  <c r="N20" i="1" s="1"/>
  <c r="M6" i="1"/>
  <c r="K9" i="1"/>
  <c r="L9" i="1" s="1"/>
  <c r="K11" i="1"/>
  <c r="L11" i="1" s="1"/>
  <c r="K12" i="1"/>
  <c r="K14" i="1"/>
  <c r="L14" i="1" s="1"/>
  <c r="K16" i="1"/>
  <c r="K17" i="1"/>
  <c r="K18" i="1"/>
  <c r="L18" i="1" s="1"/>
  <c r="K6" i="1"/>
  <c r="L6" i="1" s="1"/>
  <c r="L12" i="1"/>
  <c r="L16" i="1"/>
  <c r="L17" i="1"/>
  <c r="N12" i="1"/>
  <c r="N16" i="1"/>
  <c r="M7" i="1"/>
  <c r="K7" i="1"/>
  <c r="V27" i="1"/>
  <c r="W27" i="1"/>
  <c r="V28" i="1"/>
  <c r="W28" i="1"/>
  <c r="V29" i="1"/>
  <c r="W29" i="1"/>
  <c r="V30" i="1"/>
  <c r="W30" i="1"/>
  <c r="V31" i="1"/>
  <c r="W31" i="1"/>
  <c r="V32" i="1"/>
  <c r="W32" i="1"/>
  <c r="V33" i="1"/>
  <c r="W33" i="1"/>
  <c r="V34" i="1"/>
  <c r="W34" i="1"/>
  <c r="V35" i="1"/>
  <c r="W35" i="1"/>
  <c r="V36" i="1"/>
  <c r="W36" i="1"/>
  <c r="V37" i="1"/>
  <c r="W37" i="1"/>
  <c r="V38" i="1"/>
  <c r="W38" i="1"/>
  <c r="AJ38" i="1"/>
  <c r="V39" i="1"/>
  <c r="W39" i="1"/>
  <c r="V40" i="1"/>
  <c r="W40" i="1"/>
  <c r="W26" i="1"/>
  <c r="V26" i="1"/>
  <c r="AM40" i="1"/>
  <c r="AK40" i="1"/>
  <c r="AI40" i="1"/>
  <c r="AM39" i="1"/>
  <c r="AK39" i="1"/>
  <c r="AL39" i="1" s="1"/>
  <c r="AI39" i="1"/>
  <c r="AJ39" i="1" s="1"/>
  <c r="AM38" i="1"/>
  <c r="AK38" i="1"/>
  <c r="M18" i="1" s="1"/>
  <c r="N18" i="1" s="1"/>
  <c r="AI38" i="1"/>
  <c r="AM37" i="1"/>
  <c r="AK37" i="1"/>
  <c r="AI37" i="1"/>
  <c r="AM36" i="1"/>
  <c r="AK36" i="1"/>
  <c r="AL36" i="1" s="1"/>
  <c r="AI36" i="1"/>
  <c r="AJ36" i="1" s="1"/>
  <c r="AM35" i="1"/>
  <c r="AK35" i="1"/>
  <c r="AL35" i="1" s="1"/>
  <c r="AI35" i="1"/>
  <c r="AJ35" i="1" s="1"/>
  <c r="AM34" i="1"/>
  <c r="AK34" i="1"/>
  <c r="AI34" i="1"/>
  <c r="AM33" i="1"/>
  <c r="AK33" i="1"/>
  <c r="AI33" i="1"/>
  <c r="AJ33" i="1" s="1"/>
  <c r="AM32" i="1"/>
  <c r="AK32" i="1"/>
  <c r="AL32" i="1" s="1"/>
  <c r="AI32" i="1"/>
  <c r="AJ32" i="1" s="1"/>
  <c r="AM31" i="1"/>
  <c r="AK31" i="1"/>
  <c r="AL31" i="1" s="1"/>
  <c r="AI31" i="1"/>
  <c r="AJ31" i="1" s="1"/>
  <c r="AM30" i="1"/>
  <c r="AK30" i="1"/>
  <c r="M10" i="1" s="1"/>
  <c r="N10" i="1" s="1"/>
  <c r="AI30" i="1"/>
  <c r="K10" i="1" s="1"/>
  <c r="L10" i="1" s="1"/>
  <c r="AM29" i="1"/>
  <c r="AK29" i="1"/>
  <c r="AJ29" i="1"/>
  <c r="AI29" i="1"/>
  <c r="AM28" i="1"/>
  <c r="AK28" i="1"/>
  <c r="AL28" i="1" s="1"/>
  <c r="AJ28" i="1"/>
  <c r="AI28" i="1"/>
  <c r="K8" i="1" s="1"/>
  <c r="L8" i="1" s="1"/>
  <c r="AM27" i="1"/>
  <c r="AK27" i="1"/>
  <c r="AL27" i="1" s="1"/>
  <c r="AJ27" i="1"/>
  <c r="AI27" i="1"/>
  <c r="AM26" i="1"/>
  <c r="AK26" i="1"/>
  <c r="AL26" i="1" s="1"/>
  <c r="AJ26" i="1"/>
  <c r="AI26" i="1"/>
  <c r="N17" i="1"/>
  <c r="N7" i="1"/>
  <c r="L7" i="1"/>
  <c r="N6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6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6" i="1"/>
  <c r="J7" i="1"/>
  <c r="H7" i="1"/>
  <c r="W16" i="5" l="1"/>
  <c r="G18" i="10" s="1"/>
  <c r="W16" i="7"/>
  <c r="G22" i="10" s="1"/>
  <c r="I22" i="10"/>
  <c r="Y16" i="7"/>
  <c r="H22" i="10" s="1"/>
  <c r="AD36" i="8"/>
  <c r="H27" i="10" s="1"/>
  <c r="AO46" i="3"/>
  <c r="AO47" i="3"/>
  <c r="AQ48" i="3"/>
  <c r="AQ49" i="3"/>
  <c r="AO54" i="3"/>
  <c r="AO55" i="3"/>
  <c r="AQ56" i="3"/>
  <c r="AQ57" i="3"/>
  <c r="AO62" i="3"/>
  <c r="AO63" i="3"/>
  <c r="AQ66" i="3"/>
  <c r="AQ68" i="3"/>
  <c r="AQ69" i="3"/>
  <c r="AO74" i="3"/>
  <c r="AO75" i="3"/>
  <c r="AQ76" i="3"/>
  <c r="AQ77" i="3"/>
  <c r="AQ46" i="3"/>
  <c r="AO52" i="3"/>
  <c r="AQ54" i="3"/>
  <c r="AO60" i="3"/>
  <c r="AQ62" i="3"/>
  <c r="AQ64" i="3"/>
  <c r="AQ65" i="3"/>
  <c r="AO72" i="3"/>
  <c r="AQ74" i="3"/>
  <c r="AO50" i="3"/>
  <c r="AO51" i="3"/>
  <c r="AQ52" i="3"/>
  <c r="AQ53" i="3"/>
  <c r="AO58" i="3"/>
  <c r="AO59" i="3"/>
  <c r="AQ60" i="3"/>
  <c r="AQ61" i="3"/>
  <c r="AO70" i="3"/>
  <c r="AO71" i="3"/>
  <c r="AQ72" i="3"/>
  <c r="AQ73" i="3"/>
  <c r="AQ44" i="3"/>
  <c r="AJ37" i="1"/>
  <c r="AL29" i="1"/>
  <c r="AJ40" i="1"/>
  <c r="AL40" i="1"/>
  <c r="AL33" i="1"/>
  <c r="AL37" i="1"/>
  <c r="M19" i="1"/>
  <c r="N19" i="1" s="1"/>
  <c r="K20" i="1"/>
  <c r="L20" i="1" s="1"/>
  <c r="K19" i="1"/>
  <c r="L19" i="1" s="1"/>
  <c r="K13" i="1"/>
  <c r="L13" i="1" s="1"/>
  <c r="M13" i="1"/>
  <c r="N13" i="1" s="1"/>
  <c r="K15" i="1"/>
  <c r="L15" i="1" s="1"/>
  <c r="M15" i="1"/>
  <c r="N15" i="1" s="1"/>
  <c r="M9" i="1"/>
  <c r="N9" i="1" s="1"/>
  <c r="AJ30" i="1"/>
  <c r="M8" i="1"/>
  <c r="N8" i="1" s="1"/>
  <c r="AJ34" i="1"/>
  <c r="AL30" i="1"/>
  <c r="AL34" i="1"/>
  <c r="AL38" i="1"/>
  <c r="L21" i="1"/>
  <c r="N21" i="1" l="1"/>
  <c r="V35" i="8"/>
  <c r="T35" i="8"/>
  <c r="V34" i="8"/>
  <c r="T34" i="8"/>
  <c r="V33" i="8"/>
  <c r="T33" i="8"/>
  <c r="V32" i="8"/>
  <c r="T32" i="8"/>
  <c r="V31" i="8"/>
  <c r="T31" i="8"/>
  <c r="V30" i="8"/>
  <c r="T30" i="8"/>
  <c r="V29" i="8"/>
  <c r="T29" i="8"/>
  <c r="V28" i="8"/>
  <c r="T28" i="8"/>
  <c r="V27" i="8"/>
  <c r="T27" i="8"/>
  <c r="V26" i="8"/>
  <c r="T26" i="8"/>
  <c r="V25" i="8"/>
  <c r="T25" i="8"/>
  <c r="V24" i="8"/>
  <c r="T24" i="8"/>
  <c r="V23" i="8"/>
  <c r="T23" i="8"/>
  <c r="V22" i="8"/>
  <c r="T22" i="8"/>
  <c r="V21" i="8"/>
  <c r="T21" i="8"/>
  <c r="V20" i="8"/>
  <c r="T20" i="8"/>
  <c r="V19" i="8"/>
  <c r="T19" i="8"/>
  <c r="V18" i="8"/>
  <c r="T18" i="8"/>
  <c r="V17" i="8"/>
  <c r="T17" i="8"/>
  <c r="V16" i="8"/>
  <c r="T16" i="8"/>
  <c r="V15" i="8"/>
  <c r="T15" i="8"/>
  <c r="V14" i="8"/>
  <c r="T14" i="8"/>
  <c r="V13" i="8"/>
  <c r="T13" i="8"/>
  <c r="V12" i="8"/>
  <c r="T12" i="8"/>
  <c r="V11" i="8"/>
  <c r="T11" i="8"/>
  <c r="V10" i="8"/>
  <c r="T10" i="8"/>
  <c r="V9" i="8"/>
  <c r="T9" i="8"/>
  <c r="V8" i="8"/>
  <c r="T8" i="8"/>
  <c r="V7" i="8"/>
  <c r="T7" i="8"/>
  <c r="V6" i="8"/>
  <c r="T6" i="8"/>
  <c r="R35" i="8"/>
  <c r="P35" i="8"/>
  <c r="R34" i="8"/>
  <c r="P34" i="8"/>
  <c r="R33" i="8"/>
  <c r="P33" i="8"/>
  <c r="R32" i="8"/>
  <c r="P32" i="8"/>
  <c r="R31" i="8"/>
  <c r="P31" i="8"/>
  <c r="R30" i="8"/>
  <c r="P30" i="8"/>
  <c r="R29" i="8"/>
  <c r="P29" i="8"/>
  <c r="R28" i="8"/>
  <c r="P28" i="8"/>
  <c r="R27" i="8"/>
  <c r="P27" i="8"/>
  <c r="R26" i="8"/>
  <c r="P26" i="8"/>
  <c r="R25" i="8"/>
  <c r="P25" i="8"/>
  <c r="R24" i="8"/>
  <c r="P24" i="8"/>
  <c r="R23" i="8"/>
  <c r="P23" i="8"/>
  <c r="R22" i="8"/>
  <c r="P22" i="8"/>
  <c r="R21" i="8"/>
  <c r="P21" i="8"/>
  <c r="R20" i="8"/>
  <c r="P20" i="8"/>
  <c r="R19" i="8"/>
  <c r="P19" i="8"/>
  <c r="R18" i="8"/>
  <c r="P18" i="8"/>
  <c r="R17" i="8"/>
  <c r="P17" i="8"/>
  <c r="R16" i="8"/>
  <c r="P16" i="8"/>
  <c r="R15" i="8"/>
  <c r="P15" i="8"/>
  <c r="R14" i="8"/>
  <c r="P14" i="8"/>
  <c r="R13" i="8"/>
  <c r="P13" i="8"/>
  <c r="R12" i="8"/>
  <c r="P12" i="8"/>
  <c r="R11" i="8"/>
  <c r="P11" i="8"/>
  <c r="R10" i="8"/>
  <c r="P10" i="8"/>
  <c r="R9" i="8"/>
  <c r="P9" i="8"/>
  <c r="R8" i="8"/>
  <c r="P8" i="8"/>
  <c r="R7" i="8"/>
  <c r="P7" i="8"/>
  <c r="R6" i="8"/>
  <c r="P6" i="8"/>
  <c r="N35" i="8"/>
  <c r="L35" i="8"/>
  <c r="N34" i="8"/>
  <c r="L34" i="8"/>
  <c r="N33" i="8"/>
  <c r="L33" i="8"/>
  <c r="N32" i="8"/>
  <c r="L32" i="8"/>
  <c r="N31" i="8"/>
  <c r="L31" i="8"/>
  <c r="N30" i="8"/>
  <c r="L30" i="8"/>
  <c r="N29" i="8"/>
  <c r="L29" i="8"/>
  <c r="N28" i="8"/>
  <c r="L28" i="8"/>
  <c r="N27" i="8"/>
  <c r="L27" i="8"/>
  <c r="N26" i="8"/>
  <c r="L26" i="8"/>
  <c r="N25" i="8"/>
  <c r="L25" i="8"/>
  <c r="N24" i="8"/>
  <c r="L24" i="8"/>
  <c r="N23" i="8"/>
  <c r="L23" i="8"/>
  <c r="N22" i="8"/>
  <c r="L22" i="8"/>
  <c r="N21" i="8"/>
  <c r="L21" i="8"/>
  <c r="N20" i="8"/>
  <c r="L20" i="8"/>
  <c r="N19" i="8"/>
  <c r="L19" i="8"/>
  <c r="N18" i="8"/>
  <c r="L18" i="8"/>
  <c r="N17" i="8"/>
  <c r="L17" i="8"/>
  <c r="N16" i="8"/>
  <c r="L16" i="8"/>
  <c r="N15" i="8"/>
  <c r="L15" i="8"/>
  <c r="N14" i="8"/>
  <c r="L14" i="8"/>
  <c r="N13" i="8"/>
  <c r="L13" i="8"/>
  <c r="N12" i="8"/>
  <c r="L12" i="8"/>
  <c r="N11" i="8"/>
  <c r="L11" i="8"/>
  <c r="N10" i="8"/>
  <c r="L10" i="8"/>
  <c r="N9" i="8"/>
  <c r="L9" i="8"/>
  <c r="N8" i="8"/>
  <c r="L8" i="8"/>
  <c r="N7" i="8"/>
  <c r="L7" i="8"/>
  <c r="N6" i="8"/>
  <c r="L6" i="8"/>
  <c r="H8" i="8"/>
  <c r="J8" i="8"/>
  <c r="H9" i="8"/>
  <c r="J9" i="8"/>
  <c r="H10" i="8"/>
  <c r="J10" i="8"/>
  <c r="H11" i="8"/>
  <c r="J11" i="8"/>
  <c r="H12" i="8"/>
  <c r="J12" i="8"/>
  <c r="H13" i="8"/>
  <c r="J13" i="8"/>
  <c r="H14" i="8"/>
  <c r="J14" i="8"/>
  <c r="H15" i="8"/>
  <c r="J15" i="8"/>
  <c r="H16" i="8"/>
  <c r="J16" i="8"/>
  <c r="H17" i="8"/>
  <c r="J17" i="8"/>
  <c r="H18" i="8"/>
  <c r="J18" i="8"/>
  <c r="H19" i="8"/>
  <c r="J19" i="8"/>
  <c r="H20" i="8"/>
  <c r="J20" i="8"/>
  <c r="H21" i="8"/>
  <c r="J21" i="8"/>
  <c r="H22" i="8"/>
  <c r="J22" i="8"/>
  <c r="H23" i="8"/>
  <c r="J23" i="8"/>
  <c r="H24" i="8"/>
  <c r="J24" i="8"/>
  <c r="H25" i="8"/>
  <c r="J25" i="8"/>
  <c r="H26" i="8"/>
  <c r="J26" i="8"/>
  <c r="H27" i="8"/>
  <c r="J27" i="8"/>
  <c r="H28" i="8"/>
  <c r="J28" i="8"/>
  <c r="H29" i="8"/>
  <c r="J29" i="8"/>
  <c r="H30" i="8"/>
  <c r="J30" i="8"/>
  <c r="H31" i="8"/>
  <c r="J31" i="8"/>
  <c r="H32" i="8"/>
  <c r="J32" i="8"/>
  <c r="H33" i="8"/>
  <c r="J33" i="8"/>
  <c r="H34" i="8"/>
  <c r="J34" i="8"/>
  <c r="H35" i="8"/>
  <c r="J35" i="8"/>
  <c r="H6" i="8"/>
  <c r="J6" i="8"/>
  <c r="J7" i="8"/>
  <c r="H7" i="8"/>
  <c r="N39" i="3"/>
  <c r="L39" i="3"/>
  <c r="N38" i="3"/>
  <c r="L38" i="3"/>
  <c r="N37" i="3"/>
  <c r="L37" i="3"/>
  <c r="N36" i="3"/>
  <c r="L36" i="3"/>
  <c r="N35" i="3"/>
  <c r="L35" i="3"/>
  <c r="N34" i="3"/>
  <c r="L34" i="3"/>
  <c r="N33" i="3"/>
  <c r="L33" i="3"/>
  <c r="N32" i="3"/>
  <c r="L32" i="3"/>
  <c r="N31" i="3"/>
  <c r="L31" i="3"/>
  <c r="N30" i="3"/>
  <c r="L30" i="3"/>
  <c r="N29" i="3"/>
  <c r="L29" i="3"/>
  <c r="N28" i="3"/>
  <c r="L28" i="3"/>
  <c r="N27" i="3"/>
  <c r="L27" i="3"/>
  <c r="N26" i="3"/>
  <c r="L26" i="3"/>
  <c r="N25" i="3"/>
  <c r="L25" i="3"/>
  <c r="N24" i="3"/>
  <c r="L24" i="3"/>
  <c r="N23" i="3"/>
  <c r="L23" i="3"/>
  <c r="N22" i="3"/>
  <c r="L22" i="3"/>
  <c r="N21" i="3"/>
  <c r="L21" i="3"/>
  <c r="N20" i="3"/>
  <c r="L20" i="3"/>
  <c r="N19" i="3"/>
  <c r="L19" i="3"/>
  <c r="N18" i="3"/>
  <c r="L18" i="3"/>
  <c r="N17" i="3"/>
  <c r="L17" i="3"/>
  <c r="N16" i="3"/>
  <c r="L16" i="3"/>
  <c r="N15" i="3"/>
  <c r="L15" i="3"/>
  <c r="N14" i="3"/>
  <c r="L14" i="3"/>
  <c r="N13" i="3"/>
  <c r="L13" i="3"/>
  <c r="N12" i="3"/>
  <c r="L12" i="3"/>
  <c r="N11" i="3"/>
  <c r="L11" i="3"/>
  <c r="N10" i="3"/>
  <c r="L10" i="3"/>
  <c r="N9" i="3"/>
  <c r="L9" i="3"/>
  <c r="N8" i="3"/>
  <c r="L8" i="3"/>
  <c r="N7" i="3"/>
  <c r="L7" i="3"/>
  <c r="N6" i="3"/>
  <c r="L6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J7" i="3"/>
  <c r="J6" i="3"/>
  <c r="H7" i="3"/>
  <c r="H6" i="3"/>
  <c r="M51" i="9"/>
  <c r="M52" i="9"/>
  <c r="M53" i="9"/>
  <c r="M54" i="9"/>
  <c r="M55" i="9"/>
  <c r="M56" i="9"/>
  <c r="M57" i="9"/>
  <c r="M58" i="9"/>
  <c r="M59" i="9"/>
  <c r="M60" i="9"/>
  <c r="M61" i="9"/>
  <c r="M62" i="9"/>
  <c r="AN35" i="9"/>
  <c r="AL35" i="9"/>
  <c r="AJ35" i="9"/>
  <c r="AK35" i="9" s="1"/>
  <c r="L35" i="9" s="1"/>
  <c r="Y35" i="9"/>
  <c r="AM35" i="9" s="1"/>
  <c r="N35" i="9" s="1"/>
  <c r="W35" i="9"/>
  <c r="V35" i="9"/>
  <c r="M35" i="9"/>
  <c r="J35" i="9"/>
  <c r="H35" i="9"/>
  <c r="E35" i="9"/>
  <c r="X35" i="9" s="1"/>
  <c r="AN34" i="9"/>
  <c r="AL34" i="9"/>
  <c r="AJ34" i="9"/>
  <c r="Y34" i="9"/>
  <c r="W34" i="9"/>
  <c r="V34" i="9"/>
  <c r="M34" i="9"/>
  <c r="K34" i="9"/>
  <c r="J34" i="9"/>
  <c r="H34" i="9"/>
  <c r="E34" i="9"/>
  <c r="X34" i="9" s="1"/>
  <c r="AN33" i="9"/>
  <c r="AL33" i="9"/>
  <c r="AM33" i="9" s="1"/>
  <c r="N33" i="9" s="1"/>
  <c r="AJ33" i="9"/>
  <c r="AK33" i="9" s="1"/>
  <c r="L33" i="9" s="1"/>
  <c r="Y33" i="9"/>
  <c r="W33" i="9"/>
  <c r="V33" i="9"/>
  <c r="K33" i="9"/>
  <c r="J33" i="9"/>
  <c r="H33" i="9"/>
  <c r="E33" i="9"/>
  <c r="X33" i="9" s="1"/>
  <c r="AN32" i="9"/>
  <c r="AL32" i="9"/>
  <c r="AJ32" i="9"/>
  <c r="AK32" i="9" s="1"/>
  <c r="L32" i="9" s="1"/>
  <c r="Y32" i="9"/>
  <c r="W32" i="9"/>
  <c r="V32" i="9"/>
  <c r="J32" i="9"/>
  <c r="H32" i="9"/>
  <c r="E32" i="9"/>
  <c r="X32" i="9" s="1"/>
  <c r="AN31" i="9"/>
  <c r="AL31" i="9"/>
  <c r="AM31" i="9" s="1"/>
  <c r="N31" i="9" s="1"/>
  <c r="AJ31" i="9"/>
  <c r="AK31" i="9" s="1"/>
  <c r="L31" i="9" s="1"/>
  <c r="Y31" i="9"/>
  <c r="W31" i="9"/>
  <c r="V31" i="9"/>
  <c r="K31" i="9"/>
  <c r="J31" i="9"/>
  <c r="H31" i="9"/>
  <c r="E31" i="9"/>
  <c r="X31" i="9" s="1"/>
  <c r="AN30" i="9"/>
  <c r="AL30" i="9"/>
  <c r="AJ30" i="9"/>
  <c r="AK30" i="9" s="1"/>
  <c r="L30" i="9" s="1"/>
  <c r="Y30" i="9"/>
  <c r="W30" i="9"/>
  <c r="V30" i="9"/>
  <c r="J30" i="9"/>
  <c r="H30" i="9"/>
  <c r="E30" i="9"/>
  <c r="X30" i="9" s="1"/>
  <c r="AN29" i="9"/>
  <c r="AL29" i="9"/>
  <c r="AM29" i="9" s="1"/>
  <c r="N29" i="9" s="1"/>
  <c r="AJ29" i="9"/>
  <c r="Y29" i="9"/>
  <c r="W29" i="9"/>
  <c r="V29" i="9"/>
  <c r="K29" i="9"/>
  <c r="J29" i="9"/>
  <c r="H29" i="9"/>
  <c r="E29" i="9"/>
  <c r="X29" i="9" s="1"/>
  <c r="AN28" i="9"/>
  <c r="AL28" i="9"/>
  <c r="AJ28" i="9"/>
  <c r="AK28" i="9" s="1"/>
  <c r="L28" i="9" s="1"/>
  <c r="Y28" i="9"/>
  <c r="W28" i="9"/>
  <c r="V28" i="9"/>
  <c r="J28" i="9"/>
  <c r="H28" i="9"/>
  <c r="E28" i="9"/>
  <c r="X28" i="9" s="1"/>
  <c r="AN27" i="9"/>
  <c r="AL27" i="9"/>
  <c r="AM27" i="9" s="1"/>
  <c r="N27" i="9" s="1"/>
  <c r="AJ27" i="9"/>
  <c r="AK27" i="9" s="1"/>
  <c r="L27" i="9" s="1"/>
  <c r="Y27" i="9"/>
  <c r="W27" i="9"/>
  <c r="V27" i="9"/>
  <c r="K27" i="9"/>
  <c r="J27" i="9"/>
  <c r="H27" i="9"/>
  <c r="E27" i="9"/>
  <c r="X27" i="9" s="1"/>
  <c r="AN26" i="9"/>
  <c r="AL26" i="9"/>
  <c r="AJ26" i="9"/>
  <c r="Y26" i="9"/>
  <c r="W26" i="9"/>
  <c r="V26" i="9"/>
  <c r="M26" i="9"/>
  <c r="K26" i="9"/>
  <c r="J26" i="9"/>
  <c r="H26" i="9"/>
  <c r="E26" i="9"/>
  <c r="X26" i="9" s="1"/>
  <c r="AN25" i="9"/>
  <c r="AL25" i="9"/>
  <c r="AM25" i="9" s="1"/>
  <c r="N25" i="9" s="1"/>
  <c r="AJ25" i="9"/>
  <c r="Y25" i="9"/>
  <c r="W25" i="9"/>
  <c r="V25" i="9"/>
  <c r="J25" i="9"/>
  <c r="H25" i="9"/>
  <c r="E25" i="9"/>
  <c r="X25" i="9" s="1"/>
  <c r="AN24" i="9"/>
  <c r="AL24" i="9"/>
  <c r="AJ24" i="9"/>
  <c r="AK24" i="9" s="1"/>
  <c r="L24" i="9" s="1"/>
  <c r="Y24" i="9"/>
  <c r="W24" i="9"/>
  <c r="V24" i="9"/>
  <c r="J24" i="9"/>
  <c r="H24" i="9"/>
  <c r="E24" i="9"/>
  <c r="X24" i="9" s="1"/>
  <c r="AN23" i="9"/>
  <c r="AL23" i="9"/>
  <c r="AM23" i="9" s="1"/>
  <c r="N23" i="9" s="1"/>
  <c r="AJ23" i="9"/>
  <c r="AK23" i="9" s="1"/>
  <c r="L23" i="9" s="1"/>
  <c r="Y23" i="9"/>
  <c r="W23" i="9"/>
  <c r="V23" i="9"/>
  <c r="K23" i="9"/>
  <c r="J23" i="9"/>
  <c r="H23" i="9"/>
  <c r="E23" i="9"/>
  <c r="X23" i="9" s="1"/>
  <c r="AN22" i="9"/>
  <c r="AL22" i="9"/>
  <c r="AJ22" i="9"/>
  <c r="Y22" i="9"/>
  <c r="W22" i="9"/>
  <c r="V22" i="9"/>
  <c r="M22" i="9"/>
  <c r="J22" i="9"/>
  <c r="H22" i="9"/>
  <c r="E22" i="9"/>
  <c r="X22" i="9" s="1"/>
  <c r="AN21" i="9"/>
  <c r="AL21" i="9"/>
  <c r="AM21" i="9" s="1"/>
  <c r="N21" i="9" s="1"/>
  <c r="AJ21" i="9"/>
  <c r="Y21" i="9"/>
  <c r="W21" i="9"/>
  <c r="V21" i="9"/>
  <c r="K21" i="9"/>
  <c r="J21" i="9"/>
  <c r="H21" i="9"/>
  <c r="E21" i="9"/>
  <c r="X21" i="9" s="1"/>
  <c r="AN20" i="9"/>
  <c r="AL20" i="9"/>
  <c r="AJ20" i="9"/>
  <c r="AK20" i="9" s="1"/>
  <c r="L20" i="9" s="1"/>
  <c r="Y20" i="9"/>
  <c r="W20" i="9"/>
  <c r="V20" i="9"/>
  <c r="M20" i="9"/>
  <c r="J20" i="9"/>
  <c r="H20" i="9"/>
  <c r="E20" i="9"/>
  <c r="X20" i="9" s="1"/>
  <c r="AN19" i="9"/>
  <c r="AL19" i="9"/>
  <c r="AJ19" i="9"/>
  <c r="AK19" i="9" s="1"/>
  <c r="L19" i="9" s="1"/>
  <c r="Y19" i="9"/>
  <c r="W19" i="9"/>
  <c r="V19" i="9"/>
  <c r="J19" i="9"/>
  <c r="H19" i="9"/>
  <c r="E19" i="9"/>
  <c r="X19" i="9" s="1"/>
  <c r="AN18" i="9"/>
  <c r="AL18" i="9"/>
  <c r="AJ18" i="9"/>
  <c r="K18" i="9" s="1"/>
  <c r="Y18" i="9"/>
  <c r="W18" i="9"/>
  <c r="V18" i="9"/>
  <c r="J18" i="9"/>
  <c r="H18" i="9"/>
  <c r="E18" i="9"/>
  <c r="X18" i="9" s="1"/>
  <c r="AN17" i="9"/>
  <c r="AL17" i="9"/>
  <c r="AJ17" i="9"/>
  <c r="K17" i="9" s="1"/>
  <c r="Y17" i="9"/>
  <c r="W17" i="9"/>
  <c r="V17" i="9"/>
  <c r="J17" i="9"/>
  <c r="H17" i="9"/>
  <c r="E17" i="9"/>
  <c r="X17" i="9" s="1"/>
  <c r="AN16" i="9"/>
  <c r="AL16" i="9"/>
  <c r="AM16" i="9" s="1"/>
  <c r="N16" i="9" s="1"/>
  <c r="AJ16" i="9"/>
  <c r="K16" i="9" s="1"/>
  <c r="Y16" i="9"/>
  <c r="W16" i="9"/>
  <c r="V16" i="9"/>
  <c r="J16" i="9"/>
  <c r="H16" i="9"/>
  <c r="E16" i="9"/>
  <c r="X16" i="9" s="1"/>
  <c r="AN15" i="9"/>
  <c r="AL15" i="9"/>
  <c r="AM15" i="9" s="1"/>
  <c r="N15" i="9" s="1"/>
  <c r="AJ15" i="9"/>
  <c r="AK15" i="9" s="1"/>
  <c r="L15" i="9" s="1"/>
  <c r="Y15" i="9"/>
  <c r="W15" i="9"/>
  <c r="V15" i="9"/>
  <c r="J15" i="9"/>
  <c r="H15" i="9"/>
  <c r="E15" i="9"/>
  <c r="X15" i="9" s="1"/>
  <c r="AN14" i="9"/>
  <c r="AL14" i="9"/>
  <c r="AJ14" i="9"/>
  <c r="Y14" i="9"/>
  <c r="W14" i="9"/>
  <c r="V14" i="9"/>
  <c r="J14" i="9"/>
  <c r="H14" i="9"/>
  <c r="E14" i="9"/>
  <c r="X14" i="9" s="1"/>
  <c r="AN13" i="9"/>
  <c r="AL13" i="9"/>
  <c r="AK13" i="9"/>
  <c r="L13" i="9" s="1"/>
  <c r="AJ13" i="9"/>
  <c r="Y13" i="9"/>
  <c r="W13" i="9"/>
  <c r="V13" i="9"/>
  <c r="K13" i="9"/>
  <c r="J13" i="9"/>
  <c r="H13" i="9"/>
  <c r="E13" i="9"/>
  <c r="X13" i="9" s="1"/>
  <c r="AN12" i="9"/>
  <c r="AL12" i="9"/>
  <c r="AJ12" i="9"/>
  <c r="Y12" i="9"/>
  <c r="W12" i="9"/>
  <c r="V12" i="9"/>
  <c r="J12" i="9"/>
  <c r="H12" i="9"/>
  <c r="E12" i="9"/>
  <c r="X12" i="9" s="1"/>
  <c r="AN11" i="9"/>
  <c r="AL11" i="9"/>
  <c r="AK11" i="9"/>
  <c r="L11" i="9" s="1"/>
  <c r="AJ11" i="9"/>
  <c r="Y11" i="9"/>
  <c r="W11" i="9"/>
  <c r="V11" i="9"/>
  <c r="K11" i="9"/>
  <c r="J11" i="9"/>
  <c r="H11" i="9"/>
  <c r="E11" i="9"/>
  <c r="X11" i="9" s="1"/>
  <c r="AN10" i="9"/>
  <c r="AL10" i="9"/>
  <c r="AJ10" i="9"/>
  <c r="Y10" i="9"/>
  <c r="W10" i="9"/>
  <c r="V10" i="9"/>
  <c r="J10" i="9"/>
  <c r="H10" i="9"/>
  <c r="E10" i="9"/>
  <c r="X10" i="9" s="1"/>
  <c r="AN9" i="9"/>
  <c r="AL9" i="9"/>
  <c r="AJ9" i="9"/>
  <c r="K9" i="9" s="1"/>
  <c r="Y9" i="9"/>
  <c r="W9" i="9"/>
  <c r="V9" i="9"/>
  <c r="M9" i="9"/>
  <c r="J9" i="9"/>
  <c r="H9" i="9"/>
  <c r="E9" i="9"/>
  <c r="X9" i="9" s="1"/>
  <c r="AN8" i="9"/>
  <c r="AL8" i="9"/>
  <c r="AJ8" i="9"/>
  <c r="AK8" i="9" s="1"/>
  <c r="L8" i="9" s="1"/>
  <c r="Y8" i="9"/>
  <c r="W8" i="9"/>
  <c r="V8" i="9"/>
  <c r="J8" i="9"/>
  <c r="H8" i="9"/>
  <c r="E8" i="9"/>
  <c r="X8" i="9" s="1"/>
  <c r="AN7" i="9"/>
  <c r="AL7" i="9"/>
  <c r="M7" i="9" s="1"/>
  <c r="AJ7" i="9"/>
  <c r="Y7" i="9"/>
  <c r="AM7" i="9" s="1"/>
  <c r="N7" i="9" s="1"/>
  <c r="W7" i="9"/>
  <c r="V7" i="9"/>
  <c r="K7" i="9"/>
  <c r="J7" i="9"/>
  <c r="H7" i="9"/>
  <c r="E7" i="9"/>
  <c r="X7" i="9" s="1"/>
  <c r="AN6" i="9"/>
  <c r="AL6" i="9"/>
  <c r="M6" i="9" s="1"/>
  <c r="AJ6" i="9"/>
  <c r="Y6" i="9"/>
  <c r="W6" i="9"/>
  <c r="V6" i="9"/>
  <c r="K6" i="9"/>
  <c r="J6" i="9"/>
  <c r="H6" i="9"/>
  <c r="E6" i="9"/>
  <c r="X6" i="9" s="1"/>
  <c r="X5" i="9"/>
  <c r="AH6" i="8"/>
  <c r="AK24" i="8"/>
  <c r="AK25" i="8"/>
  <c r="N40" i="3" l="1"/>
  <c r="L40" i="3"/>
  <c r="T36" i="8"/>
  <c r="H36" i="8"/>
  <c r="R36" i="8"/>
  <c r="L36" i="8"/>
  <c r="P36" i="8"/>
  <c r="N36" i="8"/>
  <c r="V36" i="8"/>
  <c r="J36" i="8"/>
  <c r="K30" i="9"/>
  <c r="AK7" i="9"/>
  <c r="L7" i="9" s="1"/>
  <c r="AM9" i="9"/>
  <c r="N9" i="9" s="1"/>
  <c r="AK10" i="9"/>
  <c r="L10" i="9" s="1"/>
  <c r="AM11" i="9"/>
  <c r="N11" i="9" s="1"/>
  <c r="AK12" i="9"/>
  <c r="L12" i="9" s="1"/>
  <c r="AM13" i="9"/>
  <c r="N13" i="9" s="1"/>
  <c r="AK14" i="9"/>
  <c r="L14" i="9" s="1"/>
  <c r="AM17" i="9"/>
  <c r="N17" i="9" s="1"/>
  <c r="AM20" i="9"/>
  <c r="N20" i="9" s="1"/>
  <c r="AK22" i="9"/>
  <c r="L22" i="9" s="1"/>
  <c r="AM24" i="9"/>
  <c r="N24" i="9" s="1"/>
  <c r="AK26" i="9"/>
  <c r="L26" i="9" s="1"/>
  <c r="AM28" i="9"/>
  <c r="N28" i="9" s="1"/>
  <c r="AM30" i="9"/>
  <c r="N30" i="9" s="1"/>
  <c r="AM32" i="9"/>
  <c r="N32" i="9" s="1"/>
  <c r="AK34" i="9"/>
  <c r="L34" i="9" s="1"/>
  <c r="J36" i="9"/>
  <c r="AM6" i="9"/>
  <c r="N6" i="9" s="1"/>
  <c r="N36" i="9" s="1"/>
  <c r="AM10" i="9"/>
  <c r="N10" i="9" s="1"/>
  <c r="AM12" i="9"/>
  <c r="N12" i="9" s="1"/>
  <c r="AM14" i="9"/>
  <c r="N14" i="9" s="1"/>
  <c r="AM18" i="9"/>
  <c r="N18" i="9" s="1"/>
  <c r="AM22" i="9"/>
  <c r="N22" i="9" s="1"/>
  <c r="M25" i="9"/>
  <c r="AK25" i="9"/>
  <c r="L25" i="9" s="1"/>
  <c r="AM26" i="9"/>
  <c r="N26" i="9" s="1"/>
  <c r="AK29" i="9"/>
  <c r="L29" i="9" s="1"/>
  <c r="AM34" i="9"/>
  <c r="N34" i="9" s="1"/>
  <c r="K32" i="9"/>
  <c r="AK6" i="9"/>
  <c r="L6" i="9" s="1"/>
  <c r="AM8" i="9"/>
  <c r="N8" i="9" s="1"/>
  <c r="AM19" i="9"/>
  <c r="N19" i="9" s="1"/>
  <c r="M21" i="9"/>
  <c r="AK21" i="9"/>
  <c r="L21" i="9" s="1"/>
  <c r="K35" i="9"/>
  <c r="AK9" i="9"/>
  <c r="L9" i="9" s="1"/>
  <c r="M29" i="9"/>
  <c r="M30" i="9"/>
  <c r="M31" i="9"/>
  <c r="M32" i="9"/>
  <c r="M33" i="9"/>
  <c r="M11" i="9"/>
  <c r="M23" i="9"/>
  <c r="K24" i="9"/>
  <c r="M27" i="9"/>
  <c r="K28" i="9"/>
  <c r="M15" i="9"/>
  <c r="M16" i="9"/>
  <c r="M17" i="9"/>
  <c r="M18" i="9"/>
  <c r="M19" i="9"/>
  <c r="K20" i="9"/>
  <c r="M24" i="9"/>
  <c r="K25" i="9"/>
  <c r="M28" i="9"/>
  <c r="M13" i="9"/>
  <c r="K15" i="9"/>
  <c r="AK16" i="9"/>
  <c r="L16" i="9" s="1"/>
  <c r="AK17" i="9"/>
  <c r="L17" i="9" s="1"/>
  <c r="AK18" i="9"/>
  <c r="L18" i="9" s="1"/>
  <c r="K22" i="9"/>
  <c r="K8" i="9"/>
  <c r="M10" i="9"/>
  <c r="K12" i="9"/>
  <c r="M14" i="9"/>
  <c r="K19" i="9"/>
  <c r="L36" i="9"/>
  <c r="H36" i="9"/>
  <c r="M8" i="9"/>
  <c r="K10" i="9"/>
  <c r="M12" i="9"/>
  <c r="K14" i="9"/>
  <c r="E8" i="8"/>
  <c r="AJ8" i="8" s="1"/>
  <c r="E9" i="8"/>
  <c r="AJ9" i="8" s="1"/>
  <c r="E10" i="8"/>
  <c r="AJ10" i="8" s="1"/>
  <c r="E11" i="8"/>
  <c r="E12" i="8"/>
  <c r="AJ12" i="8" s="1"/>
  <c r="E13" i="8"/>
  <c r="AJ13" i="8" s="1"/>
  <c r="E14" i="8"/>
  <c r="AJ14" i="8" s="1"/>
  <c r="E15" i="8"/>
  <c r="AJ15" i="8" s="1"/>
  <c r="E16" i="8"/>
  <c r="AJ16" i="8" s="1"/>
  <c r="E17" i="8"/>
  <c r="AJ17" i="8" s="1"/>
  <c r="E18" i="8"/>
  <c r="AJ18" i="8" s="1"/>
  <c r="E19" i="8"/>
  <c r="AJ19" i="8" s="1"/>
  <c r="E20" i="8"/>
  <c r="AJ20" i="8" s="1"/>
  <c r="E21" i="8"/>
  <c r="AJ21" i="8" s="1"/>
  <c r="E22" i="8"/>
  <c r="AJ22" i="8" s="1"/>
  <c r="E23" i="8"/>
  <c r="AJ23" i="8" s="1"/>
  <c r="E24" i="8"/>
  <c r="E25" i="8"/>
  <c r="AJ25" i="8" s="1"/>
  <c r="E26" i="8"/>
  <c r="AJ26" i="8" s="1"/>
  <c r="E27" i="8"/>
  <c r="AJ27" i="8" s="1"/>
  <c r="E28" i="8"/>
  <c r="AJ28" i="8" s="1"/>
  <c r="E29" i="8"/>
  <c r="AJ29" i="8" s="1"/>
  <c r="E30" i="8"/>
  <c r="AJ30" i="8" s="1"/>
  <c r="E31" i="8"/>
  <c r="AJ31" i="8" s="1"/>
  <c r="E32" i="8"/>
  <c r="AJ32" i="8" s="1"/>
  <c r="E33" i="8"/>
  <c r="AJ33" i="8" s="1"/>
  <c r="E34" i="8"/>
  <c r="AJ34" i="8" s="1"/>
  <c r="E35" i="8"/>
  <c r="AJ35" i="8" s="1"/>
  <c r="E6" i="8"/>
  <c r="AJ6" i="8" s="1"/>
  <c r="E7" i="8"/>
  <c r="AJ7" i="8" s="1"/>
  <c r="C39" i="8"/>
  <c r="AJ11" i="8"/>
  <c r="AH35" i="8"/>
  <c r="AI35" i="8"/>
  <c r="AK35" i="8"/>
  <c r="AZ35" i="8"/>
  <c r="AX35" i="8"/>
  <c r="Y35" i="8" s="1"/>
  <c r="AV35" i="8"/>
  <c r="W35" i="8" s="1"/>
  <c r="AZ34" i="8"/>
  <c r="AX34" i="8"/>
  <c r="Y34" i="8" s="1"/>
  <c r="AV34" i="8"/>
  <c r="AK34" i="8"/>
  <c r="AI34" i="8"/>
  <c r="AH34" i="8"/>
  <c r="AZ33" i="8"/>
  <c r="AX33" i="8"/>
  <c r="Y33" i="8" s="1"/>
  <c r="AV33" i="8"/>
  <c r="W33" i="8" s="1"/>
  <c r="AK33" i="8"/>
  <c r="AI33" i="8"/>
  <c r="AH33" i="8"/>
  <c r="AZ32" i="8"/>
  <c r="AX32" i="8"/>
  <c r="AV32" i="8"/>
  <c r="W32" i="8" s="1"/>
  <c r="AK32" i="8"/>
  <c r="AI32" i="8"/>
  <c r="AH32" i="8"/>
  <c r="AZ31" i="8"/>
  <c r="AX31" i="8"/>
  <c r="Y31" i="8" s="1"/>
  <c r="AV31" i="8"/>
  <c r="W31" i="8" s="1"/>
  <c r="AK31" i="8"/>
  <c r="AI31" i="8"/>
  <c r="AH31" i="8"/>
  <c r="AZ30" i="8"/>
  <c r="AX30" i="8"/>
  <c r="Y30" i="8" s="1"/>
  <c r="AV30" i="8"/>
  <c r="AK30" i="8"/>
  <c r="AI30" i="8"/>
  <c r="AH30" i="8"/>
  <c r="AZ29" i="8"/>
  <c r="AX29" i="8"/>
  <c r="Y29" i="8" s="1"/>
  <c r="AV29" i="8"/>
  <c r="W29" i="8" s="1"/>
  <c r="AK29" i="8"/>
  <c r="AI29" i="8"/>
  <c r="AH29" i="8"/>
  <c r="AZ28" i="8"/>
  <c r="AX28" i="8"/>
  <c r="AV28" i="8"/>
  <c r="W28" i="8" s="1"/>
  <c r="AK28" i="8"/>
  <c r="AI28" i="8"/>
  <c r="AH28" i="8"/>
  <c r="AZ27" i="8"/>
  <c r="AX27" i="8"/>
  <c r="Y27" i="8" s="1"/>
  <c r="AV27" i="8"/>
  <c r="W27" i="8" s="1"/>
  <c r="AK27" i="8"/>
  <c r="AI27" i="8"/>
  <c r="AH27" i="8"/>
  <c r="AZ26" i="8"/>
  <c r="AX26" i="8"/>
  <c r="Y26" i="8" s="1"/>
  <c r="AV26" i="8"/>
  <c r="AK26" i="8"/>
  <c r="AI26" i="8"/>
  <c r="AH26" i="8"/>
  <c r="AZ25" i="8"/>
  <c r="AX25" i="8"/>
  <c r="Y25" i="8" s="1"/>
  <c r="AV25" i="8"/>
  <c r="W25" i="8" s="1"/>
  <c r="AI25" i="8"/>
  <c r="AH25" i="8"/>
  <c r="AZ24" i="8"/>
  <c r="AX24" i="8"/>
  <c r="AV24" i="8"/>
  <c r="W24" i="8" s="1"/>
  <c r="AJ24" i="8"/>
  <c r="AI24" i="8"/>
  <c r="AH24" i="8"/>
  <c r="AZ23" i="8"/>
  <c r="AX23" i="8"/>
  <c r="Y23" i="8" s="1"/>
  <c r="AV23" i="8"/>
  <c r="W23" i="8" s="1"/>
  <c r="AK23" i="8"/>
  <c r="AI23" i="8"/>
  <c r="AH23" i="8"/>
  <c r="AZ22" i="8"/>
  <c r="AX22" i="8"/>
  <c r="Y22" i="8" s="1"/>
  <c r="AV22" i="8"/>
  <c r="AK22" i="8"/>
  <c r="AI22" i="8"/>
  <c r="AH22" i="8"/>
  <c r="AZ21" i="8"/>
  <c r="AX21" i="8"/>
  <c r="Y21" i="8" s="1"/>
  <c r="AV21" i="8"/>
  <c r="W21" i="8" s="1"/>
  <c r="AK21" i="8"/>
  <c r="AI21" i="8"/>
  <c r="AH21" i="8"/>
  <c r="AZ20" i="8"/>
  <c r="AX20" i="8"/>
  <c r="AV20" i="8"/>
  <c r="W20" i="8" s="1"/>
  <c r="AK20" i="8"/>
  <c r="AI20" i="8"/>
  <c r="AH20" i="8"/>
  <c r="AZ19" i="8"/>
  <c r="AX19" i="8"/>
  <c r="Y19" i="8" s="1"/>
  <c r="AV19" i="8"/>
  <c r="W19" i="8" s="1"/>
  <c r="AK19" i="8"/>
  <c r="AI19" i="8"/>
  <c r="AH19" i="8"/>
  <c r="AZ18" i="8"/>
  <c r="AX18" i="8"/>
  <c r="Y18" i="8" s="1"/>
  <c r="AV18" i="8"/>
  <c r="AK18" i="8"/>
  <c r="AI18" i="8"/>
  <c r="AH18" i="8"/>
  <c r="AZ17" i="8"/>
  <c r="AX17" i="8"/>
  <c r="Y17" i="8" s="1"/>
  <c r="AV17" i="8"/>
  <c r="W17" i="8" s="1"/>
  <c r="AK17" i="8"/>
  <c r="AI17" i="8"/>
  <c r="AH17" i="8"/>
  <c r="AZ16" i="8"/>
  <c r="AX16" i="8"/>
  <c r="AV16" i="8"/>
  <c r="W16" i="8" s="1"/>
  <c r="AK16" i="8"/>
  <c r="AI16" i="8"/>
  <c r="AH16" i="8"/>
  <c r="AZ15" i="8"/>
  <c r="AX15" i="8"/>
  <c r="Y15" i="8" s="1"/>
  <c r="AV15" i="8"/>
  <c r="W15" i="8" s="1"/>
  <c r="AK15" i="8"/>
  <c r="AI15" i="8"/>
  <c r="AH15" i="8"/>
  <c r="AZ14" i="8"/>
  <c r="AX14" i="8"/>
  <c r="Y14" i="8" s="1"/>
  <c r="AV14" i="8"/>
  <c r="AK14" i="8"/>
  <c r="AI14" i="8"/>
  <c r="AH14" i="8"/>
  <c r="AZ13" i="8"/>
  <c r="AX13" i="8"/>
  <c r="Y13" i="8" s="1"/>
  <c r="AV13" i="8"/>
  <c r="W13" i="8" s="1"/>
  <c r="AK13" i="8"/>
  <c r="AI13" i="8"/>
  <c r="AH13" i="8"/>
  <c r="AZ12" i="8"/>
  <c r="AX12" i="8"/>
  <c r="AV12" i="8"/>
  <c r="W12" i="8" s="1"/>
  <c r="AK12" i="8"/>
  <c r="AI12" i="8"/>
  <c r="AH12" i="8"/>
  <c r="AZ11" i="8"/>
  <c r="AX11" i="8"/>
  <c r="Y11" i="8" s="1"/>
  <c r="AV11" i="8"/>
  <c r="W11" i="8" s="1"/>
  <c r="AK11" i="8"/>
  <c r="AI11" i="8"/>
  <c r="AH11" i="8"/>
  <c r="AZ10" i="8"/>
  <c r="AX10" i="8"/>
  <c r="Y10" i="8" s="1"/>
  <c r="AV10" i="8"/>
  <c r="AK10" i="8"/>
  <c r="AI10" i="8"/>
  <c r="AH10" i="8"/>
  <c r="AZ9" i="8"/>
  <c r="AX9" i="8"/>
  <c r="Y9" i="8" s="1"/>
  <c r="AV9" i="8"/>
  <c r="W9" i="8" s="1"/>
  <c r="AK9" i="8"/>
  <c r="AI9" i="8"/>
  <c r="AH9" i="8"/>
  <c r="AZ8" i="8"/>
  <c r="AX8" i="8"/>
  <c r="AV8" i="8"/>
  <c r="W8" i="8" s="1"/>
  <c r="AK8" i="8"/>
  <c r="AI8" i="8"/>
  <c r="AH8" i="8"/>
  <c r="AZ7" i="8"/>
  <c r="AX7" i="8"/>
  <c r="Y7" i="8" s="1"/>
  <c r="AV7" i="8"/>
  <c r="W7" i="8" s="1"/>
  <c r="AK7" i="8"/>
  <c r="AI7" i="8"/>
  <c r="AH7" i="8"/>
  <c r="AZ6" i="8"/>
  <c r="AX6" i="8"/>
  <c r="Y6" i="8" s="1"/>
  <c r="AV6" i="8"/>
  <c r="AK6" i="8"/>
  <c r="AI6" i="8"/>
  <c r="AJ5" i="8"/>
  <c r="U33" i="7"/>
  <c r="S33" i="7"/>
  <c r="Q33" i="7"/>
  <c r="R15" i="7" s="1"/>
  <c r="F33" i="7"/>
  <c r="E33" i="7"/>
  <c r="D33" i="7"/>
  <c r="U32" i="7"/>
  <c r="S32" i="7"/>
  <c r="T14" i="7" s="1"/>
  <c r="Q32" i="7"/>
  <c r="F32" i="7"/>
  <c r="E32" i="7"/>
  <c r="D32" i="7"/>
  <c r="U31" i="7"/>
  <c r="S31" i="7"/>
  <c r="T31" i="7" s="1"/>
  <c r="U13" i="7" s="1"/>
  <c r="Q31" i="7"/>
  <c r="R13" i="7" s="1"/>
  <c r="F31" i="7"/>
  <c r="E31" i="7"/>
  <c r="D31" i="7"/>
  <c r="U30" i="7"/>
  <c r="S30" i="7"/>
  <c r="T30" i="7" s="1"/>
  <c r="U12" i="7" s="1"/>
  <c r="Q30" i="7"/>
  <c r="R30" i="7" s="1"/>
  <c r="S12" i="7" s="1"/>
  <c r="F30" i="7"/>
  <c r="E30" i="7"/>
  <c r="D30" i="7"/>
  <c r="U29" i="7"/>
  <c r="S29" i="7"/>
  <c r="T29" i="7" s="1"/>
  <c r="U11" i="7" s="1"/>
  <c r="Q29" i="7"/>
  <c r="R29" i="7" s="1"/>
  <c r="S11" i="7" s="1"/>
  <c r="F29" i="7"/>
  <c r="E29" i="7"/>
  <c r="D29" i="7"/>
  <c r="U28" i="7"/>
  <c r="S28" i="7"/>
  <c r="T10" i="7" s="1"/>
  <c r="Q28" i="7"/>
  <c r="R10" i="7" s="1"/>
  <c r="F28" i="7"/>
  <c r="E28" i="7"/>
  <c r="D28" i="7"/>
  <c r="U27" i="7"/>
  <c r="S27" i="7"/>
  <c r="T27" i="7" s="1"/>
  <c r="U9" i="7" s="1"/>
  <c r="Q27" i="7"/>
  <c r="R9" i="7" s="1"/>
  <c r="F27" i="7"/>
  <c r="E27" i="7"/>
  <c r="D27" i="7"/>
  <c r="U26" i="7"/>
  <c r="S26" i="7"/>
  <c r="Q26" i="7"/>
  <c r="R8" i="7" s="1"/>
  <c r="F26" i="7"/>
  <c r="E26" i="7"/>
  <c r="D26" i="7"/>
  <c r="U25" i="7"/>
  <c r="S25" i="7"/>
  <c r="T25" i="7" s="1"/>
  <c r="U7" i="7" s="1"/>
  <c r="Q25" i="7"/>
  <c r="R25" i="7" s="1"/>
  <c r="S7" i="7" s="1"/>
  <c r="F25" i="7"/>
  <c r="E25" i="7"/>
  <c r="D25" i="7"/>
  <c r="U24" i="7"/>
  <c r="S24" i="7"/>
  <c r="T6" i="7" s="1"/>
  <c r="Q24" i="7"/>
  <c r="R6" i="7" s="1"/>
  <c r="F24" i="7"/>
  <c r="E24" i="7"/>
  <c r="D24" i="7"/>
  <c r="Q15" i="7"/>
  <c r="O15" i="7"/>
  <c r="M15" i="7"/>
  <c r="K15" i="7"/>
  <c r="I15" i="7"/>
  <c r="G15" i="7"/>
  <c r="R14" i="7"/>
  <c r="Q14" i="7"/>
  <c r="O14" i="7"/>
  <c r="M14" i="7"/>
  <c r="K14" i="7"/>
  <c r="I14" i="7"/>
  <c r="G14" i="7"/>
  <c r="Q13" i="7"/>
  <c r="O13" i="7"/>
  <c r="M13" i="7"/>
  <c r="K13" i="7"/>
  <c r="I13" i="7"/>
  <c r="G13" i="7"/>
  <c r="Q12" i="7"/>
  <c r="O12" i="7"/>
  <c r="M12" i="7"/>
  <c r="K12" i="7"/>
  <c r="I12" i="7"/>
  <c r="G12" i="7"/>
  <c r="R11" i="7"/>
  <c r="Q11" i="7"/>
  <c r="O11" i="7"/>
  <c r="M11" i="7"/>
  <c r="K11" i="7"/>
  <c r="I11" i="7"/>
  <c r="G11" i="7"/>
  <c r="Q10" i="7"/>
  <c r="O10" i="7"/>
  <c r="M10" i="7"/>
  <c r="K10" i="7"/>
  <c r="I10" i="7"/>
  <c r="G10" i="7"/>
  <c r="Q9" i="7"/>
  <c r="O9" i="7"/>
  <c r="M9" i="7"/>
  <c r="K9" i="7"/>
  <c r="I9" i="7"/>
  <c r="G9" i="7"/>
  <c r="T8" i="7"/>
  <c r="Q8" i="7"/>
  <c r="O8" i="7"/>
  <c r="M8" i="7"/>
  <c r="K8" i="7"/>
  <c r="I8" i="7"/>
  <c r="G8" i="7"/>
  <c r="R7" i="7"/>
  <c r="Q7" i="7"/>
  <c r="O7" i="7"/>
  <c r="M7" i="7"/>
  <c r="K7" i="7"/>
  <c r="I7" i="7"/>
  <c r="G7" i="7"/>
  <c r="Q6" i="7"/>
  <c r="O6" i="7"/>
  <c r="M6" i="7"/>
  <c r="K6" i="7"/>
  <c r="I6" i="7"/>
  <c r="G6" i="7"/>
  <c r="Q15" i="5"/>
  <c r="O15" i="5"/>
  <c r="Q14" i="5"/>
  <c r="O14" i="5"/>
  <c r="Q13" i="5"/>
  <c r="O13" i="5"/>
  <c r="Q12" i="5"/>
  <c r="O12" i="5"/>
  <c r="Q11" i="5"/>
  <c r="O11" i="5"/>
  <c r="Q10" i="5"/>
  <c r="O10" i="5"/>
  <c r="Q9" i="5"/>
  <c r="O9" i="5"/>
  <c r="Q8" i="5"/>
  <c r="O8" i="5"/>
  <c r="Q7" i="5"/>
  <c r="O7" i="5"/>
  <c r="Q6" i="5"/>
  <c r="Q16" i="5" s="1"/>
  <c r="O6" i="5"/>
  <c r="M15" i="5"/>
  <c r="K15" i="5"/>
  <c r="M14" i="5"/>
  <c r="K14" i="5"/>
  <c r="M13" i="5"/>
  <c r="K13" i="5"/>
  <c r="M12" i="5"/>
  <c r="K12" i="5"/>
  <c r="M11" i="5"/>
  <c r="K11" i="5"/>
  <c r="M10" i="5"/>
  <c r="K10" i="5"/>
  <c r="M9" i="5"/>
  <c r="K9" i="5"/>
  <c r="M8" i="5"/>
  <c r="K8" i="5"/>
  <c r="M7" i="5"/>
  <c r="K7" i="5"/>
  <c r="M6" i="5"/>
  <c r="M16" i="5" s="1"/>
  <c r="K6" i="5"/>
  <c r="K16" i="5" s="1"/>
  <c r="I8" i="5"/>
  <c r="I9" i="5"/>
  <c r="I10" i="5"/>
  <c r="I11" i="5"/>
  <c r="I12" i="5"/>
  <c r="I13" i="5"/>
  <c r="I14" i="5"/>
  <c r="I15" i="5"/>
  <c r="I6" i="5"/>
  <c r="G8" i="5"/>
  <c r="G9" i="5"/>
  <c r="G10" i="5"/>
  <c r="G11" i="5"/>
  <c r="G12" i="5"/>
  <c r="G13" i="5"/>
  <c r="G14" i="5"/>
  <c r="G15" i="5"/>
  <c r="G6" i="5"/>
  <c r="I7" i="5"/>
  <c r="G7" i="5"/>
  <c r="D33" i="5"/>
  <c r="E33" i="5"/>
  <c r="F33" i="5"/>
  <c r="Q33" i="5"/>
  <c r="R33" i="5" s="1"/>
  <c r="S33" i="5"/>
  <c r="U33" i="5"/>
  <c r="AY13" i="8" l="1"/>
  <c r="Z13" i="8" s="1"/>
  <c r="AW11" i="8"/>
  <c r="X11" i="8" s="1"/>
  <c r="AW7" i="8"/>
  <c r="X7" i="8" s="1"/>
  <c r="AY21" i="8"/>
  <c r="Z21" i="8" s="1"/>
  <c r="AW31" i="8"/>
  <c r="X31" i="8" s="1"/>
  <c r="AW15" i="8"/>
  <c r="X15" i="8" s="1"/>
  <c r="AW19" i="8"/>
  <c r="X19" i="8" s="1"/>
  <c r="AW23" i="8"/>
  <c r="X23" i="8" s="1"/>
  <c r="AW27" i="8"/>
  <c r="X27" i="8" s="1"/>
  <c r="AY32" i="8"/>
  <c r="Z32" i="8" s="1"/>
  <c r="AW30" i="8"/>
  <c r="X30" i="8" s="1"/>
  <c r="AW33" i="8"/>
  <c r="X33" i="8" s="1"/>
  <c r="AW29" i="8"/>
  <c r="X29" i="8" s="1"/>
  <c r="AY9" i="8"/>
  <c r="Z9" i="8" s="1"/>
  <c r="AY17" i="8"/>
  <c r="Z17" i="8" s="1"/>
  <c r="AY25" i="8"/>
  <c r="Z25" i="8" s="1"/>
  <c r="AW34" i="8"/>
  <c r="X34" i="8" s="1"/>
  <c r="AY29" i="8"/>
  <c r="Z29" i="8" s="1"/>
  <c r="AY33" i="8"/>
  <c r="Z33" i="8" s="1"/>
  <c r="AW35" i="8"/>
  <c r="X35" i="8" s="1"/>
  <c r="AW14" i="8"/>
  <c r="X14" i="8" s="1"/>
  <c r="AW13" i="8"/>
  <c r="X13" i="8" s="1"/>
  <c r="AY16" i="8"/>
  <c r="Z16" i="8" s="1"/>
  <c r="AW18" i="8"/>
  <c r="X18" i="8" s="1"/>
  <c r="AW17" i="8"/>
  <c r="X17" i="8" s="1"/>
  <c r="AY20" i="8"/>
  <c r="Z20" i="8" s="1"/>
  <c r="AW22" i="8"/>
  <c r="X22" i="8" s="1"/>
  <c r="AY8" i="8"/>
  <c r="Z8" i="8" s="1"/>
  <c r="AW10" i="8"/>
  <c r="X10" i="8" s="1"/>
  <c r="AW21" i="8"/>
  <c r="X21" i="8" s="1"/>
  <c r="AY24" i="8"/>
  <c r="Z24" i="8" s="1"/>
  <c r="AW26" i="8"/>
  <c r="X26" i="8" s="1"/>
  <c r="AW6" i="8"/>
  <c r="X6" i="8" s="1"/>
  <c r="AW9" i="8"/>
  <c r="X9" i="8" s="1"/>
  <c r="AY12" i="8"/>
  <c r="Z12" i="8" s="1"/>
  <c r="AW25" i="8"/>
  <c r="X25" i="8" s="1"/>
  <c r="AY28" i="8"/>
  <c r="Z28" i="8" s="1"/>
  <c r="AY7" i="8"/>
  <c r="Z7" i="8" s="1"/>
  <c r="AY11" i="8"/>
  <c r="Z11" i="8" s="1"/>
  <c r="AY15" i="8"/>
  <c r="Z15" i="8" s="1"/>
  <c r="AY19" i="8"/>
  <c r="Z19" i="8" s="1"/>
  <c r="AY23" i="8"/>
  <c r="Z23" i="8" s="1"/>
  <c r="AY27" i="8"/>
  <c r="Z27" i="8" s="1"/>
  <c r="AY31" i="8"/>
  <c r="Z31" i="8" s="1"/>
  <c r="AY35" i="8"/>
  <c r="Z35" i="8" s="1"/>
  <c r="AY6" i="8"/>
  <c r="Z6" i="8" s="1"/>
  <c r="W6" i="8"/>
  <c r="AW8" i="8"/>
  <c r="X8" i="8" s="1"/>
  <c r="Y8" i="8"/>
  <c r="AY10" i="8"/>
  <c r="Z10" i="8" s="1"/>
  <c r="W10" i="8"/>
  <c r="AW12" i="8"/>
  <c r="X12" i="8" s="1"/>
  <c r="Y12" i="8"/>
  <c r="AY14" i="8"/>
  <c r="Z14" i="8" s="1"/>
  <c r="W14" i="8"/>
  <c r="AW16" i="8"/>
  <c r="X16" i="8" s="1"/>
  <c r="Y16" i="8"/>
  <c r="AY18" i="8"/>
  <c r="Z18" i="8" s="1"/>
  <c r="W18" i="8"/>
  <c r="AW20" i="8"/>
  <c r="X20" i="8" s="1"/>
  <c r="Y20" i="8"/>
  <c r="AY22" i="8"/>
  <c r="Z22" i="8" s="1"/>
  <c r="W22" i="8"/>
  <c r="AW24" i="8"/>
  <c r="X24" i="8" s="1"/>
  <c r="Y24" i="8"/>
  <c r="AY26" i="8"/>
  <c r="Z26" i="8" s="1"/>
  <c r="W26" i="8"/>
  <c r="AW28" i="8"/>
  <c r="X28" i="8" s="1"/>
  <c r="Y28" i="8"/>
  <c r="AY30" i="8"/>
  <c r="Z30" i="8" s="1"/>
  <c r="W30" i="8"/>
  <c r="AW32" i="8"/>
  <c r="X32" i="8" s="1"/>
  <c r="Y32" i="8"/>
  <c r="AY34" i="8"/>
  <c r="Z34" i="8" s="1"/>
  <c r="W34" i="8"/>
  <c r="R33" i="7"/>
  <c r="S15" i="7" s="1"/>
  <c r="T12" i="7"/>
  <c r="R32" i="7"/>
  <c r="S14" i="7" s="1"/>
  <c r="S16" i="7" s="1"/>
  <c r="R12" i="7"/>
  <c r="R31" i="7"/>
  <c r="S13" i="7" s="1"/>
  <c r="R28" i="7"/>
  <c r="S10" i="7" s="1"/>
  <c r="R26" i="7"/>
  <c r="S8" i="7" s="1"/>
  <c r="R27" i="7"/>
  <c r="S9" i="7" s="1"/>
  <c r="R24" i="7"/>
  <c r="S6" i="7" s="1"/>
  <c r="Q16" i="7"/>
  <c r="I16" i="7"/>
  <c r="K16" i="7"/>
  <c r="T26" i="7"/>
  <c r="U8" i="7" s="1"/>
  <c r="M16" i="7"/>
  <c r="T33" i="7"/>
  <c r="U15" i="7" s="1"/>
  <c r="G16" i="7"/>
  <c r="O16" i="7"/>
  <c r="T24" i="7"/>
  <c r="U6" i="7" s="1"/>
  <c r="T28" i="7"/>
  <c r="U10" i="7" s="1"/>
  <c r="T32" i="7"/>
  <c r="U14" i="7" s="1"/>
  <c r="T7" i="7"/>
  <c r="T9" i="7"/>
  <c r="T11" i="7"/>
  <c r="T13" i="7"/>
  <c r="T15" i="7"/>
  <c r="O16" i="5"/>
  <c r="T33" i="5"/>
  <c r="Z36" i="8" l="1"/>
  <c r="X36" i="8"/>
  <c r="U16" i="7"/>
  <c r="T15" i="5"/>
  <c r="U15" i="5"/>
  <c r="U32" i="5"/>
  <c r="S32" i="5"/>
  <c r="T14" i="5" s="1"/>
  <c r="Q32" i="5"/>
  <c r="F32" i="5"/>
  <c r="E32" i="5"/>
  <c r="D32" i="5"/>
  <c r="U31" i="5"/>
  <c r="S31" i="5"/>
  <c r="T13" i="5" s="1"/>
  <c r="Q31" i="5"/>
  <c r="R13" i="5" s="1"/>
  <c r="F31" i="5"/>
  <c r="E31" i="5"/>
  <c r="D31" i="5"/>
  <c r="U30" i="5"/>
  <c r="S30" i="5"/>
  <c r="Q30" i="5"/>
  <c r="R12" i="5" s="1"/>
  <c r="F30" i="5"/>
  <c r="E30" i="5"/>
  <c r="D30" i="5"/>
  <c r="U29" i="5"/>
  <c r="S29" i="5"/>
  <c r="T11" i="5" s="1"/>
  <c r="Q29" i="5"/>
  <c r="R11" i="5" s="1"/>
  <c r="F29" i="5"/>
  <c r="E29" i="5"/>
  <c r="D29" i="5"/>
  <c r="U28" i="5"/>
  <c r="S28" i="5"/>
  <c r="T10" i="5" s="1"/>
  <c r="Q28" i="5"/>
  <c r="R10" i="5" s="1"/>
  <c r="F28" i="5"/>
  <c r="E28" i="5"/>
  <c r="D28" i="5"/>
  <c r="U27" i="5"/>
  <c r="S27" i="5"/>
  <c r="Q27" i="5"/>
  <c r="R9" i="5" s="1"/>
  <c r="F27" i="5"/>
  <c r="E27" i="5"/>
  <c r="D27" i="5"/>
  <c r="U26" i="5"/>
  <c r="S26" i="5"/>
  <c r="Q26" i="5"/>
  <c r="R8" i="5" s="1"/>
  <c r="F26" i="5"/>
  <c r="E26" i="5"/>
  <c r="D26" i="5"/>
  <c r="U25" i="5"/>
  <c r="S25" i="5"/>
  <c r="T7" i="5" s="1"/>
  <c r="Q25" i="5"/>
  <c r="R7" i="5" s="1"/>
  <c r="F25" i="5"/>
  <c r="E25" i="5"/>
  <c r="D25" i="5"/>
  <c r="U24" i="5"/>
  <c r="S24" i="5"/>
  <c r="T6" i="5" s="1"/>
  <c r="Q24" i="5"/>
  <c r="R6" i="5" s="1"/>
  <c r="F24" i="5"/>
  <c r="E24" i="5"/>
  <c r="D24" i="5"/>
  <c r="J21" i="1"/>
  <c r="H21" i="1"/>
  <c r="T26" i="5" l="1"/>
  <c r="U8" i="5" s="1"/>
  <c r="T32" i="5"/>
  <c r="U14" i="5" s="1"/>
  <c r="T29" i="5"/>
  <c r="U11" i="5" s="1"/>
  <c r="T25" i="5"/>
  <c r="U7" i="5" s="1"/>
  <c r="I16" i="5"/>
  <c r="G16" i="5"/>
  <c r="R27" i="5"/>
  <c r="S9" i="5" s="1"/>
  <c r="T27" i="5"/>
  <c r="U9" i="5" s="1"/>
  <c r="T30" i="5"/>
  <c r="U12" i="5" s="1"/>
  <c r="T12" i="5"/>
  <c r="R25" i="5"/>
  <c r="S7" i="5" s="1"/>
  <c r="T24" i="5"/>
  <c r="U6" i="5" s="1"/>
  <c r="T8" i="5"/>
  <c r="T9" i="5"/>
  <c r="T28" i="5"/>
  <c r="U10" i="5" s="1"/>
  <c r="R30" i="5"/>
  <c r="S12" i="5" s="1"/>
  <c r="R31" i="5"/>
  <c r="S13" i="5" s="1"/>
  <c r="R32" i="5"/>
  <c r="S14" i="5" s="1"/>
  <c r="S15" i="5"/>
  <c r="R24" i="5"/>
  <c r="S6" i="5" s="1"/>
  <c r="R26" i="5"/>
  <c r="S8" i="5" s="1"/>
  <c r="R28" i="5"/>
  <c r="S10" i="5" s="1"/>
  <c r="R29" i="5"/>
  <c r="S11" i="5" s="1"/>
  <c r="T31" i="5"/>
  <c r="U13" i="5" s="1"/>
  <c r="R14" i="5"/>
  <c r="R15" i="5"/>
  <c r="AB7" i="3"/>
  <c r="AB8" i="3"/>
  <c r="AB9" i="3"/>
  <c r="AB10" i="3"/>
  <c r="AB11" i="3"/>
  <c r="AB12" i="3"/>
  <c r="AB13" i="3"/>
  <c r="AB14" i="3"/>
  <c r="AB15" i="3"/>
  <c r="AB16" i="3"/>
  <c r="AB17" i="3"/>
  <c r="AB18" i="3"/>
  <c r="AB19" i="3"/>
  <c r="AB20" i="3"/>
  <c r="AB21" i="3"/>
  <c r="AB22" i="3"/>
  <c r="AB23" i="3"/>
  <c r="AB24" i="3"/>
  <c r="AB25" i="3"/>
  <c r="AB26" i="3"/>
  <c r="AB27" i="3"/>
  <c r="AB28" i="3"/>
  <c r="AB29" i="3"/>
  <c r="AB30" i="3"/>
  <c r="AB31" i="3"/>
  <c r="AB32" i="3"/>
  <c r="AB33" i="3"/>
  <c r="AB34" i="3"/>
  <c r="AB35" i="3"/>
  <c r="AB36" i="3"/>
  <c r="AB37" i="3"/>
  <c r="AB38" i="3"/>
  <c r="AB4" i="3"/>
  <c r="AB5" i="3"/>
  <c r="AB6" i="3"/>
  <c r="Z36" i="3"/>
  <c r="AA36" i="3"/>
  <c r="AC36" i="3"/>
  <c r="AN36" i="3"/>
  <c r="AP36" i="3"/>
  <c r="AQ36" i="3" s="1"/>
  <c r="R37" i="3" s="1"/>
  <c r="AR36" i="3"/>
  <c r="Z37" i="3"/>
  <c r="AA37" i="3"/>
  <c r="AC37" i="3"/>
  <c r="AN37" i="3"/>
  <c r="AP37" i="3"/>
  <c r="AR37" i="3"/>
  <c r="Z38" i="3"/>
  <c r="AA38" i="3"/>
  <c r="AC38" i="3"/>
  <c r="AN38" i="3"/>
  <c r="AP38" i="3"/>
  <c r="AQ38" i="3" s="1"/>
  <c r="R39" i="3" s="1"/>
  <c r="AR38" i="3"/>
  <c r="Z19" i="3"/>
  <c r="AA19" i="3"/>
  <c r="AC19" i="3"/>
  <c r="AN19" i="3"/>
  <c r="AP19" i="3"/>
  <c r="Q20" i="3" s="1"/>
  <c r="AR19" i="3"/>
  <c r="Z20" i="3"/>
  <c r="AA20" i="3"/>
  <c r="AC20" i="3"/>
  <c r="AN20" i="3"/>
  <c r="AP20" i="3"/>
  <c r="AQ20" i="3" s="1"/>
  <c r="R21" i="3" s="1"/>
  <c r="AR20" i="3"/>
  <c r="Z21" i="3"/>
  <c r="AA21" i="3"/>
  <c r="AC21" i="3"/>
  <c r="AN21" i="3"/>
  <c r="AP21" i="3"/>
  <c r="AR21" i="3"/>
  <c r="Z22" i="3"/>
  <c r="AA22" i="3"/>
  <c r="AC22" i="3"/>
  <c r="AN22" i="3"/>
  <c r="AP22" i="3"/>
  <c r="Q23" i="3" s="1"/>
  <c r="AR22" i="3"/>
  <c r="Z23" i="3"/>
  <c r="AA23" i="3"/>
  <c r="AC23" i="3"/>
  <c r="AN23" i="3"/>
  <c r="AP23" i="3"/>
  <c r="AR23" i="3"/>
  <c r="Z24" i="3"/>
  <c r="AA24" i="3"/>
  <c r="AC24" i="3"/>
  <c r="AN24" i="3"/>
  <c r="AO24" i="3" s="1"/>
  <c r="P25" i="3" s="1"/>
  <c r="AP24" i="3"/>
  <c r="Q25" i="3" s="1"/>
  <c r="AR24" i="3"/>
  <c r="Z25" i="3"/>
  <c r="AA25" i="3"/>
  <c r="AC25" i="3"/>
  <c r="AN25" i="3"/>
  <c r="AP25" i="3"/>
  <c r="AR25" i="3"/>
  <c r="Z26" i="3"/>
  <c r="AA26" i="3"/>
  <c r="AC26" i="3"/>
  <c r="AN26" i="3"/>
  <c r="AO26" i="3" s="1"/>
  <c r="P27" i="3" s="1"/>
  <c r="AP26" i="3"/>
  <c r="Q27" i="3" s="1"/>
  <c r="AR26" i="3"/>
  <c r="Z27" i="3"/>
  <c r="AA27" i="3"/>
  <c r="AC27" i="3"/>
  <c r="AN27" i="3"/>
  <c r="AP27" i="3"/>
  <c r="Q28" i="3" s="1"/>
  <c r="AR27" i="3"/>
  <c r="Z28" i="3"/>
  <c r="AA28" i="3"/>
  <c r="AC28" i="3"/>
  <c r="AN28" i="3"/>
  <c r="AP28" i="3"/>
  <c r="Q29" i="3" s="1"/>
  <c r="AR28" i="3"/>
  <c r="Z29" i="3"/>
  <c r="AA29" i="3"/>
  <c r="AC29" i="3"/>
  <c r="AN29" i="3"/>
  <c r="AP29" i="3"/>
  <c r="Q30" i="3" s="1"/>
  <c r="AR29" i="3"/>
  <c r="Z30" i="3"/>
  <c r="AA30" i="3"/>
  <c r="AC30" i="3"/>
  <c r="AN30" i="3"/>
  <c r="AO30" i="3" s="1"/>
  <c r="P31" i="3" s="1"/>
  <c r="AP30" i="3"/>
  <c r="Q31" i="3" s="1"/>
  <c r="AR30" i="3"/>
  <c r="Z31" i="3"/>
  <c r="AA31" i="3"/>
  <c r="AC31" i="3"/>
  <c r="AN31" i="3"/>
  <c r="AP31" i="3"/>
  <c r="Q32" i="3" s="1"/>
  <c r="AR31" i="3"/>
  <c r="Z32" i="3"/>
  <c r="AA32" i="3"/>
  <c r="AC32" i="3"/>
  <c r="AN32" i="3"/>
  <c r="AP32" i="3"/>
  <c r="Q33" i="3" s="1"/>
  <c r="AR32" i="3"/>
  <c r="Z33" i="3"/>
  <c r="AA33" i="3"/>
  <c r="AC33" i="3"/>
  <c r="AN33" i="3"/>
  <c r="AP33" i="3"/>
  <c r="AR33" i="3"/>
  <c r="Z34" i="3"/>
  <c r="AA34" i="3"/>
  <c r="AC34" i="3"/>
  <c r="AN34" i="3"/>
  <c r="AP34" i="3"/>
  <c r="Q35" i="3" s="1"/>
  <c r="AR34" i="3"/>
  <c r="Z35" i="3"/>
  <c r="AA35" i="3"/>
  <c r="AC35" i="3"/>
  <c r="AN35" i="3"/>
  <c r="AP35" i="3"/>
  <c r="AR35" i="3"/>
  <c r="AR18" i="3"/>
  <c r="AP18" i="3"/>
  <c r="AN18" i="3"/>
  <c r="O19" i="3" s="1"/>
  <c r="AC18" i="3"/>
  <c r="AA18" i="3"/>
  <c r="Z18" i="3"/>
  <c r="AR17" i="3"/>
  <c r="AP17" i="3"/>
  <c r="AN17" i="3"/>
  <c r="AC17" i="3"/>
  <c r="AA17" i="3"/>
  <c r="Z17" i="3"/>
  <c r="AR16" i="3"/>
  <c r="AP16" i="3"/>
  <c r="AN16" i="3"/>
  <c r="AC16" i="3"/>
  <c r="AA16" i="3"/>
  <c r="Z16" i="3"/>
  <c r="AR15" i="3"/>
  <c r="AP15" i="3"/>
  <c r="AN15" i="3"/>
  <c r="O16" i="3" s="1"/>
  <c r="AC15" i="3"/>
  <c r="AA15" i="3"/>
  <c r="Z15" i="3"/>
  <c r="AR14" i="3"/>
  <c r="AP14" i="3"/>
  <c r="AN14" i="3"/>
  <c r="O15" i="3" s="1"/>
  <c r="AC14" i="3"/>
  <c r="AA14" i="3"/>
  <c r="Z14" i="3"/>
  <c r="AR13" i="3"/>
  <c r="AP13" i="3"/>
  <c r="AN13" i="3"/>
  <c r="O14" i="3" s="1"/>
  <c r="AC13" i="3"/>
  <c r="AA13" i="3"/>
  <c r="Z13" i="3"/>
  <c r="AR12" i="3"/>
  <c r="AP12" i="3"/>
  <c r="AN12" i="3"/>
  <c r="O13" i="3" s="1"/>
  <c r="AC12" i="3"/>
  <c r="AA12" i="3"/>
  <c r="Z12" i="3"/>
  <c r="AR11" i="3"/>
  <c r="AP11" i="3"/>
  <c r="AN11" i="3"/>
  <c r="AC11" i="3"/>
  <c r="AA11" i="3"/>
  <c r="Z11" i="3"/>
  <c r="AR10" i="3"/>
  <c r="AP10" i="3"/>
  <c r="AN10" i="3"/>
  <c r="AC10" i="3"/>
  <c r="AA10" i="3"/>
  <c r="Z10" i="3"/>
  <c r="AR9" i="3"/>
  <c r="AP9" i="3"/>
  <c r="AN9" i="3"/>
  <c r="O10" i="3" s="1"/>
  <c r="AC9" i="3"/>
  <c r="AA9" i="3"/>
  <c r="Z9" i="3"/>
  <c r="AR8" i="3"/>
  <c r="AP8" i="3"/>
  <c r="Q9" i="3" s="1"/>
  <c r="AN8" i="3"/>
  <c r="AC8" i="3"/>
  <c r="AA8" i="3"/>
  <c r="Z8" i="3"/>
  <c r="AR7" i="3"/>
  <c r="AP7" i="3"/>
  <c r="AN7" i="3"/>
  <c r="O8" i="3" s="1"/>
  <c r="AC7" i="3"/>
  <c r="AA7" i="3"/>
  <c r="Z7" i="3"/>
  <c r="AR6" i="3"/>
  <c r="AP6" i="3"/>
  <c r="AN6" i="3"/>
  <c r="O7" i="3" s="1"/>
  <c r="AC6" i="3"/>
  <c r="AA6" i="3"/>
  <c r="Z6" i="3"/>
  <c r="AR5" i="3"/>
  <c r="AP5" i="3"/>
  <c r="Q6" i="3" s="1"/>
  <c r="AN5" i="3"/>
  <c r="O6" i="3" s="1"/>
  <c r="AC5" i="3"/>
  <c r="AA5" i="3"/>
  <c r="Z5" i="3"/>
  <c r="O18" i="3"/>
  <c r="Q13" i="3"/>
  <c r="V6" i="1"/>
  <c r="W6" i="1"/>
  <c r="X6" i="1"/>
  <c r="AI11" i="1"/>
  <c r="O11" i="1" s="1"/>
  <c r="AK11" i="1"/>
  <c r="Q11" i="1" s="1"/>
  <c r="AM11" i="1"/>
  <c r="AI12" i="1"/>
  <c r="O12" i="1" s="1"/>
  <c r="AK12" i="1"/>
  <c r="AM12" i="1"/>
  <c r="AI13" i="1"/>
  <c r="O13" i="1" s="1"/>
  <c r="AK13" i="1"/>
  <c r="Q13" i="1" s="1"/>
  <c r="AM13" i="1"/>
  <c r="AI14" i="1"/>
  <c r="AK14" i="1"/>
  <c r="Q14" i="1" s="1"/>
  <c r="AM14" i="1"/>
  <c r="AI15" i="1"/>
  <c r="O15" i="1" s="1"/>
  <c r="AK15" i="1"/>
  <c r="Q15" i="1" s="1"/>
  <c r="AM15" i="1"/>
  <c r="AI16" i="1"/>
  <c r="O16" i="1" s="1"/>
  <c r="AK16" i="1"/>
  <c r="AM16" i="1"/>
  <c r="AI17" i="1"/>
  <c r="O17" i="1" s="1"/>
  <c r="AK17" i="1"/>
  <c r="AM17" i="1"/>
  <c r="AI18" i="1"/>
  <c r="AK18" i="1"/>
  <c r="Q18" i="1" s="1"/>
  <c r="AM18" i="1"/>
  <c r="AI19" i="1"/>
  <c r="AK19" i="1"/>
  <c r="Q19" i="1" s="1"/>
  <c r="AM19" i="1"/>
  <c r="AI20" i="1"/>
  <c r="AK20" i="1"/>
  <c r="AM20" i="1"/>
  <c r="V8" i="1"/>
  <c r="W8" i="1"/>
  <c r="X8" i="1"/>
  <c r="V9" i="1"/>
  <c r="W9" i="1"/>
  <c r="X9" i="1"/>
  <c r="V10" i="1"/>
  <c r="W10" i="1"/>
  <c r="X10" i="1"/>
  <c r="V11" i="1"/>
  <c r="W11" i="1"/>
  <c r="X11" i="1"/>
  <c r="V12" i="1"/>
  <c r="W12" i="1"/>
  <c r="X12" i="1"/>
  <c r="V13" i="1"/>
  <c r="W13" i="1"/>
  <c r="X13" i="1"/>
  <c r="V14" i="1"/>
  <c r="W14" i="1"/>
  <c r="X14" i="1"/>
  <c r="AL14" i="1" s="1"/>
  <c r="R14" i="1" s="1"/>
  <c r="V15" i="1"/>
  <c r="W15" i="1"/>
  <c r="X15" i="1"/>
  <c r="V16" i="1"/>
  <c r="W16" i="1"/>
  <c r="X16" i="1"/>
  <c r="V17" i="1"/>
  <c r="W17" i="1"/>
  <c r="X17" i="1"/>
  <c r="V18" i="1"/>
  <c r="W18" i="1"/>
  <c r="X18" i="1"/>
  <c r="V19" i="1"/>
  <c r="W19" i="1"/>
  <c r="X19" i="1"/>
  <c r="V20" i="1"/>
  <c r="W20" i="1"/>
  <c r="X20" i="1"/>
  <c r="W7" i="1"/>
  <c r="X7" i="1"/>
  <c r="V7" i="1"/>
  <c r="AM10" i="1"/>
  <c r="AK10" i="1"/>
  <c r="AI10" i="1"/>
  <c r="AJ10" i="1" s="1"/>
  <c r="AM9" i="1"/>
  <c r="AK9" i="1"/>
  <c r="AI9" i="1"/>
  <c r="AM8" i="1"/>
  <c r="AK8" i="1"/>
  <c r="AI8" i="1"/>
  <c r="AJ8" i="1" s="1"/>
  <c r="AM7" i="1"/>
  <c r="AK7" i="1"/>
  <c r="AL7" i="1" s="1"/>
  <c r="R7" i="1" s="1"/>
  <c r="AI7" i="1"/>
  <c r="AM6" i="1"/>
  <c r="AK6" i="1"/>
  <c r="AL6" i="1" s="1"/>
  <c r="AI6" i="1"/>
  <c r="AJ6" i="1" s="1"/>
  <c r="AL12" i="1" l="1"/>
  <c r="R12" i="1" s="1"/>
  <c r="AL8" i="1"/>
  <c r="AQ34" i="3"/>
  <c r="R35" i="3" s="1"/>
  <c r="AQ35" i="3"/>
  <c r="R36" i="3" s="1"/>
  <c r="AQ33" i="3"/>
  <c r="R34" i="3" s="1"/>
  <c r="AQ28" i="3"/>
  <c r="R29" i="3" s="1"/>
  <c r="AQ26" i="3"/>
  <c r="R27" i="3" s="1"/>
  <c r="AQ25" i="3"/>
  <c r="R26" i="3" s="1"/>
  <c r="AQ30" i="3"/>
  <c r="R31" i="3" s="1"/>
  <c r="AO29" i="3"/>
  <c r="P30" i="3" s="1"/>
  <c r="AO27" i="3"/>
  <c r="P28" i="3" s="1"/>
  <c r="AO25" i="3"/>
  <c r="P26" i="3" s="1"/>
  <c r="AO35" i="3"/>
  <c r="P36" i="3" s="1"/>
  <c r="AO33" i="3"/>
  <c r="P34" i="3" s="1"/>
  <c r="AO22" i="3"/>
  <c r="P23" i="3" s="1"/>
  <c r="AO20" i="3"/>
  <c r="P21" i="3" s="1"/>
  <c r="AO38" i="3"/>
  <c r="P39" i="3" s="1"/>
  <c r="AO36" i="3"/>
  <c r="P37" i="3" s="1"/>
  <c r="H40" i="3"/>
  <c r="J40" i="3"/>
  <c r="AO34" i="3"/>
  <c r="P35" i="3" s="1"/>
  <c r="AO32" i="3"/>
  <c r="P33" i="3" s="1"/>
  <c r="AQ22" i="3"/>
  <c r="R23" i="3" s="1"/>
  <c r="AO21" i="3"/>
  <c r="P22" i="3" s="1"/>
  <c r="AO19" i="3"/>
  <c r="P20" i="3" s="1"/>
  <c r="AO37" i="3"/>
  <c r="P38" i="3" s="1"/>
  <c r="AO17" i="3"/>
  <c r="P18" i="3" s="1"/>
  <c r="AQ23" i="3"/>
  <c r="R24" i="3" s="1"/>
  <c r="AQ13" i="3"/>
  <c r="R14" i="3" s="1"/>
  <c r="AQ32" i="3"/>
  <c r="R33" i="3" s="1"/>
  <c r="AO31" i="3"/>
  <c r="P32" i="3" s="1"/>
  <c r="AO28" i="3"/>
  <c r="P29" i="3" s="1"/>
  <c r="AQ24" i="3"/>
  <c r="R25" i="3" s="1"/>
  <c r="AO23" i="3"/>
  <c r="P24" i="3" s="1"/>
  <c r="AQ21" i="3"/>
  <c r="R22" i="3" s="1"/>
  <c r="AQ37" i="3"/>
  <c r="R38" i="3" s="1"/>
  <c r="S16" i="5"/>
  <c r="U16" i="5"/>
  <c r="O38" i="3"/>
  <c r="O35" i="3"/>
  <c r="Q36" i="3"/>
  <c r="Q37" i="3"/>
  <c r="O36" i="3"/>
  <c r="Q38" i="3"/>
  <c r="O37" i="3"/>
  <c r="Q34" i="3"/>
  <c r="O33" i="3"/>
  <c r="O30" i="3"/>
  <c r="O27" i="3"/>
  <c r="Q24" i="3"/>
  <c r="Q21" i="3"/>
  <c r="O20" i="3"/>
  <c r="AQ31" i="3"/>
  <c r="R32" i="3" s="1"/>
  <c r="AQ27" i="3"/>
  <c r="R28" i="3" s="1"/>
  <c r="O34" i="3"/>
  <c r="O31" i="3"/>
  <c r="O24" i="3"/>
  <c r="Q22" i="3"/>
  <c r="O21" i="3"/>
  <c r="O28" i="3"/>
  <c r="Q26" i="3"/>
  <c r="O25" i="3"/>
  <c r="O22" i="3"/>
  <c r="AQ29" i="3"/>
  <c r="R30" i="3" s="1"/>
  <c r="AQ19" i="3"/>
  <c r="R20" i="3" s="1"/>
  <c r="O32" i="3"/>
  <c r="O29" i="3"/>
  <c r="O26" i="3"/>
  <c r="O23" i="3"/>
  <c r="AJ15" i="1"/>
  <c r="P15" i="1" s="1"/>
  <c r="Q39" i="3"/>
  <c r="O39" i="3"/>
  <c r="AL10" i="1"/>
  <c r="AJ16" i="1"/>
  <c r="P16" i="1" s="1"/>
  <c r="AJ17" i="1"/>
  <c r="P17" i="1" s="1"/>
  <c r="AL13" i="1"/>
  <c r="R13" i="1" s="1"/>
  <c r="AL16" i="1"/>
  <c r="R16" i="1" s="1"/>
  <c r="AL9" i="1"/>
  <c r="AJ20" i="1"/>
  <c r="P20" i="1" s="1"/>
  <c r="AL17" i="1"/>
  <c r="R17" i="1" s="1"/>
  <c r="O20" i="1"/>
  <c r="AJ12" i="1"/>
  <c r="P12" i="1" s="1"/>
  <c r="Q17" i="1"/>
  <c r="AJ18" i="1"/>
  <c r="P18" i="1" s="1"/>
  <c r="AJ14" i="1"/>
  <c r="P14" i="1" s="1"/>
  <c r="AJ13" i="1"/>
  <c r="P13" i="1" s="1"/>
  <c r="AJ11" i="1"/>
  <c r="P11" i="1" s="1"/>
  <c r="AL20" i="1"/>
  <c r="R20" i="1" s="1"/>
  <c r="AJ19" i="1"/>
  <c r="P19" i="1" s="1"/>
  <c r="Q10" i="1"/>
  <c r="AL19" i="1"/>
  <c r="R19" i="1" s="1"/>
  <c r="AL11" i="1"/>
  <c r="R11" i="1" s="1"/>
  <c r="O10" i="1"/>
  <c r="AL18" i="1"/>
  <c r="R18" i="1" s="1"/>
  <c r="O19" i="1"/>
  <c r="O8" i="1"/>
  <c r="AL15" i="1"/>
  <c r="R15" i="1" s="1"/>
  <c r="Q9" i="1"/>
  <c r="O9" i="1"/>
  <c r="Q8" i="1"/>
  <c r="O7" i="1"/>
  <c r="AJ7" i="1"/>
  <c r="Q7" i="1"/>
  <c r="Q6" i="1"/>
  <c r="O6" i="1"/>
  <c r="O17" i="3"/>
  <c r="AO9" i="3"/>
  <c r="AO13" i="3"/>
  <c r="AO6" i="3"/>
  <c r="P7" i="3" s="1"/>
  <c r="AO10" i="3"/>
  <c r="P11" i="3" s="1"/>
  <c r="AQ6" i="3"/>
  <c r="R7" i="3" s="1"/>
  <c r="AQ8" i="3"/>
  <c r="R9" i="3" s="1"/>
  <c r="AO15" i="3"/>
  <c r="P16" i="3" s="1"/>
  <c r="AO5" i="3"/>
  <c r="AQ10" i="3"/>
  <c r="R11" i="3" s="1"/>
  <c r="AQ12" i="3"/>
  <c r="R13" i="3" s="1"/>
  <c r="AO14" i="3"/>
  <c r="P15" i="3" s="1"/>
  <c r="Q14" i="3"/>
  <c r="AQ5" i="3"/>
  <c r="R6" i="3" s="1"/>
  <c r="AO11" i="3"/>
  <c r="P12" i="3" s="1"/>
  <c r="AQ14" i="3"/>
  <c r="R15" i="3" s="1"/>
  <c r="AO18" i="3"/>
  <c r="O11" i="3"/>
  <c r="AQ9" i="3"/>
  <c r="Q15" i="3"/>
  <c r="Q7" i="3"/>
  <c r="O9" i="3"/>
  <c r="AO8" i="3"/>
  <c r="Q10" i="3"/>
  <c r="O12" i="3"/>
  <c r="AO7" i="3"/>
  <c r="AO12" i="3"/>
  <c r="AO16" i="3"/>
  <c r="Q11" i="3"/>
  <c r="AQ7" i="3"/>
  <c r="AQ11" i="3"/>
  <c r="R12" i="3" s="1"/>
  <c r="AQ15" i="3"/>
  <c r="Q16" i="3"/>
  <c r="AQ18" i="3"/>
  <c r="Q19" i="3"/>
  <c r="Q8" i="3"/>
  <c r="Q12" i="3"/>
  <c r="AQ17" i="3"/>
  <c r="Q18" i="3"/>
  <c r="AQ16" i="3"/>
  <c r="Q17" i="3"/>
  <c r="P6" i="1"/>
  <c r="P8" i="1"/>
  <c r="R9" i="1"/>
  <c r="R8" i="1"/>
  <c r="R6" i="1"/>
  <c r="P10" i="1"/>
  <c r="R10" i="1"/>
  <c r="O18" i="1"/>
  <c r="O14" i="1"/>
  <c r="Q20" i="1"/>
  <c r="Q16" i="1"/>
  <c r="Q12" i="1"/>
  <c r="AJ9" i="1"/>
  <c r="R21" i="1" l="1"/>
  <c r="P7" i="1"/>
  <c r="P21" i="1" s="1"/>
  <c r="R8" i="3"/>
  <c r="P14" i="3"/>
  <c r="P10" i="3"/>
  <c r="P19" i="3"/>
  <c r="R10" i="3"/>
  <c r="P6" i="3"/>
  <c r="P17" i="3"/>
  <c r="P9" i="3"/>
  <c r="P13" i="3"/>
  <c r="P8" i="3"/>
  <c r="R19" i="3"/>
  <c r="R17" i="3"/>
  <c r="R18" i="3"/>
  <c r="R16" i="3"/>
  <c r="P9" i="1"/>
  <c r="R40" i="3" l="1"/>
  <c r="P40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<sst xmlns="http://schemas.openxmlformats.org/spreadsheetml/2006/main" count="622" uniqueCount="148">
  <si>
    <t>Best</t>
  </si>
  <si>
    <t>Mean</t>
  </si>
  <si>
    <t>Instance</t>
  </si>
  <si>
    <t>NºTasks</t>
  </si>
  <si>
    <t>UB</t>
  </si>
  <si>
    <t xml:space="preserve">Cost </t>
  </si>
  <si>
    <t>Gap</t>
  </si>
  <si>
    <t>Run Nº</t>
  </si>
  <si>
    <t>Nº Tasks</t>
  </si>
  <si>
    <t>Std</t>
  </si>
  <si>
    <t>Lpr-a-01</t>
  </si>
  <si>
    <t>Lpr-a-02</t>
  </si>
  <si>
    <t>Lpr-a-03</t>
  </si>
  <si>
    <t>Lpr-a-04</t>
  </si>
  <si>
    <t>Lpr-a-05</t>
  </si>
  <si>
    <t>Lpr-b-01</t>
  </si>
  <si>
    <t>Lpr-b-02</t>
  </si>
  <si>
    <t>Lpr-b-03</t>
  </si>
  <si>
    <t>Lpr-b-04</t>
  </si>
  <si>
    <t>Lpr-b-05</t>
  </si>
  <si>
    <t>Lpr-c-01</t>
  </si>
  <si>
    <t>Lpr-c-02</t>
  </si>
  <si>
    <t>Lpr-c-03</t>
  </si>
  <si>
    <t>Lpr-c-04</t>
  </si>
  <si>
    <t>Lpr-c-05</t>
  </si>
  <si>
    <t>MABBLC</t>
  </si>
  <si>
    <t>MADCoM</t>
  </si>
  <si>
    <t>BKS</t>
  </si>
  <si>
    <t>LB</t>
  </si>
  <si>
    <t>mval1A</t>
  </si>
  <si>
    <t>mval1B</t>
  </si>
  <si>
    <t>mval1C</t>
  </si>
  <si>
    <t>mval2A</t>
  </si>
  <si>
    <t>mval2B</t>
  </si>
  <si>
    <t>mval2C</t>
  </si>
  <si>
    <t>mval3A</t>
  </si>
  <si>
    <t>mval3B</t>
  </si>
  <si>
    <t>mval3C</t>
  </si>
  <si>
    <t>mval4A</t>
  </si>
  <si>
    <t>mval4B</t>
  </si>
  <si>
    <t>mval4C</t>
  </si>
  <si>
    <t>mval4D</t>
  </si>
  <si>
    <t>mval5A</t>
  </si>
  <si>
    <t>mval5B</t>
  </si>
  <si>
    <t>mval5C</t>
  </si>
  <si>
    <t>mval5D</t>
  </si>
  <si>
    <t>mval6A</t>
  </si>
  <si>
    <t>mval6B</t>
  </si>
  <si>
    <t>mval6C</t>
  </si>
  <si>
    <t>mval7A</t>
  </si>
  <si>
    <t>mval7B</t>
  </si>
  <si>
    <t>mval7C</t>
  </si>
  <si>
    <t>mval8A</t>
  </si>
  <si>
    <t>mval8B</t>
  </si>
  <si>
    <t>mval8C</t>
  </si>
  <si>
    <t>mval9A</t>
  </si>
  <si>
    <t>mval9B</t>
  </si>
  <si>
    <t>mval9C</t>
  </si>
  <si>
    <t>mval9D</t>
  </si>
  <si>
    <t>mval10A</t>
  </si>
  <si>
    <t>mval10B</t>
  </si>
  <si>
    <t>mval10C</t>
  </si>
  <si>
    <t>mval10D</t>
  </si>
  <si>
    <t>Hefei-1</t>
  </si>
  <si>
    <t>Hefei-2</t>
  </si>
  <si>
    <t>Hefei-3</t>
  </si>
  <si>
    <t>Hefei-4</t>
  </si>
  <si>
    <t>Hefei-5</t>
  </si>
  <si>
    <t>Hefei-6</t>
  </si>
  <si>
    <t>Hefei-7</t>
  </si>
  <si>
    <t>Hefei-8</t>
  </si>
  <si>
    <t>Hefei-9</t>
  </si>
  <si>
    <t>Hefei-10</t>
  </si>
  <si>
    <t>RDG-MAENS</t>
  </si>
  <si>
    <t>UHGS</t>
  </si>
  <si>
    <t>RCO-SAHiD</t>
  </si>
  <si>
    <t>Beijing-1</t>
  </si>
  <si>
    <t>Beijing-2</t>
  </si>
  <si>
    <t>Beijing-3</t>
  </si>
  <si>
    <t>Beijing-4</t>
  </si>
  <si>
    <t>Beijing-5</t>
  </si>
  <si>
    <t>Beijing-6</t>
  </si>
  <si>
    <t>Beijing-7</t>
  </si>
  <si>
    <t>Beijing-8</t>
  </si>
  <si>
    <t>Beijing-9</t>
  </si>
  <si>
    <t>Beijing-10</t>
  </si>
  <si>
    <t>madcom</t>
  </si>
  <si>
    <t>F1_g-4</t>
  </si>
  <si>
    <t>F1_g-6</t>
  </si>
  <si>
    <t>F1_p-2</t>
  </si>
  <si>
    <t>F1_p-6</t>
  </si>
  <si>
    <t>F9_g-4</t>
  </si>
  <si>
    <t>F9_g-6</t>
  </si>
  <si>
    <t>K1_g-2</t>
  </si>
  <si>
    <t>K1_g-6</t>
  </si>
  <si>
    <t>K2_g-2</t>
  </si>
  <si>
    <t>K2_g-4</t>
  </si>
  <si>
    <t>K5_g-2</t>
  </si>
  <si>
    <t>K5_g-6</t>
  </si>
  <si>
    <t>N1_g-2</t>
  </si>
  <si>
    <t>N1_g-6</t>
  </si>
  <si>
    <t>N2_g-3</t>
  </si>
  <si>
    <t>N2_g-5</t>
  </si>
  <si>
    <t>N5_g-2</t>
  </si>
  <si>
    <t>N5_g-5</t>
  </si>
  <si>
    <t>O1_g-4</t>
  </si>
  <si>
    <t>O1_g-6</t>
  </si>
  <si>
    <t>O1_p-2</t>
  </si>
  <si>
    <t>O1_p-4</t>
  </si>
  <si>
    <t>O6_g-2</t>
  </si>
  <si>
    <t>O6_g-6</t>
  </si>
  <si>
    <t>S1_g-1</t>
  </si>
  <si>
    <t>S1_g-6</t>
  </si>
  <si>
    <t>S2_g-1</t>
  </si>
  <si>
    <t>S2_g-6</t>
  </si>
  <si>
    <t>S5_g-2</t>
  </si>
  <si>
    <t>S5_g-6</t>
  </si>
  <si>
    <t>Time</t>
  </si>
  <si>
    <t>Nº Nodes</t>
  </si>
  <si>
    <t>60 Minutes</t>
  </si>
  <si>
    <t>117 seconds per 1000 nodes</t>
  </si>
  <si>
    <t>FastCARP</t>
  </si>
  <si>
    <t>SAHiD</t>
  </si>
  <si>
    <t>madcom -hdf 0 -mutprob 0 -mu 25 -lmbda 40 -elite 12 -div 3</t>
  </si>
  <si>
    <t>Benchmark</t>
  </si>
  <si>
    <t>n</t>
  </si>
  <si>
    <t>Algorithm</t>
  </si>
  <si>
    <t>Best (%)</t>
  </si>
  <si>
    <t>Mean (%)</t>
  </si>
  <si>
    <t>MVAL</t>
  </si>
  <si>
    <t>LPR</t>
  </si>
  <si>
    <t>New BKS</t>
  </si>
  <si>
    <t>Nº Optimal</t>
  </si>
  <si>
    <t>MCARP</t>
  </si>
  <si>
    <t>Large-scale CARP</t>
  </si>
  <si>
    <t>Hefei</t>
  </si>
  <si>
    <t>Beijing</t>
  </si>
  <si>
    <t>kw</t>
  </si>
  <si>
    <t>[43,138]</t>
  </si>
  <si>
    <t>[50,806]</t>
  </si>
  <si>
    <t>[121,1212]</t>
  </si>
  <si>
    <t>[358,3584]</t>
  </si>
  <si>
    <t>[7831,8581]</t>
  </si>
  <si>
    <t>seconds</t>
  </si>
  <si>
    <t>hours</t>
  </si>
  <si>
    <t>days</t>
  </si>
  <si>
    <t xml:space="preserve">UHGS </t>
  </si>
  <si>
    <t>UHGS Literature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</si>
</sst>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7">
    <xf numFmtId="0" fontId="0" fillId="0" borderId="0" xfId="0"/>
    <xf numFmtId="0" fontId="0" fillId="0" borderId="4" xfId="0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3" fontId="0" fillId="0" borderId="6" xfId="0" applyNumberFormat="1" applyBorder="1"/>
    <xf numFmtId="3" fontId="0" fillId="0" borderId="7" xfId="0" applyNumberFormat="1" applyBorder="1"/>
    <xf numFmtId="10" fontId="0" fillId="0" borderId="8" xfId="1" applyNumberFormat="1" applyFont="1" applyBorder="1"/>
    <xf numFmtId="10" fontId="0" fillId="0" borderId="6" xfId="1" applyNumberFormat="1" applyFont="1" applyBorder="1"/>
    <xf numFmtId="0" fontId="0" fillId="0" borderId="9" xfId="0" applyBorder="1"/>
    <xf numFmtId="0" fontId="0" fillId="0" borderId="10" xfId="0" applyBorder="1"/>
    <xf numFmtId="3" fontId="0" fillId="0" borderId="10" xfId="0" applyNumberFormat="1" applyBorder="1"/>
    <xf numFmtId="3" fontId="0" fillId="0" borderId="0" xfId="0" applyNumberFormat="1"/>
    <xf numFmtId="10" fontId="0" fillId="0" borderId="11" xfId="1" applyNumberFormat="1" applyFont="1" applyBorder="1"/>
    <xf numFmtId="10" fontId="0" fillId="0" borderId="10" xfId="1" applyNumberFormat="1" applyFont="1" applyBorder="1"/>
    <xf numFmtId="0" fontId="0" fillId="0" borderId="12" xfId="0" applyBorder="1"/>
    <xf numFmtId="0" fontId="0" fillId="0" borderId="13" xfId="0" applyBorder="1"/>
    <xf numFmtId="3" fontId="0" fillId="0" borderId="14" xfId="0" applyNumberFormat="1" applyBorder="1"/>
    <xf numFmtId="10" fontId="0" fillId="0" borderId="15" xfId="1" applyNumberFormat="1" applyFont="1" applyBorder="1"/>
    <xf numFmtId="10" fontId="0" fillId="0" borderId="13" xfId="1" applyNumberFormat="1" applyFont="1" applyBorder="1"/>
    <xf numFmtId="10" fontId="0" fillId="0" borderId="0" xfId="1" applyNumberFormat="1" applyFont="1" applyBorder="1"/>
    <xf numFmtId="0" fontId="0" fillId="0" borderId="14" xfId="0" applyBorder="1"/>
    <xf numFmtId="3" fontId="0" fillId="0" borderId="9" xfId="0" applyNumberFormat="1" applyBorder="1"/>
    <xf numFmtId="3" fontId="0" fillId="0" borderId="12" xfId="0" applyNumberFormat="1" applyBorder="1"/>
    <xf numFmtId="10" fontId="0" fillId="0" borderId="0" xfId="1" applyNumberFormat="1" applyFont="1"/>
    <xf numFmtId="0" fontId="0" fillId="0" borderId="0" xfId="0" applyAlignment="1">
      <alignment horizontal="center" vertical="center" textRotation="90"/>
    </xf>
    <xf numFmtId="0" fontId="0" fillId="0" borderId="7" xfId="0" applyBorder="1"/>
    <xf numFmtId="3" fontId="0" fillId="0" borderId="17" xfId="0" applyNumberFormat="1" applyBorder="1"/>
    <xf numFmtId="3" fontId="0" fillId="0" borderId="16" xfId="0" applyNumberFormat="1" applyBorder="1"/>
    <xf numFmtId="0" fontId="0" fillId="0" borderId="10" xfId="0" applyBorder="1" applyAlignment="1">
      <alignment horizontal="center" vertical="center" textRotation="90"/>
    </xf>
    <xf numFmtId="0" fontId="0" fillId="0" borderId="10" xfId="0" applyBorder="1" applyAlignment="1">
      <alignment vertical="center" textRotation="90"/>
    </xf>
    <xf numFmtId="0" fontId="0" fillId="0" borderId="0" xfId="0" applyAlignment="1">
      <alignment horizontal="center"/>
    </xf>
    <xf numFmtId="9" fontId="3" fillId="0" borderId="0" xfId="0" applyNumberFormat="1" applyFont="1" applyAlignment="1">
      <alignment vertical="center" textRotation="90"/>
    </xf>
    <xf numFmtId="10" fontId="0" fillId="0" borderId="4" xfId="0" applyNumberFormat="1" applyBorder="1"/>
    <xf numFmtId="10" fontId="0" fillId="0" borderId="4" xfId="1" applyNumberFormat="1" applyFont="1" applyBorder="1"/>
    <xf numFmtId="1" fontId="0" fillId="0" borderId="0" xfId="1" applyNumberFormat="1" applyFont="1"/>
    <xf numFmtId="0" fontId="0" fillId="0" borderId="4" xfId="0" applyBorder="1" applyAlignment="1">
      <alignment horizontal="center" vertical="center"/>
    </xf>
    <xf numFmtId="3" fontId="0" fillId="0" borderId="13" xfId="0" applyNumberFormat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1" fontId="0" fillId="0" borderId="10" xfId="0" applyNumberFormat="1" applyBorder="1"/>
    <xf numFmtId="1" fontId="0" fillId="0" borderId="6" xfId="0" applyNumberFormat="1" applyBorder="1"/>
    <xf numFmtId="1" fontId="0" fillId="0" borderId="9" xfId="0" applyNumberFormat="1" applyBorder="1"/>
    <xf numFmtId="1" fontId="0" fillId="0" borderId="12" xfId="0" applyNumberFormat="1" applyBorder="1"/>
    <xf numFmtId="164" fontId="0" fillId="0" borderId="0" xfId="0" applyNumberFormat="1"/>
    <xf numFmtId="0" fontId="7" fillId="0" borderId="0" xfId="0" applyFont="1"/>
    <xf numFmtId="3" fontId="6" fillId="0" borderId="0" xfId="0" applyNumberFormat="1" applyFont="1"/>
    <xf numFmtId="3" fontId="0" fillId="0" borderId="19" xfId="0" applyNumberFormat="1" applyBorder="1"/>
    <xf numFmtId="10" fontId="0" fillId="0" borderId="0" xfId="0" applyNumberFormat="1"/>
    <xf numFmtId="9" fontId="0" fillId="0" borderId="0" xfId="1" applyFont="1"/>
    <xf numFmtId="3" fontId="6" fillId="0" borderId="14" xfId="0" applyNumberFormat="1" applyFont="1" applyBorder="1"/>
    <xf numFmtId="9" fontId="0" fillId="0" borderId="0" xfId="0" applyNumberFormat="1"/>
    <xf numFmtId="1" fontId="0" fillId="0" borderId="0" xfId="1" applyNumberFormat="1" applyFont="1" applyBorder="1"/>
    <xf numFmtId="1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9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9" fontId="3" fillId="0" borderId="5" xfId="0" applyNumberFormat="1" applyFont="1" applyBorder="1" applyAlignment="1">
      <alignment horizontal="center" vertical="center" textRotation="90"/>
    </xf>
    <xf numFmtId="9" fontId="3" fillId="0" borderId="9" xfId="0" applyNumberFormat="1" applyFont="1" applyBorder="1" applyAlignment="1">
      <alignment horizontal="center" vertical="center" textRotation="90"/>
    </xf>
    <xf numFmtId="9" fontId="3" fillId="0" borderId="12" xfId="0" applyNumberFormat="1" applyFont="1" applyBorder="1" applyAlignment="1">
      <alignment horizontal="center" vertical="center" textRotation="90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9" fontId="3" fillId="0" borderId="0" xfId="0" applyNumberFormat="1" applyFont="1" applyAlignment="1">
      <alignment horizontal="center" vertical="center" textRotation="90"/>
    </xf>
    <xf numFmtId="9" fontId="2" fillId="0" borderId="2" xfId="0" applyNumberFormat="1" applyFont="1" applyBorder="1" applyAlignment="1">
      <alignment horizontal="center"/>
    </xf>
    <xf numFmtId="9" fontId="2" fillId="0" borderId="3" xfId="0" applyNumberFormat="1" applyFont="1" applyBorder="1" applyAlignment="1">
      <alignment horizontal="center"/>
    </xf>
    <xf numFmtId="0" fontId="4" fillId="0" borderId="1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23">
    <dxf>
      <font>
        <b/>
        <i val="0"/>
      </font>
    </dxf>
    <dxf>
      <font>
        <u/>
      </font>
    </dxf>
    <dxf>
      <font>
        <b/>
        <i val="0"/>
      </font>
    </dxf>
    <dxf>
      <font>
        <u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u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strike val="0"/>
        <u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  <u val="none"/>
        <color auto="1"/>
      </font>
      <fill>
        <patternFill patternType="none">
          <bgColor auto="1"/>
        </patternFill>
      </fill>
    </dxf>
    <dxf>
      <font>
        <u/>
      </font>
    </dxf>
    <dxf>
      <font>
        <b/>
        <i val="0"/>
        <u val="none"/>
        <color auto="1"/>
      </font>
      <fill>
        <patternFill patternType="none">
          <bgColor auto="1"/>
        </patternFill>
      </fill>
    </dxf>
    <dxf>
      <font>
        <b/>
        <i val="0"/>
      </font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1FC65-63F9-4C92-813C-72348CB450B7}">
  <dimension ref="D4:J28"/>
  <sheetViews>
    <sheetView workbookViewId="0">
      <selection activeCell="H23" sqref="H23"/>
    </sheetView>
  </sheetViews>
  <sheetFormatPr defaultRowHeight="15" x14ac:dyDescent="0.25"/>
  <cols>
    <col min="4" max="4" width="10.85546875" bestFit="1" customWidth="1"/>
    <col min="5" max="5" width="11" bestFit="1" customWidth="1"/>
    <col min="6" max="6" width="11.85546875" bestFit="1" customWidth="1"/>
    <col min="10" max="10" width="14.140625" bestFit="1" customWidth="1"/>
  </cols>
  <sheetData>
    <row r="4" spans="4:10" x14ac:dyDescent="0.25">
      <c r="D4" t="s">
        <v>133</v>
      </c>
    </row>
    <row r="5" spans="4:10" x14ac:dyDescent="0.25">
      <c r="D5" t="s">
        <v>124</v>
      </c>
      <c r="E5" t="s">
        <v>125</v>
      </c>
      <c r="F5" t="s">
        <v>126</v>
      </c>
      <c r="G5" t="s">
        <v>127</v>
      </c>
      <c r="H5" t="s">
        <v>128</v>
      </c>
      <c r="I5" t="s">
        <v>131</v>
      </c>
      <c r="J5" t="s">
        <v>132</v>
      </c>
    </row>
    <row r="6" spans="4:10" x14ac:dyDescent="0.25">
      <c r="D6" s="57" t="s">
        <v>129</v>
      </c>
      <c r="E6" s="57" t="s">
        <v>138</v>
      </c>
      <c r="F6" s="53" t="str">
        <f>mval!G3</f>
        <v>MABBLC</v>
      </c>
      <c r="G6" s="50">
        <f>mval!H40</f>
        <v>0</v>
      </c>
      <c r="H6" s="50">
        <f>mval!J40</f>
        <v>2.0232275858166338E-3</v>
      </c>
      <c r="I6">
        <f>COUNTIF(mval!H6:H39,"&lt;0")</f>
        <v>0</v>
      </c>
      <c r="J6" cm="1">
        <f t="array" ref="J6">SUM(COUNTIF(mval!G6:G39,mval!$E$6:$E$39))</f>
        <v>24</v>
      </c>
    </row>
    <row r="7" spans="4:10" x14ac:dyDescent="0.25">
      <c r="D7" s="57"/>
      <c r="E7" s="57"/>
      <c r="F7" s="53" t="str">
        <f>mval!K3</f>
        <v>UHGS</v>
      </c>
      <c r="G7" s="50">
        <f>mval!L40</f>
        <v>-2.4695491390896735E-3</v>
      </c>
      <c r="H7" s="50">
        <f>mval!N40</f>
        <v>-2.3359902381802568E-3</v>
      </c>
      <c r="I7">
        <f>COUNTIF(mval!L6:L39,"&lt;0")</f>
        <v>8</v>
      </c>
      <c r="J7" cm="1">
        <f t="array" ref="J7">SUM(COUNTIF(mval!K6:K39,mval!$E$6:$E$39))</f>
        <v>26</v>
      </c>
    </row>
    <row r="8" spans="4:10" x14ac:dyDescent="0.25">
      <c r="D8" s="57"/>
      <c r="E8" s="57"/>
      <c r="F8" s="53" t="str">
        <f>mval!O3</f>
        <v>MADCoM</v>
      </c>
      <c r="G8" s="50">
        <f>mval!P40</f>
        <v>-2.6392323970082249E-3</v>
      </c>
      <c r="H8" s="50">
        <f>mval!R40</f>
        <v>-2.3745535167648971E-3</v>
      </c>
      <c r="I8">
        <f>COUNTIF(mval!P6:P39,"&lt;0")</f>
        <v>8</v>
      </c>
      <c r="J8" cm="1">
        <f t="array" ref="J8">SUM(COUNTIF(mval!O6:O39,mval!$E$6:$E$39))</f>
        <v>26</v>
      </c>
    </row>
    <row r="9" spans="4:10" x14ac:dyDescent="0.25">
      <c r="D9" s="57" t="s">
        <v>130</v>
      </c>
      <c r="E9" s="57" t="s">
        <v>139</v>
      </c>
      <c r="F9" s="53" t="str">
        <f>Lpr!G3</f>
        <v>MABBLC</v>
      </c>
      <c r="G9" s="50">
        <f>Lpr!H21</f>
        <v>0</v>
      </c>
      <c r="H9" s="50">
        <f>Lpr!J21</f>
        <v>8.9884058395273136E-4</v>
      </c>
      <c r="I9">
        <f>COUNTIF(Lpr!H6:H20,"&lt;0")</f>
        <v>0</v>
      </c>
      <c r="J9" cm="1">
        <f t="array" ref="J9">SUM(COUNTIF(Lpr!G6:G20,Lpr!E6:E20))</f>
        <v>6</v>
      </c>
    </row>
    <row r="10" spans="4:10" x14ac:dyDescent="0.25">
      <c r="D10" s="57"/>
      <c r="E10" s="57"/>
      <c r="F10" s="53" t="str">
        <f>Lpr!K3</f>
        <v>UHGS</v>
      </c>
      <c r="G10" s="50">
        <f>Lpr!L21</f>
        <v>-1.5356236848846978E-3</v>
      </c>
      <c r="H10" s="50">
        <f>Lpr!N21</f>
        <v>-1.1954967155790512E-3</v>
      </c>
      <c r="I10">
        <f>COUNTIF(Lpr!L6:L20,"&lt;0")</f>
        <v>9</v>
      </c>
      <c r="J10" cm="1">
        <f t="array" ref="J10">SUM(COUNTIF(Lpr!K6:K20,Lpr!$E$6:$E$20))</f>
        <v>8</v>
      </c>
    </row>
    <row r="11" spans="4:10" x14ac:dyDescent="0.25">
      <c r="D11" s="57"/>
      <c r="E11" s="57"/>
      <c r="F11" s="53" t="str">
        <f>Lpr!O3</f>
        <v>MADCoM</v>
      </c>
      <c r="G11" s="50">
        <f>Lpr!P21</f>
        <v>-2.1861064251413433E-3</v>
      </c>
      <c r="H11" s="50">
        <f>Lpr!R21</f>
        <v>-1.8687151290529929E-3</v>
      </c>
      <c r="I11">
        <f>COUNTIF(Lpr!P6:P20,"&lt;0")</f>
        <v>9</v>
      </c>
      <c r="J11" cm="1">
        <f t="array" ref="J11">SUM(COUNTIF(Lpr!O6:O20,Lpr!E6:E20))</f>
        <v>8</v>
      </c>
    </row>
    <row r="14" spans="4:10" x14ac:dyDescent="0.25">
      <c r="D14" t="s">
        <v>134</v>
      </c>
    </row>
    <row r="15" spans="4:10" x14ac:dyDescent="0.25">
      <c r="D15" t="s">
        <v>124</v>
      </c>
      <c r="E15" t="s">
        <v>125</v>
      </c>
      <c r="F15" t="s">
        <v>126</v>
      </c>
      <c r="G15" t="s">
        <v>127</v>
      </c>
      <c r="H15" t="s">
        <v>128</v>
      </c>
      <c r="I15" t="s">
        <v>131</v>
      </c>
    </row>
    <row r="16" spans="4:10" x14ac:dyDescent="0.25">
      <c r="D16" s="57" t="s">
        <v>135</v>
      </c>
      <c r="E16" s="58" t="s">
        <v>140</v>
      </c>
      <c r="F16" s="53" t="str">
        <f>Hefei!F3</f>
        <v>RDG-MAENS</v>
      </c>
      <c r="G16" s="50">
        <f>Hefei!G16</f>
        <v>3.7593404503308434E-2</v>
      </c>
      <c r="H16" s="50">
        <f>Hefei!I16</f>
        <v>5.5460593534105575E-2</v>
      </c>
      <c r="I16">
        <f>COUNTIF(Hefei!G6:G15,"&lt;0")</f>
        <v>0</v>
      </c>
    </row>
    <row r="17" spans="4:9" x14ac:dyDescent="0.25">
      <c r="D17" s="57"/>
      <c r="E17" s="58"/>
      <c r="F17" s="53" t="str">
        <f>Hefei!J3</f>
        <v>RCO-SAHiD</v>
      </c>
      <c r="G17" s="50">
        <f>Hefei!K16</f>
        <v>2.0322820794367404E-2</v>
      </c>
      <c r="H17" s="50">
        <f>Hefei!M16</f>
        <v>2.5629202043350108E-2</v>
      </c>
      <c r="I17">
        <f>COUNTIF(Hefei!K6:K15,"&lt;0")</f>
        <v>0</v>
      </c>
    </row>
    <row r="18" spans="4:9" x14ac:dyDescent="0.25">
      <c r="D18" s="57"/>
      <c r="E18" s="58"/>
      <c r="F18" s="53" t="str">
        <f>Hefei!V3</f>
        <v xml:space="preserve">UHGS </v>
      </c>
      <c r="G18" s="50">
        <f>Hefei!W16</f>
        <v>-8.0878350340459761E-4</v>
      </c>
      <c r="H18" s="50">
        <f>Hefei!Y16</f>
        <v>2.3497052591457289E-3</v>
      </c>
      <c r="I18">
        <f>COUNTIF(Hefei!W6:W15,"&lt;0")</f>
        <v>5</v>
      </c>
    </row>
    <row r="19" spans="4:9" x14ac:dyDescent="0.25">
      <c r="D19" s="57"/>
      <c r="E19" s="58"/>
      <c r="F19" s="53" t="str">
        <f>Hefei!R3</f>
        <v>MADCoM</v>
      </c>
      <c r="G19" s="50">
        <f>Hefei!S16</f>
        <v>-3.8634069147792439E-3</v>
      </c>
      <c r="H19" s="50">
        <f>Hefei!U16</f>
        <v>-5.8422136383380337E-4</v>
      </c>
      <c r="I19">
        <f>COUNTIF(Hefei!S6:S15,"&lt;0")</f>
        <v>5</v>
      </c>
    </row>
    <row r="20" spans="4:9" x14ac:dyDescent="0.25">
      <c r="D20" s="57" t="s">
        <v>136</v>
      </c>
      <c r="E20" s="57" t="s">
        <v>141</v>
      </c>
      <c r="F20" s="53" t="str">
        <f>Beijing!F3</f>
        <v>RDG-MAENS</v>
      </c>
      <c r="G20" s="50">
        <f>Beijing!G16</f>
        <v>0.14352374202678242</v>
      </c>
      <c r="H20" s="50">
        <f>Beijing!I16</f>
        <v>0.17587494281565325</v>
      </c>
      <c r="I20">
        <f>COUNTIF(Beijing!G6:G15,"&lt;0")</f>
        <v>0</v>
      </c>
    </row>
    <row r="21" spans="4:9" x14ac:dyDescent="0.25">
      <c r="D21" s="57"/>
      <c r="E21" s="57"/>
      <c r="F21" s="53" t="str">
        <f>Beijing!J3</f>
        <v>RCO-SAHiD</v>
      </c>
      <c r="G21" s="50">
        <f>Beijing!K16</f>
        <v>2.0145910220737064E-2</v>
      </c>
      <c r="H21" s="50">
        <f>Beijing!M16</f>
        <v>2.9359362233984897E-2</v>
      </c>
      <c r="I21">
        <f>COUNTIF(Beijing!K6:K15,"&lt;0")</f>
        <v>0</v>
      </c>
    </row>
    <row r="22" spans="4:9" x14ac:dyDescent="0.25">
      <c r="D22" s="57"/>
      <c r="E22" s="57"/>
      <c r="F22" s="53" t="str">
        <f>Beijing!V3</f>
        <v>UHGS</v>
      </c>
      <c r="G22" s="50">
        <f>Beijing!W16</f>
        <v>2.7858834786463004E-3</v>
      </c>
      <c r="H22" s="50">
        <f>Beijing!Y16</f>
        <v>7.4056656013053558E-3</v>
      </c>
      <c r="I22">
        <f>COUNTIF(Beijing!W6:W15,"&lt;0")</f>
        <v>1</v>
      </c>
    </row>
    <row r="23" spans="4:9" x14ac:dyDescent="0.25">
      <c r="D23" s="57"/>
      <c r="E23" s="57"/>
      <c r="F23" s="53" t="str">
        <f>Beijing!R3</f>
        <v>MADCoM</v>
      </c>
      <c r="G23" s="50">
        <f>Beijing!S16</f>
        <v>-4.28157959033304E-3</v>
      </c>
      <c r="H23" s="50">
        <f>Beijing!U16</f>
        <v>3.1641960180306403E-5</v>
      </c>
      <c r="I23">
        <f>COUNTIF(Beijing!S6:S15,"&lt;0")</f>
        <v>8</v>
      </c>
    </row>
    <row r="24" spans="4:9" x14ac:dyDescent="0.25">
      <c r="D24" s="57" t="s">
        <v>137</v>
      </c>
      <c r="E24" s="57" t="s">
        <v>142</v>
      </c>
      <c r="F24" s="53" t="str">
        <f>kw!G3</f>
        <v>FastCARP</v>
      </c>
      <c r="G24" s="50">
        <f>kw!H36</f>
        <v>2.7656059236818964E-2</v>
      </c>
      <c r="H24" s="50">
        <f>kw!J36</f>
        <v>2.7656059236818964E-2</v>
      </c>
      <c r="I24">
        <f>COUNTIF(kw!H24:H35,"&lt;0")</f>
        <v>0</v>
      </c>
    </row>
    <row r="25" spans="4:9" x14ac:dyDescent="0.25">
      <c r="D25" s="57"/>
      <c r="E25" s="57"/>
      <c r="F25" s="53" t="str">
        <f>kw!O3</f>
        <v>SAHiD</v>
      </c>
      <c r="G25" s="50">
        <f>kw!P36</f>
        <v>4.852890845756197E-2</v>
      </c>
      <c r="H25" s="50">
        <f>kw!R36</f>
        <v>5.7651938637586032E-2</v>
      </c>
      <c r="I25">
        <f>COUNTIF(kw!P24:P35,"&lt;0")</f>
        <v>0</v>
      </c>
    </row>
    <row r="26" spans="4:9" x14ac:dyDescent="0.25">
      <c r="D26" s="57"/>
      <c r="E26" s="57"/>
      <c r="F26" s="53" t="str">
        <f>kw!S3</f>
        <v>RCO-SAHiD</v>
      </c>
      <c r="G26" s="50">
        <f>kw!T36</f>
        <v>3.8695648579517961E-2</v>
      </c>
      <c r="H26" s="50">
        <f>kw!V36</f>
        <v>4.8190752532022207E-2</v>
      </c>
      <c r="I26">
        <f>COUNTIF(kw!T24:T35,"&lt;0")</f>
        <v>0</v>
      </c>
    </row>
    <row r="27" spans="4:9" x14ac:dyDescent="0.25">
      <c r="D27" s="57"/>
      <c r="E27" s="57"/>
      <c r="F27" s="53" t="str">
        <f>kw!AA3</f>
        <v>UHGS</v>
      </c>
      <c r="G27" s="50">
        <f>kw!AB36</f>
        <v>2.1413054990267594E-2</v>
      </c>
      <c r="H27" s="50">
        <f>kw!AD36</f>
        <v>2.7757438954726949E-2</v>
      </c>
      <c r="I27">
        <f>COUNTIF(kw!AB24:AB35,"&lt;0")</f>
        <v>0</v>
      </c>
    </row>
    <row r="28" spans="4:9" x14ac:dyDescent="0.25">
      <c r="D28" s="57"/>
      <c r="E28" s="57"/>
      <c r="F28" s="53" t="str">
        <f>kw!W3</f>
        <v>MADCoM</v>
      </c>
      <c r="G28" s="50">
        <f>kw!X36</f>
        <v>-5.7127194270255588E-3</v>
      </c>
      <c r="H28" s="50">
        <f>kw!Z36</f>
        <v>-3.4364051819513186E-4</v>
      </c>
      <c r="I28">
        <f>COUNTIF(kw!X24:X35,"&lt;0")</f>
        <v>8</v>
      </c>
    </row>
  </sheetData>
  <mergeCells count="10">
    <mergeCell ref="D20:D23"/>
    <mergeCell ref="E20:E23"/>
    <mergeCell ref="E24:E28"/>
    <mergeCell ref="D24:D28"/>
    <mergeCell ref="D6:D8"/>
    <mergeCell ref="D9:D11"/>
    <mergeCell ref="E6:E8"/>
    <mergeCell ref="E9:E11"/>
    <mergeCell ref="D16:D19"/>
    <mergeCell ref="E16:E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7F6DA-154D-4F42-9692-FEB2EFB15A47}">
  <dimension ref="B2:AT87"/>
  <sheetViews>
    <sheetView topLeftCell="Z42" workbookViewId="0">
      <selection activeCell="AT43" sqref="AT43:AT77"/>
    </sheetView>
  </sheetViews>
  <sheetFormatPr defaultRowHeight="15" x14ac:dyDescent="0.25"/>
  <sheetData>
    <row r="2" spans="2:46" ht="15.75" thickBot="1" x14ac:dyDescent="0.3"/>
    <row r="3" spans="2:46" ht="16.5" thickTop="1" thickBot="1" x14ac:dyDescent="0.3">
      <c r="G3" s="62" t="s">
        <v>25</v>
      </c>
      <c r="H3" s="63"/>
      <c r="I3" s="63"/>
      <c r="J3" s="64"/>
      <c r="K3" s="62" t="s">
        <v>74</v>
      </c>
      <c r="L3" s="63"/>
      <c r="M3" s="63"/>
      <c r="N3" s="64"/>
      <c r="O3" s="62" t="s">
        <v>26</v>
      </c>
      <c r="P3" s="63"/>
      <c r="Q3" s="63"/>
      <c r="R3" s="64"/>
      <c r="S3" s="65"/>
      <c r="T3" s="66"/>
      <c r="U3" s="66"/>
      <c r="V3" s="66"/>
      <c r="AD3" s="59" t="s">
        <v>7</v>
      </c>
      <c r="AE3" s="60"/>
      <c r="AF3" s="60"/>
      <c r="AG3" s="60"/>
      <c r="AH3" s="60"/>
      <c r="AI3" s="60"/>
      <c r="AJ3" s="60"/>
      <c r="AK3" s="60"/>
      <c r="AL3" s="60"/>
      <c r="AM3" s="61"/>
    </row>
    <row r="4" spans="2:46" ht="16.5" thickTop="1" thickBot="1" x14ac:dyDescent="0.3">
      <c r="G4" s="59" t="s">
        <v>0</v>
      </c>
      <c r="H4" s="61"/>
      <c r="I4" s="59" t="s">
        <v>1</v>
      </c>
      <c r="J4" s="61"/>
      <c r="K4" s="59" t="s">
        <v>0</v>
      </c>
      <c r="L4" s="61"/>
      <c r="M4" s="59" t="s">
        <v>1</v>
      </c>
      <c r="N4" s="61"/>
      <c r="O4" s="59" t="s">
        <v>0</v>
      </c>
      <c r="P4" s="61"/>
      <c r="Q4" s="59" t="s">
        <v>1</v>
      </c>
      <c r="R4" s="61"/>
      <c r="S4" s="58"/>
      <c r="T4" s="58"/>
      <c r="U4" s="58"/>
      <c r="V4" s="58"/>
      <c r="Y4" s="23"/>
      <c r="Z4" s="1" t="s">
        <v>2</v>
      </c>
      <c r="AA4" s="1" t="s">
        <v>8</v>
      </c>
      <c r="AB4" s="1" t="str">
        <f t="shared" ref="AB4:AB38" si="0">E5</f>
        <v>LB</v>
      </c>
      <c r="AC4" s="1" t="s">
        <v>27</v>
      </c>
      <c r="AD4" s="2">
        <v>1</v>
      </c>
      <c r="AE4" s="4">
        <v>2</v>
      </c>
      <c r="AF4" s="4">
        <v>3</v>
      </c>
      <c r="AG4" s="4">
        <v>4</v>
      </c>
      <c r="AH4" s="4">
        <v>5</v>
      </c>
      <c r="AI4" s="4">
        <v>6</v>
      </c>
      <c r="AJ4" s="4">
        <v>7</v>
      </c>
      <c r="AK4" s="4">
        <v>8</v>
      </c>
      <c r="AL4" s="4">
        <v>9</v>
      </c>
      <c r="AM4" s="3">
        <v>10</v>
      </c>
      <c r="AN4" s="59" t="s">
        <v>0</v>
      </c>
      <c r="AO4" s="61"/>
      <c r="AP4" s="59" t="s">
        <v>1</v>
      </c>
      <c r="AQ4" s="61"/>
      <c r="AR4" s="1" t="s">
        <v>9</v>
      </c>
      <c r="AT4" t="str">
        <f>_xlfn.TEXTJOIN(",",FALSE,Z4:AM4)</f>
        <v>Instance,Nº Tasks,LB,BKS,1,2,3,4,5,6,7,8,9,10</v>
      </c>
    </row>
    <row r="5" spans="2:46" ht="15.75" customHeight="1" thickTop="1" thickBot="1" x14ac:dyDescent="0.3">
      <c r="C5" s="1" t="s">
        <v>2</v>
      </c>
      <c r="D5" s="1" t="s">
        <v>3</v>
      </c>
      <c r="E5" s="1" t="s">
        <v>28</v>
      </c>
      <c r="F5" s="1" t="s">
        <v>27</v>
      </c>
      <c r="G5" s="2" t="s">
        <v>5</v>
      </c>
      <c r="H5" s="3" t="s">
        <v>6</v>
      </c>
      <c r="I5" s="4" t="s">
        <v>5</v>
      </c>
      <c r="J5" s="3" t="s">
        <v>6</v>
      </c>
      <c r="K5" s="2" t="s">
        <v>5</v>
      </c>
      <c r="L5" s="3" t="s">
        <v>6</v>
      </c>
      <c r="M5" s="4" t="s">
        <v>5</v>
      </c>
      <c r="N5" s="3" t="s">
        <v>6</v>
      </c>
      <c r="O5" s="2" t="s">
        <v>5</v>
      </c>
      <c r="P5" s="3" t="s">
        <v>6</v>
      </c>
      <c r="Q5" s="4" t="s">
        <v>5</v>
      </c>
      <c r="R5" s="3" t="s">
        <v>6</v>
      </c>
      <c r="Y5" s="67" t="s">
        <v>26</v>
      </c>
      <c r="Z5" s="5" t="str">
        <f t="shared" ref="Z5:Z18" si="1">C6</f>
        <v>mval1A</v>
      </c>
      <c r="AA5" s="6">
        <f t="shared" ref="AA5:AA18" si="2">D6</f>
        <v>55</v>
      </c>
      <c r="AB5" s="6">
        <f t="shared" si="0"/>
        <v>230</v>
      </c>
      <c r="AC5" s="7">
        <f t="shared" ref="AC5:AC18" si="3">F6</f>
        <v>230</v>
      </c>
      <c r="AD5" s="14">
        <v>230</v>
      </c>
      <c r="AE5" s="14">
        <v>230</v>
      </c>
      <c r="AF5" s="14">
        <v>230</v>
      </c>
      <c r="AG5" s="14">
        <v>230</v>
      </c>
      <c r="AH5" s="8">
        <v>230</v>
      </c>
      <c r="AI5" s="14">
        <v>230</v>
      </c>
      <c r="AJ5" s="14">
        <v>230</v>
      </c>
      <c r="AK5" s="14">
        <v>230</v>
      </c>
      <c r="AL5" s="14">
        <v>230</v>
      </c>
      <c r="AM5" s="7">
        <v>230</v>
      </c>
      <c r="AN5" s="14">
        <f>MIN(AD5:AM5)</f>
        <v>230</v>
      </c>
      <c r="AO5" s="16">
        <f>AN5/AC5-1</f>
        <v>0</v>
      </c>
      <c r="AP5" s="14">
        <f>AVERAGE(AD5:AM5)</f>
        <v>230</v>
      </c>
      <c r="AQ5" s="16">
        <f>AP5/AC5-1</f>
        <v>0</v>
      </c>
      <c r="AR5" s="24">
        <f>_xlfn.STDEV.P(AD5:AM5)</f>
        <v>0</v>
      </c>
      <c r="AT5" t="str">
        <f t="shared" ref="AT5:AT68" si="4">_xlfn.TEXTJOIN(",",FALSE,Z5:AM5)</f>
        <v>mval1A,55,230,230,230,230,230,230,230,230,230,230,230,230</v>
      </c>
    </row>
    <row r="6" spans="2:46" ht="15.75" thickTop="1" x14ac:dyDescent="0.25">
      <c r="B6" s="32"/>
      <c r="C6" s="5" t="s">
        <v>29</v>
      </c>
      <c r="D6" s="6">
        <v>55</v>
      </c>
      <c r="E6" s="6">
        <v>230</v>
      </c>
      <c r="F6" s="7">
        <v>230</v>
      </c>
      <c r="G6" s="8">
        <v>230</v>
      </c>
      <c r="H6" s="9">
        <f>G6/$F6-1</f>
        <v>0</v>
      </c>
      <c r="I6" s="8">
        <v>230</v>
      </c>
      <c r="J6" s="10">
        <f>I6/$F6-1</f>
        <v>0</v>
      </c>
      <c r="K6" s="14">
        <f>AN44</f>
        <v>230</v>
      </c>
      <c r="L6" s="10">
        <f>K6/$F6-1</f>
        <v>0</v>
      </c>
      <c r="M6" s="14">
        <f>AP44</f>
        <v>230</v>
      </c>
      <c r="N6" s="10">
        <f>M6/$F6-1</f>
        <v>0</v>
      </c>
      <c r="O6" s="14">
        <f t="shared" ref="O6:O19" si="5">AN5</f>
        <v>230</v>
      </c>
      <c r="P6" s="10">
        <f t="shared" ref="P6:P19" si="6">AO5</f>
        <v>0</v>
      </c>
      <c r="Q6" s="14">
        <f t="shared" ref="Q6:Q19" si="7">AP5</f>
        <v>230</v>
      </c>
      <c r="R6" s="10">
        <f t="shared" ref="R6:R19" si="8">AQ5</f>
        <v>0</v>
      </c>
      <c r="S6" s="14"/>
      <c r="T6" s="54" cm="1">
        <f t="array" ref="T6">SUM(COUNTIF(G6:G39,E6:E39))</f>
        <v>24</v>
      </c>
      <c r="U6" s="14"/>
      <c r="V6" s="22"/>
      <c r="Y6" s="68"/>
      <c r="Z6" s="11" t="str">
        <f t="shared" si="1"/>
        <v>mval1B</v>
      </c>
      <c r="AA6" s="12">
        <f t="shared" si="2"/>
        <v>51</v>
      </c>
      <c r="AB6" s="12">
        <f>E7</f>
        <v>261</v>
      </c>
      <c r="AC6" s="13">
        <f t="shared" si="3"/>
        <v>261</v>
      </c>
      <c r="AD6" s="14">
        <v>261</v>
      </c>
      <c r="AE6" s="14">
        <v>261</v>
      </c>
      <c r="AF6" s="14">
        <v>261</v>
      </c>
      <c r="AG6" s="14">
        <v>261</v>
      </c>
      <c r="AH6" s="14">
        <v>261</v>
      </c>
      <c r="AI6" s="14">
        <v>261</v>
      </c>
      <c r="AJ6" s="14">
        <v>261</v>
      </c>
      <c r="AK6" s="14">
        <v>261</v>
      </c>
      <c r="AL6" s="14">
        <v>261</v>
      </c>
      <c r="AM6" s="13">
        <v>261</v>
      </c>
      <c r="AN6" s="14">
        <f t="shared" ref="AN6:AN18" si="9">MIN(AD6:AM6)</f>
        <v>261</v>
      </c>
      <c r="AO6" s="16">
        <f t="shared" ref="AO6:AO18" si="10">AN6/AC6-1</f>
        <v>0</v>
      </c>
      <c r="AP6" s="14">
        <f t="shared" ref="AP6:AP18" si="11">AVERAGE(AD6:AM6)</f>
        <v>261</v>
      </c>
      <c r="AQ6" s="16">
        <f t="shared" ref="AQ6:AQ18" si="12">AP6/AC6-1</f>
        <v>0</v>
      </c>
      <c r="AR6" s="24">
        <f t="shared" ref="AR6:AR18" si="13">_xlfn.STDEV.P(AD6:AM6)</f>
        <v>0</v>
      </c>
      <c r="AT6" t="str">
        <f t="shared" si="4"/>
        <v>mval1B,51,261,261,261,261,261,261,261,261,261,261,261,261</v>
      </c>
    </row>
    <row r="7" spans="2:46" x14ac:dyDescent="0.25">
      <c r="B7" s="32"/>
      <c r="C7" s="11" t="s">
        <v>30</v>
      </c>
      <c r="D7" s="12">
        <v>51</v>
      </c>
      <c r="E7" s="12">
        <v>261</v>
      </c>
      <c r="F7" s="13">
        <v>261</v>
      </c>
      <c r="G7" s="14">
        <v>261</v>
      </c>
      <c r="H7" s="15">
        <f>G7/$F7-1</f>
        <v>0</v>
      </c>
      <c r="I7" s="14">
        <v>261</v>
      </c>
      <c r="J7" s="16">
        <f>I7/$F7-1</f>
        <v>0</v>
      </c>
      <c r="K7" s="14">
        <f t="shared" ref="K7:K39" si="14">AN45</f>
        <v>261</v>
      </c>
      <c r="L7" s="16">
        <f>K7/$F7-1</f>
        <v>0</v>
      </c>
      <c r="M7" s="14">
        <f t="shared" ref="M7:M39" si="15">AP45</f>
        <v>261</v>
      </c>
      <c r="N7" s="16">
        <f>M7/$F7-1</f>
        <v>0</v>
      </c>
      <c r="O7" s="14">
        <f t="shared" si="5"/>
        <v>261</v>
      </c>
      <c r="P7" s="16">
        <f t="shared" si="6"/>
        <v>0</v>
      </c>
      <c r="Q7" s="14">
        <f t="shared" si="7"/>
        <v>261</v>
      </c>
      <c r="R7" s="16">
        <f t="shared" si="8"/>
        <v>0</v>
      </c>
      <c r="S7" s="14"/>
      <c r="T7" s="22"/>
      <c r="U7" s="14"/>
      <c r="V7" s="22"/>
      <c r="Y7" s="68"/>
      <c r="Z7" s="11" t="str">
        <f t="shared" si="1"/>
        <v>mval1C</v>
      </c>
      <c r="AA7" s="12">
        <f t="shared" si="2"/>
        <v>53</v>
      </c>
      <c r="AB7" s="12">
        <f t="shared" si="0"/>
        <v>309</v>
      </c>
      <c r="AC7" s="13">
        <f t="shared" si="3"/>
        <v>315</v>
      </c>
      <c r="AD7" s="14">
        <v>310</v>
      </c>
      <c r="AE7" s="14">
        <v>309</v>
      </c>
      <c r="AF7" s="14">
        <v>310</v>
      </c>
      <c r="AG7" s="14">
        <v>310</v>
      </c>
      <c r="AH7" s="14">
        <v>309</v>
      </c>
      <c r="AI7" s="14">
        <v>310</v>
      </c>
      <c r="AJ7" s="14">
        <v>309</v>
      </c>
      <c r="AK7" s="14">
        <v>310</v>
      </c>
      <c r="AL7" s="14">
        <v>309</v>
      </c>
      <c r="AM7" s="13">
        <v>310</v>
      </c>
      <c r="AN7" s="14">
        <f t="shared" si="9"/>
        <v>309</v>
      </c>
      <c r="AO7" s="16">
        <f t="shared" si="10"/>
        <v>-1.9047619047619091E-2</v>
      </c>
      <c r="AP7" s="14">
        <f t="shared" si="11"/>
        <v>309.60000000000002</v>
      </c>
      <c r="AQ7" s="16">
        <f t="shared" si="12"/>
        <v>-1.7142857142857015E-2</v>
      </c>
      <c r="AR7" s="24">
        <f t="shared" si="13"/>
        <v>0.48989794855663571</v>
      </c>
      <c r="AT7" t="str">
        <f t="shared" si="4"/>
        <v>mval1C,53,309,315,310,309,310,310,309,310,309,310,309,310</v>
      </c>
    </row>
    <row r="8" spans="2:46" x14ac:dyDescent="0.25">
      <c r="B8" s="32"/>
      <c r="C8" s="11" t="s">
        <v>31</v>
      </c>
      <c r="D8" s="12">
        <v>53</v>
      </c>
      <c r="E8" s="12">
        <v>309</v>
      </c>
      <c r="F8" s="13">
        <v>315</v>
      </c>
      <c r="G8" s="14">
        <v>315</v>
      </c>
      <c r="H8" s="15">
        <f t="shared" ref="H8:H39" si="16">G8/$F8-1</f>
        <v>0</v>
      </c>
      <c r="I8" s="14">
        <v>315</v>
      </c>
      <c r="J8" s="16">
        <f t="shared" ref="J8:J39" si="17">I8/$F8-1</f>
        <v>0</v>
      </c>
      <c r="K8" s="14">
        <f t="shared" si="14"/>
        <v>309</v>
      </c>
      <c r="L8" s="16">
        <f t="shared" ref="L8:L39" si="18">K8/$F8-1</f>
        <v>-1.9047619047619091E-2</v>
      </c>
      <c r="M8" s="14">
        <f t="shared" si="15"/>
        <v>309.2</v>
      </c>
      <c r="N8" s="16">
        <f t="shared" ref="N8:N39" si="19">M8/$F8-1</f>
        <v>-1.8412698412698436E-2</v>
      </c>
      <c r="O8" s="14">
        <f t="shared" si="5"/>
        <v>309</v>
      </c>
      <c r="P8" s="16">
        <f t="shared" si="6"/>
        <v>-1.9047619047619091E-2</v>
      </c>
      <c r="Q8" s="14">
        <f t="shared" si="7"/>
        <v>309.60000000000002</v>
      </c>
      <c r="R8" s="16">
        <f t="shared" si="8"/>
        <v>-1.7142857142857015E-2</v>
      </c>
      <c r="S8" s="14"/>
      <c r="T8" s="22"/>
      <c r="U8" s="14"/>
      <c r="V8" s="22"/>
      <c r="Y8" s="68"/>
      <c r="Z8" s="11" t="str">
        <f t="shared" si="1"/>
        <v>mval2A</v>
      </c>
      <c r="AA8" s="12">
        <f t="shared" si="2"/>
        <v>44</v>
      </c>
      <c r="AB8" s="12">
        <f t="shared" si="0"/>
        <v>324</v>
      </c>
      <c r="AC8" s="13">
        <f t="shared" si="3"/>
        <v>324</v>
      </c>
      <c r="AD8" s="14">
        <v>324</v>
      </c>
      <c r="AE8" s="14">
        <v>324</v>
      </c>
      <c r="AF8" s="14">
        <v>324</v>
      </c>
      <c r="AG8" s="14">
        <v>324</v>
      </c>
      <c r="AH8" s="14">
        <v>324</v>
      </c>
      <c r="AI8" s="14">
        <v>324</v>
      </c>
      <c r="AJ8" s="14">
        <v>324</v>
      </c>
      <c r="AK8" s="14">
        <v>324</v>
      </c>
      <c r="AL8" s="14">
        <v>324</v>
      </c>
      <c r="AM8" s="13">
        <v>324</v>
      </c>
      <c r="AN8" s="14">
        <f t="shared" si="9"/>
        <v>324</v>
      </c>
      <c r="AO8" s="16">
        <f t="shared" si="10"/>
        <v>0</v>
      </c>
      <c r="AP8" s="14">
        <f t="shared" si="11"/>
        <v>324</v>
      </c>
      <c r="AQ8" s="16">
        <f t="shared" si="12"/>
        <v>0</v>
      </c>
      <c r="AR8" s="24">
        <f t="shared" si="13"/>
        <v>0</v>
      </c>
      <c r="AT8" t="str">
        <f t="shared" si="4"/>
        <v>mval2A,44,324,324,324,324,324,324,324,324,324,324,324,324</v>
      </c>
    </row>
    <row r="9" spans="2:46" x14ac:dyDescent="0.25">
      <c r="B9" s="32"/>
      <c r="C9" s="11" t="s">
        <v>32</v>
      </c>
      <c r="D9" s="12">
        <v>44</v>
      </c>
      <c r="E9" s="12">
        <v>324</v>
      </c>
      <c r="F9" s="13">
        <v>324</v>
      </c>
      <c r="G9" s="14">
        <v>324</v>
      </c>
      <c r="H9" s="15">
        <f t="shared" si="16"/>
        <v>0</v>
      </c>
      <c r="I9" s="14">
        <v>324</v>
      </c>
      <c r="J9" s="16">
        <f t="shared" si="17"/>
        <v>0</v>
      </c>
      <c r="K9" s="14">
        <f t="shared" si="14"/>
        <v>324</v>
      </c>
      <c r="L9" s="16">
        <f t="shared" si="18"/>
        <v>0</v>
      </c>
      <c r="M9" s="14">
        <f t="shared" si="15"/>
        <v>324</v>
      </c>
      <c r="N9" s="16">
        <f t="shared" si="19"/>
        <v>0</v>
      </c>
      <c r="O9" s="14">
        <f t="shared" si="5"/>
        <v>324</v>
      </c>
      <c r="P9" s="16">
        <f t="shared" si="6"/>
        <v>0</v>
      </c>
      <c r="Q9" s="14">
        <f t="shared" si="7"/>
        <v>324</v>
      </c>
      <c r="R9" s="16">
        <f t="shared" si="8"/>
        <v>0</v>
      </c>
      <c r="S9" s="14"/>
      <c r="T9" s="22"/>
      <c r="U9" s="14"/>
      <c r="V9" s="22"/>
      <c r="Y9" s="68"/>
      <c r="Z9" s="11" t="str">
        <f t="shared" si="1"/>
        <v>mval2B</v>
      </c>
      <c r="AA9" s="12">
        <f t="shared" si="2"/>
        <v>52</v>
      </c>
      <c r="AB9" s="12">
        <f t="shared" si="0"/>
        <v>395</v>
      </c>
      <c r="AC9" s="13">
        <f t="shared" si="3"/>
        <v>395</v>
      </c>
      <c r="AD9" s="29">
        <v>395</v>
      </c>
      <c r="AE9" s="14">
        <v>395</v>
      </c>
      <c r="AF9" s="14">
        <v>395</v>
      </c>
      <c r="AG9" s="14">
        <v>395</v>
      </c>
      <c r="AH9" s="14">
        <v>395</v>
      </c>
      <c r="AI9" s="14">
        <v>395</v>
      </c>
      <c r="AJ9" s="14">
        <v>395</v>
      </c>
      <c r="AK9" s="14">
        <v>395</v>
      </c>
      <c r="AL9" s="14">
        <v>395</v>
      </c>
      <c r="AM9" s="13">
        <v>395</v>
      </c>
      <c r="AN9" s="14">
        <f t="shared" si="9"/>
        <v>395</v>
      </c>
      <c r="AO9" s="16">
        <f t="shared" si="10"/>
        <v>0</v>
      </c>
      <c r="AP9" s="14">
        <f t="shared" si="11"/>
        <v>395</v>
      </c>
      <c r="AQ9" s="16">
        <f t="shared" si="12"/>
        <v>0</v>
      </c>
      <c r="AR9" s="24">
        <f t="shared" si="13"/>
        <v>0</v>
      </c>
      <c r="AT9" t="str">
        <f t="shared" si="4"/>
        <v>mval2B,52,395,395,395,395,395,395,395,395,395,395,395,395</v>
      </c>
    </row>
    <row r="10" spans="2:46" x14ac:dyDescent="0.25">
      <c r="B10" s="32"/>
      <c r="C10" s="11" t="s">
        <v>33</v>
      </c>
      <c r="D10" s="12">
        <v>52</v>
      </c>
      <c r="E10" s="12">
        <v>395</v>
      </c>
      <c r="F10" s="13">
        <v>395</v>
      </c>
      <c r="G10" s="14">
        <v>395</v>
      </c>
      <c r="H10" s="15">
        <f t="shared" si="16"/>
        <v>0</v>
      </c>
      <c r="I10" s="14">
        <v>395</v>
      </c>
      <c r="J10" s="16">
        <f t="shared" si="17"/>
        <v>0</v>
      </c>
      <c r="K10" s="14">
        <f t="shared" si="14"/>
        <v>395</v>
      </c>
      <c r="L10" s="16">
        <f t="shared" si="18"/>
        <v>0</v>
      </c>
      <c r="M10" s="14">
        <f t="shared" si="15"/>
        <v>395</v>
      </c>
      <c r="N10" s="16">
        <f t="shared" si="19"/>
        <v>0</v>
      </c>
      <c r="O10" s="14">
        <f t="shared" si="5"/>
        <v>395</v>
      </c>
      <c r="P10" s="16">
        <f t="shared" si="6"/>
        <v>0</v>
      </c>
      <c r="Q10" s="14">
        <f t="shared" si="7"/>
        <v>395</v>
      </c>
      <c r="R10" s="16">
        <f t="shared" si="8"/>
        <v>0</v>
      </c>
      <c r="S10" s="14"/>
      <c r="T10" s="22"/>
      <c r="U10" s="14"/>
      <c r="V10" s="22"/>
      <c r="Y10" s="68"/>
      <c r="Z10" s="11" t="str">
        <f t="shared" si="1"/>
        <v>mval2C</v>
      </c>
      <c r="AA10" s="11">
        <f t="shared" si="2"/>
        <v>49</v>
      </c>
      <c r="AB10" s="11">
        <f t="shared" si="0"/>
        <v>521</v>
      </c>
      <c r="AC10" s="24">
        <f t="shared" si="3"/>
        <v>526</v>
      </c>
      <c r="AD10" s="14">
        <v>526</v>
      </c>
      <c r="AE10">
        <v>526</v>
      </c>
      <c r="AF10">
        <v>526</v>
      </c>
      <c r="AG10">
        <v>526</v>
      </c>
      <c r="AH10">
        <v>526</v>
      </c>
      <c r="AI10">
        <v>526</v>
      </c>
      <c r="AJ10">
        <v>526</v>
      </c>
      <c r="AK10">
        <v>526</v>
      </c>
      <c r="AL10">
        <v>526</v>
      </c>
      <c r="AM10" s="12">
        <v>526</v>
      </c>
      <c r="AN10" s="14">
        <f t="shared" si="9"/>
        <v>526</v>
      </c>
      <c r="AO10" s="16">
        <f t="shared" si="10"/>
        <v>0</v>
      </c>
      <c r="AP10" s="14">
        <f t="shared" si="11"/>
        <v>526</v>
      </c>
      <c r="AQ10" s="16">
        <f t="shared" si="12"/>
        <v>0</v>
      </c>
      <c r="AR10" s="24">
        <f t="shared" si="13"/>
        <v>0</v>
      </c>
      <c r="AT10" t="str">
        <f t="shared" si="4"/>
        <v>mval2C,49,521,526,526,526,526,526,526,526,526,526,526,526</v>
      </c>
    </row>
    <row r="11" spans="2:46" x14ac:dyDescent="0.25">
      <c r="B11" s="31"/>
      <c r="C11" s="11" t="s">
        <v>34</v>
      </c>
      <c r="D11" s="11">
        <v>49</v>
      </c>
      <c r="E11" s="11">
        <v>521</v>
      </c>
      <c r="F11" s="24">
        <v>526</v>
      </c>
      <c r="G11" s="14">
        <v>526</v>
      </c>
      <c r="H11" s="15">
        <f t="shared" si="16"/>
        <v>0</v>
      </c>
      <c r="I11" s="14">
        <v>526</v>
      </c>
      <c r="J11" s="16">
        <f t="shared" si="17"/>
        <v>0</v>
      </c>
      <c r="K11" s="14">
        <f t="shared" si="14"/>
        <v>526</v>
      </c>
      <c r="L11" s="16">
        <f t="shared" si="18"/>
        <v>0</v>
      </c>
      <c r="M11" s="14">
        <f t="shared" si="15"/>
        <v>526</v>
      </c>
      <c r="N11" s="16">
        <f t="shared" si="19"/>
        <v>0</v>
      </c>
      <c r="O11" s="14">
        <f t="shared" si="5"/>
        <v>526</v>
      </c>
      <c r="P11" s="16">
        <f t="shared" si="6"/>
        <v>0</v>
      </c>
      <c r="Q11" s="14">
        <f t="shared" si="7"/>
        <v>526</v>
      </c>
      <c r="R11" s="16">
        <f t="shared" si="8"/>
        <v>0</v>
      </c>
      <c r="S11" s="14"/>
      <c r="T11" s="22"/>
      <c r="U11" s="14"/>
      <c r="V11" s="22"/>
      <c r="Y11" s="68"/>
      <c r="Z11" s="11" t="str">
        <f t="shared" si="1"/>
        <v>mval3A</v>
      </c>
      <c r="AA11" s="11">
        <f t="shared" si="2"/>
        <v>48</v>
      </c>
      <c r="AB11" s="11">
        <f t="shared" si="0"/>
        <v>115</v>
      </c>
      <c r="AC11" s="24">
        <f t="shared" si="3"/>
        <v>115</v>
      </c>
      <c r="AD11" s="14">
        <v>115</v>
      </c>
      <c r="AE11">
        <v>115</v>
      </c>
      <c r="AF11">
        <v>115</v>
      </c>
      <c r="AG11">
        <v>115</v>
      </c>
      <c r="AH11">
        <v>115</v>
      </c>
      <c r="AI11">
        <v>115</v>
      </c>
      <c r="AJ11">
        <v>115</v>
      </c>
      <c r="AK11">
        <v>115</v>
      </c>
      <c r="AL11">
        <v>115</v>
      </c>
      <c r="AM11" s="12">
        <v>115</v>
      </c>
      <c r="AN11" s="14">
        <f t="shared" si="9"/>
        <v>115</v>
      </c>
      <c r="AO11" s="16">
        <f t="shared" si="10"/>
        <v>0</v>
      </c>
      <c r="AP11" s="14">
        <f t="shared" si="11"/>
        <v>115</v>
      </c>
      <c r="AQ11" s="16">
        <f t="shared" si="12"/>
        <v>0</v>
      </c>
      <c r="AR11" s="24">
        <f t="shared" si="13"/>
        <v>0</v>
      </c>
      <c r="AT11" t="str">
        <f t="shared" si="4"/>
        <v>mval3A,48,115,115,115,115,115,115,115,115,115,115,115,115</v>
      </c>
    </row>
    <row r="12" spans="2:46" x14ac:dyDescent="0.25">
      <c r="B12" s="31"/>
      <c r="C12" s="11" t="s">
        <v>35</v>
      </c>
      <c r="D12" s="11">
        <v>48</v>
      </c>
      <c r="E12" s="11">
        <v>115</v>
      </c>
      <c r="F12" s="24">
        <v>115</v>
      </c>
      <c r="G12" s="14">
        <v>115</v>
      </c>
      <c r="H12" s="15">
        <f t="shared" si="16"/>
        <v>0</v>
      </c>
      <c r="I12" s="14">
        <v>115</v>
      </c>
      <c r="J12" s="16">
        <f t="shared" si="17"/>
        <v>0</v>
      </c>
      <c r="K12" s="14">
        <f t="shared" si="14"/>
        <v>115</v>
      </c>
      <c r="L12" s="16">
        <f t="shared" si="18"/>
        <v>0</v>
      </c>
      <c r="M12" s="14">
        <f t="shared" si="15"/>
        <v>115</v>
      </c>
      <c r="N12" s="16">
        <f t="shared" si="19"/>
        <v>0</v>
      </c>
      <c r="O12" s="14">
        <f t="shared" si="5"/>
        <v>115</v>
      </c>
      <c r="P12" s="16">
        <f t="shared" si="6"/>
        <v>0</v>
      </c>
      <c r="Q12" s="14">
        <f t="shared" si="7"/>
        <v>115</v>
      </c>
      <c r="R12" s="16">
        <f t="shared" si="8"/>
        <v>0</v>
      </c>
      <c r="S12" s="14"/>
      <c r="T12" s="22"/>
      <c r="U12" s="14"/>
      <c r="V12" s="22"/>
      <c r="Y12" s="68"/>
      <c r="Z12" s="11" t="str">
        <f t="shared" si="1"/>
        <v>mval3B</v>
      </c>
      <c r="AA12" s="11">
        <f t="shared" si="2"/>
        <v>45</v>
      </c>
      <c r="AB12" s="11">
        <f t="shared" si="0"/>
        <v>142</v>
      </c>
      <c r="AC12" s="24">
        <f t="shared" si="3"/>
        <v>142</v>
      </c>
      <c r="AD12" s="14">
        <v>142</v>
      </c>
      <c r="AE12">
        <v>142</v>
      </c>
      <c r="AF12">
        <v>142</v>
      </c>
      <c r="AG12">
        <v>142</v>
      </c>
      <c r="AH12">
        <v>142</v>
      </c>
      <c r="AI12">
        <v>142</v>
      </c>
      <c r="AJ12">
        <v>142</v>
      </c>
      <c r="AK12">
        <v>142</v>
      </c>
      <c r="AL12">
        <v>142</v>
      </c>
      <c r="AM12" s="12">
        <v>142</v>
      </c>
      <c r="AN12" s="14">
        <f t="shared" si="9"/>
        <v>142</v>
      </c>
      <c r="AO12" s="16">
        <f t="shared" si="10"/>
        <v>0</v>
      </c>
      <c r="AP12" s="14">
        <f t="shared" si="11"/>
        <v>142</v>
      </c>
      <c r="AQ12" s="16">
        <f t="shared" si="12"/>
        <v>0</v>
      </c>
      <c r="AR12" s="24">
        <f t="shared" si="13"/>
        <v>0</v>
      </c>
      <c r="AT12" t="str">
        <f t="shared" si="4"/>
        <v>mval3B,45,142,142,142,142,142,142,142,142,142,142,142,142</v>
      </c>
    </row>
    <row r="13" spans="2:46" x14ac:dyDescent="0.25">
      <c r="B13" s="31"/>
      <c r="C13" s="11" t="s">
        <v>36</v>
      </c>
      <c r="D13" s="11">
        <v>45</v>
      </c>
      <c r="E13" s="11">
        <v>142</v>
      </c>
      <c r="F13" s="24">
        <v>142</v>
      </c>
      <c r="G13" s="14">
        <v>142</v>
      </c>
      <c r="H13" s="15">
        <f t="shared" si="16"/>
        <v>0</v>
      </c>
      <c r="I13" s="14">
        <v>142</v>
      </c>
      <c r="J13" s="16">
        <f t="shared" si="17"/>
        <v>0</v>
      </c>
      <c r="K13" s="14">
        <f t="shared" si="14"/>
        <v>142</v>
      </c>
      <c r="L13" s="16">
        <f t="shared" si="18"/>
        <v>0</v>
      </c>
      <c r="M13" s="14">
        <f t="shared" si="15"/>
        <v>142</v>
      </c>
      <c r="N13" s="16">
        <f t="shared" si="19"/>
        <v>0</v>
      </c>
      <c r="O13" s="14">
        <f t="shared" si="5"/>
        <v>142</v>
      </c>
      <c r="P13" s="16">
        <f t="shared" si="6"/>
        <v>0</v>
      </c>
      <c r="Q13" s="14">
        <f t="shared" si="7"/>
        <v>142</v>
      </c>
      <c r="R13" s="16">
        <f t="shared" si="8"/>
        <v>0</v>
      </c>
      <c r="S13" s="14"/>
      <c r="T13" s="22"/>
      <c r="U13" s="14"/>
      <c r="V13" s="22"/>
      <c r="Y13" s="68"/>
      <c r="Z13" s="11" t="str">
        <f t="shared" si="1"/>
        <v>mval3C</v>
      </c>
      <c r="AA13" s="11">
        <f t="shared" si="2"/>
        <v>43</v>
      </c>
      <c r="AB13" s="11">
        <f t="shared" si="0"/>
        <v>166</v>
      </c>
      <c r="AC13" s="24">
        <f t="shared" si="3"/>
        <v>166</v>
      </c>
      <c r="AD13" s="14">
        <v>166</v>
      </c>
      <c r="AE13">
        <v>166</v>
      </c>
      <c r="AF13">
        <v>166</v>
      </c>
      <c r="AG13">
        <v>166</v>
      </c>
      <c r="AH13">
        <v>166</v>
      </c>
      <c r="AI13">
        <v>166</v>
      </c>
      <c r="AJ13">
        <v>166</v>
      </c>
      <c r="AK13">
        <v>166</v>
      </c>
      <c r="AL13">
        <v>166</v>
      </c>
      <c r="AM13" s="12">
        <v>166</v>
      </c>
      <c r="AN13" s="14">
        <f t="shared" si="9"/>
        <v>166</v>
      </c>
      <c r="AO13" s="16">
        <f t="shared" si="10"/>
        <v>0</v>
      </c>
      <c r="AP13" s="14">
        <f t="shared" si="11"/>
        <v>166</v>
      </c>
      <c r="AQ13" s="16">
        <f t="shared" si="12"/>
        <v>0</v>
      </c>
      <c r="AR13" s="24">
        <f t="shared" si="13"/>
        <v>0</v>
      </c>
      <c r="AT13" t="str">
        <f t="shared" si="4"/>
        <v>mval3C,43,166,166,166,166,166,166,166,166,166,166,166,166</v>
      </c>
    </row>
    <row r="14" spans="2:46" x14ac:dyDescent="0.25">
      <c r="B14" s="31"/>
      <c r="C14" s="11" t="s">
        <v>37</v>
      </c>
      <c r="D14" s="11">
        <v>43</v>
      </c>
      <c r="E14" s="11">
        <v>166</v>
      </c>
      <c r="F14" s="24">
        <v>166</v>
      </c>
      <c r="G14" s="14">
        <v>166</v>
      </c>
      <c r="H14" s="15">
        <f t="shared" si="16"/>
        <v>0</v>
      </c>
      <c r="I14" s="14">
        <v>166</v>
      </c>
      <c r="J14" s="16">
        <f t="shared" si="17"/>
        <v>0</v>
      </c>
      <c r="K14" s="14">
        <f t="shared" si="14"/>
        <v>166</v>
      </c>
      <c r="L14" s="16">
        <f t="shared" si="18"/>
        <v>0</v>
      </c>
      <c r="M14" s="14">
        <f t="shared" si="15"/>
        <v>166</v>
      </c>
      <c r="N14" s="16">
        <f t="shared" si="19"/>
        <v>0</v>
      </c>
      <c r="O14" s="14">
        <f t="shared" si="5"/>
        <v>166</v>
      </c>
      <c r="P14" s="16">
        <f t="shared" si="6"/>
        <v>0</v>
      </c>
      <c r="Q14" s="14">
        <f t="shared" si="7"/>
        <v>166</v>
      </c>
      <c r="R14" s="16">
        <f t="shared" si="8"/>
        <v>0</v>
      </c>
      <c r="S14" s="14"/>
      <c r="T14" s="22"/>
      <c r="U14" s="14"/>
      <c r="V14" s="22"/>
      <c r="Y14" s="68"/>
      <c r="Z14" s="11" t="str">
        <f t="shared" si="1"/>
        <v>mval4A</v>
      </c>
      <c r="AA14" s="11">
        <f t="shared" si="2"/>
        <v>95</v>
      </c>
      <c r="AB14" s="11">
        <f t="shared" si="0"/>
        <v>580</v>
      </c>
      <c r="AC14" s="24">
        <f t="shared" si="3"/>
        <v>580</v>
      </c>
      <c r="AD14" s="14">
        <v>580</v>
      </c>
      <c r="AE14">
        <v>580</v>
      </c>
      <c r="AF14">
        <v>580</v>
      </c>
      <c r="AG14">
        <v>580</v>
      </c>
      <c r="AH14">
        <v>580</v>
      </c>
      <c r="AI14">
        <v>580</v>
      </c>
      <c r="AJ14">
        <v>580</v>
      </c>
      <c r="AK14">
        <v>580</v>
      </c>
      <c r="AL14">
        <v>580</v>
      </c>
      <c r="AM14" s="12">
        <v>580</v>
      </c>
      <c r="AN14" s="14">
        <f t="shared" si="9"/>
        <v>580</v>
      </c>
      <c r="AO14" s="16">
        <f t="shared" si="10"/>
        <v>0</v>
      </c>
      <c r="AP14" s="14">
        <f t="shared" si="11"/>
        <v>580</v>
      </c>
      <c r="AQ14" s="16">
        <f t="shared" si="12"/>
        <v>0</v>
      </c>
      <c r="AR14" s="24">
        <f t="shared" si="13"/>
        <v>0</v>
      </c>
      <c r="AT14" t="str">
        <f t="shared" si="4"/>
        <v>mval4A,95,580,580,580,580,580,580,580,580,580,580,580,580</v>
      </c>
    </row>
    <row r="15" spans="2:46" x14ac:dyDescent="0.25">
      <c r="B15" s="31"/>
      <c r="C15" s="11" t="s">
        <v>38</v>
      </c>
      <c r="D15" s="11">
        <v>95</v>
      </c>
      <c r="E15" s="11">
        <v>580</v>
      </c>
      <c r="F15" s="24">
        <v>580</v>
      </c>
      <c r="G15" s="14">
        <v>580</v>
      </c>
      <c r="H15" s="15">
        <f t="shared" si="16"/>
        <v>0</v>
      </c>
      <c r="I15" s="14">
        <v>580</v>
      </c>
      <c r="J15" s="16">
        <f t="shared" si="17"/>
        <v>0</v>
      </c>
      <c r="K15" s="14">
        <f t="shared" si="14"/>
        <v>580</v>
      </c>
      <c r="L15" s="16">
        <f t="shared" si="18"/>
        <v>0</v>
      </c>
      <c r="M15" s="14">
        <f t="shared" si="15"/>
        <v>580</v>
      </c>
      <c r="N15" s="16">
        <f t="shared" si="19"/>
        <v>0</v>
      </c>
      <c r="O15" s="14">
        <f t="shared" si="5"/>
        <v>580</v>
      </c>
      <c r="P15" s="16">
        <f t="shared" si="6"/>
        <v>0</v>
      </c>
      <c r="Q15" s="14">
        <f t="shared" si="7"/>
        <v>580</v>
      </c>
      <c r="R15" s="16">
        <f t="shared" si="8"/>
        <v>0</v>
      </c>
      <c r="S15" s="14"/>
      <c r="T15" s="22"/>
      <c r="U15" s="14"/>
      <c r="V15" s="22"/>
      <c r="Y15" s="68"/>
      <c r="Z15" s="11" t="str">
        <f t="shared" si="1"/>
        <v>mval4B</v>
      </c>
      <c r="AA15" s="11">
        <f t="shared" si="2"/>
        <v>102</v>
      </c>
      <c r="AB15" s="11">
        <f t="shared" si="0"/>
        <v>650</v>
      </c>
      <c r="AC15" s="24">
        <f t="shared" si="3"/>
        <v>650</v>
      </c>
      <c r="AD15" s="14">
        <v>650</v>
      </c>
      <c r="AE15">
        <v>650</v>
      </c>
      <c r="AF15">
        <v>650</v>
      </c>
      <c r="AG15">
        <v>650</v>
      </c>
      <c r="AH15">
        <v>650</v>
      </c>
      <c r="AI15">
        <v>650</v>
      </c>
      <c r="AJ15">
        <v>650</v>
      </c>
      <c r="AK15">
        <v>650</v>
      </c>
      <c r="AL15">
        <v>650</v>
      </c>
      <c r="AM15" s="12">
        <v>650</v>
      </c>
      <c r="AN15" s="14">
        <f t="shared" si="9"/>
        <v>650</v>
      </c>
      <c r="AO15" s="16">
        <f t="shared" si="10"/>
        <v>0</v>
      </c>
      <c r="AP15" s="14">
        <f t="shared" si="11"/>
        <v>650</v>
      </c>
      <c r="AQ15" s="16">
        <f t="shared" si="12"/>
        <v>0</v>
      </c>
      <c r="AR15" s="24">
        <f t="shared" si="13"/>
        <v>0</v>
      </c>
      <c r="AT15" t="str">
        <f t="shared" si="4"/>
        <v>mval4B,102,650,650,650,650,650,650,650,650,650,650,650,650</v>
      </c>
    </row>
    <row r="16" spans="2:46" x14ac:dyDescent="0.25">
      <c r="B16" s="31"/>
      <c r="C16" s="11" t="s">
        <v>39</v>
      </c>
      <c r="D16" s="11">
        <v>102</v>
      </c>
      <c r="E16" s="11">
        <v>650</v>
      </c>
      <c r="F16" s="24">
        <v>650</v>
      </c>
      <c r="G16" s="14">
        <v>650</v>
      </c>
      <c r="H16" s="15">
        <f t="shared" si="16"/>
        <v>0</v>
      </c>
      <c r="I16" s="14">
        <v>650</v>
      </c>
      <c r="J16" s="16">
        <f t="shared" si="17"/>
        <v>0</v>
      </c>
      <c r="K16" s="14">
        <f t="shared" si="14"/>
        <v>650</v>
      </c>
      <c r="L16" s="16">
        <f t="shared" si="18"/>
        <v>0</v>
      </c>
      <c r="M16" s="14">
        <f t="shared" si="15"/>
        <v>650</v>
      </c>
      <c r="N16" s="16">
        <f t="shared" si="19"/>
        <v>0</v>
      </c>
      <c r="O16" s="14">
        <f t="shared" si="5"/>
        <v>650</v>
      </c>
      <c r="P16" s="16">
        <f t="shared" si="6"/>
        <v>0</v>
      </c>
      <c r="Q16" s="14">
        <f t="shared" si="7"/>
        <v>650</v>
      </c>
      <c r="R16" s="16">
        <f t="shared" si="8"/>
        <v>0</v>
      </c>
      <c r="S16" s="14"/>
      <c r="T16" s="22"/>
      <c r="U16" s="14"/>
      <c r="V16" s="22"/>
      <c r="Y16" s="68"/>
      <c r="Z16" s="11" t="str">
        <f t="shared" si="1"/>
        <v>mval4C</v>
      </c>
      <c r="AA16" s="11">
        <f t="shared" si="2"/>
        <v>103</v>
      </c>
      <c r="AB16" s="11">
        <f t="shared" si="0"/>
        <v>630</v>
      </c>
      <c r="AC16" s="24">
        <f t="shared" si="3"/>
        <v>630</v>
      </c>
      <c r="AD16" s="14">
        <v>630</v>
      </c>
      <c r="AE16">
        <v>630</v>
      </c>
      <c r="AF16">
        <v>630</v>
      </c>
      <c r="AG16">
        <v>630</v>
      </c>
      <c r="AH16">
        <v>630</v>
      </c>
      <c r="AI16">
        <v>630</v>
      </c>
      <c r="AJ16">
        <v>630</v>
      </c>
      <c r="AK16">
        <v>630</v>
      </c>
      <c r="AL16">
        <v>630</v>
      </c>
      <c r="AM16" s="12">
        <v>630</v>
      </c>
      <c r="AN16" s="14">
        <f t="shared" si="9"/>
        <v>630</v>
      </c>
      <c r="AO16" s="16">
        <f t="shared" si="10"/>
        <v>0</v>
      </c>
      <c r="AP16" s="14">
        <f t="shared" si="11"/>
        <v>630</v>
      </c>
      <c r="AQ16" s="16">
        <f t="shared" si="12"/>
        <v>0</v>
      </c>
      <c r="AR16" s="24">
        <f t="shared" si="13"/>
        <v>0</v>
      </c>
      <c r="AT16" t="str">
        <f t="shared" si="4"/>
        <v>mval4C,103,630,630,630,630,630,630,630,630,630,630,630,630</v>
      </c>
    </row>
    <row r="17" spans="2:46" x14ac:dyDescent="0.25">
      <c r="B17" s="31"/>
      <c r="C17" s="11" t="s">
        <v>40</v>
      </c>
      <c r="D17" s="11">
        <v>103</v>
      </c>
      <c r="E17" s="11">
        <v>630</v>
      </c>
      <c r="F17" s="24">
        <v>630</v>
      </c>
      <c r="G17" s="14">
        <v>630</v>
      </c>
      <c r="H17" s="15">
        <f t="shared" si="16"/>
        <v>0</v>
      </c>
      <c r="I17" s="14">
        <v>631</v>
      </c>
      <c r="J17" s="16">
        <f t="shared" si="17"/>
        <v>1.5873015873015817E-3</v>
      </c>
      <c r="K17" s="14">
        <f t="shared" si="14"/>
        <v>630</v>
      </c>
      <c r="L17" s="16">
        <f t="shared" si="18"/>
        <v>0</v>
      </c>
      <c r="M17" s="14">
        <f t="shared" si="15"/>
        <v>630</v>
      </c>
      <c r="N17" s="16">
        <f t="shared" si="19"/>
        <v>0</v>
      </c>
      <c r="O17" s="14">
        <f t="shared" si="5"/>
        <v>630</v>
      </c>
      <c r="P17" s="16">
        <f t="shared" si="6"/>
        <v>0</v>
      </c>
      <c r="Q17" s="14">
        <f t="shared" si="7"/>
        <v>630</v>
      </c>
      <c r="R17" s="16">
        <f t="shared" si="8"/>
        <v>0</v>
      </c>
      <c r="S17" s="14"/>
      <c r="T17" s="22"/>
      <c r="U17" s="14"/>
      <c r="V17" s="22"/>
      <c r="Y17" s="68"/>
      <c r="Z17" s="11" t="str">
        <f t="shared" si="1"/>
        <v>mval4D</v>
      </c>
      <c r="AA17" s="11">
        <f t="shared" si="2"/>
        <v>104</v>
      </c>
      <c r="AB17" s="11">
        <f t="shared" si="0"/>
        <v>746</v>
      </c>
      <c r="AC17" s="24">
        <f t="shared" si="3"/>
        <v>770</v>
      </c>
      <c r="AD17" s="14">
        <v>750</v>
      </c>
      <c r="AE17">
        <v>750</v>
      </c>
      <c r="AF17">
        <v>750</v>
      </c>
      <c r="AG17">
        <v>750</v>
      </c>
      <c r="AH17">
        <v>750</v>
      </c>
      <c r="AI17">
        <v>750</v>
      </c>
      <c r="AJ17">
        <v>752</v>
      </c>
      <c r="AK17">
        <v>750</v>
      </c>
      <c r="AL17">
        <v>750</v>
      </c>
      <c r="AM17" s="12">
        <v>750</v>
      </c>
      <c r="AN17" s="14">
        <f t="shared" si="9"/>
        <v>750</v>
      </c>
      <c r="AO17" s="16">
        <f t="shared" si="10"/>
        <v>-2.5974025974025983E-2</v>
      </c>
      <c r="AP17" s="14">
        <f t="shared" si="11"/>
        <v>750.2</v>
      </c>
      <c r="AQ17" s="16">
        <f t="shared" si="12"/>
        <v>-2.571428571428569E-2</v>
      </c>
      <c r="AR17" s="24">
        <f t="shared" si="13"/>
        <v>0.6</v>
      </c>
      <c r="AT17" t="str">
        <f t="shared" si="4"/>
        <v>mval4D,104,746,770,750,750,750,750,750,750,752,750,750,750</v>
      </c>
    </row>
    <row r="18" spans="2:46" x14ac:dyDescent="0.25">
      <c r="B18" s="31"/>
      <c r="C18" s="11" t="s">
        <v>41</v>
      </c>
      <c r="D18" s="11">
        <v>104</v>
      </c>
      <c r="E18" s="11">
        <v>746</v>
      </c>
      <c r="F18" s="24">
        <v>770</v>
      </c>
      <c r="G18" s="14">
        <v>770</v>
      </c>
      <c r="H18" s="15">
        <f t="shared" si="16"/>
        <v>0</v>
      </c>
      <c r="I18" s="14">
        <v>776</v>
      </c>
      <c r="J18" s="16">
        <f t="shared" si="17"/>
        <v>7.7922077922076838E-3</v>
      </c>
      <c r="K18" s="14">
        <f t="shared" si="14"/>
        <v>750</v>
      </c>
      <c r="L18" s="16">
        <f t="shared" si="18"/>
        <v>-2.5974025974025983E-2</v>
      </c>
      <c r="M18" s="14">
        <f t="shared" si="15"/>
        <v>750.2</v>
      </c>
      <c r="N18" s="16">
        <f t="shared" si="19"/>
        <v>-2.571428571428569E-2</v>
      </c>
      <c r="O18" s="14">
        <f t="shared" si="5"/>
        <v>750</v>
      </c>
      <c r="P18" s="16">
        <f t="shared" si="6"/>
        <v>-2.5974025974025983E-2</v>
      </c>
      <c r="Q18" s="14">
        <f t="shared" si="7"/>
        <v>750.2</v>
      </c>
      <c r="R18" s="16">
        <f t="shared" si="8"/>
        <v>-2.571428571428569E-2</v>
      </c>
      <c r="S18" s="14"/>
      <c r="T18" s="22"/>
      <c r="U18" s="14"/>
      <c r="V18" s="22"/>
      <c r="Y18" s="68"/>
      <c r="Z18" s="11" t="str">
        <f t="shared" si="1"/>
        <v>mval5A</v>
      </c>
      <c r="AA18" s="11">
        <f t="shared" si="2"/>
        <v>96</v>
      </c>
      <c r="AB18" s="11">
        <f t="shared" si="0"/>
        <v>597</v>
      </c>
      <c r="AC18" s="24">
        <f t="shared" si="3"/>
        <v>597</v>
      </c>
      <c r="AD18" s="14">
        <v>597</v>
      </c>
      <c r="AE18">
        <v>597</v>
      </c>
      <c r="AF18">
        <v>597</v>
      </c>
      <c r="AG18">
        <v>597</v>
      </c>
      <c r="AH18">
        <v>597</v>
      </c>
      <c r="AI18">
        <v>597</v>
      </c>
      <c r="AJ18">
        <v>597</v>
      </c>
      <c r="AK18">
        <v>597</v>
      </c>
      <c r="AL18">
        <v>597</v>
      </c>
      <c r="AM18" s="12">
        <v>597</v>
      </c>
      <c r="AN18" s="14">
        <f t="shared" si="9"/>
        <v>597</v>
      </c>
      <c r="AO18" s="16">
        <f t="shared" si="10"/>
        <v>0</v>
      </c>
      <c r="AP18" s="14">
        <f t="shared" si="11"/>
        <v>597</v>
      </c>
      <c r="AQ18" s="16">
        <f t="shared" si="12"/>
        <v>0</v>
      </c>
      <c r="AR18" s="24">
        <f t="shared" si="13"/>
        <v>0</v>
      </c>
      <c r="AT18" t="str">
        <f t="shared" si="4"/>
        <v>mval5A,96,597,597,597,597,597,597,597,597,597,597,597,597</v>
      </c>
    </row>
    <row r="19" spans="2:46" x14ac:dyDescent="0.25">
      <c r="B19" s="31"/>
      <c r="C19" s="11" t="s">
        <v>42</v>
      </c>
      <c r="D19" s="11">
        <v>96</v>
      </c>
      <c r="E19" s="11">
        <v>597</v>
      </c>
      <c r="F19" s="24">
        <v>597</v>
      </c>
      <c r="G19" s="14">
        <v>597</v>
      </c>
      <c r="H19" s="15">
        <f t="shared" si="16"/>
        <v>0</v>
      </c>
      <c r="I19" s="14">
        <v>597</v>
      </c>
      <c r="J19" s="16">
        <f t="shared" si="17"/>
        <v>0</v>
      </c>
      <c r="K19" s="14">
        <f t="shared" si="14"/>
        <v>597</v>
      </c>
      <c r="L19" s="16">
        <f t="shared" si="18"/>
        <v>0</v>
      </c>
      <c r="M19" s="14">
        <f t="shared" si="15"/>
        <v>597</v>
      </c>
      <c r="N19" s="16">
        <f t="shared" si="19"/>
        <v>0</v>
      </c>
      <c r="O19" s="14">
        <f t="shared" si="5"/>
        <v>597</v>
      </c>
      <c r="P19" s="16">
        <f t="shared" si="6"/>
        <v>0</v>
      </c>
      <c r="Q19" s="14">
        <f t="shared" si="7"/>
        <v>597</v>
      </c>
      <c r="R19" s="16">
        <f t="shared" si="8"/>
        <v>0</v>
      </c>
      <c r="S19" s="14"/>
      <c r="T19" s="22"/>
      <c r="U19" s="14"/>
      <c r="V19" s="22"/>
      <c r="Y19" s="68"/>
      <c r="Z19" s="11" t="str">
        <f t="shared" ref="Z19:Z35" si="20">C20</f>
        <v>mval5B</v>
      </c>
      <c r="AA19" s="11">
        <f t="shared" ref="AA19:AA35" si="21">D20</f>
        <v>91</v>
      </c>
      <c r="AB19" s="11">
        <f t="shared" si="0"/>
        <v>613</v>
      </c>
      <c r="AC19" s="24">
        <f t="shared" ref="AC19:AC35" si="22">F20</f>
        <v>613</v>
      </c>
      <c r="AD19" s="14">
        <v>613</v>
      </c>
      <c r="AE19">
        <v>613</v>
      </c>
      <c r="AF19">
        <v>613</v>
      </c>
      <c r="AG19">
        <v>613</v>
      </c>
      <c r="AH19">
        <v>613</v>
      </c>
      <c r="AI19">
        <v>613</v>
      </c>
      <c r="AJ19">
        <v>613</v>
      </c>
      <c r="AK19">
        <v>613</v>
      </c>
      <c r="AL19">
        <v>613</v>
      </c>
      <c r="AM19" s="12">
        <v>613</v>
      </c>
      <c r="AN19" s="14">
        <f t="shared" ref="AN19:AN36" si="23">MIN(AD19:AM19)</f>
        <v>613</v>
      </c>
      <c r="AO19" s="16">
        <f t="shared" ref="AO19:AO36" si="24">AN19/AC19-1</f>
        <v>0</v>
      </c>
      <c r="AP19" s="14">
        <f t="shared" ref="AP19:AP36" si="25">AVERAGE(AD19:AM19)</f>
        <v>613</v>
      </c>
      <c r="AQ19" s="16">
        <f t="shared" ref="AQ19:AQ36" si="26">AP19/AC19-1</f>
        <v>0</v>
      </c>
      <c r="AR19" s="24">
        <f t="shared" ref="AR19:AR36" si="27">_xlfn.STDEV.P(AD19:AM19)</f>
        <v>0</v>
      </c>
      <c r="AT19" t="str">
        <f t="shared" si="4"/>
        <v>mval5B,91,613,613,613,613,613,613,613,613,613,613,613,613</v>
      </c>
    </row>
    <row r="20" spans="2:46" x14ac:dyDescent="0.25">
      <c r="B20" s="31"/>
      <c r="C20" s="11" t="s">
        <v>43</v>
      </c>
      <c r="D20" s="11">
        <v>91</v>
      </c>
      <c r="E20" s="11">
        <v>613</v>
      </c>
      <c r="F20" s="24">
        <v>613</v>
      </c>
      <c r="G20" s="14">
        <v>613</v>
      </c>
      <c r="H20" s="15">
        <f t="shared" si="16"/>
        <v>0</v>
      </c>
      <c r="I20" s="14">
        <v>615</v>
      </c>
      <c r="J20" s="16">
        <f t="shared" si="17"/>
        <v>3.2626427406199365E-3</v>
      </c>
      <c r="K20" s="14">
        <f t="shared" si="14"/>
        <v>613</v>
      </c>
      <c r="L20" s="16">
        <f t="shared" si="18"/>
        <v>0</v>
      </c>
      <c r="M20" s="14">
        <f t="shared" si="15"/>
        <v>613</v>
      </c>
      <c r="N20" s="16">
        <f t="shared" si="19"/>
        <v>0</v>
      </c>
      <c r="O20" s="14">
        <f t="shared" ref="O20:O39" si="28">AN19</f>
        <v>613</v>
      </c>
      <c r="P20" s="16">
        <f t="shared" ref="P20:P39" si="29">AO19</f>
        <v>0</v>
      </c>
      <c r="Q20" s="14">
        <f t="shared" ref="Q20:Q39" si="30">AP19</f>
        <v>613</v>
      </c>
      <c r="R20" s="16">
        <f t="shared" ref="R20:R39" si="31">AQ19</f>
        <v>0</v>
      </c>
      <c r="S20" s="14"/>
      <c r="T20" s="22"/>
      <c r="U20" s="14"/>
      <c r="V20" s="22"/>
      <c r="Y20" s="68"/>
      <c r="Z20" s="11" t="str">
        <f t="shared" si="20"/>
        <v>mval5C</v>
      </c>
      <c r="AA20" s="11">
        <f t="shared" si="21"/>
        <v>98</v>
      </c>
      <c r="AB20" s="11">
        <f t="shared" si="0"/>
        <v>697</v>
      </c>
      <c r="AC20" s="24">
        <f t="shared" si="22"/>
        <v>697</v>
      </c>
      <c r="AD20" s="14">
        <v>697</v>
      </c>
      <c r="AE20">
        <v>697</v>
      </c>
      <c r="AF20">
        <v>697</v>
      </c>
      <c r="AG20">
        <v>697</v>
      </c>
      <c r="AH20">
        <v>697</v>
      </c>
      <c r="AI20">
        <v>697</v>
      </c>
      <c r="AJ20">
        <v>697</v>
      </c>
      <c r="AK20">
        <v>697</v>
      </c>
      <c r="AL20">
        <v>697</v>
      </c>
      <c r="AM20" s="12">
        <v>697</v>
      </c>
      <c r="AN20" s="14">
        <f t="shared" si="23"/>
        <v>697</v>
      </c>
      <c r="AO20" s="16">
        <f t="shared" si="24"/>
        <v>0</v>
      </c>
      <c r="AP20" s="14">
        <f t="shared" si="25"/>
        <v>697</v>
      </c>
      <c r="AQ20" s="16">
        <f t="shared" si="26"/>
        <v>0</v>
      </c>
      <c r="AR20" s="24">
        <f t="shared" si="27"/>
        <v>0</v>
      </c>
      <c r="AT20" t="str">
        <f t="shared" si="4"/>
        <v>mval5C,98,697,697,697,697,697,697,697,697,697,697,697,697</v>
      </c>
    </row>
    <row r="21" spans="2:46" x14ac:dyDescent="0.25">
      <c r="B21" s="31"/>
      <c r="C21" s="11" t="s">
        <v>44</v>
      </c>
      <c r="D21" s="11">
        <v>98</v>
      </c>
      <c r="E21" s="11">
        <v>697</v>
      </c>
      <c r="F21" s="24">
        <v>697</v>
      </c>
      <c r="G21" s="14">
        <v>697</v>
      </c>
      <c r="H21" s="15">
        <f t="shared" si="16"/>
        <v>0</v>
      </c>
      <c r="I21" s="14">
        <v>697</v>
      </c>
      <c r="J21" s="16">
        <f t="shared" si="17"/>
        <v>0</v>
      </c>
      <c r="K21" s="14">
        <f t="shared" si="14"/>
        <v>697</v>
      </c>
      <c r="L21" s="16">
        <f t="shared" si="18"/>
        <v>0</v>
      </c>
      <c r="M21" s="14">
        <f t="shared" si="15"/>
        <v>697</v>
      </c>
      <c r="N21" s="16">
        <f t="shared" si="19"/>
        <v>0</v>
      </c>
      <c r="O21" s="14">
        <f t="shared" si="28"/>
        <v>697</v>
      </c>
      <c r="P21" s="16">
        <f t="shared" si="29"/>
        <v>0</v>
      </c>
      <c r="Q21" s="14">
        <f t="shared" si="30"/>
        <v>697</v>
      </c>
      <c r="R21" s="16">
        <f t="shared" si="31"/>
        <v>0</v>
      </c>
      <c r="S21" s="14"/>
      <c r="T21" s="22"/>
      <c r="U21" s="14"/>
      <c r="V21" s="22"/>
      <c r="Y21" s="68"/>
      <c r="Z21" s="11" t="str">
        <f t="shared" si="20"/>
        <v>mval5D</v>
      </c>
      <c r="AA21" s="11">
        <f t="shared" si="21"/>
        <v>92</v>
      </c>
      <c r="AB21" s="11">
        <f t="shared" si="0"/>
        <v>719</v>
      </c>
      <c r="AC21" s="11">
        <f t="shared" si="22"/>
        <v>739</v>
      </c>
      <c r="AD21" s="14">
        <v>729</v>
      </c>
      <c r="AE21">
        <v>729</v>
      </c>
      <c r="AF21">
        <v>729</v>
      </c>
      <c r="AG21">
        <v>729</v>
      </c>
      <c r="AH21">
        <v>728</v>
      </c>
      <c r="AI21">
        <v>729</v>
      </c>
      <c r="AJ21">
        <v>729</v>
      </c>
      <c r="AK21">
        <v>729</v>
      </c>
      <c r="AL21">
        <v>729</v>
      </c>
      <c r="AM21" s="12">
        <v>729</v>
      </c>
      <c r="AN21" s="14">
        <f t="shared" si="23"/>
        <v>728</v>
      </c>
      <c r="AO21" s="16">
        <f t="shared" si="24"/>
        <v>-1.4884979702300405E-2</v>
      </c>
      <c r="AP21" s="14">
        <f t="shared" si="25"/>
        <v>728.9</v>
      </c>
      <c r="AQ21" s="16">
        <f t="shared" si="26"/>
        <v>-1.3667117726657629E-2</v>
      </c>
      <c r="AR21" s="24">
        <f t="shared" si="27"/>
        <v>0.3</v>
      </c>
      <c r="AT21" t="str">
        <f t="shared" si="4"/>
        <v>mval5D,92,719,739,729,729,729,729,728,729,729,729,729,729</v>
      </c>
    </row>
    <row r="22" spans="2:46" x14ac:dyDescent="0.25">
      <c r="B22" s="12"/>
      <c r="C22" s="11" t="s">
        <v>45</v>
      </c>
      <c r="D22" s="11">
        <v>92</v>
      </c>
      <c r="E22" s="11">
        <v>719</v>
      </c>
      <c r="F22" s="11">
        <v>739</v>
      </c>
      <c r="G22" s="14">
        <v>739</v>
      </c>
      <c r="H22" s="15">
        <f t="shared" si="16"/>
        <v>0</v>
      </c>
      <c r="I22" s="14">
        <v>757</v>
      </c>
      <c r="J22" s="16">
        <f t="shared" si="17"/>
        <v>2.4357239512855289E-2</v>
      </c>
      <c r="K22" s="14">
        <f t="shared" si="14"/>
        <v>728</v>
      </c>
      <c r="L22" s="16">
        <f t="shared" si="18"/>
        <v>-1.4884979702300405E-2</v>
      </c>
      <c r="M22" s="14">
        <f t="shared" si="15"/>
        <v>729.3</v>
      </c>
      <c r="N22" s="16">
        <f t="shared" si="19"/>
        <v>-1.3125845737483099E-2</v>
      </c>
      <c r="O22" s="14">
        <f t="shared" si="28"/>
        <v>728</v>
      </c>
      <c r="P22" s="16">
        <f t="shared" si="29"/>
        <v>-1.4884979702300405E-2</v>
      </c>
      <c r="Q22" s="14">
        <f t="shared" si="30"/>
        <v>728.9</v>
      </c>
      <c r="R22" s="16">
        <f t="shared" si="31"/>
        <v>-1.3667117726657629E-2</v>
      </c>
      <c r="Y22" s="68"/>
      <c r="Z22" s="11" t="str">
        <f t="shared" si="20"/>
        <v>mval6A</v>
      </c>
      <c r="AA22" s="11">
        <f t="shared" si="21"/>
        <v>69</v>
      </c>
      <c r="AB22" s="11">
        <f t="shared" si="0"/>
        <v>326</v>
      </c>
      <c r="AC22" s="11">
        <f t="shared" si="22"/>
        <v>326</v>
      </c>
      <c r="AD22" s="14">
        <v>326</v>
      </c>
      <c r="AE22">
        <v>326</v>
      </c>
      <c r="AF22">
        <v>326</v>
      </c>
      <c r="AG22">
        <v>326</v>
      </c>
      <c r="AH22">
        <v>326</v>
      </c>
      <c r="AI22">
        <v>326</v>
      </c>
      <c r="AJ22">
        <v>326</v>
      </c>
      <c r="AK22">
        <v>326</v>
      </c>
      <c r="AL22">
        <v>326</v>
      </c>
      <c r="AM22" s="12">
        <v>326</v>
      </c>
      <c r="AN22" s="14">
        <f t="shared" si="23"/>
        <v>326</v>
      </c>
      <c r="AO22" s="16">
        <f t="shared" si="24"/>
        <v>0</v>
      </c>
      <c r="AP22" s="14">
        <f t="shared" si="25"/>
        <v>326</v>
      </c>
      <c r="AQ22" s="16">
        <f t="shared" si="26"/>
        <v>0</v>
      </c>
      <c r="AR22" s="24">
        <f t="shared" si="27"/>
        <v>0</v>
      </c>
      <c r="AT22" t="str">
        <f t="shared" si="4"/>
        <v>mval6A,69,326,326,326,326,326,326,326,326,326,326,326,326</v>
      </c>
    </row>
    <row r="23" spans="2:46" x14ac:dyDescent="0.25">
      <c r="B23" s="12"/>
      <c r="C23" s="11" t="s">
        <v>46</v>
      </c>
      <c r="D23" s="11">
        <v>69</v>
      </c>
      <c r="E23" s="11">
        <v>326</v>
      </c>
      <c r="F23" s="11">
        <v>326</v>
      </c>
      <c r="G23" s="14">
        <v>326</v>
      </c>
      <c r="H23" s="15">
        <f t="shared" si="16"/>
        <v>0</v>
      </c>
      <c r="I23" s="14">
        <v>326</v>
      </c>
      <c r="J23" s="16">
        <f t="shared" si="17"/>
        <v>0</v>
      </c>
      <c r="K23" s="14">
        <f t="shared" si="14"/>
        <v>326</v>
      </c>
      <c r="L23" s="16">
        <f t="shared" si="18"/>
        <v>0</v>
      </c>
      <c r="M23" s="14">
        <f t="shared" si="15"/>
        <v>326</v>
      </c>
      <c r="N23" s="16">
        <f t="shared" si="19"/>
        <v>0</v>
      </c>
      <c r="O23" s="14">
        <f t="shared" si="28"/>
        <v>326</v>
      </c>
      <c r="P23" s="16">
        <f t="shared" si="29"/>
        <v>0</v>
      </c>
      <c r="Q23" s="14">
        <f t="shared" si="30"/>
        <v>326</v>
      </c>
      <c r="R23" s="16">
        <f t="shared" si="31"/>
        <v>0</v>
      </c>
      <c r="Y23" s="68"/>
      <c r="Z23" s="11" t="str">
        <f t="shared" si="20"/>
        <v>mval6B</v>
      </c>
      <c r="AA23" s="11">
        <f t="shared" si="21"/>
        <v>66</v>
      </c>
      <c r="AB23" s="11">
        <f t="shared" si="0"/>
        <v>317</v>
      </c>
      <c r="AC23" s="11">
        <f t="shared" si="22"/>
        <v>317</v>
      </c>
      <c r="AD23" s="14">
        <v>317</v>
      </c>
      <c r="AE23">
        <v>317</v>
      </c>
      <c r="AF23">
        <v>317</v>
      </c>
      <c r="AG23">
        <v>317</v>
      </c>
      <c r="AH23">
        <v>317</v>
      </c>
      <c r="AI23">
        <v>317</v>
      </c>
      <c r="AJ23">
        <v>317</v>
      </c>
      <c r="AK23">
        <v>317</v>
      </c>
      <c r="AL23">
        <v>317</v>
      </c>
      <c r="AM23" s="12">
        <v>317</v>
      </c>
      <c r="AN23" s="14">
        <f t="shared" si="23"/>
        <v>317</v>
      </c>
      <c r="AO23" s="16">
        <f t="shared" si="24"/>
        <v>0</v>
      </c>
      <c r="AP23" s="14">
        <f t="shared" si="25"/>
        <v>317</v>
      </c>
      <c r="AQ23" s="16">
        <f t="shared" si="26"/>
        <v>0</v>
      </c>
      <c r="AR23" s="24">
        <f t="shared" si="27"/>
        <v>0</v>
      </c>
      <c r="AT23" t="str">
        <f t="shared" si="4"/>
        <v>mval6B,66,317,317,317,317,317,317,317,317,317,317,317,317</v>
      </c>
    </row>
    <row r="24" spans="2:46" x14ac:dyDescent="0.25">
      <c r="B24" s="12"/>
      <c r="C24" s="11" t="s">
        <v>47</v>
      </c>
      <c r="D24" s="11">
        <v>66</v>
      </c>
      <c r="E24" s="11">
        <v>317</v>
      </c>
      <c r="F24" s="11">
        <v>317</v>
      </c>
      <c r="G24" s="14">
        <v>317</v>
      </c>
      <c r="H24" s="15">
        <f t="shared" si="16"/>
        <v>0</v>
      </c>
      <c r="I24" s="14">
        <v>317</v>
      </c>
      <c r="J24" s="16">
        <f t="shared" si="17"/>
        <v>0</v>
      </c>
      <c r="K24" s="14">
        <f t="shared" si="14"/>
        <v>317</v>
      </c>
      <c r="L24" s="16">
        <f t="shared" si="18"/>
        <v>0</v>
      </c>
      <c r="M24" s="14">
        <f t="shared" si="15"/>
        <v>317</v>
      </c>
      <c r="N24" s="16">
        <f t="shared" si="19"/>
        <v>0</v>
      </c>
      <c r="O24" s="14">
        <f t="shared" si="28"/>
        <v>317</v>
      </c>
      <c r="P24" s="16">
        <f t="shared" si="29"/>
        <v>0</v>
      </c>
      <c r="Q24" s="14">
        <f t="shared" si="30"/>
        <v>317</v>
      </c>
      <c r="R24" s="16">
        <f t="shared" si="31"/>
        <v>0</v>
      </c>
      <c r="Y24" s="68"/>
      <c r="Z24" s="11" t="str">
        <f t="shared" si="20"/>
        <v>mval6C</v>
      </c>
      <c r="AA24" s="11">
        <f t="shared" si="21"/>
        <v>68</v>
      </c>
      <c r="AB24" s="11">
        <f t="shared" si="0"/>
        <v>365</v>
      </c>
      <c r="AC24" s="11">
        <f t="shared" si="22"/>
        <v>371</v>
      </c>
      <c r="AD24" s="14">
        <v>371</v>
      </c>
      <c r="AE24">
        <v>370</v>
      </c>
      <c r="AF24">
        <v>370</v>
      </c>
      <c r="AG24">
        <v>370</v>
      </c>
      <c r="AH24">
        <v>371</v>
      </c>
      <c r="AI24">
        <v>370</v>
      </c>
      <c r="AJ24">
        <v>370</v>
      </c>
      <c r="AK24">
        <v>370</v>
      </c>
      <c r="AL24">
        <v>370</v>
      </c>
      <c r="AM24" s="12">
        <v>370</v>
      </c>
      <c r="AN24" s="14">
        <f t="shared" si="23"/>
        <v>370</v>
      </c>
      <c r="AO24" s="16">
        <f t="shared" si="24"/>
        <v>-2.6954177897574594E-3</v>
      </c>
      <c r="AP24" s="14">
        <f t="shared" si="25"/>
        <v>370.2</v>
      </c>
      <c r="AQ24" s="16">
        <f t="shared" si="26"/>
        <v>-2.1563342318059453E-3</v>
      </c>
      <c r="AR24" s="24">
        <f t="shared" si="27"/>
        <v>0.39999999999999997</v>
      </c>
      <c r="AT24" t="str">
        <f t="shared" si="4"/>
        <v>mval6C,68,365,371,371,370,370,370,371,370,370,370,370,370</v>
      </c>
    </row>
    <row r="25" spans="2:46" ht="15.75" customHeight="1" x14ac:dyDescent="0.25">
      <c r="B25" s="12"/>
      <c r="C25" s="11" t="s">
        <v>48</v>
      </c>
      <c r="D25" s="11">
        <v>68</v>
      </c>
      <c r="E25" s="11">
        <v>365</v>
      </c>
      <c r="F25" s="11">
        <v>371</v>
      </c>
      <c r="G25" s="14">
        <v>371</v>
      </c>
      <c r="H25" s="15">
        <f t="shared" si="16"/>
        <v>0</v>
      </c>
      <c r="I25" s="14">
        <v>375</v>
      </c>
      <c r="J25" s="16">
        <f t="shared" si="17"/>
        <v>1.0781671159029615E-2</v>
      </c>
      <c r="K25" s="14">
        <f t="shared" si="14"/>
        <v>370</v>
      </c>
      <c r="L25" s="16">
        <f t="shared" si="18"/>
        <v>-2.6954177897574594E-3</v>
      </c>
      <c r="M25" s="14">
        <f t="shared" si="15"/>
        <v>370.3</v>
      </c>
      <c r="N25" s="16">
        <f t="shared" si="19"/>
        <v>-1.8867924528301883E-3</v>
      </c>
      <c r="O25" s="14">
        <f t="shared" si="28"/>
        <v>370</v>
      </c>
      <c r="P25" s="16">
        <f t="shared" si="29"/>
        <v>-2.6954177897574594E-3</v>
      </c>
      <c r="Q25" s="14">
        <f t="shared" si="30"/>
        <v>370.2</v>
      </c>
      <c r="R25" s="16">
        <f t="shared" si="31"/>
        <v>-2.1563342318059453E-3</v>
      </c>
      <c r="Y25" s="68"/>
      <c r="Z25" s="11" t="str">
        <f t="shared" si="20"/>
        <v>mval7A</v>
      </c>
      <c r="AA25" s="11">
        <f t="shared" si="21"/>
        <v>86</v>
      </c>
      <c r="AB25" s="11">
        <f t="shared" si="0"/>
        <v>364</v>
      </c>
      <c r="AC25" s="11">
        <f t="shared" si="22"/>
        <v>364</v>
      </c>
      <c r="AD25" s="14">
        <v>364</v>
      </c>
      <c r="AE25">
        <v>364</v>
      </c>
      <c r="AF25">
        <v>364</v>
      </c>
      <c r="AG25">
        <v>364</v>
      </c>
      <c r="AH25">
        <v>364</v>
      </c>
      <c r="AI25">
        <v>364</v>
      </c>
      <c r="AJ25">
        <v>364</v>
      </c>
      <c r="AK25">
        <v>364</v>
      </c>
      <c r="AL25">
        <v>364</v>
      </c>
      <c r="AM25" s="12">
        <v>364</v>
      </c>
      <c r="AN25" s="14">
        <f t="shared" si="23"/>
        <v>364</v>
      </c>
      <c r="AO25" s="16">
        <f t="shared" si="24"/>
        <v>0</v>
      </c>
      <c r="AP25" s="14">
        <f t="shared" si="25"/>
        <v>364</v>
      </c>
      <c r="AQ25" s="16">
        <f t="shared" si="26"/>
        <v>0</v>
      </c>
      <c r="AR25" s="24">
        <f t="shared" si="27"/>
        <v>0</v>
      </c>
      <c r="AT25" t="str">
        <f t="shared" si="4"/>
        <v>mval7A,86,364,364,364,364,364,364,364,364,364,364,364,364</v>
      </c>
    </row>
    <row r="26" spans="2:46" x14ac:dyDescent="0.25">
      <c r="B26" s="12"/>
      <c r="C26" s="11" t="s">
        <v>49</v>
      </c>
      <c r="D26" s="11">
        <v>86</v>
      </c>
      <c r="E26" s="11">
        <v>364</v>
      </c>
      <c r="F26" s="11">
        <v>364</v>
      </c>
      <c r="G26" s="14">
        <v>364</v>
      </c>
      <c r="H26" s="15">
        <f t="shared" si="16"/>
        <v>0</v>
      </c>
      <c r="I26" s="14">
        <v>364</v>
      </c>
      <c r="J26" s="16">
        <f t="shared" si="17"/>
        <v>0</v>
      </c>
      <c r="K26" s="14">
        <f t="shared" si="14"/>
        <v>364</v>
      </c>
      <c r="L26" s="16">
        <f t="shared" si="18"/>
        <v>0</v>
      </c>
      <c r="M26" s="14">
        <f t="shared" si="15"/>
        <v>364</v>
      </c>
      <c r="N26" s="16">
        <f t="shared" si="19"/>
        <v>0</v>
      </c>
      <c r="O26" s="14">
        <f t="shared" si="28"/>
        <v>364</v>
      </c>
      <c r="P26" s="16">
        <f t="shared" si="29"/>
        <v>0</v>
      </c>
      <c r="Q26" s="14">
        <f t="shared" si="30"/>
        <v>364</v>
      </c>
      <c r="R26" s="16">
        <f t="shared" si="31"/>
        <v>0</v>
      </c>
      <c r="Y26" s="68"/>
      <c r="Z26" s="11" t="str">
        <f t="shared" si="20"/>
        <v>mval7B</v>
      </c>
      <c r="AA26" s="11">
        <f t="shared" si="21"/>
        <v>91</v>
      </c>
      <c r="AB26" s="11">
        <f t="shared" si="0"/>
        <v>412</v>
      </c>
      <c r="AC26" s="11">
        <f t="shared" si="22"/>
        <v>412</v>
      </c>
      <c r="AD26" s="14">
        <v>412</v>
      </c>
      <c r="AE26">
        <v>412</v>
      </c>
      <c r="AF26">
        <v>412</v>
      </c>
      <c r="AG26">
        <v>412</v>
      </c>
      <c r="AH26">
        <v>412</v>
      </c>
      <c r="AI26">
        <v>412</v>
      </c>
      <c r="AJ26">
        <v>412</v>
      </c>
      <c r="AK26">
        <v>412</v>
      </c>
      <c r="AL26">
        <v>412</v>
      </c>
      <c r="AM26" s="12">
        <v>412</v>
      </c>
      <c r="AN26" s="14">
        <f t="shared" si="23"/>
        <v>412</v>
      </c>
      <c r="AO26" s="16">
        <f t="shared" si="24"/>
        <v>0</v>
      </c>
      <c r="AP26" s="14">
        <f t="shared" si="25"/>
        <v>412</v>
      </c>
      <c r="AQ26" s="16">
        <f t="shared" si="26"/>
        <v>0</v>
      </c>
      <c r="AR26" s="24">
        <f t="shared" si="27"/>
        <v>0</v>
      </c>
      <c r="AT26" t="str">
        <f t="shared" si="4"/>
        <v>mval7B,91,412,412,412,412,412,412,412,412,412,412,412,412</v>
      </c>
    </row>
    <row r="27" spans="2:46" x14ac:dyDescent="0.25">
      <c r="B27" s="12"/>
      <c r="C27" s="11" t="s">
        <v>50</v>
      </c>
      <c r="D27" s="11">
        <v>91</v>
      </c>
      <c r="E27" s="11">
        <v>412</v>
      </c>
      <c r="F27" s="11">
        <v>412</v>
      </c>
      <c r="G27" s="14">
        <v>412</v>
      </c>
      <c r="H27" s="15">
        <f t="shared" si="16"/>
        <v>0</v>
      </c>
      <c r="I27" s="14">
        <v>412</v>
      </c>
      <c r="J27" s="16">
        <f t="shared" si="17"/>
        <v>0</v>
      </c>
      <c r="K27" s="14">
        <f t="shared" si="14"/>
        <v>412</v>
      </c>
      <c r="L27" s="16">
        <f t="shared" si="18"/>
        <v>0</v>
      </c>
      <c r="M27" s="14">
        <f t="shared" si="15"/>
        <v>412</v>
      </c>
      <c r="N27" s="16">
        <f t="shared" si="19"/>
        <v>0</v>
      </c>
      <c r="O27" s="14">
        <f t="shared" si="28"/>
        <v>412</v>
      </c>
      <c r="P27" s="16">
        <f t="shared" si="29"/>
        <v>0</v>
      </c>
      <c r="Q27" s="14">
        <f t="shared" si="30"/>
        <v>412</v>
      </c>
      <c r="R27" s="16">
        <f t="shared" si="31"/>
        <v>0</v>
      </c>
      <c r="Y27" s="68"/>
      <c r="Z27" s="11" t="str">
        <f t="shared" si="20"/>
        <v>mval7C</v>
      </c>
      <c r="AA27" s="11">
        <f t="shared" si="21"/>
        <v>90</v>
      </c>
      <c r="AB27" s="11">
        <f t="shared" si="0"/>
        <v>424</v>
      </c>
      <c r="AC27" s="11">
        <f t="shared" si="22"/>
        <v>426</v>
      </c>
      <c r="AD27" s="14">
        <v>426</v>
      </c>
      <c r="AE27">
        <v>426</v>
      </c>
      <c r="AF27">
        <v>426</v>
      </c>
      <c r="AG27">
        <v>426</v>
      </c>
      <c r="AH27">
        <v>426</v>
      </c>
      <c r="AI27">
        <v>426</v>
      </c>
      <c r="AJ27">
        <v>426</v>
      </c>
      <c r="AK27">
        <v>426</v>
      </c>
      <c r="AL27">
        <v>426</v>
      </c>
      <c r="AM27" s="12">
        <v>426</v>
      </c>
      <c r="AN27" s="14">
        <f t="shared" si="23"/>
        <v>426</v>
      </c>
      <c r="AO27" s="16">
        <f t="shared" si="24"/>
        <v>0</v>
      </c>
      <c r="AP27" s="14">
        <f t="shared" si="25"/>
        <v>426</v>
      </c>
      <c r="AQ27" s="16">
        <f t="shared" si="26"/>
        <v>0</v>
      </c>
      <c r="AR27" s="24">
        <f t="shared" si="27"/>
        <v>0</v>
      </c>
      <c r="AT27" t="str">
        <f t="shared" si="4"/>
        <v>mval7C,90,424,426,426,426,426,426,426,426,426,426,426,426</v>
      </c>
    </row>
    <row r="28" spans="2:46" x14ac:dyDescent="0.25">
      <c r="B28" s="12"/>
      <c r="C28" s="11" t="s">
        <v>51</v>
      </c>
      <c r="D28" s="11">
        <v>90</v>
      </c>
      <c r="E28" s="11">
        <v>424</v>
      </c>
      <c r="F28" s="11">
        <v>426</v>
      </c>
      <c r="G28" s="14">
        <v>426</v>
      </c>
      <c r="H28" s="15">
        <f t="shared" si="16"/>
        <v>0</v>
      </c>
      <c r="I28" s="14">
        <v>428</v>
      </c>
      <c r="J28" s="16">
        <f t="shared" si="17"/>
        <v>4.6948356807512415E-3</v>
      </c>
      <c r="K28" s="14">
        <f t="shared" si="14"/>
        <v>426</v>
      </c>
      <c r="L28" s="16">
        <f t="shared" si="18"/>
        <v>0</v>
      </c>
      <c r="M28" s="14">
        <f t="shared" si="15"/>
        <v>426</v>
      </c>
      <c r="N28" s="16">
        <f t="shared" si="19"/>
        <v>0</v>
      </c>
      <c r="O28" s="14">
        <f t="shared" si="28"/>
        <v>426</v>
      </c>
      <c r="P28" s="16">
        <f t="shared" si="29"/>
        <v>0</v>
      </c>
      <c r="Q28" s="14">
        <f t="shared" si="30"/>
        <v>426</v>
      </c>
      <c r="R28" s="16">
        <f t="shared" si="31"/>
        <v>0</v>
      </c>
      <c r="Y28" s="68"/>
      <c r="Z28" s="11" t="str">
        <f t="shared" si="20"/>
        <v>mval8A</v>
      </c>
      <c r="AA28" s="11">
        <f t="shared" si="21"/>
        <v>96</v>
      </c>
      <c r="AB28" s="11">
        <f t="shared" si="0"/>
        <v>581</v>
      </c>
      <c r="AC28" s="11">
        <f t="shared" si="22"/>
        <v>581</v>
      </c>
      <c r="AD28" s="14">
        <v>581</v>
      </c>
      <c r="AE28">
        <v>581</v>
      </c>
      <c r="AF28">
        <v>581</v>
      </c>
      <c r="AG28">
        <v>581</v>
      </c>
      <c r="AH28">
        <v>581</v>
      </c>
      <c r="AI28">
        <v>581</v>
      </c>
      <c r="AJ28">
        <v>581</v>
      </c>
      <c r="AK28">
        <v>581</v>
      </c>
      <c r="AL28">
        <v>581</v>
      </c>
      <c r="AM28" s="12">
        <v>581</v>
      </c>
      <c r="AN28" s="14">
        <f t="shared" si="23"/>
        <v>581</v>
      </c>
      <c r="AO28" s="16">
        <f t="shared" si="24"/>
        <v>0</v>
      </c>
      <c r="AP28" s="14">
        <f t="shared" si="25"/>
        <v>581</v>
      </c>
      <c r="AQ28" s="16">
        <f t="shared" si="26"/>
        <v>0</v>
      </c>
      <c r="AR28" s="24">
        <f t="shared" si="27"/>
        <v>0</v>
      </c>
      <c r="AT28" t="str">
        <f t="shared" si="4"/>
        <v>mval8A,96,581,581,581,581,581,581,581,581,581,581,581,581</v>
      </c>
    </row>
    <row r="29" spans="2:46" x14ac:dyDescent="0.25">
      <c r="B29" s="12"/>
      <c r="C29" s="11" t="s">
        <v>52</v>
      </c>
      <c r="D29" s="11">
        <v>96</v>
      </c>
      <c r="E29" s="11">
        <v>581</v>
      </c>
      <c r="F29" s="11">
        <v>581</v>
      </c>
      <c r="G29" s="14">
        <v>581</v>
      </c>
      <c r="H29" s="15">
        <f t="shared" si="16"/>
        <v>0</v>
      </c>
      <c r="I29" s="14">
        <v>581</v>
      </c>
      <c r="J29" s="16">
        <f t="shared" si="17"/>
        <v>0</v>
      </c>
      <c r="K29" s="14">
        <f t="shared" si="14"/>
        <v>581</v>
      </c>
      <c r="L29" s="16">
        <f t="shared" si="18"/>
        <v>0</v>
      </c>
      <c r="M29" s="14">
        <f t="shared" si="15"/>
        <v>581</v>
      </c>
      <c r="N29" s="16">
        <f t="shared" si="19"/>
        <v>0</v>
      </c>
      <c r="O29" s="14">
        <f t="shared" si="28"/>
        <v>581</v>
      </c>
      <c r="P29" s="16">
        <f t="shared" si="29"/>
        <v>0</v>
      </c>
      <c r="Q29" s="14">
        <f t="shared" si="30"/>
        <v>581</v>
      </c>
      <c r="R29" s="16">
        <f t="shared" si="31"/>
        <v>0</v>
      </c>
      <c r="Y29" s="68"/>
      <c r="Z29" s="11" t="str">
        <f t="shared" si="20"/>
        <v>mval8B</v>
      </c>
      <c r="AA29" s="11">
        <f t="shared" si="21"/>
        <v>91</v>
      </c>
      <c r="AB29" s="11">
        <f t="shared" si="0"/>
        <v>531</v>
      </c>
      <c r="AC29" s="11">
        <f t="shared" si="22"/>
        <v>531</v>
      </c>
      <c r="AD29" s="14">
        <v>531</v>
      </c>
      <c r="AE29">
        <v>531</v>
      </c>
      <c r="AF29">
        <v>531</v>
      </c>
      <c r="AG29">
        <v>531</v>
      </c>
      <c r="AH29">
        <v>531</v>
      </c>
      <c r="AI29">
        <v>531</v>
      </c>
      <c r="AJ29">
        <v>531</v>
      </c>
      <c r="AK29">
        <v>531</v>
      </c>
      <c r="AL29">
        <v>531</v>
      </c>
      <c r="AM29" s="12">
        <v>531</v>
      </c>
      <c r="AN29" s="14">
        <f t="shared" si="23"/>
        <v>531</v>
      </c>
      <c r="AO29" s="16">
        <f t="shared" si="24"/>
        <v>0</v>
      </c>
      <c r="AP29" s="14">
        <f t="shared" si="25"/>
        <v>531</v>
      </c>
      <c r="AQ29" s="16">
        <f t="shared" si="26"/>
        <v>0</v>
      </c>
      <c r="AR29" s="24">
        <f t="shared" si="27"/>
        <v>0</v>
      </c>
      <c r="AT29" t="str">
        <f t="shared" si="4"/>
        <v>mval8B,91,531,531,531,531,531,531,531,531,531,531,531,531</v>
      </c>
    </row>
    <row r="30" spans="2:46" x14ac:dyDescent="0.25">
      <c r="B30" s="12"/>
      <c r="C30" s="11" t="s">
        <v>53</v>
      </c>
      <c r="D30" s="11">
        <v>91</v>
      </c>
      <c r="E30" s="11">
        <v>531</v>
      </c>
      <c r="F30" s="11">
        <v>531</v>
      </c>
      <c r="G30" s="14">
        <v>531</v>
      </c>
      <c r="H30" s="15">
        <f t="shared" si="16"/>
        <v>0</v>
      </c>
      <c r="I30" s="14">
        <v>531</v>
      </c>
      <c r="J30" s="16">
        <f t="shared" si="17"/>
        <v>0</v>
      </c>
      <c r="K30" s="14">
        <f t="shared" si="14"/>
        <v>531</v>
      </c>
      <c r="L30" s="16">
        <f t="shared" si="18"/>
        <v>0</v>
      </c>
      <c r="M30" s="14">
        <f t="shared" si="15"/>
        <v>531</v>
      </c>
      <c r="N30" s="16">
        <f t="shared" si="19"/>
        <v>0</v>
      </c>
      <c r="O30" s="14">
        <f t="shared" si="28"/>
        <v>531</v>
      </c>
      <c r="P30" s="16">
        <f t="shared" si="29"/>
        <v>0</v>
      </c>
      <c r="Q30" s="14">
        <f t="shared" si="30"/>
        <v>531</v>
      </c>
      <c r="R30" s="16">
        <f t="shared" si="31"/>
        <v>0</v>
      </c>
      <c r="Y30" s="68"/>
      <c r="Z30" s="11" t="str">
        <f t="shared" si="20"/>
        <v>mval8C</v>
      </c>
      <c r="AA30" s="11">
        <f t="shared" si="21"/>
        <v>83</v>
      </c>
      <c r="AB30" s="11">
        <f t="shared" si="0"/>
        <v>617</v>
      </c>
      <c r="AC30" s="11">
        <f t="shared" si="22"/>
        <v>638</v>
      </c>
      <c r="AD30" s="14">
        <v>632</v>
      </c>
      <c r="AE30">
        <v>632</v>
      </c>
      <c r="AF30">
        <v>632</v>
      </c>
      <c r="AG30">
        <v>632</v>
      </c>
      <c r="AH30">
        <v>632</v>
      </c>
      <c r="AI30">
        <v>632</v>
      </c>
      <c r="AJ30">
        <v>632</v>
      </c>
      <c r="AK30">
        <v>632</v>
      </c>
      <c r="AL30">
        <v>632</v>
      </c>
      <c r="AM30" s="12">
        <v>632</v>
      </c>
      <c r="AN30" s="14">
        <f t="shared" si="23"/>
        <v>632</v>
      </c>
      <c r="AO30" s="16">
        <f t="shared" si="24"/>
        <v>-9.4043887147335914E-3</v>
      </c>
      <c r="AP30" s="14">
        <f t="shared" si="25"/>
        <v>632</v>
      </c>
      <c r="AQ30" s="16">
        <f t="shared" si="26"/>
        <v>-9.4043887147335914E-3</v>
      </c>
      <c r="AR30" s="24">
        <f t="shared" si="27"/>
        <v>0</v>
      </c>
      <c r="AT30" t="str">
        <f t="shared" si="4"/>
        <v>mval8C,83,617,638,632,632,632,632,632,632,632,632,632,632</v>
      </c>
    </row>
    <row r="31" spans="2:46" x14ac:dyDescent="0.25">
      <c r="B31" s="12"/>
      <c r="C31" s="11" t="s">
        <v>54</v>
      </c>
      <c r="D31" s="11">
        <v>83</v>
      </c>
      <c r="E31" s="11">
        <v>617</v>
      </c>
      <c r="F31" s="11">
        <v>638</v>
      </c>
      <c r="G31" s="14">
        <v>638</v>
      </c>
      <c r="H31" s="15">
        <f t="shared" si="16"/>
        <v>0</v>
      </c>
      <c r="I31" s="14">
        <v>638</v>
      </c>
      <c r="J31" s="16">
        <f t="shared" si="17"/>
        <v>0</v>
      </c>
      <c r="K31" s="14">
        <f t="shared" si="14"/>
        <v>632</v>
      </c>
      <c r="L31" s="16">
        <f t="shared" si="18"/>
        <v>-9.4043887147335914E-3</v>
      </c>
      <c r="M31" s="14">
        <f t="shared" si="15"/>
        <v>632</v>
      </c>
      <c r="N31" s="16">
        <f t="shared" si="19"/>
        <v>-9.4043887147335914E-3</v>
      </c>
      <c r="O31" s="14">
        <f t="shared" si="28"/>
        <v>632</v>
      </c>
      <c r="P31" s="16">
        <f t="shared" si="29"/>
        <v>-9.4043887147335914E-3</v>
      </c>
      <c r="Q31" s="14">
        <f t="shared" si="30"/>
        <v>632</v>
      </c>
      <c r="R31" s="16">
        <f t="shared" si="31"/>
        <v>-9.4043887147335914E-3</v>
      </c>
      <c r="Y31" s="68"/>
      <c r="Z31" s="11" t="str">
        <f t="shared" si="20"/>
        <v>mval9A</v>
      </c>
      <c r="AA31" s="11">
        <f t="shared" si="21"/>
        <v>132</v>
      </c>
      <c r="AB31" s="11">
        <f t="shared" si="0"/>
        <v>458</v>
      </c>
      <c r="AC31" s="11">
        <f t="shared" si="22"/>
        <v>458</v>
      </c>
      <c r="AD31" s="14">
        <v>458</v>
      </c>
      <c r="AE31">
        <v>458</v>
      </c>
      <c r="AF31">
        <v>458</v>
      </c>
      <c r="AG31">
        <v>458</v>
      </c>
      <c r="AH31">
        <v>458</v>
      </c>
      <c r="AI31">
        <v>458</v>
      </c>
      <c r="AJ31">
        <v>458</v>
      </c>
      <c r="AK31">
        <v>458</v>
      </c>
      <c r="AL31">
        <v>458</v>
      </c>
      <c r="AM31" s="12">
        <v>458</v>
      </c>
      <c r="AN31" s="14">
        <f t="shared" si="23"/>
        <v>458</v>
      </c>
      <c r="AO31" s="16">
        <f t="shared" si="24"/>
        <v>0</v>
      </c>
      <c r="AP31" s="14">
        <f t="shared" si="25"/>
        <v>458</v>
      </c>
      <c r="AQ31" s="16">
        <f t="shared" si="26"/>
        <v>0</v>
      </c>
      <c r="AR31" s="24">
        <f t="shared" si="27"/>
        <v>0</v>
      </c>
      <c r="AT31" t="str">
        <f t="shared" si="4"/>
        <v>mval9A,132,458,458,458,458,458,458,458,458,458,458,458,458</v>
      </c>
    </row>
    <row r="32" spans="2:46" x14ac:dyDescent="0.25">
      <c r="B32" s="12"/>
      <c r="C32" s="11" t="s">
        <v>55</v>
      </c>
      <c r="D32" s="11">
        <v>132</v>
      </c>
      <c r="E32" s="11">
        <v>458</v>
      </c>
      <c r="F32" s="11">
        <v>458</v>
      </c>
      <c r="G32" s="14">
        <v>458</v>
      </c>
      <c r="H32" s="15">
        <f t="shared" si="16"/>
        <v>0</v>
      </c>
      <c r="I32" s="14">
        <v>458</v>
      </c>
      <c r="J32" s="16">
        <f t="shared" si="17"/>
        <v>0</v>
      </c>
      <c r="K32" s="14">
        <f t="shared" si="14"/>
        <v>458</v>
      </c>
      <c r="L32" s="16">
        <f t="shared" si="18"/>
        <v>0</v>
      </c>
      <c r="M32" s="14">
        <f t="shared" si="15"/>
        <v>458</v>
      </c>
      <c r="N32" s="16">
        <f t="shared" si="19"/>
        <v>0</v>
      </c>
      <c r="O32" s="14">
        <f t="shared" si="28"/>
        <v>458</v>
      </c>
      <c r="P32" s="16">
        <f t="shared" si="29"/>
        <v>0</v>
      </c>
      <c r="Q32" s="14">
        <f t="shared" si="30"/>
        <v>458</v>
      </c>
      <c r="R32" s="16">
        <f t="shared" si="31"/>
        <v>0</v>
      </c>
      <c r="Y32" s="68"/>
      <c r="Z32" s="11" t="str">
        <f t="shared" si="20"/>
        <v>mval9B</v>
      </c>
      <c r="AA32" s="11">
        <f t="shared" si="21"/>
        <v>120</v>
      </c>
      <c r="AB32" s="11">
        <f t="shared" si="0"/>
        <v>453</v>
      </c>
      <c r="AC32" s="11">
        <f t="shared" si="22"/>
        <v>453</v>
      </c>
      <c r="AD32" s="14">
        <v>453</v>
      </c>
      <c r="AE32">
        <v>453</v>
      </c>
      <c r="AF32">
        <v>453</v>
      </c>
      <c r="AG32">
        <v>453</v>
      </c>
      <c r="AH32">
        <v>453</v>
      </c>
      <c r="AI32">
        <v>453</v>
      </c>
      <c r="AJ32">
        <v>453</v>
      </c>
      <c r="AK32">
        <v>453</v>
      </c>
      <c r="AL32">
        <v>453</v>
      </c>
      <c r="AM32" s="12">
        <v>453</v>
      </c>
      <c r="AN32" s="14">
        <f t="shared" si="23"/>
        <v>453</v>
      </c>
      <c r="AO32" s="16">
        <f t="shared" si="24"/>
        <v>0</v>
      </c>
      <c r="AP32" s="14">
        <f t="shared" si="25"/>
        <v>453</v>
      </c>
      <c r="AQ32" s="16">
        <f t="shared" si="26"/>
        <v>0</v>
      </c>
      <c r="AR32" s="24">
        <f t="shared" si="27"/>
        <v>0</v>
      </c>
      <c r="AT32" t="str">
        <f t="shared" si="4"/>
        <v>mval9B,120,453,453,453,453,453,453,453,453,453,453,453,453</v>
      </c>
    </row>
    <row r="33" spans="2:46" x14ac:dyDescent="0.25">
      <c r="B33" s="12"/>
      <c r="C33" s="11" t="s">
        <v>56</v>
      </c>
      <c r="D33" s="11">
        <v>120</v>
      </c>
      <c r="E33" s="11">
        <v>453</v>
      </c>
      <c r="F33" s="11">
        <v>453</v>
      </c>
      <c r="G33" s="14">
        <v>453</v>
      </c>
      <c r="H33" s="15">
        <f t="shared" si="16"/>
        <v>0</v>
      </c>
      <c r="I33" s="14">
        <v>453</v>
      </c>
      <c r="J33" s="16">
        <f t="shared" si="17"/>
        <v>0</v>
      </c>
      <c r="K33" s="14">
        <f t="shared" si="14"/>
        <v>453</v>
      </c>
      <c r="L33" s="16">
        <f t="shared" si="18"/>
        <v>0</v>
      </c>
      <c r="M33" s="14">
        <f t="shared" si="15"/>
        <v>453</v>
      </c>
      <c r="N33" s="16">
        <f t="shared" si="19"/>
        <v>0</v>
      </c>
      <c r="O33" s="14">
        <f t="shared" si="28"/>
        <v>453</v>
      </c>
      <c r="P33" s="16">
        <f t="shared" si="29"/>
        <v>0</v>
      </c>
      <c r="Q33" s="14">
        <f t="shared" si="30"/>
        <v>453</v>
      </c>
      <c r="R33" s="16">
        <f t="shared" si="31"/>
        <v>0</v>
      </c>
      <c r="Y33" s="68"/>
      <c r="Z33" s="11" t="str">
        <f t="shared" si="20"/>
        <v>mval9C</v>
      </c>
      <c r="AA33" s="11">
        <f t="shared" si="21"/>
        <v>125</v>
      </c>
      <c r="AB33" s="11">
        <f t="shared" si="0"/>
        <v>428</v>
      </c>
      <c r="AC33" s="11">
        <f t="shared" si="22"/>
        <v>429</v>
      </c>
      <c r="AD33" s="14">
        <v>428</v>
      </c>
      <c r="AE33">
        <v>428</v>
      </c>
      <c r="AF33">
        <v>428</v>
      </c>
      <c r="AG33">
        <v>428</v>
      </c>
      <c r="AH33">
        <v>428</v>
      </c>
      <c r="AI33">
        <v>428</v>
      </c>
      <c r="AJ33">
        <v>428</v>
      </c>
      <c r="AK33">
        <v>428</v>
      </c>
      <c r="AL33">
        <v>428</v>
      </c>
      <c r="AM33" s="12">
        <v>428</v>
      </c>
      <c r="AN33" s="14">
        <f t="shared" si="23"/>
        <v>428</v>
      </c>
      <c r="AO33" s="16">
        <f t="shared" si="24"/>
        <v>-2.3310023310023631E-3</v>
      </c>
      <c r="AP33" s="14">
        <f t="shared" si="25"/>
        <v>428</v>
      </c>
      <c r="AQ33" s="16">
        <f t="shared" si="26"/>
        <v>-2.3310023310023631E-3</v>
      </c>
      <c r="AR33" s="24">
        <f t="shared" si="27"/>
        <v>0</v>
      </c>
      <c r="AT33" t="str">
        <f t="shared" si="4"/>
        <v>mval9C,125,428,429,428,428,428,428,428,428,428,428,428,428</v>
      </c>
    </row>
    <row r="34" spans="2:46" x14ac:dyDescent="0.25">
      <c r="B34" s="12"/>
      <c r="C34" s="11" t="s">
        <v>57</v>
      </c>
      <c r="D34" s="11">
        <v>125</v>
      </c>
      <c r="E34" s="11">
        <v>428</v>
      </c>
      <c r="F34" s="11">
        <v>429</v>
      </c>
      <c r="G34" s="14">
        <v>429</v>
      </c>
      <c r="H34" s="15">
        <f t="shared" si="16"/>
        <v>0</v>
      </c>
      <c r="I34" s="14">
        <v>434</v>
      </c>
      <c r="J34" s="16">
        <f t="shared" si="17"/>
        <v>1.1655011655011593E-2</v>
      </c>
      <c r="K34" s="14">
        <f t="shared" si="14"/>
        <v>428</v>
      </c>
      <c r="L34" s="16">
        <f t="shared" si="18"/>
        <v>-2.3310023310023631E-3</v>
      </c>
      <c r="M34" s="14">
        <f t="shared" si="15"/>
        <v>428</v>
      </c>
      <c r="N34" s="16">
        <f t="shared" si="19"/>
        <v>-2.3310023310023631E-3</v>
      </c>
      <c r="O34" s="14">
        <f t="shared" si="28"/>
        <v>428</v>
      </c>
      <c r="P34" s="16">
        <f t="shared" si="29"/>
        <v>-2.3310023310023631E-3</v>
      </c>
      <c r="Q34" s="14">
        <f t="shared" si="30"/>
        <v>428</v>
      </c>
      <c r="R34" s="16">
        <f t="shared" si="31"/>
        <v>-2.3310023310023631E-3</v>
      </c>
      <c r="Y34" s="68"/>
      <c r="Z34" s="11" t="str">
        <f t="shared" si="20"/>
        <v>mval9D</v>
      </c>
      <c r="AA34" s="11">
        <f t="shared" si="21"/>
        <v>131</v>
      </c>
      <c r="AB34" s="11">
        <f t="shared" si="0"/>
        <v>514</v>
      </c>
      <c r="AC34" s="11">
        <f t="shared" si="22"/>
        <v>520</v>
      </c>
      <c r="AD34" s="14">
        <v>516</v>
      </c>
      <c r="AE34">
        <v>519</v>
      </c>
      <c r="AF34">
        <v>519</v>
      </c>
      <c r="AG34">
        <v>519</v>
      </c>
      <c r="AH34">
        <v>519</v>
      </c>
      <c r="AI34">
        <v>516</v>
      </c>
      <c r="AJ34">
        <v>519</v>
      </c>
      <c r="AK34">
        <v>519</v>
      </c>
      <c r="AL34">
        <v>519</v>
      </c>
      <c r="AM34" s="12">
        <v>519</v>
      </c>
      <c r="AN34" s="14">
        <f t="shared" si="23"/>
        <v>516</v>
      </c>
      <c r="AO34" s="16">
        <f t="shared" si="24"/>
        <v>-7.692307692307665E-3</v>
      </c>
      <c r="AP34" s="14">
        <f t="shared" si="25"/>
        <v>518.4</v>
      </c>
      <c r="AQ34" s="16">
        <f t="shared" si="26"/>
        <v>-3.0769230769230882E-3</v>
      </c>
      <c r="AR34" s="24">
        <f t="shared" si="27"/>
        <v>1.2</v>
      </c>
      <c r="AT34" t="str">
        <f t="shared" si="4"/>
        <v>mval9D,131,514,520,516,519,519,519,519,516,519,519,519,519</v>
      </c>
    </row>
    <row r="35" spans="2:46" x14ac:dyDescent="0.25">
      <c r="B35" s="12"/>
      <c r="C35" s="11" t="s">
        <v>58</v>
      </c>
      <c r="D35" s="11">
        <v>131</v>
      </c>
      <c r="E35" s="11">
        <v>514</v>
      </c>
      <c r="F35" s="11">
        <v>520</v>
      </c>
      <c r="G35" s="14">
        <v>520</v>
      </c>
      <c r="H35" s="15">
        <f t="shared" si="16"/>
        <v>0</v>
      </c>
      <c r="I35" s="14">
        <v>520</v>
      </c>
      <c r="J35" s="16">
        <f t="shared" si="17"/>
        <v>0</v>
      </c>
      <c r="K35" s="14">
        <f t="shared" si="14"/>
        <v>519</v>
      </c>
      <c r="L35" s="16">
        <f t="shared" si="18"/>
        <v>-1.9230769230769162E-3</v>
      </c>
      <c r="M35" s="14">
        <f t="shared" si="15"/>
        <v>519</v>
      </c>
      <c r="N35" s="16">
        <f t="shared" si="19"/>
        <v>-1.9230769230769162E-3</v>
      </c>
      <c r="O35" s="14">
        <f t="shared" si="28"/>
        <v>516</v>
      </c>
      <c r="P35" s="16">
        <f t="shared" si="29"/>
        <v>-7.692307692307665E-3</v>
      </c>
      <c r="Q35" s="14">
        <f t="shared" si="30"/>
        <v>518.4</v>
      </c>
      <c r="R35" s="16">
        <f t="shared" si="31"/>
        <v>-3.0769230769230882E-3</v>
      </c>
      <c r="Y35" s="68"/>
      <c r="Z35" s="11" t="str">
        <f t="shared" si="20"/>
        <v>mval10A</v>
      </c>
      <c r="AA35" s="11">
        <f t="shared" si="21"/>
        <v>138</v>
      </c>
      <c r="AB35" s="11">
        <f t="shared" si="0"/>
        <v>634</v>
      </c>
      <c r="AC35" s="11">
        <f t="shared" si="22"/>
        <v>634</v>
      </c>
      <c r="AD35" s="14">
        <v>634</v>
      </c>
      <c r="AE35">
        <v>634</v>
      </c>
      <c r="AF35">
        <v>634</v>
      </c>
      <c r="AG35">
        <v>634</v>
      </c>
      <c r="AH35">
        <v>634</v>
      </c>
      <c r="AI35">
        <v>634</v>
      </c>
      <c r="AJ35">
        <v>634</v>
      </c>
      <c r="AK35">
        <v>634</v>
      </c>
      <c r="AL35">
        <v>634</v>
      </c>
      <c r="AM35" s="12">
        <v>634</v>
      </c>
      <c r="AN35" s="14">
        <f t="shared" si="23"/>
        <v>634</v>
      </c>
      <c r="AO35" s="16">
        <f t="shared" si="24"/>
        <v>0</v>
      </c>
      <c r="AP35" s="14">
        <f t="shared" si="25"/>
        <v>634</v>
      </c>
      <c r="AQ35" s="16">
        <f t="shared" si="26"/>
        <v>0</v>
      </c>
      <c r="AR35" s="24">
        <f t="shared" si="27"/>
        <v>0</v>
      </c>
      <c r="AT35" t="str">
        <f t="shared" si="4"/>
        <v>mval10A,138,634,634,634,634,634,634,634,634,634,634,634,634</v>
      </c>
    </row>
    <row r="36" spans="2:46" x14ac:dyDescent="0.25">
      <c r="B36" s="12"/>
      <c r="C36" s="11" t="s">
        <v>59</v>
      </c>
      <c r="D36" s="11">
        <v>138</v>
      </c>
      <c r="E36" s="11">
        <v>634</v>
      </c>
      <c r="F36" s="11">
        <v>634</v>
      </c>
      <c r="G36" s="14">
        <v>634</v>
      </c>
      <c r="H36" s="15">
        <f t="shared" si="16"/>
        <v>0</v>
      </c>
      <c r="I36" s="14">
        <v>634</v>
      </c>
      <c r="J36" s="16">
        <f t="shared" si="17"/>
        <v>0</v>
      </c>
      <c r="K36" s="14">
        <f t="shared" si="14"/>
        <v>634</v>
      </c>
      <c r="L36" s="16">
        <f t="shared" si="18"/>
        <v>0</v>
      </c>
      <c r="M36" s="14">
        <f t="shared" si="15"/>
        <v>634</v>
      </c>
      <c r="N36" s="16">
        <f t="shared" si="19"/>
        <v>0</v>
      </c>
      <c r="O36" s="14">
        <f t="shared" si="28"/>
        <v>634</v>
      </c>
      <c r="P36" s="16">
        <f t="shared" si="29"/>
        <v>0</v>
      </c>
      <c r="Q36" s="14">
        <f t="shared" si="30"/>
        <v>634</v>
      </c>
      <c r="R36" s="16">
        <f t="shared" si="31"/>
        <v>0</v>
      </c>
      <c r="Y36" s="68"/>
      <c r="Z36" s="11" t="str">
        <f>C37</f>
        <v>mval10B</v>
      </c>
      <c r="AA36" s="11">
        <f>D37</f>
        <v>134</v>
      </c>
      <c r="AB36" s="11">
        <f t="shared" si="0"/>
        <v>661</v>
      </c>
      <c r="AC36" s="11">
        <f>F37</f>
        <v>661</v>
      </c>
      <c r="AD36" s="14">
        <v>661</v>
      </c>
      <c r="AE36">
        <v>661</v>
      </c>
      <c r="AF36">
        <v>661</v>
      </c>
      <c r="AG36">
        <v>661</v>
      </c>
      <c r="AH36">
        <v>661</v>
      </c>
      <c r="AI36">
        <v>661</v>
      </c>
      <c r="AJ36">
        <v>661</v>
      </c>
      <c r="AK36">
        <v>661</v>
      </c>
      <c r="AL36">
        <v>661</v>
      </c>
      <c r="AM36" s="12">
        <v>661</v>
      </c>
      <c r="AN36" s="14">
        <f t="shared" si="23"/>
        <v>661</v>
      </c>
      <c r="AO36" s="16">
        <f t="shared" si="24"/>
        <v>0</v>
      </c>
      <c r="AP36" s="14">
        <f t="shared" si="25"/>
        <v>661</v>
      </c>
      <c r="AQ36" s="16">
        <f t="shared" si="26"/>
        <v>0</v>
      </c>
      <c r="AR36" s="24">
        <f t="shared" si="27"/>
        <v>0</v>
      </c>
      <c r="AT36" t="str">
        <f t="shared" si="4"/>
        <v>mval10B,134,661,661,661,661,661,661,661,661,661,661,661,661</v>
      </c>
    </row>
    <row r="37" spans="2:46" x14ac:dyDescent="0.25">
      <c r="B37" s="12"/>
      <c r="C37" s="11" t="s">
        <v>60</v>
      </c>
      <c r="D37" s="11">
        <v>134</v>
      </c>
      <c r="E37" s="11">
        <v>661</v>
      </c>
      <c r="F37" s="11">
        <v>661</v>
      </c>
      <c r="G37" s="14">
        <v>661</v>
      </c>
      <c r="H37" s="15">
        <f t="shared" si="16"/>
        <v>0</v>
      </c>
      <c r="I37" s="14">
        <v>662</v>
      </c>
      <c r="J37" s="16">
        <f t="shared" si="17"/>
        <v>1.5128593040847349E-3</v>
      </c>
      <c r="K37" s="14">
        <f t="shared" si="14"/>
        <v>661</v>
      </c>
      <c r="L37" s="16">
        <f t="shared" si="18"/>
        <v>0</v>
      </c>
      <c r="M37" s="14">
        <f t="shared" si="15"/>
        <v>661</v>
      </c>
      <c r="N37" s="16">
        <f t="shared" si="19"/>
        <v>0</v>
      </c>
      <c r="O37" s="14">
        <f t="shared" si="28"/>
        <v>661</v>
      </c>
      <c r="P37" s="16">
        <f t="shared" si="29"/>
        <v>0</v>
      </c>
      <c r="Q37" s="14">
        <f t="shared" si="30"/>
        <v>661</v>
      </c>
      <c r="R37" s="16">
        <f t="shared" si="31"/>
        <v>0</v>
      </c>
      <c r="Y37" s="68"/>
      <c r="Z37" s="11" t="str">
        <f t="shared" ref="Z37:Z38" si="32">C38</f>
        <v>mval10C</v>
      </c>
      <c r="AA37" s="11">
        <f t="shared" ref="AA37:AA38" si="33">D38</f>
        <v>136</v>
      </c>
      <c r="AB37" s="11">
        <f t="shared" si="0"/>
        <v>623</v>
      </c>
      <c r="AC37" s="11">
        <f t="shared" ref="AC37:AC38" si="34">F38</f>
        <v>623</v>
      </c>
      <c r="AD37" s="14">
        <v>623</v>
      </c>
      <c r="AE37">
        <v>623</v>
      </c>
      <c r="AF37">
        <v>623</v>
      </c>
      <c r="AG37">
        <v>623</v>
      </c>
      <c r="AH37">
        <v>623</v>
      </c>
      <c r="AI37">
        <v>623</v>
      </c>
      <c r="AJ37">
        <v>623</v>
      </c>
      <c r="AK37">
        <v>623</v>
      </c>
      <c r="AL37">
        <v>623</v>
      </c>
      <c r="AM37" s="12">
        <v>623</v>
      </c>
      <c r="AN37" s="14">
        <f t="shared" ref="AN37:AN38" si="35">MIN(AD37:AM37)</f>
        <v>623</v>
      </c>
      <c r="AO37" s="16">
        <f t="shared" ref="AO37:AO38" si="36">AN37/AC37-1</f>
        <v>0</v>
      </c>
      <c r="AP37" s="14">
        <f t="shared" ref="AP37:AP38" si="37">AVERAGE(AD37:AM37)</f>
        <v>623</v>
      </c>
      <c r="AQ37" s="16">
        <f t="shared" ref="AQ37:AQ38" si="38">AP37/AC37-1</f>
        <v>0</v>
      </c>
      <c r="AR37" s="24">
        <f t="shared" ref="AR37:AR38" si="39">_xlfn.STDEV.P(AD37:AM37)</f>
        <v>0</v>
      </c>
      <c r="AT37" t="str">
        <f t="shared" si="4"/>
        <v>mval10C,136,623,623,623,623,623,623,623,623,623,623,623,623</v>
      </c>
    </row>
    <row r="38" spans="2:46" ht="15.75" thickBot="1" x14ac:dyDescent="0.3">
      <c r="B38" s="12"/>
      <c r="C38" s="11" t="s">
        <v>61</v>
      </c>
      <c r="D38" s="11">
        <v>136</v>
      </c>
      <c r="E38" s="11">
        <v>623</v>
      </c>
      <c r="F38" s="11">
        <v>623</v>
      </c>
      <c r="G38" s="14">
        <v>623</v>
      </c>
      <c r="H38" s="15">
        <f t="shared" si="16"/>
        <v>0</v>
      </c>
      <c r="I38" s="14">
        <v>624</v>
      </c>
      <c r="J38" s="16">
        <f t="shared" si="17"/>
        <v>1.6051364365972098E-3</v>
      </c>
      <c r="K38" s="14">
        <f t="shared" si="14"/>
        <v>623</v>
      </c>
      <c r="L38" s="16">
        <f t="shared" si="18"/>
        <v>0</v>
      </c>
      <c r="M38" s="14">
        <f>AP76</f>
        <v>623</v>
      </c>
      <c r="N38" s="16">
        <f t="shared" si="19"/>
        <v>0</v>
      </c>
      <c r="O38" s="14">
        <f t="shared" si="28"/>
        <v>623</v>
      </c>
      <c r="P38" s="16">
        <f t="shared" si="29"/>
        <v>0</v>
      </c>
      <c r="Q38" s="14">
        <f t="shared" si="30"/>
        <v>623</v>
      </c>
      <c r="R38" s="16">
        <f t="shared" si="31"/>
        <v>0</v>
      </c>
      <c r="Y38" s="69"/>
      <c r="Z38" s="17" t="str">
        <f t="shared" si="32"/>
        <v>mval10D</v>
      </c>
      <c r="AA38" s="17">
        <f t="shared" si="33"/>
        <v>129</v>
      </c>
      <c r="AB38" s="17">
        <f t="shared" si="0"/>
        <v>643</v>
      </c>
      <c r="AC38" s="17">
        <f t="shared" si="34"/>
        <v>649</v>
      </c>
      <c r="AD38" s="19">
        <v>644</v>
      </c>
      <c r="AE38" s="23">
        <v>644</v>
      </c>
      <c r="AF38" s="23">
        <v>645</v>
      </c>
      <c r="AG38" s="23">
        <v>644</v>
      </c>
      <c r="AH38" s="23">
        <v>644</v>
      </c>
      <c r="AI38" s="23">
        <v>645</v>
      </c>
      <c r="AJ38" s="23">
        <v>644</v>
      </c>
      <c r="AK38" s="23">
        <v>644</v>
      </c>
      <c r="AL38" s="23">
        <v>644</v>
      </c>
      <c r="AM38" s="18">
        <v>645</v>
      </c>
      <c r="AN38" s="19">
        <f t="shared" si="35"/>
        <v>644</v>
      </c>
      <c r="AO38" s="21">
        <f t="shared" si="36"/>
        <v>-7.7041602465330872E-3</v>
      </c>
      <c r="AP38" s="19">
        <f t="shared" si="37"/>
        <v>644.29999999999995</v>
      </c>
      <c r="AQ38" s="21">
        <f t="shared" si="38"/>
        <v>-7.2419106317411774E-3</v>
      </c>
      <c r="AR38" s="25">
        <f t="shared" si="39"/>
        <v>0.45825756949558405</v>
      </c>
      <c r="AT38" t="str">
        <f t="shared" si="4"/>
        <v>mval10D,129,643,649,644,644,645,644,644,645,644,644,644,645</v>
      </c>
    </row>
    <row r="39" spans="2:46" ht="16.5" thickTop="1" thickBot="1" x14ac:dyDescent="0.3">
      <c r="B39" s="12"/>
      <c r="C39" s="17" t="s">
        <v>62</v>
      </c>
      <c r="D39" s="17">
        <v>129</v>
      </c>
      <c r="E39" s="17">
        <v>643</v>
      </c>
      <c r="F39" s="17">
        <v>649</v>
      </c>
      <c r="G39" s="19">
        <v>649</v>
      </c>
      <c r="H39" s="15">
        <f t="shared" si="16"/>
        <v>0</v>
      </c>
      <c r="I39" s="19">
        <v>650</v>
      </c>
      <c r="J39" s="16">
        <f t="shared" si="17"/>
        <v>1.5408320493066618E-3</v>
      </c>
      <c r="K39" s="19">
        <f t="shared" si="14"/>
        <v>644</v>
      </c>
      <c r="L39" s="21">
        <f t="shared" si="18"/>
        <v>-7.7041602465330872E-3</v>
      </c>
      <c r="M39" s="19">
        <f t="shared" si="15"/>
        <v>644.70000000000005</v>
      </c>
      <c r="N39" s="21">
        <f t="shared" si="19"/>
        <v>-6.6255778120184461E-3</v>
      </c>
      <c r="O39" s="19">
        <f t="shared" si="28"/>
        <v>644</v>
      </c>
      <c r="P39" s="21">
        <f t="shared" si="29"/>
        <v>-7.7041602465330872E-3</v>
      </c>
      <c r="Q39" s="19">
        <f t="shared" si="30"/>
        <v>644.29999999999995</v>
      </c>
      <c r="R39" s="21">
        <f t="shared" si="31"/>
        <v>-7.2419106317411774E-3</v>
      </c>
    </row>
    <row r="40" spans="2:46" ht="16.5" thickTop="1" thickBot="1" x14ac:dyDescent="0.3">
      <c r="H40" s="35">
        <f>AVERAGE(H6:H39)</f>
        <v>0</v>
      </c>
      <c r="J40" s="35">
        <f>AVERAGE(J6:J39)</f>
        <v>2.0232275858166338E-3</v>
      </c>
      <c r="L40" s="35">
        <f>AVERAGE(L6:L39)</f>
        <v>-2.4695491390896735E-3</v>
      </c>
      <c r="N40" s="35">
        <f>AVERAGE(N6:N39)</f>
        <v>-2.3359902381802568E-3</v>
      </c>
      <c r="P40" s="35">
        <f>AVERAGE(P6:P39)</f>
        <v>-2.6392323970082249E-3</v>
      </c>
      <c r="R40" s="35">
        <f>AVERAGE(R6:R39)</f>
        <v>-2.3745535167648971E-3</v>
      </c>
    </row>
    <row r="41" spans="2:46" ht="16.5" thickTop="1" thickBot="1" x14ac:dyDescent="0.3">
      <c r="G41">
        <f>COUNTIF(L6:L39,"&lt;=0")</f>
        <v>34</v>
      </c>
    </row>
    <row r="42" spans="2:46" ht="16.5" thickTop="1" thickBot="1" x14ac:dyDescent="0.3">
      <c r="AD42" s="59" t="s">
        <v>7</v>
      </c>
      <c r="AE42" s="60"/>
      <c r="AF42" s="60"/>
      <c r="AG42" s="60"/>
      <c r="AH42" s="60"/>
      <c r="AI42" s="60"/>
      <c r="AJ42" s="60"/>
      <c r="AK42" s="60"/>
      <c r="AL42" s="60"/>
      <c r="AM42" s="61"/>
    </row>
    <row r="43" spans="2:46" ht="16.5" thickTop="1" thickBot="1" x14ac:dyDescent="0.3">
      <c r="Y43" s="23"/>
      <c r="Z43" s="1" t="s">
        <v>2</v>
      </c>
      <c r="AA43" s="1" t="s">
        <v>8</v>
      </c>
      <c r="AB43" s="1" t="str">
        <f>E5</f>
        <v>LB</v>
      </c>
      <c r="AC43" s="1" t="s">
        <v>27</v>
      </c>
      <c r="AD43" s="2">
        <v>1</v>
      </c>
      <c r="AE43" s="4">
        <v>2</v>
      </c>
      <c r="AF43" s="4">
        <v>3</v>
      </c>
      <c r="AG43" s="4">
        <v>4</v>
      </c>
      <c r="AH43" s="4">
        <v>5</v>
      </c>
      <c r="AI43" s="4">
        <v>6</v>
      </c>
      <c r="AJ43" s="4">
        <v>7</v>
      </c>
      <c r="AK43" s="4">
        <v>8</v>
      </c>
      <c r="AL43" s="4">
        <v>9</v>
      </c>
      <c r="AM43" s="3">
        <v>10</v>
      </c>
      <c r="AN43" s="59" t="s">
        <v>0</v>
      </c>
      <c r="AO43" s="61"/>
      <c r="AP43" s="59" t="s">
        <v>1</v>
      </c>
      <c r="AQ43" s="61"/>
      <c r="AR43" s="1" t="s">
        <v>9</v>
      </c>
      <c r="AT43" t="str">
        <f t="shared" si="4"/>
        <v>Instance,Nº Tasks,LB,BKS,1,2,3,4,5,6,7,8,9,10</v>
      </c>
    </row>
    <row r="44" spans="2:46" ht="15.75" customHeight="1" thickTop="1" x14ac:dyDescent="0.25">
      <c r="Y44" s="67" t="s">
        <v>74</v>
      </c>
      <c r="Z44" s="11" t="str">
        <f>C6</f>
        <v>mval1A</v>
      </c>
      <c r="AA44" s="11">
        <f t="shared" ref="AA44" si="40">D6</f>
        <v>55</v>
      </c>
      <c r="AB44" s="11">
        <f t="shared" ref="AB44" si="41">E6</f>
        <v>230</v>
      </c>
      <c r="AC44" s="11">
        <f t="shared" ref="AC44" si="42">F6</f>
        <v>230</v>
      </c>
      <c r="AD44" s="14">
        <v>230</v>
      </c>
      <c r="AE44" s="14">
        <v>230</v>
      </c>
      <c r="AF44" s="14">
        <v>230</v>
      </c>
      <c r="AG44" s="14">
        <v>230</v>
      </c>
      <c r="AH44" s="8">
        <v>230</v>
      </c>
      <c r="AI44" s="14">
        <v>230</v>
      </c>
      <c r="AJ44" s="14">
        <v>230</v>
      </c>
      <c r="AK44" s="14">
        <v>230</v>
      </c>
      <c r="AL44" s="14">
        <v>230</v>
      </c>
      <c r="AM44" s="7">
        <v>230</v>
      </c>
      <c r="AN44" s="14">
        <f>MIN(AD44:AM44)</f>
        <v>230</v>
      </c>
      <c r="AO44" s="16">
        <f>AN44/AC44-1</f>
        <v>0</v>
      </c>
      <c r="AP44" s="14">
        <f>AVERAGE(AD44:AM44)</f>
        <v>230</v>
      </c>
      <c r="AQ44" s="16">
        <f>AP44/AC44-1</f>
        <v>0</v>
      </c>
      <c r="AR44" s="24">
        <f>_xlfn.STDEV.P(AD44:AM44)</f>
        <v>0</v>
      </c>
      <c r="AT44" t="str">
        <f t="shared" si="4"/>
        <v>mval1A,55,230,230,230,230,230,230,230,230,230,230,230,230</v>
      </c>
    </row>
    <row r="45" spans="2:46" x14ac:dyDescent="0.25">
      <c r="Y45" s="68"/>
      <c r="Z45" s="11" t="str">
        <f>C7</f>
        <v>mval1B</v>
      </c>
      <c r="AA45" s="11">
        <f t="shared" ref="AA45:AC46" si="43">D7</f>
        <v>51</v>
      </c>
      <c r="AB45" s="11">
        <f t="shared" si="43"/>
        <v>261</v>
      </c>
      <c r="AC45" s="11">
        <f t="shared" si="43"/>
        <v>261</v>
      </c>
      <c r="AD45" s="14">
        <v>261</v>
      </c>
      <c r="AE45" s="14">
        <v>261</v>
      </c>
      <c r="AF45" s="14">
        <v>261</v>
      </c>
      <c r="AG45" s="14">
        <v>261</v>
      </c>
      <c r="AH45" s="14">
        <v>261</v>
      </c>
      <c r="AI45" s="14">
        <v>261</v>
      </c>
      <c r="AJ45" s="14">
        <v>261</v>
      </c>
      <c r="AK45" s="14">
        <v>261</v>
      </c>
      <c r="AL45" s="14">
        <v>261</v>
      </c>
      <c r="AM45" s="13">
        <v>261</v>
      </c>
      <c r="AN45" s="14">
        <f t="shared" ref="AN45:AN77" si="44">MIN(AD45:AM45)</f>
        <v>261</v>
      </c>
      <c r="AO45" s="16">
        <f t="shared" ref="AO45:AO77" si="45">AN45/AC45-1</f>
        <v>0</v>
      </c>
      <c r="AP45" s="14">
        <f t="shared" ref="AP45:AP77" si="46">AVERAGE(AD45:AM45)</f>
        <v>261</v>
      </c>
      <c r="AQ45" s="16">
        <f t="shared" ref="AQ45:AQ77" si="47">AP45/AC45-1</f>
        <v>0</v>
      </c>
      <c r="AR45" s="24">
        <f t="shared" ref="AR45:AR77" si="48">_xlfn.STDEV.P(AD45:AM45)</f>
        <v>0</v>
      </c>
      <c r="AT45" t="str">
        <f t="shared" si="4"/>
        <v>mval1B,51,261,261,261,261,261,261,261,261,261,261,261,261</v>
      </c>
    </row>
    <row r="46" spans="2:46" x14ac:dyDescent="0.25">
      <c r="Y46" s="68"/>
      <c r="Z46" s="11" t="str">
        <f t="shared" ref="Z46:Z77" si="49">C8</f>
        <v>mval1C</v>
      </c>
      <c r="AA46" s="11">
        <f t="shared" si="43"/>
        <v>53</v>
      </c>
      <c r="AB46" s="11">
        <f t="shared" si="43"/>
        <v>309</v>
      </c>
      <c r="AC46" s="11">
        <f t="shared" si="43"/>
        <v>315</v>
      </c>
      <c r="AD46" s="14">
        <v>309</v>
      </c>
      <c r="AE46" s="14">
        <v>309</v>
      </c>
      <c r="AF46" s="14">
        <v>309</v>
      </c>
      <c r="AG46" s="14">
        <v>309</v>
      </c>
      <c r="AH46" s="14">
        <v>309</v>
      </c>
      <c r="AI46" s="14">
        <v>310</v>
      </c>
      <c r="AJ46" s="14">
        <v>309</v>
      </c>
      <c r="AK46" s="14">
        <v>309</v>
      </c>
      <c r="AL46" s="14">
        <v>310</v>
      </c>
      <c r="AM46" s="13">
        <v>309</v>
      </c>
      <c r="AN46" s="14">
        <f t="shared" si="44"/>
        <v>309</v>
      </c>
      <c r="AO46" s="16">
        <f t="shared" si="45"/>
        <v>-1.9047619047619091E-2</v>
      </c>
      <c r="AP46" s="14">
        <f t="shared" si="46"/>
        <v>309.2</v>
      </c>
      <c r="AQ46" s="16">
        <f t="shared" si="47"/>
        <v>-1.8412698412698436E-2</v>
      </c>
      <c r="AR46" s="24">
        <f t="shared" si="48"/>
        <v>0.4</v>
      </c>
      <c r="AT46" t="str">
        <f t="shared" si="4"/>
        <v>mval1C,53,309,315,309,309,309,309,309,310,309,309,310,309</v>
      </c>
    </row>
    <row r="47" spans="2:46" x14ac:dyDescent="0.25">
      <c r="Y47" s="68"/>
      <c r="Z47" s="11" t="str">
        <f t="shared" si="49"/>
        <v>mval2A</v>
      </c>
      <c r="AA47" s="11">
        <f t="shared" ref="AA47:AA77" si="50">D9</f>
        <v>44</v>
      </c>
      <c r="AB47" s="11">
        <f t="shared" ref="AB47:AB77" si="51">E9</f>
        <v>324</v>
      </c>
      <c r="AC47" s="11">
        <f t="shared" ref="AC47:AC77" si="52">F9</f>
        <v>324</v>
      </c>
      <c r="AD47" s="14">
        <v>324</v>
      </c>
      <c r="AE47" s="14">
        <v>324</v>
      </c>
      <c r="AF47" s="14">
        <v>324</v>
      </c>
      <c r="AG47" s="14">
        <v>324</v>
      </c>
      <c r="AH47" s="14">
        <v>324</v>
      </c>
      <c r="AI47" s="14">
        <v>324</v>
      </c>
      <c r="AJ47" s="14">
        <v>324</v>
      </c>
      <c r="AK47" s="14">
        <v>324</v>
      </c>
      <c r="AL47" s="14">
        <v>324</v>
      </c>
      <c r="AM47" s="13">
        <v>324</v>
      </c>
      <c r="AN47" s="14">
        <f t="shared" si="44"/>
        <v>324</v>
      </c>
      <c r="AO47" s="16">
        <f t="shared" si="45"/>
        <v>0</v>
      </c>
      <c r="AP47" s="14">
        <f t="shared" si="46"/>
        <v>324</v>
      </c>
      <c r="AQ47" s="16">
        <f t="shared" si="47"/>
        <v>0</v>
      </c>
      <c r="AR47" s="24">
        <f t="shared" si="48"/>
        <v>0</v>
      </c>
      <c r="AT47" t="str">
        <f t="shared" si="4"/>
        <v>mval2A,44,324,324,324,324,324,324,324,324,324,324,324,324</v>
      </c>
    </row>
    <row r="48" spans="2:46" x14ac:dyDescent="0.25">
      <c r="Y48" s="68"/>
      <c r="Z48" s="11" t="str">
        <f t="shared" si="49"/>
        <v>mval2B</v>
      </c>
      <c r="AA48" s="11">
        <f t="shared" si="50"/>
        <v>52</v>
      </c>
      <c r="AB48" s="11">
        <f t="shared" si="51"/>
        <v>395</v>
      </c>
      <c r="AC48" s="11">
        <f t="shared" si="52"/>
        <v>395</v>
      </c>
      <c r="AD48" s="29">
        <v>395</v>
      </c>
      <c r="AE48" s="14">
        <v>395</v>
      </c>
      <c r="AF48" s="14">
        <v>395</v>
      </c>
      <c r="AG48" s="14">
        <v>395</v>
      </c>
      <c r="AH48" s="14">
        <v>395</v>
      </c>
      <c r="AI48" s="14">
        <v>395</v>
      </c>
      <c r="AJ48" s="14">
        <v>395</v>
      </c>
      <c r="AK48" s="14">
        <v>395</v>
      </c>
      <c r="AL48" s="14">
        <v>395</v>
      </c>
      <c r="AM48" s="13">
        <v>395</v>
      </c>
      <c r="AN48" s="14">
        <f t="shared" si="44"/>
        <v>395</v>
      </c>
      <c r="AO48" s="16">
        <f t="shared" si="45"/>
        <v>0</v>
      </c>
      <c r="AP48" s="14">
        <f t="shared" si="46"/>
        <v>395</v>
      </c>
      <c r="AQ48" s="16">
        <f t="shared" si="47"/>
        <v>0</v>
      </c>
      <c r="AR48" s="24">
        <f t="shared" si="48"/>
        <v>0</v>
      </c>
      <c r="AT48" t="str">
        <f t="shared" si="4"/>
        <v>mval2B,52,395,395,395,395,395,395,395,395,395,395,395,395</v>
      </c>
    </row>
    <row r="49" spans="2:46" x14ac:dyDescent="0.25">
      <c r="Y49" s="68"/>
      <c r="Z49" s="11" t="str">
        <f t="shared" si="49"/>
        <v>mval2C</v>
      </c>
      <c r="AA49" s="11">
        <f t="shared" si="50"/>
        <v>49</v>
      </c>
      <c r="AB49" s="11">
        <f t="shared" si="51"/>
        <v>521</v>
      </c>
      <c r="AC49" s="11">
        <f t="shared" si="52"/>
        <v>526</v>
      </c>
      <c r="AD49" s="14">
        <v>526</v>
      </c>
      <c r="AE49">
        <v>526</v>
      </c>
      <c r="AF49">
        <v>526</v>
      </c>
      <c r="AG49">
        <v>526</v>
      </c>
      <c r="AH49">
        <v>526</v>
      </c>
      <c r="AI49">
        <v>526</v>
      </c>
      <c r="AJ49">
        <v>526</v>
      </c>
      <c r="AK49">
        <v>526</v>
      </c>
      <c r="AL49">
        <v>526</v>
      </c>
      <c r="AM49" s="12">
        <v>526</v>
      </c>
      <c r="AN49" s="14">
        <f t="shared" si="44"/>
        <v>526</v>
      </c>
      <c r="AO49" s="16">
        <f t="shared" si="45"/>
        <v>0</v>
      </c>
      <c r="AP49" s="14">
        <f t="shared" si="46"/>
        <v>526</v>
      </c>
      <c r="AQ49" s="16">
        <f t="shared" si="47"/>
        <v>0</v>
      </c>
      <c r="AR49" s="24">
        <f t="shared" si="48"/>
        <v>0</v>
      </c>
      <c r="AT49" t="str">
        <f t="shared" si="4"/>
        <v>mval2C,49,521,526,526,526,526,526,526,526,526,526,526,526</v>
      </c>
    </row>
    <row r="50" spans="2:46" x14ac:dyDescent="0.25">
      <c r="Y50" s="68"/>
      <c r="Z50" s="11" t="str">
        <f t="shared" si="49"/>
        <v>mval3A</v>
      </c>
      <c r="AA50" s="11">
        <f t="shared" si="50"/>
        <v>48</v>
      </c>
      <c r="AB50" s="11">
        <f t="shared" si="51"/>
        <v>115</v>
      </c>
      <c r="AC50" s="11">
        <f t="shared" si="52"/>
        <v>115</v>
      </c>
      <c r="AD50" s="14">
        <v>115</v>
      </c>
      <c r="AE50">
        <v>115</v>
      </c>
      <c r="AF50">
        <v>115</v>
      </c>
      <c r="AG50">
        <v>115</v>
      </c>
      <c r="AH50">
        <v>115</v>
      </c>
      <c r="AI50">
        <v>115</v>
      </c>
      <c r="AJ50">
        <v>115</v>
      </c>
      <c r="AK50">
        <v>115</v>
      </c>
      <c r="AL50">
        <v>115</v>
      </c>
      <c r="AM50" s="12">
        <v>115</v>
      </c>
      <c r="AN50" s="14">
        <f t="shared" si="44"/>
        <v>115</v>
      </c>
      <c r="AO50" s="16">
        <f t="shared" si="45"/>
        <v>0</v>
      </c>
      <c r="AP50" s="14">
        <f t="shared" si="46"/>
        <v>115</v>
      </c>
      <c r="AQ50" s="16">
        <f t="shared" si="47"/>
        <v>0</v>
      </c>
      <c r="AR50" s="24">
        <f t="shared" si="48"/>
        <v>0</v>
      </c>
      <c r="AT50" t="str">
        <f t="shared" si="4"/>
        <v>mval3A,48,115,115,115,115,115,115,115,115,115,115,115,115</v>
      </c>
    </row>
    <row r="51" spans="2:46" x14ac:dyDescent="0.25">
      <c r="Y51" s="68"/>
      <c r="Z51" s="11" t="str">
        <f t="shared" si="49"/>
        <v>mval3B</v>
      </c>
      <c r="AA51" s="11">
        <f t="shared" si="50"/>
        <v>45</v>
      </c>
      <c r="AB51" s="11">
        <f t="shared" si="51"/>
        <v>142</v>
      </c>
      <c r="AC51" s="11">
        <f t="shared" si="52"/>
        <v>142</v>
      </c>
      <c r="AD51" s="14">
        <v>142</v>
      </c>
      <c r="AE51">
        <v>142</v>
      </c>
      <c r="AF51">
        <v>142</v>
      </c>
      <c r="AG51">
        <v>142</v>
      </c>
      <c r="AH51">
        <v>142</v>
      </c>
      <c r="AI51">
        <v>142</v>
      </c>
      <c r="AJ51">
        <v>142</v>
      </c>
      <c r="AK51">
        <v>142</v>
      </c>
      <c r="AL51">
        <v>142</v>
      </c>
      <c r="AM51" s="12">
        <v>142</v>
      </c>
      <c r="AN51" s="14">
        <f t="shared" si="44"/>
        <v>142</v>
      </c>
      <c r="AO51" s="16">
        <f t="shared" si="45"/>
        <v>0</v>
      </c>
      <c r="AP51" s="14">
        <f t="shared" si="46"/>
        <v>142</v>
      </c>
      <c r="AQ51" s="16">
        <f t="shared" si="47"/>
        <v>0</v>
      </c>
      <c r="AR51" s="24">
        <f t="shared" si="48"/>
        <v>0</v>
      </c>
      <c r="AT51" t="str">
        <f t="shared" si="4"/>
        <v>mval3B,45,142,142,142,142,142,142,142,142,142,142,142,142</v>
      </c>
    </row>
    <row r="52" spans="2:46" x14ac:dyDescent="0.25">
      <c r="Y52" s="68"/>
      <c r="Z52" s="11" t="str">
        <f t="shared" si="49"/>
        <v>mval3C</v>
      </c>
      <c r="AA52" s="11">
        <f t="shared" si="50"/>
        <v>43</v>
      </c>
      <c r="AB52" s="11">
        <f t="shared" si="51"/>
        <v>166</v>
      </c>
      <c r="AC52" s="11">
        <f t="shared" si="52"/>
        <v>166</v>
      </c>
      <c r="AD52" s="14">
        <v>166</v>
      </c>
      <c r="AE52">
        <v>166</v>
      </c>
      <c r="AF52">
        <v>166</v>
      </c>
      <c r="AG52">
        <v>166</v>
      </c>
      <c r="AH52">
        <v>166</v>
      </c>
      <c r="AI52">
        <v>166</v>
      </c>
      <c r="AJ52">
        <v>166</v>
      </c>
      <c r="AK52">
        <v>166</v>
      </c>
      <c r="AL52">
        <v>166</v>
      </c>
      <c r="AM52" s="12">
        <v>166</v>
      </c>
      <c r="AN52" s="14">
        <f t="shared" si="44"/>
        <v>166</v>
      </c>
      <c r="AO52" s="16">
        <f t="shared" si="45"/>
        <v>0</v>
      </c>
      <c r="AP52" s="14">
        <f t="shared" si="46"/>
        <v>166</v>
      </c>
      <c r="AQ52" s="16">
        <f t="shared" si="47"/>
        <v>0</v>
      </c>
      <c r="AR52" s="24">
        <f t="shared" si="48"/>
        <v>0</v>
      </c>
      <c r="AT52" t="str">
        <f t="shared" si="4"/>
        <v>mval3C,43,166,166,166,166,166,166,166,166,166,166,166,166</v>
      </c>
    </row>
    <row r="53" spans="2:46" x14ac:dyDescent="0.25">
      <c r="Y53" s="68"/>
      <c r="Z53" s="11" t="str">
        <f t="shared" si="49"/>
        <v>mval4A</v>
      </c>
      <c r="AA53" s="11">
        <f t="shared" si="50"/>
        <v>95</v>
      </c>
      <c r="AB53" s="11">
        <f t="shared" si="51"/>
        <v>580</v>
      </c>
      <c r="AC53" s="11">
        <f t="shared" si="52"/>
        <v>580</v>
      </c>
      <c r="AD53" s="14">
        <v>580</v>
      </c>
      <c r="AE53">
        <v>580</v>
      </c>
      <c r="AF53">
        <v>580</v>
      </c>
      <c r="AG53">
        <v>580</v>
      </c>
      <c r="AH53">
        <v>580</v>
      </c>
      <c r="AI53">
        <v>580</v>
      </c>
      <c r="AJ53">
        <v>580</v>
      </c>
      <c r="AK53">
        <v>580</v>
      </c>
      <c r="AL53">
        <v>580</v>
      </c>
      <c r="AM53" s="12">
        <v>580</v>
      </c>
      <c r="AN53" s="14">
        <f t="shared" si="44"/>
        <v>580</v>
      </c>
      <c r="AO53" s="16">
        <f t="shared" si="45"/>
        <v>0</v>
      </c>
      <c r="AP53" s="14">
        <f t="shared" si="46"/>
        <v>580</v>
      </c>
      <c r="AQ53" s="16">
        <f t="shared" si="47"/>
        <v>0</v>
      </c>
      <c r="AR53" s="24">
        <f t="shared" si="48"/>
        <v>0</v>
      </c>
      <c r="AT53" t="str">
        <f t="shared" si="4"/>
        <v>mval4A,95,580,580,580,580,580,580,580,580,580,580,580,580</v>
      </c>
    </row>
    <row r="54" spans="2:46" x14ac:dyDescent="0.25">
      <c r="Y54" s="68"/>
      <c r="Z54" s="11" t="str">
        <f t="shared" si="49"/>
        <v>mval4B</v>
      </c>
      <c r="AA54" s="11">
        <f t="shared" si="50"/>
        <v>102</v>
      </c>
      <c r="AB54" s="11">
        <f t="shared" si="51"/>
        <v>650</v>
      </c>
      <c r="AC54" s="11">
        <f t="shared" si="52"/>
        <v>650</v>
      </c>
      <c r="AD54" s="14">
        <v>650</v>
      </c>
      <c r="AE54">
        <v>650</v>
      </c>
      <c r="AF54">
        <v>650</v>
      </c>
      <c r="AG54">
        <v>650</v>
      </c>
      <c r="AH54">
        <v>650</v>
      </c>
      <c r="AI54">
        <v>650</v>
      </c>
      <c r="AJ54">
        <v>650</v>
      </c>
      <c r="AK54">
        <v>650</v>
      </c>
      <c r="AL54">
        <v>650</v>
      </c>
      <c r="AM54" s="12">
        <v>650</v>
      </c>
      <c r="AN54" s="14">
        <f t="shared" si="44"/>
        <v>650</v>
      </c>
      <c r="AO54" s="16">
        <f t="shared" si="45"/>
        <v>0</v>
      </c>
      <c r="AP54" s="14">
        <f t="shared" si="46"/>
        <v>650</v>
      </c>
      <c r="AQ54" s="16">
        <f t="shared" si="47"/>
        <v>0</v>
      </c>
      <c r="AR54" s="24">
        <f t="shared" si="48"/>
        <v>0</v>
      </c>
      <c r="AT54" t="str">
        <f t="shared" si="4"/>
        <v>mval4B,102,650,650,650,650,650,650,650,650,650,650,650,650</v>
      </c>
    </row>
    <row r="55" spans="2:46" x14ac:dyDescent="0.25">
      <c r="Y55" s="68"/>
      <c r="Z55" s="11" t="str">
        <f t="shared" si="49"/>
        <v>mval4C</v>
      </c>
      <c r="AA55" s="11">
        <f t="shared" si="50"/>
        <v>103</v>
      </c>
      <c r="AB55" s="11">
        <f t="shared" si="51"/>
        <v>630</v>
      </c>
      <c r="AC55" s="11">
        <f t="shared" si="52"/>
        <v>630</v>
      </c>
      <c r="AD55" s="14">
        <v>630</v>
      </c>
      <c r="AE55">
        <v>630</v>
      </c>
      <c r="AF55">
        <v>630</v>
      </c>
      <c r="AG55">
        <v>630</v>
      </c>
      <c r="AH55">
        <v>630</v>
      </c>
      <c r="AI55">
        <v>630</v>
      </c>
      <c r="AJ55">
        <v>630</v>
      </c>
      <c r="AK55">
        <v>630</v>
      </c>
      <c r="AL55">
        <v>630</v>
      </c>
      <c r="AM55" s="12">
        <v>630</v>
      </c>
      <c r="AN55" s="14">
        <f t="shared" si="44"/>
        <v>630</v>
      </c>
      <c r="AO55" s="16">
        <f t="shared" si="45"/>
        <v>0</v>
      </c>
      <c r="AP55" s="14">
        <f t="shared" si="46"/>
        <v>630</v>
      </c>
      <c r="AQ55" s="16">
        <f t="shared" si="47"/>
        <v>0</v>
      </c>
      <c r="AR55" s="24">
        <f t="shared" si="48"/>
        <v>0</v>
      </c>
      <c r="AT55" t="str">
        <f t="shared" si="4"/>
        <v>mval4C,103,630,630,630,630,630,630,630,630,630,630,630,630</v>
      </c>
    </row>
    <row r="56" spans="2:46" x14ac:dyDescent="0.25">
      <c r="Y56" s="68"/>
      <c r="Z56" s="11" t="str">
        <f t="shared" si="49"/>
        <v>mval4D</v>
      </c>
      <c r="AA56" s="11">
        <f t="shared" si="50"/>
        <v>104</v>
      </c>
      <c r="AB56" s="11">
        <f t="shared" si="51"/>
        <v>746</v>
      </c>
      <c r="AC56" s="11">
        <f t="shared" si="52"/>
        <v>770</v>
      </c>
      <c r="AD56" s="14">
        <v>750</v>
      </c>
      <c r="AE56">
        <v>752</v>
      </c>
      <c r="AF56">
        <v>750</v>
      </c>
      <c r="AG56">
        <v>750</v>
      </c>
      <c r="AH56">
        <v>750</v>
      </c>
      <c r="AI56">
        <v>750</v>
      </c>
      <c r="AJ56">
        <v>750</v>
      </c>
      <c r="AK56">
        <v>750</v>
      </c>
      <c r="AL56">
        <v>750</v>
      </c>
      <c r="AM56" s="12">
        <v>750</v>
      </c>
      <c r="AN56" s="14">
        <f t="shared" si="44"/>
        <v>750</v>
      </c>
      <c r="AO56" s="16">
        <f t="shared" si="45"/>
        <v>-2.5974025974025983E-2</v>
      </c>
      <c r="AP56" s="14">
        <f t="shared" si="46"/>
        <v>750.2</v>
      </c>
      <c r="AQ56" s="16">
        <f t="shared" si="47"/>
        <v>-2.571428571428569E-2</v>
      </c>
      <c r="AR56" s="24">
        <f t="shared" si="48"/>
        <v>0.60000000000000009</v>
      </c>
      <c r="AT56" t="str">
        <f t="shared" si="4"/>
        <v>mval4D,104,746,770,750,752,750,750,750,750,750,750,750,750</v>
      </c>
    </row>
    <row r="57" spans="2:46" x14ac:dyDescent="0.25">
      <c r="Y57" s="68"/>
      <c r="Z57" s="11" t="str">
        <f t="shared" si="49"/>
        <v>mval5A</v>
      </c>
      <c r="AA57" s="11">
        <f t="shared" si="50"/>
        <v>96</v>
      </c>
      <c r="AB57" s="11">
        <f t="shared" si="51"/>
        <v>597</v>
      </c>
      <c r="AC57" s="11">
        <f t="shared" si="52"/>
        <v>597</v>
      </c>
      <c r="AD57" s="14">
        <v>597</v>
      </c>
      <c r="AE57">
        <v>597</v>
      </c>
      <c r="AF57">
        <v>597</v>
      </c>
      <c r="AG57">
        <v>597</v>
      </c>
      <c r="AH57">
        <v>597</v>
      </c>
      <c r="AI57">
        <v>597</v>
      </c>
      <c r="AJ57">
        <v>597</v>
      </c>
      <c r="AK57">
        <v>597</v>
      </c>
      <c r="AL57">
        <v>597</v>
      </c>
      <c r="AM57" s="12">
        <v>597</v>
      </c>
      <c r="AN57" s="14">
        <f t="shared" si="44"/>
        <v>597</v>
      </c>
      <c r="AO57" s="16">
        <f t="shared" si="45"/>
        <v>0</v>
      </c>
      <c r="AP57" s="14">
        <f t="shared" si="46"/>
        <v>597</v>
      </c>
      <c r="AQ57" s="16">
        <f t="shared" si="47"/>
        <v>0</v>
      </c>
      <c r="AR57" s="24">
        <f t="shared" si="48"/>
        <v>0</v>
      </c>
      <c r="AT57" t="str">
        <f t="shared" si="4"/>
        <v>mval5A,96,597,597,597,597,597,597,597,597,597,597,597,597</v>
      </c>
    </row>
    <row r="58" spans="2:46" x14ac:dyDescent="0.25">
      <c r="Y58" s="68"/>
      <c r="Z58" s="11" t="str">
        <f t="shared" si="49"/>
        <v>mval5B</v>
      </c>
      <c r="AA58" s="11">
        <f t="shared" si="50"/>
        <v>91</v>
      </c>
      <c r="AB58" s="11">
        <f t="shared" si="51"/>
        <v>613</v>
      </c>
      <c r="AC58" s="11">
        <f t="shared" si="52"/>
        <v>613</v>
      </c>
      <c r="AD58" s="14">
        <v>613</v>
      </c>
      <c r="AE58">
        <v>613</v>
      </c>
      <c r="AF58">
        <v>613</v>
      </c>
      <c r="AG58">
        <v>613</v>
      </c>
      <c r="AH58">
        <v>613</v>
      </c>
      <c r="AI58">
        <v>613</v>
      </c>
      <c r="AJ58">
        <v>613</v>
      </c>
      <c r="AK58">
        <v>613</v>
      </c>
      <c r="AL58">
        <v>613</v>
      </c>
      <c r="AM58" s="12">
        <v>613</v>
      </c>
      <c r="AN58" s="14">
        <f t="shared" si="44"/>
        <v>613</v>
      </c>
      <c r="AO58" s="16">
        <f t="shared" si="45"/>
        <v>0</v>
      </c>
      <c r="AP58" s="14">
        <f t="shared" si="46"/>
        <v>613</v>
      </c>
      <c r="AQ58" s="16">
        <f t="shared" si="47"/>
        <v>0</v>
      </c>
      <c r="AR58" s="24">
        <f t="shared" si="48"/>
        <v>0</v>
      </c>
      <c r="AT58" t="str">
        <f t="shared" si="4"/>
        <v>mval5B,91,613,613,613,613,613,613,613,613,613,613,613,613</v>
      </c>
    </row>
    <row r="59" spans="2:46" x14ac:dyDescent="0.25">
      <c r="Y59" s="68"/>
      <c r="Z59" s="11" t="str">
        <f t="shared" si="49"/>
        <v>mval5C</v>
      </c>
      <c r="AA59" s="11">
        <f t="shared" si="50"/>
        <v>98</v>
      </c>
      <c r="AB59" s="11">
        <f t="shared" si="51"/>
        <v>697</v>
      </c>
      <c r="AC59" s="11">
        <f t="shared" si="52"/>
        <v>697</v>
      </c>
      <c r="AD59" s="14">
        <v>697</v>
      </c>
      <c r="AE59">
        <v>697</v>
      </c>
      <c r="AF59">
        <v>697</v>
      </c>
      <c r="AG59">
        <v>697</v>
      </c>
      <c r="AH59">
        <v>697</v>
      </c>
      <c r="AI59">
        <v>697</v>
      </c>
      <c r="AJ59">
        <v>697</v>
      </c>
      <c r="AK59">
        <v>697</v>
      </c>
      <c r="AL59">
        <v>697</v>
      </c>
      <c r="AM59" s="12">
        <v>697</v>
      </c>
      <c r="AN59" s="14">
        <f t="shared" si="44"/>
        <v>697</v>
      </c>
      <c r="AO59" s="16">
        <f t="shared" si="45"/>
        <v>0</v>
      </c>
      <c r="AP59" s="14">
        <f t="shared" si="46"/>
        <v>697</v>
      </c>
      <c r="AQ59" s="16">
        <f t="shared" si="47"/>
        <v>0</v>
      </c>
      <c r="AR59" s="24">
        <f t="shared" si="48"/>
        <v>0</v>
      </c>
      <c r="AT59" t="str">
        <f t="shared" si="4"/>
        <v>mval5C,98,697,697,697,697,697,697,697,697,697,697,697,697</v>
      </c>
    </row>
    <row r="60" spans="2:46" x14ac:dyDescent="0.25">
      <c r="Y60" s="68"/>
      <c r="Z60" s="11" t="str">
        <f t="shared" si="49"/>
        <v>mval5D</v>
      </c>
      <c r="AA60" s="11">
        <f t="shared" si="50"/>
        <v>92</v>
      </c>
      <c r="AB60" s="11">
        <f t="shared" si="51"/>
        <v>719</v>
      </c>
      <c r="AC60" s="11">
        <f t="shared" si="52"/>
        <v>739</v>
      </c>
      <c r="AD60" s="14">
        <v>729</v>
      </c>
      <c r="AE60">
        <v>729</v>
      </c>
      <c r="AF60">
        <v>729</v>
      </c>
      <c r="AG60">
        <v>728</v>
      </c>
      <c r="AH60">
        <v>731</v>
      </c>
      <c r="AI60">
        <v>729</v>
      </c>
      <c r="AJ60">
        <v>729</v>
      </c>
      <c r="AK60">
        <v>729</v>
      </c>
      <c r="AL60">
        <v>731</v>
      </c>
      <c r="AM60" s="12">
        <v>729</v>
      </c>
      <c r="AN60" s="14">
        <f t="shared" si="44"/>
        <v>728</v>
      </c>
      <c r="AO60" s="16">
        <f t="shared" si="45"/>
        <v>-1.4884979702300405E-2</v>
      </c>
      <c r="AP60" s="14">
        <f t="shared" si="46"/>
        <v>729.3</v>
      </c>
      <c r="AQ60" s="16">
        <f t="shared" si="47"/>
        <v>-1.3125845737483099E-2</v>
      </c>
      <c r="AR60" s="24">
        <f t="shared" si="48"/>
        <v>0.9</v>
      </c>
      <c r="AT60" t="str">
        <f t="shared" si="4"/>
        <v>mval5D,92,719,739,729,729,729,728,731,729,729,729,731,729</v>
      </c>
    </row>
    <row r="61" spans="2:46" x14ac:dyDescent="0.25"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Y61" s="68"/>
      <c r="Z61" s="11" t="str">
        <f t="shared" si="49"/>
        <v>mval6A</v>
      </c>
      <c r="AA61" s="11">
        <f t="shared" si="50"/>
        <v>69</v>
      </c>
      <c r="AB61" s="11">
        <f t="shared" si="51"/>
        <v>326</v>
      </c>
      <c r="AC61" s="11">
        <f t="shared" si="52"/>
        <v>326</v>
      </c>
      <c r="AD61" s="14">
        <v>326</v>
      </c>
      <c r="AE61">
        <v>326</v>
      </c>
      <c r="AF61">
        <v>326</v>
      </c>
      <c r="AG61">
        <v>326</v>
      </c>
      <c r="AH61">
        <v>326</v>
      </c>
      <c r="AI61">
        <v>326</v>
      </c>
      <c r="AJ61">
        <v>326</v>
      </c>
      <c r="AK61">
        <v>326</v>
      </c>
      <c r="AL61">
        <v>326</v>
      </c>
      <c r="AM61" s="12">
        <v>326</v>
      </c>
      <c r="AN61" s="14">
        <f t="shared" si="44"/>
        <v>326</v>
      </c>
      <c r="AO61" s="16">
        <f t="shared" si="45"/>
        <v>0</v>
      </c>
      <c r="AP61" s="14">
        <f t="shared" si="46"/>
        <v>326</v>
      </c>
      <c r="AQ61" s="16">
        <f t="shared" si="47"/>
        <v>0</v>
      </c>
      <c r="AR61" s="24">
        <f t="shared" si="48"/>
        <v>0</v>
      </c>
      <c r="AT61" t="str">
        <f t="shared" si="4"/>
        <v>mval6A,69,326,326,326,326,326,326,326,326,326,326,326,326</v>
      </c>
    </row>
    <row r="62" spans="2:46" x14ac:dyDescent="0.25">
      <c r="U62" s="33"/>
      <c r="V62" s="33"/>
      <c r="W62" s="33"/>
      <c r="X62" s="33"/>
      <c r="Y62" s="68"/>
      <c r="Z62" s="11" t="str">
        <f t="shared" si="49"/>
        <v>mval6B</v>
      </c>
      <c r="AA62" s="11">
        <f t="shared" si="50"/>
        <v>66</v>
      </c>
      <c r="AB62" s="11">
        <f t="shared" si="51"/>
        <v>317</v>
      </c>
      <c r="AC62" s="11">
        <f t="shared" si="52"/>
        <v>317</v>
      </c>
      <c r="AD62" s="14">
        <v>317</v>
      </c>
      <c r="AE62">
        <v>317</v>
      </c>
      <c r="AF62">
        <v>317</v>
      </c>
      <c r="AG62">
        <v>317</v>
      </c>
      <c r="AH62">
        <v>317</v>
      </c>
      <c r="AI62">
        <v>317</v>
      </c>
      <c r="AJ62">
        <v>317</v>
      </c>
      <c r="AK62">
        <v>317</v>
      </c>
      <c r="AL62">
        <v>317</v>
      </c>
      <c r="AM62" s="12">
        <v>317</v>
      </c>
      <c r="AN62" s="14">
        <f t="shared" si="44"/>
        <v>317</v>
      </c>
      <c r="AO62" s="16">
        <f t="shared" si="45"/>
        <v>0</v>
      </c>
      <c r="AP62" s="14">
        <f t="shared" si="46"/>
        <v>317</v>
      </c>
      <c r="AQ62" s="16">
        <f t="shared" si="47"/>
        <v>0</v>
      </c>
      <c r="AR62" s="24">
        <f t="shared" si="48"/>
        <v>0</v>
      </c>
      <c r="AT62" t="str">
        <f t="shared" si="4"/>
        <v>mval6B,66,317,317,317,317,317,317,317,317,317,317,317,317</v>
      </c>
    </row>
    <row r="63" spans="2:46" ht="15.75" customHeight="1" x14ac:dyDescent="0.25">
      <c r="B63" s="3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22"/>
      <c r="W63" s="14"/>
      <c r="X63" s="22"/>
      <c r="Y63" s="68"/>
      <c r="Z63" s="11" t="str">
        <f t="shared" si="49"/>
        <v>mval6C</v>
      </c>
      <c r="AA63" s="11">
        <f t="shared" si="50"/>
        <v>68</v>
      </c>
      <c r="AB63" s="11">
        <f t="shared" si="51"/>
        <v>365</v>
      </c>
      <c r="AC63" s="11">
        <f t="shared" si="52"/>
        <v>371</v>
      </c>
      <c r="AD63" s="14">
        <v>371</v>
      </c>
      <c r="AE63">
        <v>370</v>
      </c>
      <c r="AF63">
        <v>370</v>
      </c>
      <c r="AG63">
        <v>370</v>
      </c>
      <c r="AH63">
        <v>370</v>
      </c>
      <c r="AI63">
        <v>370</v>
      </c>
      <c r="AJ63">
        <v>371</v>
      </c>
      <c r="AK63">
        <v>371</v>
      </c>
      <c r="AL63">
        <v>370</v>
      </c>
      <c r="AM63" s="12">
        <v>370</v>
      </c>
      <c r="AN63" s="14">
        <f t="shared" si="44"/>
        <v>370</v>
      </c>
      <c r="AO63" s="16">
        <f t="shared" si="45"/>
        <v>-2.6954177897574594E-3</v>
      </c>
      <c r="AP63" s="14">
        <f t="shared" si="46"/>
        <v>370.3</v>
      </c>
      <c r="AQ63" s="16">
        <f t="shared" si="47"/>
        <v>-1.8867924528301883E-3</v>
      </c>
      <c r="AR63" s="24">
        <f t="shared" si="48"/>
        <v>0.45825756949558405</v>
      </c>
      <c r="AT63" t="str">
        <f t="shared" si="4"/>
        <v>mval6C,68,365,371,371,370,370,370,370,370,371,371,370,370</v>
      </c>
    </row>
    <row r="64" spans="2:46" x14ac:dyDescent="0.25">
      <c r="B64" s="3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22"/>
      <c r="W64" s="14"/>
      <c r="X64" s="22"/>
      <c r="Y64" s="68"/>
      <c r="Z64" s="11" t="str">
        <f t="shared" si="49"/>
        <v>mval7A</v>
      </c>
      <c r="AA64" s="11">
        <f t="shared" si="50"/>
        <v>86</v>
      </c>
      <c r="AB64" s="11">
        <f t="shared" si="51"/>
        <v>364</v>
      </c>
      <c r="AC64" s="11">
        <f t="shared" si="52"/>
        <v>364</v>
      </c>
      <c r="AD64" s="14">
        <v>364</v>
      </c>
      <c r="AE64">
        <v>364</v>
      </c>
      <c r="AF64">
        <v>364</v>
      </c>
      <c r="AG64">
        <v>364</v>
      </c>
      <c r="AH64">
        <v>364</v>
      </c>
      <c r="AI64">
        <v>364</v>
      </c>
      <c r="AJ64">
        <v>364</v>
      </c>
      <c r="AK64">
        <v>364</v>
      </c>
      <c r="AL64">
        <v>364</v>
      </c>
      <c r="AM64" s="12">
        <v>364</v>
      </c>
      <c r="AN64" s="14">
        <f t="shared" si="44"/>
        <v>364</v>
      </c>
      <c r="AO64" s="16">
        <f t="shared" si="45"/>
        <v>0</v>
      </c>
      <c r="AP64" s="14">
        <f t="shared" si="46"/>
        <v>364</v>
      </c>
      <c r="AQ64" s="16">
        <f t="shared" si="47"/>
        <v>0</v>
      </c>
      <c r="AR64" s="24">
        <f t="shared" si="48"/>
        <v>0</v>
      </c>
      <c r="AT64" t="str">
        <f t="shared" si="4"/>
        <v>mval7A,86,364,364,364,364,364,364,364,364,364,364,364,364</v>
      </c>
    </row>
    <row r="65" spans="2:46" x14ac:dyDescent="0.25">
      <c r="B65" s="3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22"/>
      <c r="W65" s="14"/>
      <c r="X65" s="22"/>
      <c r="Y65" s="68"/>
      <c r="Z65" s="11" t="str">
        <f t="shared" si="49"/>
        <v>mval7B</v>
      </c>
      <c r="AA65" s="11">
        <f t="shared" si="50"/>
        <v>91</v>
      </c>
      <c r="AB65" s="11">
        <f t="shared" si="51"/>
        <v>412</v>
      </c>
      <c r="AC65" s="11">
        <f t="shared" si="52"/>
        <v>412</v>
      </c>
      <c r="AD65" s="14">
        <v>412</v>
      </c>
      <c r="AE65">
        <v>412</v>
      </c>
      <c r="AF65">
        <v>412</v>
      </c>
      <c r="AG65">
        <v>412</v>
      </c>
      <c r="AH65">
        <v>412</v>
      </c>
      <c r="AI65">
        <v>412</v>
      </c>
      <c r="AJ65">
        <v>412</v>
      </c>
      <c r="AK65">
        <v>412</v>
      </c>
      <c r="AL65">
        <v>412</v>
      </c>
      <c r="AM65" s="12">
        <v>412</v>
      </c>
      <c r="AN65" s="14">
        <f t="shared" si="44"/>
        <v>412</v>
      </c>
      <c r="AO65" s="16">
        <f t="shared" si="45"/>
        <v>0</v>
      </c>
      <c r="AP65" s="14">
        <f t="shared" si="46"/>
        <v>412</v>
      </c>
      <c r="AQ65" s="16">
        <f t="shared" si="47"/>
        <v>0</v>
      </c>
      <c r="AR65" s="24">
        <f t="shared" si="48"/>
        <v>0</v>
      </c>
      <c r="AT65" t="str">
        <f t="shared" si="4"/>
        <v>mval7B,91,412,412,412,412,412,412,412,412,412,412,412,412</v>
      </c>
    </row>
    <row r="66" spans="2:46" x14ac:dyDescent="0.25">
      <c r="B66" s="3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22"/>
      <c r="W66" s="14"/>
      <c r="X66" s="22"/>
      <c r="Y66" s="68"/>
      <c r="Z66" s="11" t="str">
        <f t="shared" si="49"/>
        <v>mval7C</v>
      </c>
      <c r="AA66" s="11">
        <f t="shared" si="50"/>
        <v>90</v>
      </c>
      <c r="AB66" s="11">
        <f t="shared" si="51"/>
        <v>424</v>
      </c>
      <c r="AC66" s="11">
        <f t="shared" si="52"/>
        <v>426</v>
      </c>
      <c r="AD66" s="14">
        <v>426</v>
      </c>
      <c r="AE66">
        <v>426</v>
      </c>
      <c r="AF66">
        <v>426</v>
      </c>
      <c r="AG66">
        <v>426</v>
      </c>
      <c r="AH66">
        <v>426</v>
      </c>
      <c r="AI66">
        <v>426</v>
      </c>
      <c r="AJ66">
        <v>426</v>
      </c>
      <c r="AK66">
        <v>426</v>
      </c>
      <c r="AL66">
        <v>426</v>
      </c>
      <c r="AM66" s="12">
        <v>426</v>
      </c>
      <c r="AN66" s="14">
        <f t="shared" si="44"/>
        <v>426</v>
      </c>
      <c r="AO66" s="16">
        <f t="shared" si="45"/>
        <v>0</v>
      </c>
      <c r="AP66" s="14">
        <f t="shared" si="46"/>
        <v>426</v>
      </c>
      <c r="AQ66" s="16">
        <f t="shared" si="47"/>
        <v>0</v>
      </c>
      <c r="AR66" s="24">
        <f t="shared" si="48"/>
        <v>0</v>
      </c>
      <c r="AT66" t="str">
        <f t="shared" si="4"/>
        <v>mval7C,90,424,426,426,426,426,426,426,426,426,426,426,426</v>
      </c>
    </row>
    <row r="67" spans="2:46" x14ac:dyDescent="0.25">
      <c r="B67" s="3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22"/>
      <c r="W67" s="14"/>
      <c r="X67" s="22"/>
      <c r="Y67" s="68"/>
      <c r="Z67" s="11" t="str">
        <f t="shared" si="49"/>
        <v>mval8A</v>
      </c>
      <c r="AA67" s="11">
        <f t="shared" si="50"/>
        <v>96</v>
      </c>
      <c r="AB67" s="11">
        <f t="shared" si="51"/>
        <v>581</v>
      </c>
      <c r="AC67" s="11">
        <f t="shared" si="52"/>
        <v>581</v>
      </c>
      <c r="AD67" s="14">
        <v>581</v>
      </c>
      <c r="AE67">
        <v>581</v>
      </c>
      <c r="AF67">
        <v>581</v>
      </c>
      <c r="AG67">
        <v>581</v>
      </c>
      <c r="AH67">
        <v>581</v>
      </c>
      <c r="AI67">
        <v>581</v>
      </c>
      <c r="AJ67">
        <v>581</v>
      </c>
      <c r="AK67">
        <v>581</v>
      </c>
      <c r="AL67">
        <v>581</v>
      </c>
      <c r="AM67" s="12">
        <v>581</v>
      </c>
      <c r="AN67" s="14">
        <f t="shared" si="44"/>
        <v>581</v>
      </c>
      <c r="AO67" s="16">
        <f t="shared" si="45"/>
        <v>0</v>
      </c>
      <c r="AP67" s="14">
        <f t="shared" si="46"/>
        <v>581</v>
      </c>
      <c r="AQ67" s="16">
        <f t="shared" si="47"/>
        <v>0</v>
      </c>
      <c r="AR67" s="24">
        <f t="shared" si="48"/>
        <v>0</v>
      </c>
      <c r="AT67" t="str">
        <f t="shared" si="4"/>
        <v>mval8A,96,581,581,581,581,581,581,581,581,581,581,581,581</v>
      </c>
    </row>
    <row r="68" spans="2:46" x14ac:dyDescent="0.25">
      <c r="B68" s="34"/>
      <c r="F68" s="14"/>
      <c r="G68" s="14"/>
      <c r="U68" s="14"/>
      <c r="V68" s="22"/>
      <c r="W68" s="14"/>
      <c r="X68" s="22"/>
      <c r="Y68" s="68"/>
      <c r="Z68" s="11" t="str">
        <f t="shared" si="49"/>
        <v>mval8B</v>
      </c>
      <c r="AA68" s="11">
        <f t="shared" si="50"/>
        <v>91</v>
      </c>
      <c r="AB68" s="11">
        <f t="shared" si="51"/>
        <v>531</v>
      </c>
      <c r="AC68" s="11">
        <f t="shared" si="52"/>
        <v>531</v>
      </c>
      <c r="AD68" s="14">
        <v>531</v>
      </c>
      <c r="AE68">
        <v>531</v>
      </c>
      <c r="AF68">
        <v>531</v>
      </c>
      <c r="AG68">
        <v>531</v>
      </c>
      <c r="AH68">
        <v>531</v>
      </c>
      <c r="AI68">
        <v>531</v>
      </c>
      <c r="AJ68">
        <v>531</v>
      </c>
      <c r="AK68">
        <v>531</v>
      </c>
      <c r="AL68">
        <v>531</v>
      </c>
      <c r="AM68" s="12">
        <v>531</v>
      </c>
      <c r="AN68" s="14">
        <f t="shared" si="44"/>
        <v>531</v>
      </c>
      <c r="AO68" s="16">
        <f t="shared" si="45"/>
        <v>0</v>
      </c>
      <c r="AP68" s="14">
        <f t="shared" si="46"/>
        <v>531</v>
      </c>
      <c r="AQ68" s="16">
        <f t="shared" si="47"/>
        <v>0</v>
      </c>
      <c r="AR68" s="24">
        <f t="shared" si="48"/>
        <v>0</v>
      </c>
      <c r="AT68" t="str">
        <f t="shared" si="4"/>
        <v>mval8B,91,531,531,531,531,531,531,531,531,531,531,531,531</v>
      </c>
    </row>
    <row r="69" spans="2:46" x14ac:dyDescent="0.25">
      <c r="B69" s="34"/>
      <c r="F69" s="14"/>
      <c r="G69" s="14"/>
      <c r="U69" s="14"/>
      <c r="V69" s="22"/>
      <c r="W69" s="14"/>
      <c r="X69" s="22"/>
      <c r="Y69" s="68"/>
      <c r="Z69" s="11" t="str">
        <f t="shared" si="49"/>
        <v>mval8C</v>
      </c>
      <c r="AA69" s="11">
        <f t="shared" si="50"/>
        <v>83</v>
      </c>
      <c r="AB69" s="11">
        <f t="shared" si="51"/>
        <v>617</v>
      </c>
      <c r="AC69" s="11">
        <f t="shared" si="52"/>
        <v>638</v>
      </c>
      <c r="AD69" s="14">
        <v>632</v>
      </c>
      <c r="AE69">
        <v>632</v>
      </c>
      <c r="AF69">
        <v>632</v>
      </c>
      <c r="AG69">
        <v>632</v>
      </c>
      <c r="AH69">
        <v>632</v>
      </c>
      <c r="AI69">
        <v>632</v>
      </c>
      <c r="AJ69">
        <v>632</v>
      </c>
      <c r="AK69">
        <v>632</v>
      </c>
      <c r="AL69">
        <v>632</v>
      </c>
      <c r="AM69" s="12">
        <v>632</v>
      </c>
      <c r="AN69" s="14">
        <f t="shared" si="44"/>
        <v>632</v>
      </c>
      <c r="AO69" s="16">
        <f t="shared" si="45"/>
        <v>-9.4043887147335914E-3</v>
      </c>
      <c r="AP69" s="14">
        <f t="shared" si="46"/>
        <v>632</v>
      </c>
      <c r="AQ69" s="16">
        <f t="shared" si="47"/>
        <v>-9.4043887147335914E-3</v>
      </c>
      <c r="AR69" s="24">
        <f t="shared" si="48"/>
        <v>0</v>
      </c>
      <c r="AT69" t="str">
        <f t="shared" ref="AT69:AT77" si="53">_xlfn.TEXTJOIN(",",FALSE,Z69:AM69)</f>
        <v>mval8C,83,617,638,632,632,632,632,632,632,632,632,632,632</v>
      </c>
    </row>
    <row r="70" spans="2:46" x14ac:dyDescent="0.25">
      <c r="B70" s="34"/>
      <c r="F70" s="14"/>
      <c r="G70" s="14"/>
      <c r="U70" s="14"/>
      <c r="V70" s="22"/>
      <c r="W70" s="14"/>
      <c r="X70" s="22"/>
      <c r="Y70" s="68"/>
      <c r="Z70" s="11" t="str">
        <f t="shared" si="49"/>
        <v>mval9A</v>
      </c>
      <c r="AA70" s="11">
        <f t="shared" si="50"/>
        <v>132</v>
      </c>
      <c r="AB70" s="11">
        <f t="shared" si="51"/>
        <v>458</v>
      </c>
      <c r="AC70" s="11">
        <f t="shared" si="52"/>
        <v>458</v>
      </c>
      <c r="AD70" s="14">
        <v>458</v>
      </c>
      <c r="AE70">
        <v>458</v>
      </c>
      <c r="AF70">
        <v>458</v>
      </c>
      <c r="AG70">
        <v>458</v>
      </c>
      <c r="AH70">
        <v>458</v>
      </c>
      <c r="AI70">
        <v>458</v>
      </c>
      <c r="AJ70">
        <v>458</v>
      </c>
      <c r="AK70">
        <v>458</v>
      </c>
      <c r="AL70">
        <v>458</v>
      </c>
      <c r="AM70" s="12">
        <v>458</v>
      </c>
      <c r="AN70" s="14">
        <f t="shared" si="44"/>
        <v>458</v>
      </c>
      <c r="AO70" s="16">
        <f t="shared" si="45"/>
        <v>0</v>
      </c>
      <c r="AP70" s="14">
        <f t="shared" si="46"/>
        <v>458</v>
      </c>
      <c r="AQ70" s="16">
        <f t="shared" si="47"/>
        <v>0</v>
      </c>
      <c r="AR70" s="24">
        <f t="shared" si="48"/>
        <v>0</v>
      </c>
      <c r="AT70" t="str">
        <f t="shared" si="53"/>
        <v>mval9A,132,458,458,458,458,458,458,458,458,458,458,458,458</v>
      </c>
    </row>
    <row r="71" spans="2:46" x14ac:dyDescent="0.25">
      <c r="B71" s="34"/>
      <c r="F71" s="14"/>
      <c r="G71" s="14"/>
      <c r="U71" s="14"/>
      <c r="V71" s="22"/>
      <c r="W71" s="14"/>
      <c r="X71" s="22"/>
      <c r="Y71" s="68"/>
      <c r="Z71" s="11" t="str">
        <f t="shared" si="49"/>
        <v>mval9B</v>
      </c>
      <c r="AA71" s="11">
        <f t="shared" si="50"/>
        <v>120</v>
      </c>
      <c r="AB71" s="11">
        <f t="shared" si="51"/>
        <v>453</v>
      </c>
      <c r="AC71" s="11">
        <f t="shared" si="52"/>
        <v>453</v>
      </c>
      <c r="AD71" s="14">
        <v>453</v>
      </c>
      <c r="AE71">
        <v>453</v>
      </c>
      <c r="AF71">
        <v>453</v>
      </c>
      <c r="AG71">
        <v>453</v>
      </c>
      <c r="AH71">
        <v>453</v>
      </c>
      <c r="AI71">
        <v>453</v>
      </c>
      <c r="AJ71">
        <v>453</v>
      </c>
      <c r="AK71">
        <v>453</v>
      </c>
      <c r="AL71">
        <v>453</v>
      </c>
      <c r="AM71" s="12">
        <v>453</v>
      </c>
      <c r="AN71" s="14">
        <f t="shared" si="44"/>
        <v>453</v>
      </c>
      <c r="AO71" s="16">
        <f t="shared" si="45"/>
        <v>0</v>
      </c>
      <c r="AP71" s="14">
        <f t="shared" si="46"/>
        <v>453</v>
      </c>
      <c r="AQ71" s="16">
        <f t="shared" si="47"/>
        <v>0</v>
      </c>
      <c r="AR71" s="24">
        <f t="shared" si="48"/>
        <v>0</v>
      </c>
      <c r="AT71" t="str">
        <f t="shared" si="53"/>
        <v>mval9B,120,453,453,453,453,453,453,453,453,453,453,453,453</v>
      </c>
    </row>
    <row r="72" spans="2:46" x14ac:dyDescent="0.25">
      <c r="B72" s="34"/>
      <c r="F72" s="14"/>
      <c r="G72" s="14"/>
      <c r="U72" s="14"/>
      <c r="V72" s="22"/>
      <c r="W72" s="14"/>
      <c r="X72" s="22"/>
      <c r="Y72" s="68"/>
      <c r="Z72" s="11" t="str">
        <f t="shared" si="49"/>
        <v>mval9C</v>
      </c>
      <c r="AA72" s="11">
        <f t="shared" si="50"/>
        <v>125</v>
      </c>
      <c r="AB72" s="11">
        <f t="shared" si="51"/>
        <v>428</v>
      </c>
      <c r="AC72" s="11">
        <f t="shared" si="52"/>
        <v>429</v>
      </c>
      <c r="AD72" s="14">
        <v>428</v>
      </c>
      <c r="AE72">
        <v>428</v>
      </c>
      <c r="AF72">
        <v>428</v>
      </c>
      <c r="AG72">
        <v>428</v>
      </c>
      <c r="AH72">
        <v>428</v>
      </c>
      <c r="AI72">
        <v>428</v>
      </c>
      <c r="AJ72">
        <v>428</v>
      </c>
      <c r="AK72">
        <v>428</v>
      </c>
      <c r="AL72">
        <v>428</v>
      </c>
      <c r="AM72" s="12">
        <v>428</v>
      </c>
      <c r="AN72" s="14">
        <f t="shared" si="44"/>
        <v>428</v>
      </c>
      <c r="AO72" s="16">
        <f t="shared" si="45"/>
        <v>-2.3310023310023631E-3</v>
      </c>
      <c r="AP72" s="14">
        <f t="shared" si="46"/>
        <v>428</v>
      </c>
      <c r="AQ72" s="16">
        <f t="shared" si="47"/>
        <v>-2.3310023310023631E-3</v>
      </c>
      <c r="AR72" s="24">
        <f t="shared" si="48"/>
        <v>0</v>
      </c>
      <c r="AT72" t="str">
        <f t="shared" si="53"/>
        <v>mval9C,125,428,429,428,428,428,428,428,428,428,428,428,428</v>
      </c>
    </row>
    <row r="73" spans="2:46" x14ac:dyDescent="0.25">
      <c r="B73" s="34"/>
      <c r="F73" s="14"/>
      <c r="G73" s="14"/>
      <c r="U73" s="14"/>
      <c r="V73" s="22"/>
      <c r="W73" s="14"/>
      <c r="X73" s="22"/>
      <c r="Y73" s="68"/>
      <c r="Z73" s="11" t="str">
        <f t="shared" si="49"/>
        <v>mval9D</v>
      </c>
      <c r="AA73" s="11">
        <f t="shared" si="50"/>
        <v>131</v>
      </c>
      <c r="AB73" s="11">
        <f t="shared" si="51"/>
        <v>514</v>
      </c>
      <c r="AC73" s="11">
        <f t="shared" si="52"/>
        <v>520</v>
      </c>
      <c r="AD73" s="14">
        <v>519</v>
      </c>
      <c r="AE73">
        <v>519</v>
      </c>
      <c r="AF73">
        <v>519</v>
      </c>
      <c r="AG73">
        <v>519</v>
      </c>
      <c r="AH73">
        <v>519</v>
      </c>
      <c r="AI73">
        <v>519</v>
      </c>
      <c r="AJ73">
        <v>519</v>
      </c>
      <c r="AK73">
        <v>519</v>
      </c>
      <c r="AL73">
        <v>519</v>
      </c>
      <c r="AM73" s="12">
        <v>519</v>
      </c>
      <c r="AN73" s="14">
        <f t="shared" si="44"/>
        <v>519</v>
      </c>
      <c r="AO73" s="16">
        <f t="shared" si="45"/>
        <v>-1.9230769230769162E-3</v>
      </c>
      <c r="AP73" s="14">
        <f t="shared" si="46"/>
        <v>519</v>
      </c>
      <c r="AQ73" s="16">
        <f t="shared" si="47"/>
        <v>-1.9230769230769162E-3</v>
      </c>
      <c r="AR73" s="24">
        <f t="shared" si="48"/>
        <v>0</v>
      </c>
      <c r="AT73" t="str">
        <f t="shared" si="53"/>
        <v>mval9D,131,514,520,519,519,519,519,519,519,519,519,519,519</v>
      </c>
    </row>
    <row r="74" spans="2:46" x14ac:dyDescent="0.25">
      <c r="B74" s="34"/>
      <c r="F74" s="14"/>
      <c r="G74" s="14"/>
      <c r="U74" s="14"/>
      <c r="V74" s="22"/>
      <c r="W74" s="14"/>
      <c r="X74" s="22"/>
      <c r="Y74" s="68"/>
      <c r="Z74" s="11" t="str">
        <f t="shared" si="49"/>
        <v>mval10A</v>
      </c>
      <c r="AA74" s="11">
        <f t="shared" si="50"/>
        <v>138</v>
      </c>
      <c r="AB74" s="11">
        <f t="shared" si="51"/>
        <v>634</v>
      </c>
      <c r="AC74" s="11">
        <f t="shared" si="52"/>
        <v>634</v>
      </c>
      <c r="AD74" s="14">
        <v>634</v>
      </c>
      <c r="AE74">
        <v>634</v>
      </c>
      <c r="AF74">
        <v>634</v>
      </c>
      <c r="AG74">
        <v>634</v>
      </c>
      <c r="AH74">
        <v>634</v>
      </c>
      <c r="AI74">
        <v>634</v>
      </c>
      <c r="AJ74">
        <v>634</v>
      </c>
      <c r="AK74">
        <v>634</v>
      </c>
      <c r="AL74">
        <v>634</v>
      </c>
      <c r="AM74" s="12">
        <v>634</v>
      </c>
      <c r="AN74" s="14">
        <f t="shared" si="44"/>
        <v>634</v>
      </c>
      <c r="AO74" s="16">
        <f t="shared" si="45"/>
        <v>0</v>
      </c>
      <c r="AP74" s="14">
        <f t="shared" si="46"/>
        <v>634</v>
      </c>
      <c r="AQ74" s="16">
        <f t="shared" si="47"/>
        <v>0</v>
      </c>
      <c r="AR74" s="24">
        <f t="shared" si="48"/>
        <v>0</v>
      </c>
      <c r="AT74" t="str">
        <f t="shared" si="53"/>
        <v>mval10A,138,634,634,634,634,634,634,634,634,634,634,634,634</v>
      </c>
    </row>
    <row r="75" spans="2:46" x14ac:dyDescent="0.25">
      <c r="B75" s="34"/>
      <c r="F75" s="14"/>
      <c r="G75" s="14"/>
      <c r="U75" s="14"/>
      <c r="V75" s="22"/>
      <c r="W75" s="14"/>
      <c r="X75" s="22"/>
      <c r="Y75" s="68"/>
      <c r="Z75" s="11" t="str">
        <f t="shared" si="49"/>
        <v>mval10B</v>
      </c>
      <c r="AA75" s="11">
        <f t="shared" si="50"/>
        <v>134</v>
      </c>
      <c r="AB75" s="11">
        <f t="shared" si="51"/>
        <v>661</v>
      </c>
      <c r="AC75" s="11">
        <f t="shared" si="52"/>
        <v>661</v>
      </c>
      <c r="AD75" s="14">
        <v>661</v>
      </c>
      <c r="AE75">
        <v>661</v>
      </c>
      <c r="AF75">
        <v>661</v>
      </c>
      <c r="AG75">
        <v>661</v>
      </c>
      <c r="AH75">
        <v>661</v>
      </c>
      <c r="AI75">
        <v>661</v>
      </c>
      <c r="AJ75">
        <v>661</v>
      </c>
      <c r="AK75">
        <v>661</v>
      </c>
      <c r="AL75">
        <v>661</v>
      </c>
      <c r="AM75" s="12">
        <v>661</v>
      </c>
      <c r="AN75" s="14">
        <f t="shared" si="44"/>
        <v>661</v>
      </c>
      <c r="AO75" s="16">
        <f t="shared" si="45"/>
        <v>0</v>
      </c>
      <c r="AP75" s="14">
        <f t="shared" si="46"/>
        <v>661</v>
      </c>
      <c r="AQ75" s="16">
        <f t="shared" si="47"/>
        <v>0</v>
      </c>
      <c r="AR75" s="24">
        <f t="shared" si="48"/>
        <v>0</v>
      </c>
      <c r="AT75" t="str">
        <f t="shared" si="53"/>
        <v>mval10B,134,661,661,661,661,661,661,661,661,661,661,661,661</v>
      </c>
    </row>
    <row r="76" spans="2:46" x14ac:dyDescent="0.25">
      <c r="B76" s="34"/>
      <c r="F76" s="14"/>
      <c r="G76" s="14"/>
      <c r="U76" s="14"/>
      <c r="V76" s="22"/>
      <c r="W76" s="14"/>
      <c r="X76" s="22"/>
      <c r="Y76" s="68"/>
      <c r="Z76" s="11" t="str">
        <f t="shared" si="49"/>
        <v>mval10C</v>
      </c>
      <c r="AA76" s="11">
        <f t="shared" si="50"/>
        <v>136</v>
      </c>
      <c r="AB76" s="11">
        <f t="shared" si="51"/>
        <v>623</v>
      </c>
      <c r="AC76" s="11">
        <f t="shared" si="52"/>
        <v>623</v>
      </c>
      <c r="AD76" s="14">
        <v>623</v>
      </c>
      <c r="AE76">
        <v>623</v>
      </c>
      <c r="AF76">
        <v>623</v>
      </c>
      <c r="AG76">
        <v>623</v>
      </c>
      <c r="AH76">
        <v>623</v>
      </c>
      <c r="AI76">
        <v>623</v>
      </c>
      <c r="AJ76">
        <v>623</v>
      </c>
      <c r="AK76">
        <v>623</v>
      </c>
      <c r="AL76">
        <v>623</v>
      </c>
      <c r="AM76" s="12">
        <v>623</v>
      </c>
      <c r="AN76" s="14">
        <f t="shared" si="44"/>
        <v>623</v>
      </c>
      <c r="AO76" s="16">
        <f t="shared" si="45"/>
        <v>0</v>
      </c>
      <c r="AP76" s="14">
        <f t="shared" si="46"/>
        <v>623</v>
      </c>
      <c r="AQ76" s="16">
        <f t="shared" si="47"/>
        <v>0</v>
      </c>
      <c r="AR76" s="24">
        <f t="shared" si="48"/>
        <v>0</v>
      </c>
      <c r="AT76" t="str">
        <f t="shared" si="53"/>
        <v>mval10C,136,623,623,623,623,623,623,623,623,623,623,623,623</v>
      </c>
    </row>
    <row r="77" spans="2:46" ht="15.75" thickBot="1" x14ac:dyDescent="0.3">
      <c r="B77" s="34"/>
      <c r="F77" s="14"/>
      <c r="G77" s="14"/>
      <c r="U77" s="14"/>
      <c r="V77" s="22"/>
      <c r="W77" s="14"/>
      <c r="X77" s="22"/>
      <c r="Y77" s="69"/>
      <c r="Z77" s="11" t="str">
        <f t="shared" si="49"/>
        <v>mval10D</v>
      </c>
      <c r="AA77" s="11">
        <f t="shared" si="50"/>
        <v>129</v>
      </c>
      <c r="AB77" s="11">
        <f t="shared" si="51"/>
        <v>643</v>
      </c>
      <c r="AC77" s="11">
        <f t="shared" si="52"/>
        <v>649</v>
      </c>
      <c r="AD77" s="19">
        <v>645</v>
      </c>
      <c r="AE77" s="23">
        <v>645</v>
      </c>
      <c r="AF77" s="23">
        <v>645</v>
      </c>
      <c r="AG77" s="23">
        <v>645</v>
      </c>
      <c r="AH77" s="23">
        <v>645</v>
      </c>
      <c r="AI77" s="23">
        <v>644</v>
      </c>
      <c r="AJ77" s="23">
        <v>644</v>
      </c>
      <c r="AK77" s="23">
        <v>645</v>
      </c>
      <c r="AL77" s="23">
        <v>645</v>
      </c>
      <c r="AM77" s="18">
        <v>644</v>
      </c>
      <c r="AN77" s="19">
        <f t="shared" si="44"/>
        <v>644</v>
      </c>
      <c r="AO77" s="21">
        <f t="shared" si="45"/>
        <v>-7.7041602465330872E-3</v>
      </c>
      <c r="AP77" s="19">
        <f t="shared" si="46"/>
        <v>644.70000000000005</v>
      </c>
      <c r="AQ77" s="21">
        <f t="shared" si="47"/>
        <v>-6.6255778120184461E-3</v>
      </c>
      <c r="AR77" s="25">
        <f t="shared" si="48"/>
        <v>0.45825756949558405</v>
      </c>
      <c r="AT77" t="str">
        <f t="shared" si="53"/>
        <v>mval10D,129,643,649,645,645,645,645,645,644,644,645,645,644</v>
      </c>
    </row>
    <row r="78" spans="2:46" ht="15.75" thickTop="1" x14ac:dyDescent="0.25"/>
    <row r="80" spans="2:46" x14ac:dyDescent="0.25">
      <c r="AC80" t="s">
        <v>123</v>
      </c>
    </row>
    <row r="81" spans="29:39" x14ac:dyDescent="0.25">
      <c r="AC81" t="s">
        <v>62</v>
      </c>
      <c r="AD81">
        <v>645</v>
      </c>
      <c r="AE81">
        <v>645</v>
      </c>
      <c r="AF81">
        <v>645</v>
      </c>
      <c r="AG81">
        <v>645</v>
      </c>
      <c r="AH81">
        <v>645</v>
      </c>
      <c r="AI81">
        <v>644</v>
      </c>
      <c r="AJ81">
        <v>644</v>
      </c>
      <c r="AK81">
        <v>645</v>
      </c>
      <c r="AL81">
        <v>645</v>
      </c>
      <c r="AM81">
        <v>644</v>
      </c>
    </row>
    <row r="82" spans="29:39" x14ac:dyDescent="0.25">
      <c r="AC82" t="s">
        <v>31</v>
      </c>
      <c r="AD82">
        <v>309</v>
      </c>
      <c r="AE82">
        <v>309</v>
      </c>
      <c r="AF82">
        <v>309</v>
      </c>
      <c r="AG82">
        <v>309</v>
      </c>
      <c r="AH82">
        <v>309</v>
      </c>
      <c r="AI82">
        <v>310</v>
      </c>
      <c r="AJ82">
        <v>309</v>
      </c>
      <c r="AK82">
        <v>309</v>
      </c>
      <c r="AL82">
        <v>310</v>
      </c>
      <c r="AM82">
        <v>309</v>
      </c>
    </row>
    <row r="83" spans="29:39" x14ac:dyDescent="0.25">
      <c r="AC83" t="s">
        <v>41</v>
      </c>
      <c r="AD83">
        <v>750</v>
      </c>
      <c r="AE83">
        <v>752</v>
      </c>
      <c r="AF83">
        <v>750</v>
      </c>
      <c r="AG83">
        <v>750</v>
      </c>
      <c r="AH83">
        <v>750</v>
      </c>
      <c r="AI83">
        <v>750</v>
      </c>
      <c r="AJ83">
        <v>750</v>
      </c>
      <c r="AK83">
        <v>750</v>
      </c>
      <c r="AL83">
        <v>750</v>
      </c>
      <c r="AM83">
        <v>750</v>
      </c>
    </row>
    <row r="84" spans="29:39" x14ac:dyDescent="0.25">
      <c r="AC84" t="s">
        <v>45</v>
      </c>
      <c r="AD84">
        <v>729</v>
      </c>
      <c r="AE84">
        <v>729</v>
      </c>
      <c r="AF84">
        <v>729</v>
      </c>
      <c r="AG84">
        <v>728</v>
      </c>
      <c r="AH84">
        <v>731</v>
      </c>
      <c r="AI84">
        <v>729</v>
      </c>
      <c r="AJ84">
        <v>729</v>
      </c>
      <c r="AK84">
        <v>729</v>
      </c>
      <c r="AL84">
        <v>731</v>
      </c>
      <c r="AM84">
        <v>729</v>
      </c>
    </row>
    <row r="85" spans="29:39" x14ac:dyDescent="0.25">
      <c r="AC85" t="s">
        <v>48</v>
      </c>
      <c r="AD85">
        <v>371</v>
      </c>
      <c r="AE85">
        <v>370</v>
      </c>
      <c r="AF85">
        <v>370</v>
      </c>
      <c r="AG85">
        <v>370</v>
      </c>
      <c r="AH85">
        <v>370</v>
      </c>
      <c r="AI85">
        <v>370</v>
      </c>
      <c r="AJ85">
        <v>371</v>
      </c>
      <c r="AK85">
        <v>371</v>
      </c>
      <c r="AL85">
        <v>370</v>
      </c>
      <c r="AM85">
        <v>370</v>
      </c>
    </row>
    <row r="86" spans="29:39" x14ac:dyDescent="0.25">
      <c r="AC86" t="s">
        <v>54</v>
      </c>
      <c r="AD86">
        <v>632</v>
      </c>
      <c r="AE86">
        <v>632</v>
      </c>
      <c r="AF86">
        <v>632</v>
      </c>
      <c r="AG86">
        <v>632</v>
      </c>
      <c r="AH86">
        <v>632</v>
      </c>
      <c r="AI86">
        <v>632</v>
      </c>
      <c r="AJ86">
        <v>632</v>
      </c>
      <c r="AK86">
        <v>632</v>
      </c>
      <c r="AL86">
        <v>632</v>
      </c>
      <c r="AM86">
        <v>632</v>
      </c>
    </row>
    <row r="87" spans="29:39" x14ac:dyDescent="0.25">
      <c r="AC87" t="s">
        <v>58</v>
      </c>
      <c r="AD87">
        <v>519</v>
      </c>
      <c r="AE87">
        <v>519</v>
      </c>
      <c r="AF87">
        <v>519</v>
      </c>
      <c r="AG87">
        <v>519</v>
      </c>
      <c r="AH87">
        <v>519</v>
      </c>
      <c r="AI87">
        <v>519</v>
      </c>
      <c r="AJ87">
        <v>519</v>
      </c>
      <c r="AK87">
        <v>519</v>
      </c>
      <c r="AL87">
        <v>519</v>
      </c>
      <c r="AM87">
        <v>519</v>
      </c>
    </row>
  </sheetData>
  <mergeCells count="20">
    <mergeCell ref="AD42:AM42"/>
    <mergeCell ref="AN43:AO43"/>
    <mergeCell ref="AP43:AQ43"/>
    <mergeCell ref="Y44:Y77"/>
    <mergeCell ref="Y5:Y38"/>
    <mergeCell ref="AD3:AM3"/>
    <mergeCell ref="AN4:AO4"/>
    <mergeCell ref="AP4:AQ4"/>
    <mergeCell ref="G3:J3"/>
    <mergeCell ref="O3:R3"/>
    <mergeCell ref="S3:V3"/>
    <mergeCell ref="G4:H4"/>
    <mergeCell ref="I4:J4"/>
    <mergeCell ref="O4:P4"/>
    <mergeCell ref="Q4:R4"/>
    <mergeCell ref="S4:T4"/>
    <mergeCell ref="U4:V4"/>
    <mergeCell ref="K3:N3"/>
    <mergeCell ref="K4:L4"/>
    <mergeCell ref="M4:N4"/>
  </mergeCells>
  <conditionalFormatting sqref="G6:G39 O6:O39">
    <cfRule type="expression" dxfId="22" priority="4">
      <formula>G6=$E6</formula>
    </cfRule>
  </conditionalFormatting>
  <conditionalFormatting sqref="K6:K39">
    <cfRule type="expression" dxfId="21" priority="1">
      <formula>K6=$E6</formula>
    </cfRule>
  </conditionalFormatting>
  <pageMargins left="0.7" right="0.7" top="0.75" bottom="0.75" header="0.3" footer="0.3"/>
  <pageSetup paperSize="9" orientation="portrait" r:id="rId1"/>
  <ignoredErrors>
    <ignoredError sqref="K6:N39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7AABF-7BE3-4CD8-B0B1-DD7A7C3EF223}">
  <dimension ref="B2:AO58"/>
  <sheetViews>
    <sheetView topLeftCell="O9" workbookViewId="0">
      <selection activeCell="U42" sqref="U42"/>
    </sheetView>
  </sheetViews>
  <sheetFormatPr defaultRowHeight="15" x14ac:dyDescent="0.25"/>
  <cols>
    <col min="31" max="31" width="10.5703125" bestFit="1" customWidth="1"/>
  </cols>
  <sheetData>
    <row r="2" spans="2:41" ht="15.75" thickBot="1" x14ac:dyDescent="0.3"/>
    <row r="3" spans="2:41" ht="16.5" thickTop="1" thickBot="1" x14ac:dyDescent="0.3">
      <c r="G3" s="62" t="s">
        <v>25</v>
      </c>
      <c r="H3" s="63"/>
      <c r="I3" s="63"/>
      <c r="J3" s="64"/>
      <c r="K3" s="62" t="s">
        <v>74</v>
      </c>
      <c r="L3" s="63"/>
      <c r="M3" s="63"/>
      <c r="N3" s="64"/>
      <c r="O3" s="62" t="s">
        <v>26</v>
      </c>
      <c r="P3" s="63"/>
      <c r="Q3" s="63"/>
      <c r="R3" s="64"/>
    </row>
    <row r="4" spans="2:41" ht="16.5" thickTop="1" thickBot="1" x14ac:dyDescent="0.3">
      <c r="G4" s="59" t="s">
        <v>0</v>
      </c>
      <c r="H4" s="61"/>
      <c r="I4" s="59" t="s">
        <v>1</v>
      </c>
      <c r="J4" s="61"/>
      <c r="K4" s="59" t="s">
        <v>0</v>
      </c>
      <c r="L4" s="61"/>
      <c r="M4" s="59" t="s">
        <v>1</v>
      </c>
      <c r="N4" s="61"/>
      <c r="O4" s="59" t="s">
        <v>0</v>
      </c>
      <c r="P4" s="61"/>
      <c r="Q4" s="59" t="s">
        <v>1</v>
      </c>
      <c r="R4" s="61"/>
      <c r="Y4" s="59" t="s">
        <v>7</v>
      </c>
      <c r="Z4" s="60"/>
      <c r="AA4" s="60"/>
      <c r="AB4" s="60"/>
      <c r="AC4" s="60"/>
      <c r="AD4" s="60"/>
      <c r="AE4" s="60"/>
      <c r="AF4" s="60"/>
      <c r="AG4" s="60"/>
      <c r="AH4" s="61"/>
    </row>
    <row r="5" spans="2:41" ht="16.5" thickTop="1" thickBot="1" x14ac:dyDescent="0.3">
      <c r="C5" s="1" t="s">
        <v>2</v>
      </c>
      <c r="D5" s="1" t="s">
        <v>3</v>
      </c>
      <c r="E5" s="1" t="s">
        <v>28</v>
      </c>
      <c r="F5" s="1" t="s">
        <v>4</v>
      </c>
      <c r="G5" s="2" t="s">
        <v>5</v>
      </c>
      <c r="H5" s="3" t="s">
        <v>6</v>
      </c>
      <c r="I5" s="4" t="s">
        <v>5</v>
      </c>
      <c r="J5" s="3" t="s">
        <v>6</v>
      </c>
      <c r="K5" s="2" t="s">
        <v>5</v>
      </c>
      <c r="L5" s="3" t="s">
        <v>6</v>
      </c>
      <c r="M5" s="4" t="s">
        <v>5</v>
      </c>
      <c r="N5" s="3" t="s">
        <v>6</v>
      </c>
      <c r="O5" s="2" t="s">
        <v>5</v>
      </c>
      <c r="P5" s="3" t="s">
        <v>6</v>
      </c>
      <c r="Q5" s="4" t="s">
        <v>5</v>
      </c>
      <c r="R5" s="3" t="s">
        <v>6</v>
      </c>
      <c r="U5" s="23"/>
      <c r="V5" s="1" t="s">
        <v>2</v>
      </c>
      <c r="W5" s="3" t="s">
        <v>8</v>
      </c>
      <c r="X5" s="1" t="s">
        <v>4</v>
      </c>
      <c r="Y5" s="2">
        <v>1</v>
      </c>
      <c r="Z5" s="4">
        <v>2</v>
      </c>
      <c r="AA5" s="4">
        <v>3</v>
      </c>
      <c r="AB5" s="4">
        <v>4</v>
      </c>
      <c r="AC5" s="4">
        <v>5</v>
      </c>
      <c r="AD5" s="4">
        <v>6</v>
      </c>
      <c r="AE5" s="4">
        <v>7</v>
      </c>
      <c r="AF5" s="4">
        <v>8</v>
      </c>
      <c r="AG5" s="4">
        <v>9</v>
      </c>
      <c r="AH5" s="3">
        <v>10</v>
      </c>
      <c r="AI5" s="70" t="s">
        <v>0</v>
      </c>
      <c r="AJ5" s="71"/>
      <c r="AK5" s="70" t="s">
        <v>1</v>
      </c>
      <c r="AL5" s="71"/>
      <c r="AM5" s="38" t="s">
        <v>9</v>
      </c>
      <c r="AO5" t="str">
        <f>_xlfn.TEXTJOIN(",",FALSE,V5:AH5)</f>
        <v>Instance,Nº Tasks,UB,1,2,3,4,5,6,7,8,9,10</v>
      </c>
    </row>
    <row r="6" spans="2:41" ht="15.75" thickTop="1" x14ac:dyDescent="0.25">
      <c r="B6" s="32"/>
      <c r="C6" s="5" t="s">
        <v>10</v>
      </c>
      <c r="D6" s="6">
        <v>52</v>
      </c>
      <c r="E6" s="7">
        <v>13484</v>
      </c>
      <c r="F6" s="7">
        <v>13484</v>
      </c>
      <c r="G6" s="8">
        <v>13484</v>
      </c>
      <c r="H6" s="15">
        <f t="shared" ref="H6:H20" si="0">G6/$F6-1</f>
        <v>0</v>
      </c>
      <c r="I6" s="8">
        <v>13484</v>
      </c>
      <c r="J6" s="16">
        <f t="shared" ref="J6:J20" si="1">I6/$F6-1</f>
        <v>0</v>
      </c>
      <c r="K6" s="8">
        <f>AI26</f>
        <v>13484</v>
      </c>
      <c r="L6" s="9">
        <f t="shared" ref="L6:L20" si="2">K6/$F6-1</f>
        <v>0</v>
      </c>
      <c r="M6" s="8">
        <f>AK26</f>
        <v>13484</v>
      </c>
      <c r="N6" s="10">
        <f t="shared" ref="N6:N20" si="3">M6/$F6-1</f>
        <v>0</v>
      </c>
      <c r="O6" s="8">
        <f t="shared" ref="O6:O20" si="4">AI6</f>
        <v>13484</v>
      </c>
      <c r="P6" s="9">
        <f t="shared" ref="P6:P20" si="5">AJ6</f>
        <v>0</v>
      </c>
      <c r="Q6" s="8">
        <f t="shared" ref="Q6:Q20" si="6">AK6</f>
        <v>13484</v>
      </c>
      <c r="R6" s="10">
        <f t="shared" ref="R6:R20" si="7">AL6</f>
        <v>0</v>
      </c>
      <c r="U6" s="67" t="s">
        <v>26</v>
      </c>
      <c r="V6" s="11" t="str">
        <f t="shared" ref="V6:V20" si="8">C6</f>
        <v>Lpr-a-01</v>
      </c>
      <c r="W6" s="11">
        <f t="shared" ref="W6:W20" si="9">D6</f>
        <v>52</v>
      </c>
      <c r="X6" s="7">
        <f t="shared" ref="X6:X20" si="10">F6</f>
        <v>13484</v>
      </c>
      <c r="Y6" s="14">
        <v>13484</v>
      </c>
      <c r="Z6" s="14">
        <v>13484</v>
      </c>
      <c r="AA6" s="14">
        <v>13484</v>
      </c>
      <c r="AB6" s="14">
        <v>13484</v>
      </c>
      <c r="AC6" s="8">
        <v>13484</v>
      </c>
      <c r="AD6" s="14">
        <v>13484</v>
      </c>
      <c r="AE6" s="14">
        <v>13484</v>
      </c>
      <c r="AF6" s="14">
        <v>13484</v>
      </c>
      <c r="AG6" s="14">
        <v>13484</v>
      </c>
      <c r="AH6" s="7">
        <v>13484</v>
      </c>
      <c r="AI6" s="14">
        <f>MIN(Y6:AH6)</f>
        <v>13484</v>
      </c>
      <c r="AJ6" s="16">
        <f>AI6/X6-1</f>
        <v>0</v>
      </c>
      <c r="AK6" s="14">
        <f>AVERAGE(Y6:AH6)</f>
        <v>13484</v>
      </c>
      <c r="AL6" s="16">
        <f>AK6/X6-1</f>
        <v>0</v>
      </c>
      <c r="AM6" s="24">
        <f>_xlfn.STDEV.P(Y6:AH6)</f>
        <v>0</v>
      </c>
      <c r="AO6" t="str">
        <f t="shared" ref="AO6:AO40" si="11">_xlfn.TEXTJOIN(",",FALSE,V6:AH6)</f>
        <v>Lpr-a-01,52,13484,13484,13484,13484,13484,13484,13484,13484,13484,13484,13484</v>
      </c>
    </row>
    <row r="7" spans="2:41" x14ac:dyDescent="0.25">
      <c r="B7" s="32"/>
      <c r="C7" s="11" t="s">
        <v>11</v>
      </c>
      <c r="D7" s="12">
        <v>104</v>
      </c>
      <c r="E7" s="13">
        <v>28052</v>
      </c>
      <c r="F7" s="13">
        <v>28052</v>
      </c>
      <c r="G7" s="14">
        <v>28052</v>
      </c>
      <c r="H7" s="15">
        <f t="shared" si="0"/>
        <v>0</v>
      </c>
      <c r="I7" s="14">
        <v>28052</v>
      </c>
      <c r="J7" s="16">
        <f t="shared" si="1"/>
        <v>0</v>
      </c>
      <c r="K7" s="14">
        <f>AI27</f>
        <v>28052</v>
      </c>
      <c r="L7" s="15">
        <f t="shared" si="2"/>
        <v>0</v>
      </c>
      <c r="M7" s="14">
        <f>AK27</f>
        <v>28052</v>
      </c>
      <c r="N7" s="16">
        <f t="shared" si="3"/>
        <v>0</v>
      </c>
      <c r="O7" s="14">
        <f t="shared" si="4"/>
        <v>28052</v>
      </c>
      <c r="P7" s="15">
        <f t="shared" si="5"/>
        <v>0</v>
      </c>
      <c r="Q7" s="14">
        <f t="shared" si="6"/>
        <v>28052</v>
      </c>
      <c r="R7" s="16">
        <f t="shared" si="7"/>
        <v>0</v>
      </c>
      <c r="U7" s="68"/>
      <c r="V7" s="11" t="str">
        <f t="shared" si="8"/>
        <v>Lpr-a-02</v>
      </c>
      <c r="W7" s="11">
        <f t="shared" si="9"/>
        <v>104</v>
      </c>
      <c r="X7" s="13">
        <f t="shared" si="10"/>
        <v>28052</v>
      </c>
      <c r="Y7" s="14">
        <v>28052</v>
      </c>
      <c r="Z7" s="14">
        <v>28052</v>
      </c>
      <c r="AA7" s="14">
        <v>28052</v>
      </c>
      <c r="AB7" s="14">
        <v>28052</v>
      </c>
      <c r="AC7" s="14">
        <v>28052</v>
      </c>
      <c r="AD7" s="14">
        <v>28052</v>
      </c>
      <c r="AE7" s="14">
        <v>28052</v>
      </c>
      <c r="AF7" s="14">
        <v>28052</v>
      </c>
      <c r="AG7" s="14">
        <v>28052</v>
      </c>
      <c r="AH7" s="13">
        <v>28052</v>
      </c>
      <c r="AI7" s="14">
        <f t="shared" ref="AI7:AI10" si="12">MIN(Y7:AH7)</f>
        <v>28052</v>
      </c>
      <c r="AJ7" s="16">
        <f t="shared" ref="AJ7:AJ10" si="13">AI7/X7-1</f>
        <v>0</v>
      </c>
      <c r="AK7" s="14">
        <f t="shared" ref="AK7:AK10" si="14">AVERAGE(Y7:AH7)</f>
        <v>28052</v>
      </c>
      <c r="AL7" s="16">
        <f t="shared" ref="AL7:AL10" si="15">AK7/X7-1</f>
        <v>0</v>
      </c>
      <c r="AM7" s="24">
        <f t="shared" ref="AM7:AM10" si="16">_xlfn.STDEV.P(Y7:AH7)</f>
        <v>0</v>
      </c>
      <c r="AO7" t="str">
        <f t="shared" si="11"/>
        <v>Lpr-a-02,104,28052,28052,28052,28052,28052,28052,28052,28052,28052,28052,28052</v>
      </c>
    </row>
    <row r="8" spans="2:41" x14ac:dyDescent="0.25">
      <c r="B8" s="32"/>
      <c r="C8" s="11" t="s">
        <v>12</v>
      </c>
      <c r="D8" s="12">
        <v>304</v>
      </c>
      <c r="E8" s="13">
        <v>76115</v>
      </c>
      <c r="F8" s="13">
        <v>76155</v>
      </c>
      <c r="G8" s="14">
        <v>76155</v>
      </c>
      <c r="H8" s="15">
        <f t="shared" si="0"/>
        <v>0</v>
      </c>
      <c r="I8" s="14">
        <v>76155</v>
      </c>
      <c r="J8" s="16">
        <f t="shared" si="1"/>
        <v>0</v>
      </c>
      <c r="K8" s="14">
        <f t="shared" ref="K8:K20" si="17">AI28</f>
        <v>76115</v>
      </c>
      <c r="L8" s="15">
        <f t="shared" si="2"/>
        <v>-5.252445670015371E-4</v>
      </c>
      <c r="M8" s="14">
        <f t="shared" ref="M8:M20" si="18">AK28</f>
        <v>76125.399999999994</v>
      </c>
      <c r="N8" s="16">
        <f t="shared" si="3"/>
        <v>-3.8868097958122405E-4</v>
      </c>
      <c r="O8" s="14">
        <f t="shared" si="4"/>
        <v>76115</v>
      </c>
      <c r="P8" s="15">
        <f t="shared" si="5"/>
        <v>-5.252445670015371E-4</v>
      </c>
      <c r="Q8" s="14">
        <f t="shared" si="6"/>
        <v>76121.8</v>
      </c>
      <c r="R8" s="16">
        <f t="shared" si="7"/>
        <v>-4.3595299061116588E-4</v>
      </c>
      <c r="U8" s="68"/>
      <c r="V8" s="11" t="str">
        <f t="shared" si="8"/>
        <v>Lpr-a-03</v>
      </c>
      <c r="W8" s="11">
        <f t="shared" si="9"/>
        <v>304</v>
      </c>
      <c r="X8" s="13">
        <f t="shared" si="10"/>
        <v>76155</v>
      </c>
      <c r="Y8" s="14">
        <v>76115</v>
      </c>
      <c r="Z8" s="14">
        <v>76139</v>
      </c>
      <c r="AA8" s="14">
        <v>76115</v>
      </c>
      <c r="AB8" s="14">
        <v>76120</v>
      </c>
      <c r="AC8" s="14">
        <v>76115</v>
      </c>
      <c r="AD8" s="14">
        <v>76120</v>
      </c>
      <c r="AE8" s="14">
        <v>76130</v>
      </c>
      <c r="AF8" s="14">
        <v>76129</v>
      </c>
      <c r="AG8" s="14">
        <v>76115</v>
      </c>
      <c r="AH8" s="13">
        <v>76120</v>
      </c>
      <c r="AI8" s="14">
        <f t="shared" si="12"/>
        <v>76115</v>
      </c>
      <c r="AJ8" s="16">
        <f t="shared" si="13"/>
        <v>-5.252445670015371E-4</v>
      </c>
      <c r="AK8" s="14">
        <f t="shared" si="14"/>
        <v>76121.8</v>
      </c>
      <c r="AL8" s="16">
        <f t="shared" si="15"/>
        <v>-4.3595299061116588E-4</v>
      </c>
      <c r="AM8" s="24">
        <f t="shared" si="16"/>
        <v>7.8076885183772538</v>
      </c>
      <c r="AO8" t="str">
        <f t="shared" si="11"/>
        <v>Lpr-a-03,304,76155,76115,76139,76115,76120,76115,76120,76130,76129,76115,76120</v>
      </c>
    </row>
    <row r="9" spans="2:41" x14ac:dyDescent="0.25">
      <c r="B9" s="32"/>
      <c r="C9" s="11" t="s">
        <v>13</v>
      </c>
      <c r="D9" s="12">
        <v>503</v>
      </c>
      <c r="E9" s="13">
        <v>126946</v>
      </c>
      <c r="F9" s="13">
        <v>127352</v>
      </c>
      <c r="G9" s="14">
        <v>127352</v>
      </c>
      <c r="H9" s="15">
        <f t="shared" si="0"/>
        <v>0</v>
      </c>
      <c r="I9" s="14">
        <v>127930</v>
      </c>
      <c r="J9" s="16">
        <f t="shared" si="1"/>
        <v>4.5386016709592081E-3</v>
      </c>
      <c r="K9" s="14">
        <f t="shared" si="17"/>
        <v>127111</v>
      </c>
      <c r="L9" s="15">
        <f t="shared" si="2"/>
        <v>-1.8923927382373806E-3</v>
      </c>
      <c r="M9" s="14">
        <f t="shared" si="18"/>
        <v>127197.5</v>
      </c>
      <c r="N9" s="16">
        <f t="shared" si="3"/>
        <v>-1.2131729379986078E-3</v>
      </c>
      <c r="O9" s="14">
        <f t="shared" si="4"/>
        <v>127070</v>
      </c>
      <c r="P9" s="15">
        <f t="shared" si="5"/>
        <v>-2.2143350712984233E-3</v>
      </c>
      <c r="Q9" s="14">
        <f t="shared" si="6"/>
        <v>127136.9</v>
      </c>
      <c r="R9" s="16">
        <f t="shared" si="7"/>
        <v>-1.6890194107670453E-3</v>
      </c>
      <c r="U9" s="68"/>
      <c r="V9" s="11" t="str">
        <f t="shared" si="8"/>
        <v>Lpr-a-04</v>
      </c>
      <c r="W9" s="11">
        <f t="shared" si="9"/>
        <v>503</v>
      </c>
      <c r="X9" s="13">
        <f t="shared" si="10"/>
        <v>127352</v>
      </c>
      <c r="Y9" s="14">
        <v>127116</v>
      </c>
      <c r="Z9" s="14">
        <v>127137</v>
      </c>
      <c r="AA9" s="14">
        <v>127111</v>
      </c>
      <c r="AB9" s="14">
        <v>127188</v>
      </c>
      <c r="AC9" s="14">
        <v>127108</v>
      </c>
      <c r="AD9" s="14">
        <v>127070</v>
      </c>
      <c r="AE9" s="14">
        <v>127189</v>
      </c>
      <c r="AF9" s="14">
        <v>127224</v>
      </c>
      <c r="AG9" s="14">
        <v>127087</v>
      </c>
      <c r="AH9" s="13">
        <v>127139</v>
      </c>
      <c r="AI9" s="14">
        <f t="shared" si="12"/>
        <v>127070</v>
      </c>
      <c r="AJ9" s="16">
        <f t="shared" si="13"/>
        <v>-2.2143350712984233E-3</v>
      </c>
      <c r="AK9" s="14">
        <f t="shared" si="14"/>
        <v>127136.9</v>
      </c>
      <c r="AL9" s="16">
        <f t="shared" si="15"/>
        <v>-1.6890194107670453E-3</v>
      </c>
      <c r="AM9" s="24">
        <f t="shared" si="16"/>
        <v>46.717127480186541</v>
      </c>
      <c r="AO9" t="str">
        <f t="shared" si="11"/>
        <v>Lpr-a-04,503,127352,127116,127137,127111,127188,127108,127070,127189,127224,127087,127139</v>
      </c>
    </row>
    <row r="10" spans="2:41" x14ac:dyDescent="0.25">
      <c r="B10" s="32"/>
      <c r="C10" s="11" t="s">
        <v>14</v>
      </c>
      <c r="D10" s="12">
        <v>806</v>
      </c>
      <c r="E10" s="13">
        <v>202736</v>
      </c>
      <c r="F10" s="13">
        <v>205499</v>
      </c>
      <c r="G10" s="14">
        <v>205499</v>
      </c>
      <c r="H10" s="15">
        <f t="shared" si="0"/>
        <v>0</v>
      </c>
      <c r="I10" s="14">
        <v>206086</v>
      </c>
      <c r="J10" s="16">
        <f t="shared" si="1"/>
        <v>2.8564615886208511E-3</v>
      </c>
      <c r="K10" s="14">
        <f t="shared" si="17"/>
        <v>204491</v>
      </c>
      <c r="L10" s="15">
        <f t="shared" si="2"/>
        <v>-4.9051333583132184E-3</v>
      </c>
      <c r="M10" s="14">
        <f t="shared" si="18"/>
        <v>204668.79999999999</v>
      </c>
      <c r="N10" s="16">
        <f t="shared" si="3"/>
        <v>-4.0399223353885239E-3</v>
      </c>
      <c r="O10" s="14">
        <f t="shared" si="4"/>
        <v>204124</v>
      </c>
      <c r="P10" s="15">
        <f t="shared" si="5"/>
        <v>-6.6910301266672745E-3</v>
      </c>
      <c r="Q10" s="14">
        <f t="shared" si="6"/>
        <v>204280.8</v>
      </c>
      <c r="R10" s="16">
        <f t="shared" si="7"/>
        <v>-5.9280093820408553E-3</v>
      </c>
      <c r="U10" s="68"/>
      <c r="V10" s="11" t="str">
        <f t="shared" si="8"/>
        <v>Lpr-a-05</v>
      </c>
      <c r="W10" s="11">
        <f t="shared" si="9"/>
        <v>806</v>
      </c>
      <c r="X10" s="13">
        <f t="shared" si="10"/>
        <v>205499</v>
      </c>
      <c r="Y10" s="29">
        <v>204124</v>
      </c>
      <c r="Z10" s="14">
        <v>204264</v>
      </c>
      <c r="AA10" s="14">
        <v>204270</v>
      </c>
      <c r="AB10" s="14">
        <v>204273</v>
      </c>
      <c r="AC10" s="14">
        <v>204283</v>
      </c>
      <c r="AD10" s="14">
        <v>204287</v>
      </c>
      <c r="AE10" s="14">
        <v>204299</v>
      </c>
      <c r="AF10" s="14">
        <v>204323</v>
      </c>
      <c r="AG10" s="14">
        <v>204341</v>
      </c>
      <c r="AH10" s="13">
        <v>204344</v>
      </c>
      <c r="AI10" s="14">
        <f t="shared" si="12"/>
        <v>204124</v>
      </c>
      <c r="AJ10" s="16">
        <f t="shared" si="13"/>
        <v>-6.6910301266672745E-3</v>
      </c>
      <c r="AK10" s="14">
        <f t="shared" si="14"/>
        <v>204280.8</v>
      </c>
      <c r="AL10" s="16">
        <f t="shared" si="15"/>
        <v>-5.9280093820408553E-3</v>
      </c>
      <c r="AM10" s="24">
        <f t="shared" si="16"/>
        <v>59.008135032383457</v>
      </c>
      <c r="AO10" t="str">
        <f t="shared" si="11"/>
        <v>Lpr-a-05,806,205499,204124,204264,204270,204273,204283,204287,204299,204323,204341,204344</v>
      </c>
    </row>
    <row r="11" spans="2:41" x14ac:dyDescent="0.25">
      <c r="B11" s="31"/>
      <c r="C11" s="11" t="s">
        <v>15</v>
      </c>
      <c r="D11" s="11">
        <v>50</v>
      </c>
      <c r="E11" s="24">
        <v>14835</v>
      </c>
      <c r="F11" s="24">
        <v>14835</v>
      </c>
      <c r="G11" s="14">
        <v>14835</v>
      </c>
      <c r="H11" s="15">
        <f t="shared" si="0"/>
        <v>0</v>
      </c>
      <c r="I11" s="14">
        <v>14835</v>
      </c>
      <c r="J11" s="16">
        <f t="shared" si="1"/>
        <v>0</v>
      </c>
      <c r="K11" s="14">
        <f t="shared" si="17"/>
        <v>14835</v>
      </c>
      <c r="L11" s="15">
        <f t="shared" si="2"/>
        <v>0</v>
      </c>
      <c r="M11" s="14">
        <f t="shared" si="18"/>
        <v>14835</v>
      </c>
      <c r="N11" s="16">
        <f t="shared" si="3"/>
        <v>0</v>
      </c>
      <c r="O11" s="14">
        <f t="shared" si="4"/>
        <v>14835</v>
      </c>
      <c r="P11" s="15">
        <f t="shared" si="5"/>
        <v>0</v>
      </c>
      <c r="Q11" s="14">
        <f t="shared" si="6"/>
        <v>14835</v>
      </c>
      <c r="R11" s="16">
        <f t="shared" si="7"/>
        <v>0</v>
      </c>
      <c r="U11" s="68"/>
      <c r="V11" s="11" t="str">
        <f t="shared" si="8"/>
        <v>Lpr-b-01</v>
      </c>
      <c r="W11" s="11">
        <f t="shared" si="9"/>
        <v>50</v>
      </c>
      <c r="X11" s="24">
        <f t="shared" si="10"/>
        <v>14835</v>
      </c>
      <c r="Y11" s="14">
        <v>14835</v>
      </c>
      <c r="Z11" s="14">
        <v>14835</v>
      </c>
      <c r="AA11" s="14">
        <v>14835</v>
      </c>
      <c r="AB11" s="14">
        <v>14835</v>
      </c>
      <c r="AC11" s="14">
        <v>14835</v>
      </c>
      <c r="AD11" s="14">
        <v>14835</v>
      </c>
      <c r="AE11" s="14">
        <v>14835</v>
      </c>
      <c r="AF11" s="14">
        <v>14835</v>
      </c>
      <c r="AG11" s="14">
        <v>14835</v>
      </c>
      <c r="AH11" s="13">
        <v>14835</v>
      </c>
      <c r="AI11" s="14">
        <f t="shared" ref="AI11:AI20" si="19">MIN(Y11:AH11)</f>
        <v>14835</v>
      </c>
      <c r="AJ11" s="16">
        <f t="shared" ref="AJ11:AJ20" si="20">AI11/X11-1</f>
        <v>0</v>
      </c>
      <c r="AK11" s="14">
        <f t="shared" ref="AK11:AK20" si="21">AVERAGE(Y11:AH11)</f>
        <v>14835</v>
      </c>
      <c r="AL11" s="16">
        <f t="shared" ref="AL11:AL20" si="22">AK11/X11-1</f>
        <v>0</v>
      </c>
      <c r="AM11" s="24">
        <f t="shared" ref="AM11:AM20" si="23">_xlfn.STDEV.P(Y11:AH11)</f>
        <v>0</v>
      </c>
      <c r="AO11" t="str">
        <f t="shared" si="11"/>
        <v>Lpr-b-01,50,14835,14835,14835,14835,14835,14835,14835,14835,14835,14835,14835</v>
      </c>
    </row>
    <row r="12" spans="2:41" x14ac:dyDescent="0.25">
      <c r="B12" s="31"/>
      <c r="C12" s="11" t="s">
        <v>16</v>
      </c>
      <c r="D12" s="11">
        <v>101</v>
      </c>
      <c r="E12" s="24">
        <v>28654</v>
      </c>
      <c r="F12" s="24">
        <v>28654</v>
      </c>
      <c r="G12" s="14">
        <v>28654</v>
      </c>
      <c r="H12" s="15">
        <f t="shared" si="0"/>
        <v>0</v>
      </c>
      <c r="I12" s="14">
        <v>28654</v>
      </c>
      <c r="J12" s="16">
        <f t="shared" si="1"/>
        <v>0</v>
      </c>
      <c r="K12" s="14">
        <f t="shared" si="17"/>
        <v>28654</v>
      </c>
      <c r="L12" s="15">
        <f t="shared" si="2"/>
        <v>0</v>
      </c>
      <c r="M12" s="14">
        <f t="shared" si="18"/>
        <v>28654</v>
      </c>
      <c r="N12" s="16">
        <f t="shared" si="3"/>
        <v>0</v>
      </c>
      <c r="O12" s="14">
        <f t="shared" si="4"/>
        <v>28654</v>
      </c>
      <c r="P12" s="15">
        <f t="shared" si="5"/>
        <v>0</v>
      </c>
      <c r="Q12" s="14">
        <f t="shared" si="6"/>
        <v>28654</v>
      </c>
      <c r="R12" s="16">
        <f t="shared" si="7"/>
        <v>0</v>
      </c>
      <c r="U12" s="68"/>
      <c r="V12" s="11" t="str">
        <f t="shared" si="8"/>
        <v>Lpr-b-02</v>
      </c>
      <c r="W12" s="11">
        <f t="shared" si="9"/>
        <v>101</v>
      </c>
      <c r="X12" s="24">
        <f t="shared" si="10"/>
        <v>28654</v>
      </c>
      <c r="Y12" s="14">
        <v>28654</v>
      </c>
      <c r="Z12" s="14">
        <v>28654</v>
      </c>
      <c r="AA12" s="14">
        <v>28654</v>
      </c>
      <c r="AB12" s="14">
        <v>28654</v>
      </c>
      <c r="AC12" s="14">
        <v>28654</v>
      </c>
      <c r="AD12" s="14">
        <v>28654</v>
      </c>
      <c r="AE12" s="14">
        <v>28654</v>
      </c>
      <c r="AF12" s="14">
        <v>28654</v>
      </c>
      <c r="AG12" s="14">
        <v>28654</v>
      </c>
      <c r="AH12" s="13">
        <v>28654</v>
      </c>
      <c r="AI12" s="14">
        <f t="shared" si="19"/>
        <v>28654</v>
      </c>
      <c r="AJ12" s="16">
        <f t="shared" si="20"/>
        <v>0</v>
      </c>
      <c r="AK12" s="14">
        <f t="shared" si="21"/>
        <v>28654</v>
      </c>
      <c r="AL12" s="16">
        <f t="shared" si="22"/>
        <v>0</v>
      </c>
      <c r="AM12" s="24">
        <f t="shared" si="23"/>
        <v>0</v>
      </c>
      <c r="AO12" t="str">
        <f t="shared" si="11"/>
        <v>Lpr-b-02,101,28654,28654,28654,28654,28654,28654,28654,28654,28654,28654,28654</v>
      </c>
    </row>
    <row r="13" spans="2:41" x14ac:dyDescent="0.25">
      <c r="B13" s="31"/>
      <c r="C13" s="11" t="s">
        <v>17</v>
      </c>
      <c r="D13" s="11">
        <v>305</v>
      </c>
      <c r="E13" s="24">
        <v>77859</v>
      </c>
      <c r="F13" s="24">
        <v>77878</v>
      </c>
      <c r="G13" s="14">
        <v>77878</v>
      </c>
      <c r="H13" s="15">
        <f t="shared" si="0"/>
        <v>0</v>
      </c>
      <c r="I13" s="14">
        <v>77878</v>
      </c>
      <c r="J13" s="16">
        <f t="shared" si="1"/>
        <v>0</v>
      </c>
      <c r="K13" s="14">
        <f t="shared" si="17"/>
        <v>77859</v>
      </c>
      <c r="L13" s="15">
        <f t="shared" si="2"/>
        <v>-2.4397133978781849E-4</v>
      </c>
      <c r="M13" s="14">
        <f t="shared" si="18"/>
        <v>77863.600000000006</v>
      </c>
      <c r="N13" s="16">
        <f t="shared" si="3"/>
        <v>-1.8490459436548701E-4</v>
      </c>
      <c r="O13" s="14">
        <f t="shared" si="4"/>
        <v>77859</v>
      </c>
      <c r="P13" s="15">
        <f t="shared" si="5"/>
        <v>-2.4397133978781849E-4</v>
      </c>
      <c r="Q13" s="14">
        <f t="shared" si="6"/>
        <v>77864.7</v>
      </c>
      <c r="R13" s="16">
        <f t="shared" si="7"/>
        <v>-1.7077993785152845E-4</v>
      </c>
      <c r="U13" s="68"/>
      <c r="V13" s="11" t="str">
        <f t="shared" si="8"/>
        <v>Lpr-b-03</v>
      </c>
      <c r="W13" s="11">
        <f t="shared" si="9"/>
        <v>305</v>
      </c>
      <c r="X13" s="24">
        <f t="shared" si="10"/>
        <v>77878</v>
      </c>
      <c r="Y13" s="14">
        <v>77878</v>
      </c>
      <c r="Z13" s="14">
        <v>77878</v>
      </c>
      <c r="AA13" s="14">
        <v>77878</v>
      </c>
      <c r="AB13" s="14">
        <v>77859</v>
      </c>
      <c r="AC13" s="14">
        <v>77859</v>
      </c>
      <c r="AD13" s="14">
        <v>77859</v>
      </c>
      <c r="AE13" s="14">
        <v>77859</v>
      </c>
      <c r="AF13" s="14">
        <v>77859</v>
      </c>
      <c r="AG13" s="14">
        <v>77859</v>
      </c>
      <c r="AH13" s="13">
        <v>77859</v>
      </c>
      <c r="AI13" s="14">
        <f t="shared" si="19"/>
        <v>77859</v>
      </c>
      <c r="AJ13" s="16">
        <f t="shared" si="20"/>
        <v>-2.4397133978781849E-4</v>
      </c>
      <c r="AK13" s="14">
        <f t="shared" si="21"/>
        <v>77864.7</v>
      </c>
      <c r="AL13" s="16">
        <f t="shared" si="22"/>
        <v>-1.7077993785152845E-4</v>
      </c>
      <c r="AM13" s="24">
        <f t="shared" si="23"/>
        <v>8.7068938204160951</v>
      </c>
      <c r="AO13" t="str">
        <f t="shared" si="11"/>
        <v>Lpr-b-03,305,77878,77878,77878,77878,77859,77859,77859,77859,77859,77859,77859</v>
      </c>
    </row>
    <row r="14" spans="2:41" x14ac:dyDescent="0.25">
      <c r="B14" s="31"/>
      <c r="C14" s="11" t="s">
        <v>18</v>
      </c>
      <c r="D14" s="11">
        <v>501</v>
      </c>
      <c r="E14" s="24">
        <v>126932</v>
      </c>
      <c r="F14" s="24">
        <v>127454</v>
      </c>
      <c r="G14" s="14">
        <v>127454</v>
      </c>
      <c r="H14" s="15">
        <f t="shared" si="0"/>
        <v>0</v>
      </c>
      <c r="I14" s="14">
        <v>127454</v>
      </c>
      <c r="J14" s="16">
        <f t="shared" si="1"/>
        <v>0</v>
      </c>
      <c r="K14" s="14">
        <f t="shared" si="17"/>
        <v>127128</v>
      </c>
      <c r="L14" s="15">
        <f t="shared" si="2"/>
        <v>-2.5577855540037664E-3</v>
      </c>
      <c r="M14" s="14">
        <f t="shared" si="18"/>
        <v>127203.9</v>
      </c>
      <c r="N14" s="16">
        <f t="shared" si="3"/>
        <v>-1.9622765860625169E-3</v>
      </c>
      <c r="O14" s="14">
        <f t="shared" si="4"/>
        <v>127038</v>
      </c>
      <c r="P14" s="15">
        <f t="shared" si="5"/>
        <v>-3.2639226701398627E-3</v>
      </c>
      <c r="Q14" s="14">
        <f t="shared" si="6"/>
        <v>127117.9</v>
      </c>
      <c r="R14" s="16">
        <f t="shared" si="7"/>
        <v>-2.6370298303701745E-3</v>
      </c>
      <c r="U14" s="68"/>
      <c r="V14" s="11" t="str">
        <f t="shared" si="8"/>
        <v>Lpr-b-04</v>
      </c>
      <c r="W14" s="11">
        <f t="shared" si="9"/>
        <v>501</v>
      </c>
      <c r="X14" s="24">
        <f t="shared" si="10"/>
        <v>127454</v>
      </c>
      <c r="Y14" s="14">
        <v>127104</v>
      </c>
      <c r="Z14" s="14">
        <v>127077</v>
      </c>
      <c r="AA14" s="14">
        <v>127188</v>
      </c>
      <c r="AB14" s="14">
        <v>127144</v>
      </c>
      <c r="AC14" s="14">
        <v>127058</v>
      </c>
      <c r="AD14" s="14">
        <v>127140</v>
      </c>
      <c r="AE14" s="14">
        <v>127095</v>
      </c>
      <c r="AF14" s="14">
        <v>127038</v>
      </c>
      <c r="AG14" s="14">
        <v>127154</v>
      </c>
      <c r="AH14" s="13">
        <v>127181</v>
      </c>
      <c r="AI14" s="14">
        <f t="shared" si="19"/>
        <v>127038</v>
      </c>
      <c r="AJ14" s="16">
        <f t="shared" si="20"/>
        <v>-3.2639226701398627E-3</v>
      </c>
      <c r="AK14" s="14">
        <f t="shared" si="21"/>
        <v>127117.9</v>
      </c>
      <c r="AL14" s="16">
        <f t="shared" si="22"/>
        <v>-2.6370298303701745E-3</v>
      </c>
      <c r="AM14" s="24">
        <f t="shared" si="23"/>
        <v>48.714371596070094</v>
      </c>
      <c r="AO14" t="str">
        <f t="shared" si="11"/>
        <v>Lpr-b-04,501,127454,127104,127077,127188,127144,127058,127140,127095,127038,127154,127181</v>
      </c>
    </row>
    <row r="15" spans="2:41" x14ac:dyDescent="0.25">
      <c r="B15" s="31"/>
      <c r="C15" s="11" t="s">
        <v>19</v>
      </c>
      <c r="D15" s="11">
        <v>801</v>
      </c>
      <c r="E15" s="24">
        <v>209791</v>
      </c>
      <c r="F15" s="24">
        <v>211771</v>
      </c>
      <c r="G15" s="14">
        <v>211771</v>
      </c>
      <c r="H15" s="15">
        <f t="shared" si="0"/>
        <v>0</v>
      </c>
      <c r="I15" s="14">
        <v>212279</v>
      </c>
      <c r="J15" s="16">
        <f t="shared" si="1"/>
        <v>2.3988175906994869E-3</v>
      </c>
      <c r="K15" s="14">
        <f t="shared" si="17"/>
        <v>210920</v>
      </c>
      <c r="L15" s="15">
        <f t="shared" si="2"/>
        <v>-4.0184916726085929E-3</v>
      </c>
      <c r="M15" s="14">
        <f t="shared" si="18"/>
        <v>211100.3</v>
      </c>
      <c r="N15" s="16">
        <f t="shared" si="3"/>
        <v>-3.167100311185278E-3</v>
      </c>
      <c r="O15" s="14">
        <f t="shared" si="4"/>
        <v>210192</v>
      </c>
      <c r="P15" s="15">
        <f t="shared" si="5"/>
        <v>-7.4561672750281804E-3</v>
      </c>
      <c r="Q15" s="14">
        <f t="shared" si="6"/>
        <v>210401.3</v>
      </c>
      <c r="R15" s="16">
        <f t="shared" si="7"/>
        <v>-6.4678355393326115E-3</v>
      </c>
      <c r="U15" s="68"/>
      <c r="V15" s="11" t="str">
        <f t="shared" si="8"/>
        <v>Lpr-b-05</v>
      </c>
      <c r="W15" s="11">
        <f t="shared" si="9"/>
        <v>801</v>
      </c>
      <c r="X15" s="24">
        <f t="shared" si="10"/>
        <v>211771</v>
      </c>
      <c r="Y15" s="14">
        <v>210521</v>
      </c>
      <c r="Z15" s="14">
        <v>210423</v>
      </c>
      <c r="AA15" s="14">
        <v>210228</v>
      </c>
      <c r="AB15" s="14">
        <v>210308</v>
      </c>
      <c r="AC15" s="14">
        <v>210535</v>
      </c>
      <c r="AD15" s="14">
        <v>210236</v>
      </c>
      <c r="AE15" s="14">
        <v>210555</v>
      </c>
      <c r="AF15" s="14">
        <v>210580</v>
      </c>
      <c r="AG15" s="14">
        <v>210435</v>
      </c>
      <c r="AH15" s="13">
        <v>210192</v>
      </c>
      <c r="AI15" s="14">
        <f t="shared" si="19"/>
        <v>210192</v>
      </c>
      <c r="AJ15" s="16">
        <f t="shared" si="20"/>
        <v>-7.4561672750281804E-3</v>
      </c>
      <c r="AK15" s="14">
        <f t="shared" si="21"/>
        <v>210401.3</v>
      </c>
      <c r="AL15" s="16">
        <f t="shared" si="22"/>
        <v>-6.4678355393326115E-3</v>
      </c>
      <c r="AM15" s="24">
        <f t="shared" si="23"/>
        <v>141.15101841644645</v>
      </c>
      <c r="AO15" t="str">
        <f t="shared" si="11"/>
        <v>Lpr-b-05,801,211771,210521,210423,210228,210308,210535,210236,210555,210580,210435,210192</v>
      </c>
    </row>
    <row r="16" spans="2:41" x14ac:dyDescent="0.25">
      <c r="B16" s="31"/>
      <c r="C16" s="11" t="s">
        <v>20</v>
      </c>
      <c r="D16" s="11">
        <v>50</v>
      </c>
      <c r="E16" s="24">
        <v>18639</v>
      </c>
      <c r="F16" s="24">
        <v>18639</v>
      </c>
      <c r="G16" s="14">
        <v>18639</v>
      </c>
      <c r="H16" s="15">
        <f t="shared" si="0"/>
        <v>0</v>
      </c>
      <c r="I16" s="14">
        <v>18639</v>
      </c>
      <c r="J16" s="16">
        <f t="shared" si="1"/>
        <v>0</v>
      </c>
      <c r="K16" s="14">
        <f t="shared" si="17"/>
        <v>18639</v>
      </c>
      <c r="L16" s="15">
        <f t="shared" si="2"/>
        <v>0</v>
      </c>
      <c r="M16" s="14">
        <f t="shared" si="18"/>
        <v>18639</v>
      </c>
      <c r="N16" s="16">
        <f t="shared" si="3"/>
        <v>0</v>
      </c>
      <c r="O16" s="14">
        <f t="shared" si="4"/>
        <v>18639</v>
      </c>
      <c r="P16" s="15">
        <f t="shared" si="5"/>
        <v>0</v>
      </c>
      <c r="Q16" s="14">
        <f t="shared" si="6"/>
        <v>18639</v>
      </c>
      <c r="R16" s="16">
        <f t="shared" si="7"/>
        <v>0</v>
      </c>
      <c r="U16" s="68"/>
      <c r="V16" s="11" t="str">
        <f t="shared" si="8"/>
        <v>Lpr-c-01</v>
      </c>
      <c r="W16" s="11">
        <f t="shared" si="9"/>
        <v>50</v>
      </c>
      <c r="X16" s="24">
        <f t="shared" si="10"/>
        <v>18639</v>
      </c>
      <c r="Y16" s="14">
        <v>18639</v>
      </c>
      <c r="Z16" s="14">
        <v>18639</v>
      </c>
      <c r="AA16" s="14">
        <v>18639</v>
      </c>
      <c r="AB16" s="14">
        <v>18639</v>
      </c>
      <c r="AC16" s="14">
        <v>18639</v>
      </c>
      <c r="AD16" s="14">
        <v>18639</v>
      </c>
      <c r="AE16" s="14">
        <v>18639</v>
      </c>
      <c r="AF16" s="14">
        <v>18639</v>
      </c>
      <c r="AG16" s="14">
        <v>18639</v>
      </c>
      <c r="AH16" s="13">
        <v>18639</v>
      </c>
      <c r="AI16" s="14">
        <f t="shared" si="19"/>
        <v>18639</v>
      </c>
      <c r="AJ16" s="16">
        <f t="shared" si="20"/>
        <v>0</v>
      </c>
      <c r="AK16" s="14">
        <f t="shared" si="21"/>
        <v>18639</v>
      </c>
      <c r="AL16" s="16">
        <f t="shared" si="22"/>
        <v>0</v>
      </c>
      <c r="AM16" s="24">
        <f t="shared" si="23"/>
        <v>0</v>
      </c>
      <c r="AO16" t="str">
        <f t="shared" si="11"/>
        <v>Lpr-c-01,50,18639,18639,18639,18639,18639,18639,18639,18639,18639,18639,18639</v>
      </c>
    </row>
    <row r="17" spans="2:41" x14ac:dyDescent="0.25">
      <c r="B17" s="31"/>
      <c r="C17" s="11" t="s">
        <v>21</v>
      </c>
      <c r="D17" s="11">
        <v>100</v>
      </c>
      <c r="E17" s="24">
        <v>36339</v>
      </c>
      <c r="F17" s="24">
        <v>36339</v>
      </c>
      <c r="G17" s="14">
        <v>36339</v>
      </c>
      <c r="H17" s="15">
        <f t="shared" si="0"/>
        <v>0</v>
      </c>
      <c r="I17" s="14">
        <v>36339</v>
      </c>
      <c r="J17" s="16">
        <f t="shared" si="1"/>
        <v>0</v>
      </c>
      <c r="K17" s="14">
        <f t="shared" si="17"/>
        <v>36339</v>
      </c>
      <c r="L17" s="15">
        <f t="shared" si="2"/>
        <v>0</v>
      </c>
      <c r="M17" s="14">
        <f t="shared" si="18"/>
        <v>36339</v>
      </c>
      <c r="N17" s="16">
        <f t="shared" si="3"/>
        <v>0</v>
      </c>
      <c r="O17" s="14">
        <f t="shared" si="4"/>
        <v>36339</v>
      </c>
      <c r="P17" s="15">
        <f t="shared" si="5"/>
        <v>0</v>
      </c>
      <c r="Q17" s="14">
        <f t="shared" si="6"/>
        <v>36339</v>
      </c>
      <c r="R17" s="16">
        <f t="shared" si="7"/>
        <v>0</v>
      </c>
      <c r="U17" s="68"/>
      <c r="V17" s="11" t="str">
        <f t="shared" si="8"/>
        <v>Lpr-c-02</v>
      </c>
      <c r="W17" s="11">
        <f t="shared" si="9"/>
        <v>100</v>
      </c>
      <c r="X17" s="24">
        <f t="shared" si="10"/>
        <v>36339</v>
      </c>
      <c r="Y17" s="14">
        <v>36339</v>
      </c>
      <c r="Z17" s="14">
        <v>36339</v>
      </c>
      <c r="AA17" s="14">
        <v>36339</v>
      </c>
      <c r="AB17" s="14">
        <v>36339</v>
      </c>
      <c r="AC17" s="14">
        <v>36339</v>
      </c>
      <c r="AD17" s="14">
        <v>36339</v>
      </c>
      <c r="AE17" s="14">
        <v>36339</v>
      </c>
      <c r="AF17" s="14">
        <v>36339</v>
      </c>
      <c r="AG17" s="14">
        <v>36339</v>
      </c>
      <c r="AH17" s="13">
        <v>36339</v>
      </c>
      <c r="AI17" s="14">
        <f t="shared" si="19"/>
        <v>36339</v>
      </c>
      <c r="AJ17" s="16">
        <f t="shared" si="20"/>
        <v>0</v>
      </c>
      <c r="AK17" s="14">
        <f t="shared" si="21"/>
        <v>36339</v>
      </c>
      <c r="AL17" s="16">
        <f t="shared" si="22"/>
        <v>0</v>
      </c>
      <c r="AM17" s="24">
        <f t="shared" si="23"/>
        <v>0</v>
      </c>
      <c r="AO17" t="str">
        <f t="shared" si="11"/>
        <v>Lpr-c-02,100,36339,36339,36339,36339,36339,36339,36339,36339,36339,36339,36339</v>
      </c>
    </row>
    <row r="18" spans="2:41" x14ac:dyDescent="0.25">
      <c r="B18" s="31"/>
      <c r="C18" s="11" t="s">
        <v>22</v>
      </c>
      <c r="D18" s="11">
        <v>302</v>
      </c>
      <c r="E18" s="24">
        <v>111117</v>
      </c>
      <c r="F18" s="24">
        <v>111632</v>
      </c>
      <c r="G18" s="14">
        <v>111632</v>
      </c>
      <c r="H18" s="15">
        <f t="shared" si="0"/>
        <v>0</v>
      </c>
      <c r="I18" s="14">
        <v>111632</v>
      </c>
      <c r="J18" s="16">
        <f t="shared" si="1"/>
        <v>0</v>
      </c>
      <c r="K18" s="14">
        <f t="shared" si="17"/>
        <v>111346</v>
      </c>
      <c r="L18" s="15">
        <f t="shared" si="2"/>
        <v>-2.5619893937222082E-3</v>
      </c>
      <c r="M18" s="14">
        <f t="shared" si="18"/>
        <v>111423.6</v>
      </c>
      <c r="N18" s="16">
        <f t="shared" si="3"/>
        <v>-1.8668482155653754E-3</v>
      </c>
      <c r="O18" s="14">
        <f t="shared" si="4"/>
        <v>111382</v>
      </c>
      <c r="P18" s="15">
        <f t="shared" si="5"/>
        <v>-2.239501218288642E-3</v>
      </c>
      <c r="Q18" s="14">
        <f t="shared" si="6"/>
        <v>111435.7</v>
      </c>
      <c r="R18" s="16">
        <f t="shared" si="7"/>
        <v>-1.7584563566003242E-3</v>
      </c>
      <c r="U18" s="68"/>
      <c r="V18" s="11" t="str">
        <f t="shared" si="8"/>
        <v>Lpr-c-03</v>
      </c>
      <c r="W18" s="11">
        <f t="shared" si="9"/>
        <v>302</v>
      </c>
      <c r="X18" s="24">
        <f t="shared" si="10"/>
        <v>111632</v>
      </c>
      <c r="Y18" s="14">
        <v>111498</v>
      </c>
      <c r="Z18" s="14">
        <v>111423</v>
      </c>
      <c r="AA18" s="14">
        <v>111413</v>
      </c>
      <c r="AB18" s="14">
        <v>111447</v>
      </c>
      <c r="AC18" s="14">
        <v>111402</v>
      </c>
      <c r="AD18" s="14">
        <v>111382</v>
      </c>
      <c r="AE18" s="14">
        <v>111465</v>
      </c>
      <c r="AF18" s="14">
        <v>111450</v>
      </c>
      <c r="AG18" s="14">
        <v>111414</v>
      </c>
      <c r="AH18" s="13">
        <v>111463</v>
      </c>
      <c r="AI18" s="14">
        <f t="shared" si="19"/>
        <v>111382</v>
      </c>
      <c r="AJ18" s="16">
        <f t="shared" si="20"/>
        <v>-2.239501218288642E-3</v>
      </c>
      <c r="AK18" s="14">
        <f t="shared" si="21"/>
        <v>111435.7</v>
      </c>
      <c r="AL18" s="16">
        <f t="shared" si="22"/>
        <v>-1.7584563566003242E-3</v>
      </c>
      <c r="AM18" s="24">
        <f t="shared" si="23"/>
        <v>33.142269083452938</v>
      </c>
      <c r="AO18" t="str">
        <f t="shared" si="11"/>
        <v>Lpr-c-03,302,111632,111498,111423,111413,111447,111402,111382,111465,111450,111414,111463</v>
      </c>
    </row>
    <row r="19" spans="2:41" x14ac:dyDescent="0.25">
      <c r="B19" s="31"/>
      <c r="C19" s="11" t="s">
        <v>23</v>
      </c>
      <c r="D19" s="11">
        <v>504</v>
      </c>
      <c r="E19" s="24">
        <v>168441</v>
      </c>
      <c r="F19" s="24">
        <v>169254</v>
      </c>
      <c r="G19" s="14">
        <v>169254</v>
      </c>
      <c r="H19" s="15">
        <f t="shared" si="0"/>
        <v>0</v>
      </c>
      <c r="I19" s="14">
        <v>169487</v>
      </c>
      <c r="J19" s="16">
        <f t="shared" si="1"/>
        <v>1.3766292081722753E-3</v>
      </c>
      <c r="K19" s="14">
        <f t="shared" si="17"/>
        <v>168996</v>
      </c>
      <c r="L19" s="15">
        <f t="shared" si="2"/>
        <v>-1.5243362047573372E-3</v>
      </c>
      <c r="M19" s="14">
        <f t="shared" si="18"/>
        <v>169107</v>
      </c>
      <c r="N19" s="16">
        <f t="shared" si="3"/>
        <v>-8.6851713991986657E-4</v>
      </c>
      <c r="O19" s="14">
        <f t="shared" si="4"/>
        <v>168645</v>
      </c>
      <c r="P19" s="15">
        <f t="shared" si="5"/>
        <v>-3.5981424368108916E-3</v>
      </c>
      <c r="Q19" s="14">
        <f t="shared" si="6"/>
        <v>168743</v>
      </c>
      <c r="R19" s="16">
        <f t="shared" si="7"/>
        <v>-3.0191310101976843E-3</v>
      </c>
      <c r="U19" s="68"/>
      <c r="V19" s="11" t="str">
        <f t="shared" si="8"/>
        <v>Lpr-c-04</v>
      </c>
      <c r="W19" s="11">
        <f t="shared" si="9"/>
        <v>504</v>
      </c>
      <c r="X19" s="24">
        <f t="shared" si="10"/>
        <v>169254</v>
      </c>
      <c r="Y19" s="14">
        <v>168767</v>
      </c>
      <c r="Z19" s="14">
        <v>168767</v>
      </c>
      <c r="AA19" s="14">
        <v>168758</v>
      </c>
      <c r="AB19" s="14">
        <v>168837</v>
      </c>
      <c r="AC19" s="14">
        <v>168655</v>
      </c>
      <c r="AD19" s="14">
        <v>168667</v>
      </c>
      <c r="AE19" s="14">
        <v>168820</v>
      </c>
      <c r="AF19" s="14">
        <v>168825</v>
      </c>
      <c r="AG19" s="14">
        <v>168645</v>
      </c>
      <c r="AH19" s="13">
        <v>168689</v>
      </c>
      <c r="AI19" s="14">
        <f t="shared" si="19"/>
        <v>168645</v>
      </c>
      <c r="AJ19" s="16">
        <f t="shared" si="20"/>
        <v>-3.5981424368108916E-3</v>
      </c>
      <c r="AK19" s="14">
        <f t="shared" si="21"/>
        <v>168743</v>
      </c>
      <c r="AL19" s="16">
        <f t="shared" si="22"/>
        <v>-3.0191310101976843E-3</v>
      </c>
      <c r="AM19" s="24">
        <f t="shared" si="23"/>
        <v>69.932824910767053</v>
      </c>
      <c r="AO19" t="str">
        <f t="shared" si="11"/>
        <v>Lpr-c-04,504,169254,168767,168767,168758,168837,168655,168667,168820,168825,168645,168689</v>
      </c>
    </row>
    <row r="20" spans="2:41" ht="15.75" thickBot="1" x14ac:dyDescent="0.3">
      <c r="B20" s="31"/>
      <c r="C20" s="17" t="s">
        <v>24</v>
      </c>
      <c r="D20" s="17">
        <v>803</v>
      </c>
      <c r="E20" s="25">
        <v>257980</v>
      </c>
      <c r="F20" s="25">
        <v>259937</v>
      </c>
      <c r="G20" s="30">
        <v>259937</v>
      </c>
      <c r="H20" s="15">
        <f t="shared" si="0"/>
        <v>0</v>
      </c>
      <c r="I20" s="19">
        <v>260538</v>
      </c>
      <c r="J20" s="16">
        <f t="shared" si="1"/>
        <v>2.3120987008391491E-3</v>
      </c>
      <c r="K20" s="30">
        <f t="shared" si="17"/>
        <v>258688</v>
      </c>
      <c r="L20" s="20">
        <f t="shared" si="2"/>
        <v>-4.8050104448386088E-3</v>
      </c>
      <c r="M20" s="19">
        <f t="shared" si="18"/>
        <v>258834.6</v>
      </c>
      <c r="N20" s="21">
        <f t="shared" si="3"/>
        <v>-4.2410276336188879E-3</v>
      </c>
      <c r="O20" s="30">
        <f t="shared" si="4"/>
        <v>258232</v>
      </c>
      <c r="P20" s="20">
        <f t="shared" si="5"/>
        <v>-6.5592816720975167E-3</v>
      </c>
      <c r="Q20" s="19">
        <f t="shared" si="6"/>
        <v>258397</v>
      </c>
      <c r="R20" s="21">
        <f t="shared" si="7"/>
        <v>-5.9245124780235026E-3</v>
      </c>
      <c r="U20" s="69"/>
      <c r="V20" s="17" t="str">
        <f t="shared" si="8"/>
        <v>Lpr-c-05</v>
      </c>
      <c r="W20" s="17">
        <f t="shared" si="9"/>
        <v>803</v>
      </c>
      <c r="X20" s="25">
        <f t="shared" si="10"/>
        <v>259937</v>
      </c>
      <c r="Y20" s="19">
        <v>258316</v>
      </c>
      <c r="Z20" s="19">
        <v>258407</v>
      </c>
      <c r="AA20" s="19">
        <v>258406</v>
      </c>
      <c r="AB20" s="19">
        <v>258232</v>
      </c>
      <c r="AC20" s="19">
        <v>258453</v>
      </c>
      <c r="AD20" s="19">
        <v>258340</v>
      </c>
      <c r="AE20" s="19">
        <v>258589</v>
      </c>
      <c r="AF20" s="19">
        <v>258476</v>
      </c>
      <c r="AG20" s="19">
        <v>258427</v>
      </c>
      <c r="AH20" s="39">
        <v>258324</v>
      </c>
      <c r="AI20" s="30">
        <f t="shared" si="19"/>
        <v>258232</v>
      </c>
      <c r="AJ20" s="21">
        <f t="shared" si="20"/>
        <v>-6.5592816720975167E-3</v>
      </c>
      <c r="AK20" s="19">
        <f t="shared" si="21"/>
        <v>258397</v>
      </c>
      <c r="AL20" s="21">
        <f t="shared" si="22"/>
        <v>-5.9245124780235026E-3</v>
      </c>
      <c r="AM20" s="25">
        <f t="shared" si="23"/>
        <v>94.702692675551731</v>
      </c>
      <c r="AO20" t="str">
        <f t="shared" si="11"/>
        <v>Lpr-c-05,803,259937,258316,258407,258406,258232,258453,258340,258589,258476,258427,258324</v>
      </c>
    </row>
    <row r="21" spans="2:41" ht="16.5" thickTop="1" thickBot="1" x14ac:dyDescent="0.3">
      <c r="B21" s="27"/>
      <c r="C21" s="28"/>
      <c r="F21" s="14"/>
      <c r="G21" s="14"/>
      <c r="H21" s="36">
        <f>AVERAGE(H6:H20)</f>
        <v>0</v>
      </c>
      <c r="I21" s="22"/>
      <c r="J21" s="36">
        <f>AVERAGE(J6:J20)</f>
        <v>8.9884058395273136E-4</v>
      </c>
      <c r="K21" s="14"/>
      <c r="L21" s="36">
        <f>AVERAGE(L6:L20)</f>
        <v>-1.5356236848846978E-3</v>
      </c>
      <c r="M21" s="22"/>
      <c r="N21" s="36">
        <f>AVERAGE(N6:N20)</f>
        <v>-1.1954967155790512E-3</v>
      </c>
      <c r="O21" s="22"/>
      <c r="P21" s="36">
        <f>AVERAGE(P6:P20)</f>
        <v>-2.1861064251413433E-3</v>
      </c>
      <c r="Q21" s="22"/>
      <c r="R21" s="36">
        <f>AVERAGE(R6:R20)</f>
        <v>-1.8687151290529929E-3</v>
      </c>
      <c r="AE21" s="37"/>
      <c r="AF21" s="14"/>
    </row>
    <row r="22" spans="2:41" ht="15.75" thickTop="1" x14ac:dyDescent="0.25">
      <c r="AE22" s="37"/>
      <c r="AF22" s="14"/>
    </row>
    <row r="23" spans="2:41" ht="15.75" thickBot="1" x14ac:dyDescent="0.3">
      <c r="AE23" s="37"/>
      <c r="AF23" s="14"/>
    </row>
    <row r="24" spans="2:41" ht="16.5" thickTop="1" thickBot="1" x14ac:dyDescent="0.3">
      <c r="Y24" s="59" t="s">
        <v>7</v>
      </c>
      <c r="Z24" s="60"/>
      <c r="AA24" s="60"/>
      <c r="AB24" s="60"/>
      <c r="AC24" s="60"/>
      <c r="AD24" s="60"/>
      <c r="AE24" s="60"/>
      <c r="AF24" s="60"/>
      <c r="AG24" s="60"/>
      <c r="AH24" s="61"/>
    </row>
    <row r="25" spans="2:41" ht="16.5" thickTop="1" thickBot="1" x14ac:dyDescent="0.3">
      <c r="U25" s="23"/>
      <c r="V25" s="1" t="s">
        <v>2</v>
      </c>
      <c r="W25" s="3" t="s">
        <v>8</v>
      </c>
      <c r="X25" s="1" t="s">
        <v>4</v>
      </c>
      <c r="Y25" s="2">
        <v>1</v>
      </c>
      <c r="Z25" s="4">
        <v>2</v>
      </c>
      <c r="AA25" s="4">
        <v>3</v>
      </c>
      <c r="AB25" s="4">
        <v>4</v>
      </c>
      <c r="AC25" s="4">
        <v>5</v>
      </c>
      <c r="AD25" s="4">
        <v>6</v>
      </c>
      <c r="AE25" s="4">
        <v>7</v>
      </c>
      <c r="AF25" s="4">
        <v>8</v>
      </c>
      <c r="AG25" s="4">
        <v>9</v>
      </c>
      <c r="AH25" s="3">
        <v>10</v>
      </c>
      <c r="AI25" s="70" t="s">
        <v>0</v>
      </c>
      <c r="AJ25" s="71"/>
      <c r="AK25" s="70" t="s">
        <v>1</v>
      </c>
      <c r="AL25" s="71"/>
      <c r="AM25" s="38" t="s">
        <v>9</v>
      </c>
      <c r="AO25" t="str">
        <f t="shared" si="11"/>
        <v>Instance,Nº Tasks,UB,1,2,3,4,5,6,7,8,9,10</v>
      </c>
    </row>
    <row r="26" spans="2:41" ht="15.75" thickTop="1" x14ac:dyDescent="0.25">
      <c r="U26" s="67" t="s">
        <v>74</v>
      </c>
      <c r="V26" s="11" t="str">
        <f>C6</f>
        <v>Lpr-a-01</v>
      </c>
      <c r="W26" s="11">
        <f t="shared" ref="W26" si="24">D6</f>
        <v>52</v>
      </c>
      <c r="X26" s="7">
        <f t="shared" ref="X26:X39" si="25">F6</f>
        <v>13484</v>
      </c>
      <c r="Y26" s="14">
        <v>13484</v>
      </c>
      <c r="Z26" s="14">
        <v>13484</v>
      </c>
      <c r="AA26" s="14">
        <v>13484</v>
      </c>
      <c r="AB26" s="14">
        <v>13484</v>
      </c>
      <c r="AC26" s="8">
        <v>13484</v>
      </c>
      <c r="AD26" s="14">
        <v>13484</v>
      </c>
      <c r="AE26" s="14">
        <v>13484</v>
      </c>
      <c r="AF26" s="14">
        <v>13484</v>
      </c>
      <c r="AG26" s="14">
        <v>13484</v>
      </c>
      <c r="AH26" s="7">
        <v>13484</v>
      </c>
      <c r="AI26" s="14">
        <f>MIN(Y26:AH26)</f>
        <v>13484</v>
      </c>
      <c r="AJ26" s="16">
        <f>AI26/X26-1</f>
        <v>0</v>
      </c>
      <c r="AK26" s="14">
        <f>AVERAGE(Y26:AH26)</f>
        <v>13484</v>
      </c>
      <c r="AL26" s="16">
        <f>AK26/X26-1</f>
        <v>0</v>
      </c>
      <c r="AM26" s="24">
        <f>_xlfn.STDEV.P(Y26:AH26)</f>
        <v>0</v>
      </c>
      <c r="AO26" t="str">
        <f t="shared" si="11"/>
        <v>Lpr-a-01,52,13484,13484,13484,13484,13484,13484,13484,13484,13484,13484,13484</v>
      </c>
    </row>
    <row r="27" spans="2:41" x14ac:dyDescent="0.25">
      <c r="U27" s="68"/>
      <c r="V27" s="11" t="str">
        <f t="shared" ref="V27:V40" si="26">C7</f>
        <v>Lpr-a-02</v>
      </c>
      <c r="W27" s="11">
        <f t="shared" ref="W27:W40" si="27">D7</f>
        <v>104</v>
      </c>
      <c r="X27" s="13">
        <f t="shared" si="25"/>
        <v>28052</v>
      </c>
      <c r="Y27" s="14">
        <v>28052</v>
      </c>
      <c r="Z27" s="14">
        <v>28052</v>
      </c>
      <c r="AA27" s="14">
        <v>28052</v>
      </c>
      <c r="AB27" s="14">
        <v>28052</v>
      </c>
      <c r="AC27" s="14">
        <v>28052</v>
      </c>
      <c r="AD27" s="14">
        <v>28052</v>
      </c>
      <c r="AE27" s="14">
        <v>28052</v>
      </c>
      <c r="AF27" s="14">
        <v>28052</v>
      </c>
      <c r="AG27" s="14">
        <v>28052</v>
      </c>
      <c r="AH27" s="13">
        <v>28052</v>
      </c>
      <c r="AI27" s="14">
        <f t="shared" ref="AI27:AI40" si="28">MIN(Y27:AH27)</f>
        <v>28052</v>
      </c>
      <c r="AJ27" s="16">
        <f t="shared" ref="AJ27:AJ40" si="29">AI27/X27-1</f>
        <v>0</v>
      </c>
      <c r="AK27" s="14">
        <f t="shared" ref="AK27:AK40" si="30">AVERAGE(Y27:AH27)</f>
        <v>28052</v>
      </c>
      <c r="AL27" s="16">
        <f t="shared" ref="AL27:AL40" si="31">AK27/X27-1</f>
        <v>0</v>
      </c>
      <c r="AM27" s="24">
        <f t="shared" ref="AM27:AM40" si="32">_xlfn.STDEV.P(Y27:AH27)</f>
        <v>0</v>
      </c>
      <c r="AO27" t="str">
        <f t="shared" si="11"/>
        <v>Lpr-a-02,104,28052,28052,28052,28052,28052,28052,28052,28052,28052,28052,28052</v>
      </c>
    </row>
    <row r="28" spans="2:41" x14ac:dyDescent="0.25">
      <c r="U28" s="68"/>
      <c r="V28" s="11" t="str">
        <f t="shared" si="26"/>
        <v>Lpr-a-03</v>
      </c>
      <c r="W28" s="11">
        <f t="shared" si="27"/>
        <v>304</v>
      </c>
      <c r="X28" s="13">
        <f t="shared" si="25"/>
        <v>76155</v>
      </c>
      <c r="Y28" s="14">
        <v>76128</v>
      </c>
      <c r="Z28" s="14">
        <v>76127</v>
      </c>
      <c r="AA28" s="14">
        <v>76129</v>
      </c>
      <c r="AB28" s="14">
        <v>76129</v>
      </c>
      <c r="AC28" s="14">
        <v>76120</v>
      </c>
      <c r="AD28" s="14">
        <v>76115</v>
      </c>
      <c r="AE28" s="14">
        <v>76120</v>
      </c>
      <c r="AF28" s="14">
        <v>76131</v>
      </c>
      <c r="AG28" s="14">
        <v>76135</v>
      </c>
      <c r="AH28" s="13">
        <v>76120</v>
      </c>
      <c r="AI28" s="14">
        <f t="shared" si="28"/>
        <v>76115</v>
      </c>
      <c r="AJ28" s="16">
        <f t="shared" si="29"/>
        <v>-5.252445670015371E-4</v>
      </c>
      <c r="AK28" s="14">
        <f t="shared" si="30"/>
        <v>76125.399999999994</v>
      </c>
      <c r="AL28" s="16">
        <f t="shared" si="31"/>
        <v>-3.8868097958122405E-4</v>
      </c>
      <c r="AM28" s="24">
        <f t="shared" si="32"/>
        <v>5.9531504264548873</v>
      </c>
      <c r="AO28" t="str">
        <f t="shared" si="11"/>
        <v>Lpr-a-03,304,76155,76128,76127,76129,76129,76120,76115,76120,76131,76135,76120</v>
      </c>
    </row>
    <row r="29" spans="2:41" x14ac:dyDescent="0.25">
      <c r="U29" s="68"/>
      <c r="V29" s="11" t="str">
        <f t="shared" si="26"/>
        <v>Lpr-a-04</v>
      </c>
      <c r="W29" s="11">
        <f t="shared" si="27"/>
        <v>503</v>
      </c>
      <c r="X29" s="13">
        <f t="shared" si="25"/>
        <v>127352</v>
      </c>
      <c r="Y29" s="14">
        <v>127111</v>
      </c>
      <c r="Z29" s="14">
        <v>127205</v>
      </c>
      <c r="AA29" s="14">
        <v>127233</v>
      </c>
      <c r="AB29" s="14">
        <v>127226</v>
      </c>
      <c r="AC29" s="14">
        <v>127253</v>
      </c>
      <c r="AD29" s="14">
        <v>127201</v>
      </c>
      <c r="AE29" s="14">
        <v>127248</v>
      </c>
      <c r="AF29" s="14">
        <v>127211</v>
      </c>
      <c r="AG29" s="14">
        <v>127118</v>
      </c>
      <c r="AH29" s="13">
        <v>127169</v>
      </c>
      <c r="AI29" s="14">
        <f t="shared" si="28"/>
        <v>127111</v>
      </c>
      <c r="AJ29" s="16">
        <f t="shared" si="29"/>
        <v>-1.8923927382373806E-3</v>
      </c>
      <c r="AK29" s="14">
        <f t="shared" si="30"/>
        <v>127197.5</v>
      </c>
      <c r="AL29" s="16">
        <f t="shared" si="31"/>
        <v>-1.2131729379986078E-3</v>
      </c>
      <c r="AM29" s="24">
        <f t="shared" si="32"/>
        <v>47.506315369643225</v>
      </c>
      <c r="AO29" t="str">
        <f t="shared" si="11"/>
        <v>Lpr-a-04,503,127352,127111,127205,127233,127226,127253,127201,127248,127211,127118,127169</v>
      </c>
    </row>
    <row r="30" spans="2:41" x14ac:dyDescent="0.25">
      <c r="U30" s="68"/>
      <c r="V30" s="11" t="str">
        <f t="shared" si="26"/>
        <v>Lpr-a-05</v>
      </c>
      <c r="W30" s="11">
        <f t="shared" si="27"/>
        <v>806</v>
      </c>
      <c r="X30" s="13">
        <f t="shared" si="25"/>
        <v>205499</v>
      </c>
      <c r="Y30" s="29">
        <v>204532</v>
      </c>
      <c r="Z30" s="14">
        <v>204590</v>
      </c>
      <c r="AA30" s="14">
        <v>204876</v>
      </c>
      <c r="AB30" s="14">
        <v>204658</v>
      </c>
      <c r="AC30" s="14">
        <v>204695</v>
      </c>
      <c r="AD30" s="14">
        <v>204605</v>
      </c>
      <c r="AE30" s="14">
        <v>204491</v>
      </c>
      <c r="AF30" s="14">
        <v>204856</v>
      </c>
      <c r="AG30" s="14">
        <v>204679</v>
      </c>
      <c r="AH30" s="13">
        <v>204706</v>
      </c>
      <c r="AI30" s="14">
        <f t="shared" si="28"/>
        <v>204491</v>
      </c>
      <c r="AJ30" s="16">
        <f t="shared" si="29"/>
        <v>-4.9051333583132184E-3</v>
      </c>
      <c r="AK30" s="14">
        <f t="shared" si="30"/>
        <v>204668.79999999999</v>
      </c>
      <c r="AL30" s="16">
        <f t="shared" si="31"/>
        <v>-4.0399223353885239E-3</v>
      </c>
      <c r="AM30" s="24">
        <f t="shared" si="32"/>
        <v>118.69018493540233</v>
      </c>
      <c r="AO30" t="str">
        <f t="shared" si="11"/>
        <v>Lpr-a-05,806,205499,204532,204590,204876,204658,204695,204605,204491,204856,204679,204706</v>
      </c>
    </row>
    <row r="31" spans="2:41" x14ac:dyDescent="0.25">
      <c r="U31" s="68"/>
      <c r="V31" s="11" t="str">
        <f t="shared" si="26"/>
        <v>Lpr-b-01</v>
      </c>
      <c r="W31" s="11">
        <f t="shared" si="27"/>
        <v>50</v>
      </c>
      <c r="X31" s="24">
        <f t="shared" si="25"/>
        <v>14835</v>
      </c>
      <c r="Y31" s="14">
        <v>14835</v>
      </c>
      <c r="Z31" s="14">
        <v>14835</v>
      </c>
      <c r="AA31" s="14">
        <v>14835</v>
      </c>
      <c r="AB31" s="14">
        <v>14835</v>
      </c>
      <c r="AC31" s="14">
        <v>14835</v>
      </c>
      <c r="AD31" s="14">
        <v>14835</v>
      </c>
      <c r="AE31" s="14">
        <v>14835</v>
      </c>
      <c r="AF31" s="14">
        <v>14835</v>
      </c>
      <c r="AG31" s="14">
        <v>14835</v>
      </c>
      <c r="AH31" s="13">
        <v>14835</v>
      </c>
      <c r="AI31" s="14">
        <f t="shared" si="28"/>
        <v>14835</v>
      </c>
      <c r="AJ31" s="16">
        <f t="shared" si="29"/>
        <v>0</v>
      </c>
      <c r="AK31" s="14">
        <f t="shared" si="30"/>
        <v>14835</v>
      </c>
      <c r="AL31" s="16">
        <f t="shared" si="31"/>
        <v>0</v>
      </c>
      <c r="AM31" s="24">
        <f t="shared" si="32"/>
        <v>0</v>
      </c>
      <c r="AO31" t="str">
        <f t="shared" si="11"/>
        <v>Lpr-b-01,50,14835,14835,14835,14835,14835,14835,14835,14835,14835,14835,14835</v>
      </c>
    </row>
    <row r="32" spans="2:41" x14ac:dyDescent="0.25">
      <c r="U32" s="68"/>
      <c r="V32" s="11" t="str">
        <f t="shared" si="26"/>
        <v>Lpr-b-02</v>
      </c>
      <c r="W32" s="11">
        <f t="shared" si="27"/>
        <v>101</v>
      </c>
      <c r="X32" s="24">
        <f t="shared" si="25"/>
        <v>28654</v>
      </c>
      <c r="Y32" s="14">
        <v>28654</v>
      </c>
      <c r="Z32" s="14">
        <v>28654</v>
      </c>
      <c r="AA32" s="14">
        <v>28654</v>
      </c>
      <c r="AB32" s="14">
        <v>28654</v>
      </c>
      <c r="AC32" s="14">
        <v>28654</v>
      </c>
      <c r="AD32" s="14">
        <v>28654</v>
      </c>
      <c r="AE32" s="14">
        <v>28654</v>
      </c>
      <c r="AF32" s="14">
        <v>28654</v>
      </c>
      <c r="AG32" s="14">
        <v>28654</v>
      </c>
      <c r="AH32" s="13">
        <v>28654</v>
      </c>
      <c r="AI32" s="14">
        <f t="shared" si="28"/>
        <v>28654</v>
      </c>
      <c r="AJ32" s="16">
        <f t="shared" si="29"/>
        <v>0</v>
      </c>
      <c r="AK32" s="14">
        <f t="shared" si="30"/>
        <v>28654</v>
      </c>
      <c r="AL32" s="16">
        <f t="shared" si="31"/>
        <v>0</v>
      </c>
      <c r="AM32" s="24">
        <f t="shared" si="32"/>
        <v>0</v>
      </c>
      <c r="AO32" t="str">
        <f t="shared" si="11"/>
        <v>Lpr-b-02,101,28654,28654,28654,28654,28654,28654,28654,28654,28654,28654,28654</v>
      </c>
    </row>
    <row r="33" spans="2:41" x14ac:dyDescent="0.25">
      <c r="U33" s="68"/>
      <c r="V33" s="11" t="str">
        <f t="shared" si="26"/>
        <v>Lpr-b-03</v>
      </c>
      <c r="W33" s="11">
        <f t="shared" si="27"/>
        <v>305</v>
      </c>
      <c r="X33" s="24">
        <f t="shared" si="25"/>
        <v>77878</v>
      </c>
      <c r="Y33" s="14">
        <v>77859</v>
      </c>
      <c r="Z33" s="14">
        <v>77878</v>
      </c>
      <c r="AA33" s="14">
        <v>77859</v>
      </c>
      <c r="AB33" s="14">
        <v>77878</v>
      </c>
      <c r="AC33" s="14">
        <v>77859</v>
      </c>
      <c r="AD33" s="14">
        <v>77859</v>
      </c>
      <c r="AE33" s="14">
        <v>77859</v>
      </c>
      <c r="AF33" s="14">
        <v>77859</v>
      </c>
      <c r="AG33" s="14">
        <v>77859</v>
      </c>
      <c r="AH33" s="13">
        <v>77867</v>
      </c>
      <c r="AI33" s="14">
        <f t="shared" si="28"/>
        <v>77859</v>
      </c>
      <c r="AJ33" s="16">
        <f t="shared" si="29"/>
        <v>-2.4397133978781849E-4</v>
      </c>
      <c r="AK33" s="14">
        <f t="shared" si="30"/>
        <v>77863.600000000006</v>
      </c>
      <c r="AL33" s="16">
        <f t="shared" si="31"/>
        <v>-1.8490459436548701E-4</v>
      </c>
      <c r="AM33" s="24">
        <f t="shared" si="32"/>
        <v>7.5789181285985654</v>
      </c>
      <c r="AO33" t="str">
        <f t="shared" si="11"/>
        <v>Lpr-b-03,305,77878,77859,77878,77859,77878,77859,77859,77859,77859,77859,77867</v>
      </c>
    </row>
    <row r="34" spans="2:41" x14ac:dyDescent="0.25">
      <c r="U34" s="68"/>
      <c r="V34" s="11" t="str">
        <f t="shared" si="26"/>
        <v>Lpr-b-04</v>
      </c>
      <c r="W34" s="11">
        <f t="shared" si="27"/>
        <v>501</v>
      </c>
      <c r="X34" s="24">
        <f t="shared" si="25"/>
        <v>127454</v>
      </c>
      <c r="Y34" s="14">
        <v>127160</v>
      </c>
      <c r="Z34" s="14">
        <v>127254</v>
      </c>
      <c r="AA34" s="14">
        <v>127225</v>
      </c>
      <c r="AB34" s="14">
        <v>127257</v>
      </c>
      <c r="AC34" s="14">
        <v>127228</v>
      </c>
      <c r="AD34" s="14">
        <v>127155</v>
      </c>
      <c r="AE34" s="14">
        <v>127207</v>
      </c>
      <c r="AF34" s="14">
        <v>127223</v>
      </c>
      <c r="AG34" s="14">
        <v>127202</v>
      </c>
      <c r="AH34" s="13">
        <v>127128</v>
      </c>
      <c r="AI34" s="14">
        <f t="shared" si="28"/>
        <v>127128</v>
      </c>
      <c r="AJ34" s="16">
        <f t="shared" si="29"/>
        <v>-2.5577855540037664E-3</v>
      </c>
      <c r="AK34" s="14">
        <f t="shared" si="30"/>
        <v>127203.9</v>
      </c>
      <c r="AL34" s="16">
        <f t="shared" si="31"/>
        <v>-1.9622765860625169E-3</v>
      </c>
      <c r="AM34" s="24">
        <f t="shared" si="32"/>
        <v>41.003536432849309</v>
      </c>
      <c r="AO34" t="str">
        <f t="shared" si="11"/>
        <v>Lpr-b-04,501,127454,127160,127254,127225,127257,127228,127155,127207,127223,127202,127128</v>
      </c>
    </row>
    <row r="35" spans="2:41" x14ac:dyDescent="0.25">
      <c r="U35" s="68"/>
      <c r="V35" s="11" t="str">
        <f t="shared" si="26"/>
        <v>Lpr-b-05</v>
      </c>
      <c r="W35" s="11">
        <f t="shared" si="27"/>
        <v>801</v>
      </c>
      <c r="X35" s="24">
        <f t="shared" si="25"/>
        <v>211771</v>
      </c>
      <c r="Y35" s="14">
        <v>211173</v>
      </c>
      <c r="Z35" s="14">
        <v>210982</v>
      </c>
      <c r="AA35" s="14">
        <v>211422</v>
      </c>
      <c r="AB35" s="14">
        <v>211104</v>
      </c>
      <c r="AC35" s="14">
        <v>210937</v>
      </c>
      <c r="AD35" s="14">
        <v>210980</v>
      </c>
      <c r="AE35" s="14">
        <v>211293</v>
      </c>
      <c r="AF35" s="14">
        <v>210955</v>
      </c>
      <c r="AG35" s="14">
        <v>210920</v>
      </c>
      <c r="AH35" s="13">
        <v>211237</v>
      </c>
      <c r="AI35" s="14">
        <f t="shared" si="28"/>
        <v>210920</v>
      </c>
      <c r="AJ35" s="16">
        <f t="shared" si="29"/>
        <v>-4.0184916726085929E-3</v>
      </c>
      <c r="AK35" s="14">
        <f t="shared" si="30"/>
        <v>211100.3</v>
      </c>
      <c r="AL35" s="16">
        <f t="shared" si="31"/>
        <v>-3.167100311185278E-3</v>
      </c>
      <c r="AM35" s="24">
        <f t="shared" si="32"/>
        <v>165.33726137806929</v>
      </c>
      <c r="AO35" t="str">
        <f t="shared" si="11"/>
        <v>Lpr-b-05,801,211771,211173,210982,211422,211104,210937,210980,211293,210955,210920,211237</v>
      </c>
    </row>
    <row r="36" spans="2:41" x14ac:dyDescent="0.25">
      <c r="U36" s="68"/>
      <c r="V36" s="11" t="str">
        <f t="shared" si="26"/>
        <v>Lpr-c-01</v>
      </c>
      <c r="W36" s="11">
        <f t="shared" si="27"/>
        <v>50</v>
      </c>
      <c r="X36" s="24">
        <f t="shared" si="25"/>
        <v>18639</v>
      </c>
      <c r="Y36" s="14">
        <v>18639</v>
      </c>
      <c r="Z36" s="14">
        <v>18639</v>
      </c>
      <c r="AA36" s="14">
        <v>18639</v>
      </c>
      <c r="AB36" s="14">
        <v>18639</v>
      </c>
      <c r="AC36" s="14">
        <v>18639</v>
      </c>
      <c r="AD36" s="14">
        <v>18639</v>
      </c>
      <c r="AE36" s="14">
        <v>18639</v>
      </c>
      <c r="AF36" s="14">
        <v>18639</v>
      </c>
      <c r="AG36" s="14">
        <v>18639</v>
      </c>
      <c r="AH36" s="13">
        <v>18639</v>
      </c>
      <c r="AI36" s="14">
        <f t="shared" si="28"/>
        <v>18639</v>
      </c>
      <c r="AJ36" s="16">
        <f t="shared" si="29"/>
        <v>0</v>
      </c>
      <c r="AK36" s="14">
        <f t="shared" si="30"/>
        <v>18639</v>
      </c>
      <c r="AL36" s="16">
        <f t="shared" si="31"/>
        <v>0</v>
      </c>
      <c r="AM36" s="24">
        <f t="shared" si="32"/>
        <v>0</v>
      </c>
      <c r="AO36" t="str">
        <f t="shared" si="11"/>
        <v>Lpr-c-01,50,18639,18639,18639,18639,18639,18639,18639,18639,18639,18639,18639</v>
      </c>
    </row>
    <row r="37" spans="2:41" x14ac:dyDescent="0.25">
      <c r="U37" s="68"/>
      <c r="V37" s="11" t="str">
        <f t="shared" si="26"/>
        <v>Lpr-c-02</v>
      </c>
      <c r="W37" s="11">
        <f t="shared" si="27"/>
        <v>100</v>
      </c>
      <c r="X37" s="24">
        <f t="shared" si="25"/>
        <v>36339</v>
      </c>
      <c r="Y37" s="14">
        <v>36339</v>
      </c>
      <c r="Z37" s="14">
        <v>36339</v>
      </c>
      <c r="AA37" s="14">
        <v>36339</v>
      </c>
      <c r="AB37" s="14">
        <v>36339</v>
      </c>
      <c r="AC37" s="14">
        <v>36339</v>
      </c>
      <c r="AD37" s="14">
        <v>36339</v>
      </c>
      <c r="AE37" s="14">
        <v>36339</v>
      </c>
      <c r="AF37" s="14">
        <v>36339</v>
      </c>
      <c r="AG37" s="14">
        <v>36339</v>
      </c>
      <c r="AH37" s="13">
        <v>36339</v>
      </c>
      <c r="AI37" s="14">
        <f t="shared" si="28"/>
        <v>36339</v>
      </c>
      <c r="AJ37" s="16">
        <f t="shared" si="29"/>
        <v>0</v>
      </c>
      <c r="AK37" s="14">
        <f t="shared" si="30"/>
        <v>36339</v>
      </c>
      <c r="AL37" s="16">
        <f t="shared" si="31"/>
        <v>0</v>
      </c>
      <c r="AM37" s="24">
        <f t="shared" si="32"/>
        <v>0</v>
      </c>
      <c r="AO37" t="str">
        <f t="shared" si="11"/>
        <v>Lpr-c-02,100,36339,36339,36339,36339,36339,36339,36339,36339,36339,36339,36339</v>
      </c>
    </row>
    <row r="38" spans="2:41" x14ac:dyDescent="0.25">
      <c r="U38" s="68"/>
      <c r="V38" s="11" t="str">
        <f t="shared" si="26"/>
        <v>Lpr-c-03</v>
      </c>
      <c r="W38" s="11">
        <f t="shared" si="27"/>
        <v>302</v>
      </c>
      <c r="X38" s="24">
        <f t="shared" si="25"/>
        <v>111632</v>
      </c>
      <c r="Y38" s="14">
        <v>111428</v>
      </c>
      <c r="Z38" s="14">
        <v>111479</v>
      </c>
      <c r="AA38" s="14">
        <v>111396</v>
      </c>
      <c r="AB38" s="14">
        <v>111382</v>
      </c>
      <c r="AC38" s="14">
        <v>111346</v>
      </c>
      <c r="AD38" s="14">
        <v>111415</v>
      </c>
      <c r="AE38" s="14">
        <v>111449</v>
      </c>
      <c r="AF38" s="14">
        <v>111452</v>
      </c>
      <c r="AG38" s="14">
        <v>111468</v>
      </c>
      <c r="AH38" s="13">
        <v>111421</v>
      </c>
      <c r="AI38" s="14">
        <f t="shared" si="28"/>
        <v>111346</v>
      </c>
      <c r="AJ38" s="16">
        <f t="shared" si="29"/>
        <v>-2.5619893937222082E-3</v>
      </c>
      <c r="AK38" s="14">
        <f t="shared" si="30"/>
        <v>111423.6</v>
      </c>
      <c r="AL38" s="16">
        <f t="shared" si="31"/>
        <v>-1.8668482155653754E-3</v>
      </c>
      <c r="AM38" s="24">
        <f t="shared" si="32"/>
        <v>38.866952543259686</v>
      </c>
      <c r="AO38" t="str">
        <f t="shared" si="11"/>
        <v>Lpr-c-03,302,111632,111428,111479,111396,111382,111346,111415,111449,111452,111468,111421</v>
      </c>
    </row>
    <row r="39" spans="2:41" x14ac:dyDescent="0.25">
      <c r="U39" s="68"/>
      <c r="V39" s="11" t="str">
        <f t="shared" si="26"/>
        <v>Lpr-c-04</v>
      </c>
      <c r="W39" s="11">
        <f t="shared" si="27"/>
        <v>504</v>
      </c>
      <c r="X39" s="24">
        <f t="shared" si="25"/>
        <v>169254</v>
      </c>
      <c r="Y39" s="14">
        <v>169216</v>
      </c>
      <c r="Z39" s="14">
        <v>169053</v>
      </c>
      <c r="AA39" s="14">
        <v>169101</v>
      </c>
      <c r="AB39" s="14">
        <v>169070</v>
      </c>
      <c r="AC39" s="14">
        <v>169134</v>
      </c>
      <c r="AD39" s="14">
        <v>168996</v>
      </c>
      <c r="AE39" s="14">
        <v>169142</v>
      </c>
      <c r="AF39" s="14">
        <v>169153</v>
      </c>
      <c r="AG39" s="14">
        <v>169083</v>
      </c>
      <c r="AH39" s="13">
        <v>169122</v>
      </c>
      <c r="AI39" s="14">
        <f t="shared" si="28"/>
        <v>168996</v>
      </c>
      <c r="AJ39" s="16">
        <f t="shared" si="29"/>
        <v>-1.5243362047573372E-3</v>
      </c>
      <c r="AK39" s="14">
        <f t="shared" si="30"/>
        <v>169107</v>
      </c>
      <c r="AL39" s="16">
        <f t="shared" si="31"/>
        <v>-8.6851713991986657E-4</v>
      </c>
      <c r="AM39" s="24">
        <f t="shared" si="32"/>
        <v>57.787541909999945</v>
      </c>
      <c r="AO39" t="str">
        <f t="shared" si="11"/>
        <v>Lpr-c-04,504,169254,169216,169053,169101,169070,169134,168996,169142,169153,169083,169122</v>
      </c>
    </row>
    <row r="40" spans="2:41" ht="15.75" thickBot="1" x14ac:dyDescent="0.3">
      <c r="U40" s="69"/>
      <c r="V40" s="17" t="str">
        <f t="shared" si="26"/>
        <v>Lpr-c-05</v>
      </c>
      <c r="W40" s="17">
        <f t="shared" si="27"/>
        <v>803</v>
      </c>
      <c r="X40" s="25">
        <f>F20</f>
        <v>259937</v>
      </c>
      <c r="Y40" s="19">
        <v>258897</v>
      </c>
      <c r="Z40" s="19">
        <v>258835</v>
      </c>
      <c r="AA40" s="19">
        <v>258896</v>
      </c>
      <c r="AB40" s="19">
        <v>258972</v>
      </c>
      <c r="AC40" s="19">
        <v>258688</v>
      </c>
      <c r="AD40" s="19">
        <v>258779</v>
      </c>
      <c r="AE40" s="19">
        <v>258784</v>
      </c>
      <c r="AF40" s="19">
        <v>258853</v>
      </c>
      <c r="AG40" s="19">
        <v>258751</v>
      </c>
      <c r="AH40" s="39">
        <v>258891</v>
      </c>
      <c r="AI40" s="30">
        <f t="shared" si="28"/>
        <v>258688</v>
      </c>
      <c r="AJ40" s="21">
        <f t="shared" si="29"/>
        <v>-4.8050104448386088E-3</v>
      </c>
      <c r="AK40" s="19">
        <f t="shared" si="30"/>
        <v>258834.6</v>
      </c>
      <c r="AL40" s="21">
        <f t="shared" si="31"/>
        <v>-4.2410276336188879E-3</v>
      </c>
      <c r="AM40" s="25">
        <f t="shared" si="32"/>
        <v>80.121407875798099</v>
      </c>
      <c r="AO40" t="str">
        <f t="shared" si="11"/>
        <v>Lpr-c-05,803,259937,258897,258835,258896,258972,258688,258779,258784,258853,258751,258891</v>
      </c>
    </row>
    <row r="41" spans="2:41" ht="15.75" thickTop="1" x14ac:dyDescent="0.25"/>
    <row r="42" spans="2:41" x14ac:dyDescent="0.25">
      <c r="G42" s="58"/>
      <c r="H42" s="58"/>
      <c r="I42" s="58"/>
      <c r="J42" s="58"/>
      <c r="K42" s="58"/>
      <c r="L42" s="58"/>
      <c r="M42" s="58"/>
      <c r="N42" s="58"/>
      <c r="O42" s="58"/>
      <c r="P42" s="58"/>
    </row>
    <row r="43" spans="2:41" x14ac:dyDescent="0.25">
      <c r="Q43" s="58"/>
      <c r="R43" s="58"/>
      <c r="S43" s="58"/>
      <c r="T43" s="58"/>
    </row>
    <row r="44" spans="2:41" x14ac:dyDescent="0.25">
      <c r="B44" s="72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22"/>
      <c r="S44" s="14"/>
      <c r="T44" s="22"/>
      <c r="U44" s="14"/>
    </row>
    <row r="45" spans="2:41" x14ac:dyDescent="0.25">
      <c r="B45" s="72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22"/>
      <c r="S45" s="14"/>
      <c r="T45" s="22"/>
      <c r="U45" s="14"/>
    </row>
    <row r="46" spans="2:41" x14ac:dyDescent="0.25">
      <c r="B46" s="72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22"/>
      <c r="S46" s="14"/>
      <c r="T46" s="22"/>
      <c r="U46" s="14"/>
    </row>
    <row r="47" spans="2:41" x14ac:dyDescent="0.25">
      <c r="B47" s="72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22"/>
      <c r="S47" s="14"/>
      <c r="T47" s="22"/>
      <c r="U47" s="14"/>
    </row>
    <row r="48" spans="2:41" x14ac:dyDescent="0.25">
      <c r="B48" s="72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22"/>
      <c r="S48" s="14"/>
      <c r="T48" s="22"/>
      <c r="U48" s="14"/>
    </row>
    <row r="49" spans="2:21" x14ac:dyDescent="0.25">
      <c r="B49" s="72"/>
      <c r="F49" s="14"/>
      <c r="G49" s="14"/>
      <c r="Q49" s="14"/>
      <c r="R49" s="22"/>
      <c r="S49" s="14"/>
      <c r="T49" s="22"/>
      <c r="U49" s="14"/>
    </row>
    <row r="50" spans="2:21" x14ac:dyDescent="0.25">
      <c r="B50" s="72"/>
      <c r="F50" s="14"/>
      <c r="G50" s="14"/>
      <c r="Q50" s="14"/>
      <c r="R50" s="22"/>
      <c r="S50" s="14"/>
      <c r="T50" s="22"/>
      <c r="U50" s="14"/>
    </row>
    <row r="51" spans="2:21" x14ac:dyDescent="0.25">
      <c r="B51" s="72"/>
      <c r="F51" s="14"/>
      <c r="G51" s="14"/>
      <c r="Q51" s="14"/>
      <c r="R51" s="22"/>
      <c r="S51" s="14"/>
      <c r="T51" s="22"/>
      <c r="U51" s="14"/>
    </row>
    <row r="52" spans="2:21" x14ac:dyDescent="0.25">
      <c r="B52" s="72"/>
      <c r="F52" s="14"/>
      <c r="G52" s="14"/>
      <c r="Q52" s="14"/>
      <c r="R52" s="22"/>
      <c r="S52" s="14"/>
      <c r="T52" s="22"/>
      <c r="U52" s="14"/>
    </row>
    <row r="53" spans="2:21" x14ac:dyDescent="0.25">
      <c r="B53" s="72"/>
      <c r="F53" s="14"/>
      <c r="G53" s="14"/>
      <c r="Q53" s="14"/>
      <c r="R53" s="22"/>
      <c r="S53" s="14"/>
      <c r="T53" s="22"/>
      <c r="U53" s="14"/>
    </row>
    <row r="54" spans="2:21" x14ac:dyDescent="0.25">
      <c r="B54" s="72"/>
      <c r="F54" s="14"/>
      <c r="G54" s="14"/>
      <c r="Q54" s="14"/>
      <c r="R54" s="22"/>
      <c r="S54" s="14"/>
      <c r="T54" s="22"/>
      <c r="U54" s="14"/>
    </row>
    <row r="55" spans="2:21" x14ac:dyDescent="0.25">
      <c r="B55" s="72"/>
      <c r="F55" s="14"/>
      <c r="G55" s="14"/>
      <c r="Q55" s="14"/>
      <c r="R55" s="22"/>
      <c r="S55" s="14"/>
      <c r="T55" s="22"/>
      <c r="U55" s="14"/>
    </row>
    <row r="56" spans="2:21" x14ac:dyDescent="0.25">
      <c r="B56" s="72"/>
      <c r="F56" s="14"/>
      <c r="G56" s="14"/>
      <c r="Q56" s="14"/>
      <c r="R56" s="22"/>
      <c r="S56" s="14"/>
      <c r="T56" s="22"/>
      <c r="U56" s="14"/>
    </row>
    <row r="57" spans="2:21" x14ac:dyDescent="0.25">
      <c r="B57" s="72"/>
      <c r="F57" s="14"/>
      <c r="G57" s="14"/>
      <c r="Q57" s="14"/>
      <c r="R57" s="22"/>
      <c r="S57" s="14"/>
      <c r="T57" s="22"/>
      <c r="U57" s="14"/>
    </row>
    <row r="58" spans="2:21" x14ac:dyDescent="0.25">
      <c r="B58" s="72"/>
      <c r="F58" s="14"/>
      <c r="G58" s="14"/>
      <c r="Q58" s="14"/>
      <c r="R58" s="22"/>
      <c r="S58" s="14"/>
      <c r="T58" s="22"/>
      <c r="U58" s="14"/>
    </row>
  </sheetData>
  <sortState xmlns:xlrd2="http://schemas.microsoft.com/office/spreadsheetml/2017/richdata2" ref="AI27:AI38">
    <sortCondition ref="AI27:AI38"/>
  </sortState>
  <mergeCells count="21">
    <mergeCell ref="G42:P42"/>
    <mergeCell ref="Q43:R43"/>
    <mergeCell ref="S43:T43"/>
    <mergeCell ref="B44:B58"/>
    <mergeCell ref="Y4:AH4"/>
    <mergeCell ref="K4:L4"/>
    <mergeCell ref="M4:N4"/>
    <mergeCell ref="Y24:AH24"/>
    <mergeCell ref="G3:J3"/>
    <mergeCell ref="O3:R3"/>
    <mergeCell ref="G4:H4"/>
    <mergeCell ref="I4:J4"/>
    <mergeCell ref="O4:P4"/>
    <mergeCell ref="Q4:R4"/>
    <mergeCell ref="K3:N3"/>
    <mergeCell ref="AI25:AJ25"/>
    <mergeCell ref="AK25:AL25"/>
    <mergeCell ref="U26:U40"/>
    <mergeCell ref="AI5:AJ5"/>
    <mergeCell ref="AK5:AL5"/>
    <mergeCell ref="U6:U20"/>
  </mergeCells>
  <conditionalFormatting sqref="G6:G20 O6:O20">
    <cfRule type="expression" dxfId="20" priority="4">
      <formula>G6&lt;=$E6</formula>
    </cfRule>
  </conditionalFormatting>
  <conditionalFormatting sqref="G6:G20 O6:O20 K6:K20">
    <cfRule type="expression" dxfId="19" priority="2">
      <formula>G6&lt;=MIN($G6,$K6,$O6)</formula>
    </cfRule>
  </conditionalFormatting>
  <conditionalFormatting sqref="K6:K20">
    <cfRule type="expression" dxfId="18" priority="1">
      <formula>K6&lt;=$E6</formula>
    </cfRule>
  </conditionalFormatting>
  <pageMargins left="0.7" right="0.7" top="0.75" bottom="0.75" header="0.3" footer="0.3"/>
  <pageSetup paperSize="9" orientation="portrait" r:id="rId1"/>
  <ignoredErrors>
    <ignoredError sqref="K6:N20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A7743-B559-4806-976C-1B9783B2E67B}">
  <dimension ref="B2:Y60"/>
  <sheetViews>
    <sheetView topLeftCell="A24" workbookViewId="0">
      <selection activeCell="A9" sqref="A9:XFD9"/>
    </sheetView>
  </sheetViews>
  <sheetFormatPr defaultRowHeight="15" x14ac:dyDescent="0.25"/>
  <sheetData>
    <row r="2" spans="2:25" ht="15.75" thickBot="1" x14ac:dyDescent="0.3"/>
    <row r="3" spans="2:25" ht="16.5" thickTop="1" thickBot="1" x14ac:dyDescent="0.3">
      <c r="F3" s="62" t="s">
        <v>73</v>
      </c>
      <c r="G3" s="63"/>
      <c r="H3" s="63"/>
      <c r="I3" s="64"/>
      <c r="J3" s="62" t="s">
        <v>75</v>
      </c>
      <c r="K3" s="63"/>
      <c r="L3" s="63"/>
      <c r="M3" s="64"/>
      <c r="N3" s="62" t="s">
        <v>147</v>
      </c>
      <c r="O3" s="73"/>
      <c r="P3" s="73"/>
      <c r="Q3" s="74"/>
      <c r="R3" s="62" t="s">
        <v>26</v>
      </c>
      <c r="S3" s="63"/>
      <c r="T3" s="63"/>
      <c r="U3" s="64"/>
      <c r="V3" s="62" t="str">
        <f>C39</f>
        <v xml:space="preserve">UHGS </v>
      </c>
      <c r="W3" s="63"/>
      <c r="X3" s="63"/>
      <c r="Y3" s="64"/>
    </row>
    <row r="4" spans="2:25" ht="16.5" thickTop="1" thickBot="1" x14ac:dyDescent="0.3">
      <c r="F4" s="59" t="s">
        <v>0</v>
      </c>
      <c r="G4" s="61"/>
      <c r="H4" s="59" t="s">
        <v>1</v>
      </c>
      <c r="I4" s="61"/>
      <c r="J4" s="59" t="s">
        <v>0</v>
      </c>
      <c r="K4" s="61"/>
      <c r="L4" s="59" t="s">
        <v>1</v>
      </c>
      <c r="M4" s="61"/>
      <c r="N4" s="59" t="s">
        <v>0</v>
      </c>
      <c r="O4" s="61"/>
      <c r="P4" s="59" t="s">
        <v>1</v>
      </c>
      <c r="Q4" s="61"/>
      <c r="R4" s="59" t="s">
        <v>0</v>
      </c>
      <c r="S4" s="61"/>
      <c r="T4" s="59" t="s">
        <v>1</v>
      </c>
      <c r="U4" s="61"/>
      <c r="V4" s="59" t="s">
        <v>0</v>
      </c>
      <c r="W4" s="61"/>
      <c r="X4" s="59" t="s">
        <v>1</v>
      </c>
      <c r="Y4" s="61"/>
    </row>
    <row r="5" spans="2:25" ht="15" customHeight="1" thickTop="1" thickBot="1" x14ac:dyDescent="0.3">
      <c r="C5" s="1" t="s">
        <v>2</v>
      </c>
      <c r="D5" s="1" t="s">
        <v>3</v>
      </c>
      <c r="E5" s="1" t="s">
        <v>27</v>
      </c>
      <c r="F5" s="2" t="s">
        <v>5</v>
      </c>
      <c r="G5" s="3" t="s">
        <v>6</v>
      </c>
      <c r="H5" s="4" t="s">
        <v>5</v>
      </c>
      <c r="I5" s="3" t="s">
        <v>6</v>
      </c>
      <c r="J5" s="2" t="s">
        <v>5</v>
      </c>
      <c r="K5" s="3" t="s">
        <v>6</v>
      </c>
      <c r="L5" s="4" t="s">
        <v>5</v>
      </c>
      <c r="M5" s="3" t="s">
        <v>6</v>
      </c>
      <c r="N5" s="2" t="s">
        <v>5</v>
      </c>
      <c r="O5" s="3" t="s">
        <v>6</v>
      </c>
      <c r="P5" s="4" t="s">
        <v>5</v>
      </c>
      <c r="Q5" s="3" t="s">
        <v>6</v>
      </c>
      <c r="R5" s="2" t="s">
        <v>5</v>
      </c>
      <c r="S5" s="3" t="s">
        <v>6</v>
      </c>
      <c r="T5" s="4" t="s">
        <v>5</v>
      </c>
      <c r="U5" s="3" t="s">
        <v>6</v>
      </c>
      <c r="V5" s="2" t="s">
        <v>5</v>
      </c>
      <c r="W5" s="3" t="s">
        <v>6</v>
      </c>
      <c r="X5" s="4" t="s">
        <v>5</v>
      </c>
      <c r="Y5" s="3" t="s">
        <v>6</v>
      </c>
    </row>
    <row r="6" spans="2:25" ht="15" customHeight="1" thickTop="1" x14ac:dyDescent="0.25">
      <c r="B6" s="32"/>
      <c r="C6" s="5" t="s">
        <v>63</v>
      </c>
      <c r="D6" s="6">
        <v>121</v>
      </c>
      <c r="E6" s="7">
        <v>245596</v>
      </c>
      <c r="F6" s="8">
        <v>246221</v>
      </c>
      <c r="G6" s="15">
        <f>F6/$E6-1</f>
        <v>2.5448297203538583E-3</v>
      </c>
      <c r="H6" s="8">
        <v>247341</v>
      </c>
      <c r="I6" s="16">
        <f>H6/$E6-1</f>
        <v>7.1051645792277185E-3</v>
      </c>
      <c r="J6" s="8">
        <v>246571</v>
      </c>
      <c r="K6" s="15">
        <f>J6/$E6-1</f>
        <v>3.9699343637518147E-3</v>
      </c>
      <c r="L6" s="8">
        <v>247351</v>
      </c>
      <c r="M6" s="16">
        <f>L6/$E6-1</f>
        <v>7.1458818547533998E-3</v>
      </c>
      <c r="N6" s="8">
        <v>245596</v>
      </c>
      <c r="O6" s="15">
        <f>N6/$E6-1</f>
        <v>0</v>
      </c>
      <c r="P6" s="8">
        <v>245596</v>
      </c>
      <c r="Q6" s="16">
        <f>P6/$E6-1</f>
        <v>0</v>
      </c>
      <c r="R6" s="14">
        <f t="shared" ref="R6:U15" si="0">Q24</f>
        <v>245596</v>
      </c>
      <c r="S6" s="10">
        <f t="shared" si="0"/>
        <v>0</v>
      </c>
      <c r="T6" s="14">
        <f t="shared" si="0"/>
        <v>245861.5</v>
      </c>
      <c r="U6" s="10">
        <f t="shared" si="0"/>
        <v>1.0810436652062272E-3</v>
      </c>
      <c r="V6" s="14">
        <f>Q39</f>
        <v>245596</v>
      </c>
      <c r="W6" s="10">
        <f t="shared" ref="W6:Y6" si="1">R39</f>
        <v>0</v>
      </c>
      <c r="X6" s="14">
        <f t="shared" si="1"/>
        <v>245649.1</v>
      </c>
      <c r="Y6" s="10">
        <f t="shared" si="1"/>
        <v>2.1620873304128985E-4</v>
      </c>
    </row>
    <row r="7" spans="2:25" x14ac:dyDescent="0.25">
      <c r="B7" s="32"/>
      <c r="C7" s="11" t="s">
        <v>64</v>
      </c>
      <c r="D7" s="12">
        <v>242</v>
      </c>
      <c r="E7" s="13">
        <v>433648</v>
      </c>
      <c r="F7" s="14">
        <v>436020</v>
      </c>
      <c r="G7" s="15">
        <f>F7/$E7-1</f>
        <v>5.4698741836696207E-3</v>
      </c>
      <c r="H7" s="14">
        <v>441539</v>
      </c>
      <c r="I7" s="16">
        <f>H7/$E7-1</f>
        <v>1.81967863336161E-2</v>
      </c>
      <c r="J7" s="14">
        <v>436031</v>
      </c>
      <c r="K7" s="15">
        <f>J7/$E7-1</f>
        <v>5.4952403792938309E-3</v>
      </c>
      <c r="L7" s="14">
        <v>437631</v>
      </c>
      <c r="M7" s="16">
        <f>L7/$E7-1</f>
        <v>9.1848688337083928E-3</v>
      </c>
      <c r="N7" s="14">
        <v>433648</v>
      </c>
      <c r="O7" s="15">
        <f>N7/$E7-1</f>
        <v>0</v>
      </c>
      <c r="P7" s="14">
        <v>433807</v>
      </c>
      <c r="Q7" s="16">
        <f>P7/$E7-1</f>
        <v>3.6665682765746332E-4</v>
      </c>
      <c r="R7" s="14">
        <f t="shared" si="0"/>
        <v>433867</v>
      </c>
      <c r="S7" s="16">
        <f t="shared" si="0"/>
        <v>5.0501789469792335E-4</v>
      </c>
      <c r="T7" s="14">
        <f t="shared" si="0"/>
        <v>433942.4</v>
      </c>
      <c r="U7" s="16">
        <f t="shared" si="0"/>
        <v>6.7889163561241084E-4</v>
      </c>
      <c r="V7" s="14">
        <f t="shared" ref="V7:V15" si="2">Q40</f>
        <v>433648</v>
      </c>
      <c r="W7" s="16">
        <f t="shared" ref="W7:W15" si="3">R40</f>
        <v>0</v>
      </c>
      <c r="X7" s="14">
        <f t="shared" ref="X7:X15" si="4">S40</f>
        <v>433852.6</v>
      </c>
      <c r="Y7" s="16">
        <f t="shared" ref="Y7:Y15" si="5">T40</f>
        <v>4.7181123860817742E-4</v>
      </c>
    </row>
    <row r="8" spans="2:25" x14ac:dyDescent="0.25">
      <c r="B8" s="32"/>
      <c r="C8" s="11" t="s">
        <v>65</v>
      </c>
      <c r="D8" s="12">
        <v>364</v>
      </c>
      <c r="E8" s="13">
        <v>572545</v>
      </c>
      <c r="F8" s="14">
        <v>583050</v>
      </c>
      <c r="G8" s="15">
        <f t="shared" ref="G8:G15" si="6">F8/$E8-1</f>
        <v>1.8347902784934034E-2</v>
      </c>
      <c r="H8" s="14">
        <v>589152</v>
      </c>
      <c r="I8" s="16">
        <f t="shared" ref="I8:I15" si="7">H8/$E8-1</f>
        <v>2.9005580347396309E-2</v>
      </c>
      <c r="J8" s="14">
        <v>582839</v>
      </c>
      <c r="K8" s="15">
        <f t="shared" ref="K8:K15" si="8">J8/$E8-1</f>
        <v>1.7979372800391191E-2</v>
      </c>
      <c r="L8" s="14">
        <v>586795</v>
      </c>
      <c r="M8" s="16">
        <f t="shared" ref="M8:M15" si="9">L8/$E8-1</f>
        <v>2.4888873363665631E-2</v>
      </c>
      <c r="N8" s="14">
        <v>572545</v>
      </c>
      <c r="O8" s="15">
        <f t="shared" ref="O8:O15" si="10">N8/$E8-1</f>
        <v>0</v>
      </c>
      <c r="P8" s="14">
        <v>573737</v>
      </c>
      <c r="Q8" s="16">
        <f t="shared" ref="Q8:Q15" si="11">P8/$E8-1</f>
        <v>2.0819324245255899E-3</v>
      </c>
      <c r="R8" s="14">
        <f t="shared" si="0"/>
        <v>572585</v>
      </c>
      <c r="S8" s="16">
        <f t="shared" si="0"/>
        <v>6.9863504178702129E-5</v>
      </c>
      <c r="T8" s="14">
        <f t="shared" si="0"/>
        <v>573989.30000000005</v>
      </c>
      <c r="U8" s="16">
        <f t="shared" si="0"/>
        <v>2.5225964771329323E-3</v>
      </c>
      <c r="V8" s="14">
        <f t="shared" si="2"/>
        <v>572645</v>
      </c>
      <c r="W8" s="16">
        <f t="shared" si="3"/>
        <v>1.7465876044675532E-4</v>
      </c>
      <c r="X8" s="14">
        <f t="shared" si="4"/>
        <v>573175.9</v>
      </c>
      <c r="Y8" s="16">
        <f t="shared" si="5"/>
        <v>1.1019221196586493E-3</v>
      </c>
    </row>
    <row r="9" spans="2:25" x14ac:dyDescent="0.25">
      <c r="B9" s="32"/>
      <c r="C9" s="11" t="s">
        <v>66</v>
      </c>
      <c r="D9" s="12">
        <v>485</v>
      </c>
      <c r="E9" s="13">
        <v>737730</v>
      </c>
      <c r="F9" s="14">
        <v>754855</v>
      </c>
      <c r="G9" s="15">
        <f t="shared" si="6"/>
        <v>2.3213099643500934E-2</v>
      </c>
      <c r="H9" s="14">
        <v>761351</v>
      </c>
      <c r="I9" s="16">
        <f t="shared" si="7"/>
        <v>3.2018489149146623E-2</v>
      </c>
      <c r="J9" s="14">
        <v>750687</v>
      </c>
      <c r="K9" s="15">
        <f t="shared" si="8"/>
        <v>1.7563336179903244E-2</v>
      </c>
      <c r="L9" s="14">
        <v>753859</v>
      </c>
      <c r="M9" s="16">
        <f t="shared" si="9"/>
        <v>2.1863012213140243E-2</v>
      </c>
      <c r="N9" s="14">
        <v>737730</v>
      </c>
      <c r="O9" s="15">
        <f t="shared" si="10"/>
        <v>0</v>
      </c>
      <c r="P9" s="14">
        <v>740404</v>
      </c>
      <c r="Q9" s="16">
        <f t="shared" si="11"/>
        <v>3.6246323180566531E-3</v>
      </c>
      <c r="R9" s="14">
        <f t="shared" si="0"/>
        <v>739065</v>
      </c>
      <c r="S9" s="16">
        <f t="shared" si="0"/>
        <v>1.8096051400919855E-3</v>
      </c>
      <c r="T9" s="14">
        <f t="shared" si="0"/>
        <v>740703.7</v>
      </c>
      <c r="U9" s="16">
        <f t="shared" si="0"/>
        <v>4.0308785056863972E-3</v>
      </c>
      <c r="V9" s="14">
        <f t="shared" si="2"/>
        <v>736477</v>
      </c>
      <c r="W9" s="16">
        <f t="shared" si="3"/>
        <v>-1.6984533636967836E-3</v>
      </c>
      <c r="X9" s="14">
        <f t="shared" si="4"/>
        <v>739711.1</v>
      </c>
      <c r="Y9" s="16">
        <f t="shared" si="5"/>
        <v>2.6853998075175856E-3</v>
      </c>
    </row>
    <row r="10" spans="2:25" x14ac:dyDescent="0.25">
      <c r="B10" s="32"/>
      <c r="C10" s="11" t="s">
        <v>67</v>
      </c>
      <c r="D10" s="12">
        <v>606</v>
      </c>
      <c r="E10" s="13">
        <v>941278</v>
      </c>
      <c r="F10" s="14">
        <v>980153</v>
      </c>
      <c r="G10" s="15">
        <f t="shared" si="6"/>
        <v>4.1300232237447387E-2</v>
      </c>
      <c r="H10" s="14">
        <v>991813</v>
      </c>
      <c r="I10" s="16">
        <f t="shared" si="7"/>
        <v>5.3687645945193596E-2</v>
      </c>
      <c r="J10" s="14">
        <v>961376</v>
      </c>
      <c r="K10" s="15">
        <f t="shared" si="8"/>
        <v>2.1351821672237037E-2</v>
      </c>
      <c r="L10" s="14">
        <v>967045</v>
      </c>
      <c r="M10" s="16">
        <f t="shared" si="9"/>
        <v>2.7374484477487027E-2</v>
      </c>
      <c r="N10" s="14">
        <v>941278</v>
      </c>
      <c r="O10" s="15">
        <f t="shared" si="10"/>
        <v>0</v>
      </c>
      <c r="P10" s="14">
        <v>946574</v>
      </c>
      <c r="Q10" s="16">
        <f t="shared" si="11"/>
        <v>5.6263930528495099E-3</v>
      </c>
      <c r="R10" s="14">
        <f t="shared" si="0"/>
        <v>942437</v>
      </c>
      <c r="S10" s="16">
        <f t="shared" si="0"/>
        <v>1.2313046730083599E-3</v>
      </c>
      <c r="T10" s="14">
        <f t="shared" si="0"/>
        <v>945166.8</v>
      </c>
      <c r="U10" s="16">
        <f t="shared" si="0"/>
        <v>4.1314043247584475E-3</v>
      </c>
      <c r="V10" s="14">
        <f t="shared" si="2"/>
        <v>942449</v>
      </c>
      <c r="W10" s="16">
        <f t="shared" si="3"/>
        <v>1.2440532977504581E-3</v>
      </c>
      <c r="X10" s="14">
        <f t="shared" si="4"/>
        <v>945363.8</v>
      </c>
      <c r="Y10" s="16">
        <f t="shared" si="5"/>
        <v>4.340694247608079E-3</v>
      </c>
    </row>
    <row r="11" spans="2:25" x14ac:dyDescent="0.25">
      <c r="B11" s="31"/>
      <c r="C11" s="11" t="s">
        <v>68</v>
      </c>
      <c r="D11" s="11">
        <v>727</v>
      </c>
      <c r="E11" s="24">
        <v>1068035</v>
      </c>
      <c r="F11" s="14">
        <v>1119584</v>
      </c>
      <c r="G11" s="15">
        <f t="shared" si="6"/>
        <v>4.826527220549881E-2</v>
      </c>
      <c r="H11" s="14">
        <v>1132063</v>
      </c>
      <c r="I11" s="16">
        <f t="shared" si="7"/>
        <v>5.9949346229290157E-2</v>
      </c>
      <c r="J11" s="14">
        <v>1092667</v>
      </c>
      <c r="K11" s="15">
        <f t="shared" si="8"/>
        <v>2.3062914604858431E-2</v>
      </c>
      <c r="L11" s="14">
        <v>1098915</v>
      </c>
      <c r="M11" s="16">
        <f t="shared" si="9"/>
        <v>2.8912910157438576E-2</v>
      </c>
      <c r="N11" s="14">
        <v>1068035</v>
      </c>
      <c r="O11" s="15">
        <f t="shared" si="10"/>
        <v>0</v>
      </c>
      <c r="P11" s="14">
        <v>1072864</v>
      </c>
      <c r="Q11" s="16">
        <f t="shared" si="11"/>
        <v>4.5213874077161265E-3</v>
      </c>
      <c r="R11" s="14">
        <f t="shared" si="0"/>
        <v>1062565</v>
      </c>
      <c r="S11" s="16">
        <f t="shared" si="0"/>
        <v>-5.1215550052198244E-3</v>
      </c>
      <c r="T11" s="14">
        <f t="shared" si="0"/>
        <v>1066801.8999999999</v>
      </c>
      <c r="U11" s="16">
        <f t="shared" si="0"/>
        <v>-1.1545501785991119E-3</v>
      </c>
      <c r="V11" s="14">
        <f t="shared" si="2"/>
        <v>1066074</v>
      </c>
      <c r="W11" s="16">
        <f t="shared" si="3"/>
        <v>-1.8360821508658365E-3</v>
      </c>
      <c r="X11" s="14">
        <f t="shared" si="4"/>
        <v>1070728.3999999999</v>
      </c>
      <c r="Y11" s="16">
        <f t="shared" si="5"/>
        <v>2.5218274682008435E-3</v>
      </c>
    </row>
    <row r="12" spans="2:25" x14ac:dyDescent="0.25">
      <c r="B12" s="31"/>
      <c r="C12" s="11" t="s">
        <v>69</v>
      </c>
      <c r="D12" s="11">
        <v>848</v>
      </c>
      <c r="E12" s="24">
        <v>1266931</v>
      </c>
      <c r="F12" s="14">
        <v>1329745</v>
      </c>
      <c r="G12" s="15">
        <f t="shared" si="6"/>
        <v>4.957965350914928E-2</v>
      </c>
      <c r="H12" s="14">
        <v>1361125</v>
      </c>
      <c r="I12" s="16">
        <f t="shared" si="7"/>
        <v>7.4348168921590796E-2</v>
      </c>
      <c r="J12" s="14">
        <v>1299360</v>
      </c>
      <c r="K12" s="15">
        <f t="shared" si="8"/>
        <v>2.5596500519760035E-2</v>
      </c>
      <c r="L12" s="14">
        <v>1305057</v>
      </c>
      <c r="M12" s="16">
        <f t="shared" si="9"/>
        <v>3.0093193709838983E-2</v>
      </c>
      <c r="N12" s="14">
        <v>1266931</v>
      </c>
      <c r="O12" s="15">
        <f t="shared" si="10"/>
        <v>0</v>
      </c>
      <c r="P12" s="14">
        <v>1272880</v>
      </c>
      <c r="Q12" s="16">
        <f t="shared" si="11"/>
        <v>4.6955990499877309E-3</v>
      </c>
      <c r="R12" s="14">
        <f t="shared" si="0"/>
        <v>1257060</v>
      </c>
      <c r="S12" s="16">
        <f t="shared" si="0"/>
        <v>-7.7912688220589388E-3</v>
      </c>
      <c r="T12" s="14">
        <f t="shared" si="0"/>
        <v>1264063.7</v>
      </c>
      <c r="U12" s="16">
        <f t="shared" si="0"/>
        <v>-2.2631856036359199E-3</v>
      </c>
      <c r="V12" s="14">
        <f t="shared" si="2"/>
        <v>1262358</v>
      </c>
      <c r="W12" s="16">
        <f t="shared" si="3"/>
        <v>-3.6095099101687289E-3</v>
      </c>
      <c r="X12" s="14">
        <f t="shared" si="4"/>
        <v>1269656</v>
      </c>
      <c r="Y12" s="16">
        <f t="shared" si="5"/>
        <v>2.1508669375049916E-3</v>
      </c>
    </row>
    <row r="13" spans="2:25" x14ac:dyDescent="0.25">
      <c r="B13" s="31"/>
      <c r="C13" s="11" t="s">
        <v>70</v>
      </c>
      <c r="D13" s="11">
        <v>970</v>
      </c>
      <c r="E13" s="24">
        <v>1427531</v>
      </c>
      <c r="F13" s="14">
        <v>1526453</v>
      </c>
      <c r="G13" s="15">
        <f t="shared" si="6"/>
        <v>6.9295868180796028E-2</v>
      </c>
      <c r="H13" s="14">
        <v>1550509</v>
      </c>
      <c r="I13" s="16">
        <f t="shared" si="7"/>
        <v>8.6147341108529396E-2</v>
      </c>
      <c r="J13" s="14">
        <v>1469819</v>
      </c>
      <c r="K13" s="15">
        <f t="shared" si="8"/>
        <v>2.9623174558030652E-2</v>
      </c>
      <c r="L13" s="14">
        <v>1478098</v>
      </c>
      <c r="M13" s="16">
        <f t="shared" si="9"/>
        <v>3.5422698351209148E-2</v>
      </c>
      <c r="N13" s="14">
        <v>1427531</v>
      </c>
      <c r="O13" s="15">
        <f t="shared" si="10"/>
        <v>0</v>
      </c>
      <c r="P13" s="14">
        <v>1436048</v>
      </c>
      <c r="Q13" s="16">
        <f t="shared" si="11"/>
        <v>5.9662452163911084E-3</v>
      </c>
      <c r="R13" s="14">
        <f t="shared" si="0"/>
        <v>1417766</v>
      </c>
      <c r="S13" s="16">
        <f t="shared" si="0"/>
        <v>-6.840481922984476E-3</v>
      </c>
      <c r="T13" s="14">
        <f t="shared" si="0"/>
        <v>1421192.3</v>
      </c>
      <c r="U13" s="16">
        <f t="shared" si="0"/>
        <v>-4.4403238878875095E-3</v>
      </c>
      <c r="V13" s="14">
        <f t="shared" si="2"/>
        <v>1422664</v>
      </c>
      <c r="W13" s="16">
        <f t="shared" si="3"/>
        <v>-3.4093830536779945E-3</v>
      </c>
      <c r="X13" s="14">
        <f t="shared" si="4"/>
        <v>1430382.7</v>
      </c>
      <c r="Y13" s="16">
        <f t="shared" si="5"/>
        <v>1.9976448847696116E-3</v>
      </c>
    </row>
    <row r="14" spans="2:25" x14ac:dyDescent="0.25">
      <c r="B14" s="31"/>
      <c r="C14" s="11" t="s">
        <v>71</v>
      </c>
      <c r="D14" s="11">
        <v>1091</v>
      </c>
      <c r="E14" s="24">
        <v>1598203</v>
      </c>
      <c r="F14" s="14">
        <v>1705381</v>
      </c>
      <c r="G14" s="15">
        <f t="shared" si="6"/>
        <v>6.7061568524148685E-2</v>
      </c>
      <c r="H14" s="14">
        <v>1749079</v>
      </c>
      <c r="I14" s="16">
        <f t="shared" si="7"/>
        <v>9.4403526961218232E-2</v>
      </c>
      <c r="J14" s="14">
        <v>1645841</v>
      </c>
      <c r="K14" s="15">
        <f t="shared" si="8"/>
        <v>2.980722724209639E-2</v>
      </c>
      <c r="L14" s="14">
        <v>1656147</v>
      </c>
      <c r="M14" s="16">
        <f t="shared" si="9"/>
        <v>3.6255719705193812E-2</v>
      </c>
      <c r="N14" s="14">
        <v>1598203</v>
      </c>
      <c r="O14" s="15">
        <f t="shared" si="10"/>
        <v>0</v>
      </c>
      <c r="P14" s="14">
        <v>1605554</v>
      </c>
      <c r="Q14" s="16">
        <f t="shared" si="11"/>
        <v>4.5995408593275666E-3</v>
      </c>
      <c r="R14" s="14">
        <f t="shared" si="0"/>
        <v>1584180</v>
      </c>
      <c r="S14" s="16">
        <f t="shared" si="0"/>
        <v>-8.7742295565707007E-3</v>
      </c>
      <c r="T14" s="14">
        <f t="shared" si="0"/>
        <v>1587676.6</v>
      </c>
      <c r="U14" s="16">
        <f t="shared" si="0"/>
        <v>-6.586397347520867E-3</v>
      </c>
      <c r="V14" s="14">
        <f t="shared" si="2"/>
        <v>1597331</v>
      </c>
      <c r="W14" s="16">
        <f t="shared" si="3"/>
        <v>-5.4561279136633445E-4</v>
      </c>
      <c r="X14" s="14">
        <f t="shared" si="4"/>
        <v>1603354.4</v>
      </c>
      <c r="Y14" s="16">
        <f t="shared" si="5"/>
        <v>3.223245107160988E-3</v>
      </c>
    </row>
    <row r="15" spans="2:25" ht="15.75" thickBot="1" x14ac:dyDescent="0.3">
      <c r="B15" s="12"/>
      <c r="C15" s="17" t="s">
        <v>72</v>
      </c>
      <c r="D15" s="17">
        <v>1212</v>
      </c>
      <c r="E15" s="25">
        <v>1748829</v>
      </c>
      <c r="F15" s="19">
        <v>1837767</v>
      </c>
      <c r="G15" s="15">
        <f t="shared" si="6"/>
        <v>5.0855744043585727E-2</v>
      </c>
      <c r="H15" s="19">
        <v>1923264</v>
      </c>
      <c r="I15" s="16">
        <f t="shared" si="7"/>
        <v>9.9743885765846807E-2</v>
      </c>
      <c r="J15" s="19">
        <v>1799158</v>
      </c>
      <c r="K15" s="15">
        <f t="shared" si="8"/>
        <v>2.8778685623351397E-2</v>
      </c>
      <c r="L15" s="19">
        <v>1810301</v>
      </c>
      <c r="M15" s="16">
        <f t="shared" si="9"/>
        <v>3.5150377767065866E-2</v>
      </c>
      <c r="N15" s="19">
        <v>1748829</v>
      </c>
      <c r="O15" s="15">
        <f t="shared" si="10"/>
        <v>0</v>
      </c>
      <c r="P15" s="19">
        <v>1754889</v>
      </c>
      <c r="Q15" s="16">
        <f t="shared" si="11"/>
        <v>3.4651758405195299E-3</v>
      </c>
      <c r="R15" s="19">
        <f t="shared" si="0"/>
        <v>1724831</v>
      </c>
      <c r="S15" s="21">
        <f t="shared" si="0"/>
        <v>-1.3722325052935469E-2</v>
      </c>
      <c r="T15" s="19">
        <f t="shared" si="0"/>
        <v>1742109</v>
      </c>
      <c r="U15" s="21">
        <f t="shared" si="0"/>
        <v>-3.8425712290910408E-3</v>
      </c>
      <c r="V15" s="19">
        <f t="shared" si="2"/>
        <v>1751614</v>
      </c>
      <c r="W15" s="21">
        <f t="shared" si="3"/>
        <v>1.5924941775324886E-3</v>
      </c>
      <c r="X15" s="19">
        <f t="shared" si="4"/>
        <v>1757201.4</v>
      </c>
      <c r="Y15" s="21">
        <f t="shared" si="5"/>
        <v>4.7874320473870746E-3</v>
      </c>
    </row>
    <row r="16" spans="2:25" ht="16.5" thickTop="1" thickBot="1" x14ac:dyDescent="0.3">
      <c r="G16" s="35">
        <f>AVERAGE(G6:G15)</f>
        <v>3.7593404503308434E-2</v>
      </c>
      <c r="I16" s="35">
        <f>AVERAGE(I6:I15)</f>
        <v>5.5460593534105575E-2</v>
      </c>
      <c r="K16" s="35">
        <f>AVERAGE(K6:K15)</f>
        <v>2.0322820794367404E-2</v>
      </c>
      <c r="M16" s="35">
        <f>AVERAGE(M6:M15)</f>
        <v>2.5629202043350108E-2</v>
      </c>
      <c r="O16" s="35">
        <f>AVERAGE(O6:O15)</f>
        <v>0</v>
      </c>
      <c r="Q16" s="35">
        <f>AVERAGE(Q6:Q15)</f>
        <v>3.4947562997031277E-3</v>
      </c>
      <c r="S16" s="35">
        <f>AVERAGE(S6:S15)</f>
        <v>-3.8634069147792439E-3</v>
      </c>
      <c r="U16" s="35">
        <f>AVERAGE(U6:U15)</f>
        <v>-5.8422136383380337E-4</v>
      </c>
      <c r="W16" s="35">
        <f>AVERAGE(W6:W15)</f>
        <v>-8.0878350340459761E-4</v>
      </c>
      <c r="Y16" s="35">
        <f>AVERAGE(Y6:Y15)</f>
        <v>2.3497052591457289E-3</v>
      </c>
    </row>
    <row r="17" spans="3:23" ht="15.75" thickTop="1" x14ac:dyDescent="0.25"/>
    <row r="19" spans="3:23" x14ac:dyDescent="0.25">
      <c r="I19" s="26"/>
      <c r="J19" s="14"/>
    </row>
    <row r="20" spans="3:23" ht="15.75" customHeight="1" x14ac:dyDescent="0.25">
      <c r="I20" s="26"/>
      <c r="J20" s="14"/>
    </row>
    <row r="21" spans="3:23" ht="15.75" thickBot="1" x14ac:dyDescent="0.3"/>
    <row r="22" spans="3:23" ht="16.5" thickTop="1" thickBot="1" x14ac:dyDescent="0.3">
      <c r="G22" s="59" t="s">
        <v>7</v>
      </c>
      <c r="H22" s="60"/>
      <c r="I22" s="60"/>
      <c r="J22" s="60"/>
      <c r="K22" s="60"/>
      <c r="L22" s="60"/>
      <c r="M22" s="60"/>
      <c r="N22" s="60"/>
      <c r="O22" s="60"/>
      <c r="P22" s="61"/>
    </row>
    <row r="23" spans="3:23" ht="16.5" thickTop="1" thickBot="1" x14ac:dyDescent="0.3">
      <c r="C23" s="23"/>
      <c r="D23" s="1" t="s">
        <v>2</v>
      </c>
      <c r="E23" s="1" t="s">
        <v>8</v>
      </c>
      <c r="F23" s="1" t="s">
        <v>27</v>
      </c>
      <c r="G23" s="2">
        <v>1</v>
      </c>
      <c r="H23" s="4">
        <v>2</v>
      </c>
      <c r="I23" s="4">
        <v>3</v>
      </c>
      <c r="J23" s="4">
        <v>4</v>
      </c>
      <c r="K23" s="4">
        <v>5</v>
      </c>
      <c r="L23" s="4">
        <v>6</v>
      </c>
      <c r="M23" s="4">
        <v>7</v>
      </c>
      <c r="N23" s="4">
        <v>8</v>
      </c>
      <c r="O23" s="4">
        <v>9</v>
      </c>
      <c r="P23" s="3">
        <v>10</v>
      </c>
      <c r="Q23" s="70" t="s">
        <v>0</v>
      </c>
      <c r="R23" s="71"/>
      <c r="S23" s="70" t="s">
        <v>1</v>
      </c>
      <c r="T23" s="71"/>
      <c r="U23" s="38" t="s">
        <v>9</v>
      </c>
      <c r="W23" t="str">
        <f>_xlfn.TEXTJOIN(",",FALSE,D23:P23)</f>
        <v>Instance,Nº Tasks,BKS,1,2,3,4,5,6,7,8,9,10</v>
      </c>
    </row>
    <row r="24" spans="3:23" ht="15.75" thickTop="1" x14ac:dyDescent="0.25">
      <c r="C24" s="67" t="s">
        <v>26</v>
      </c>
      <c r="D24" s="5" t="str">
        <f t="shared" ref="D24:F33" si="12">C6</f>
        <v>Hefei-1</v>
      </c>
      <c r="E24" s="6">
        <f t="shared" si="12"/>
        <v>121</v>
      </c>
      <c r="F24" s="7">
        <f t="shared" si="12"/>
        <v>245596</v>
      </c>
      <c r="G24" s="14">
        <v>246127</v>
      </c>
      <c r="H24" s="14">
        <v>245596</v>
      </c>
      <c r="I24" s="14">
        <v>245596</v>
      </c>
      <c r="J24" s="14">
        <v>246127</v>
      </c>
      <c r="K24" s="8">
        <v>245596</v>
      </c>
      <c r="L24" s="14">
        <v>246127</v>
      </c>
      <c r="M24" s="14">
        <v>246127</v>
      </c>
      <c r="N24" s="14">
        <v>245596</v>
      </c>
      <c r="O24" s="14">
        <v>246127</v>
      </c>
      <c r="P24" s="7">
        <v>245596</v>
      </c>
      <c r="Q24" s="14">
        <f>MIN(G24:P24)</f>
        <v>245596</v>
      </c>
      <c r="R24" s="16">
        <f>Q24/F24-1</f>
        <v>0</v>
      </c>
      <c r="S24" s="14">
        <f>AVERAGE(G24:P24)</f>
        <v>245861.5</v>
      </c>
      <c r="T24" s="16">
        <f>S24/F24-1</f>
        <v>1.0810436652062272E-3</v>
      </c>
      <c r="U24" s="24">
        <f>_xlfn.STDEV.P(G24:P24)</f>
        <v>265.5</v>
      </c>
      <c r="W24" t="str">
        <f t="shared" ref="W24:W48" si="13">_xlfn.TEXTJOIN(",",FALSE,D24:P24)</f>
        <v>Hefei-1,121,245596,246127,245596,245596,246127,245596,246127,246127,245596,246127,245596</v>
      </c>
    </row>
    <row r="25" spans="3:23" x14ac:dyDescent="0.25">
      <c r="C25" s="68"/>
      <c r="D25" s="11" t="str">
        <f t="shared" si="12"/>
        <v>Hefei-2</v>
      </c>
      <c r="E25" s="12">
        <f t="shared" si="12"/>
        <v>242</v>
      </c>
      <c r="F25" s="13">
        <f t="shared" si="12"/>
        <v>433648</v>
      </c>
      <c r="G25" s="14">
        <v>434097</v>
      </c>
      <c r="H25" s="14">
        <v>433867</v>
      </c>
      <c r="I25" s="14">
        <v>433867</v>
      </c>
      <c r="J25" s="14">
        <v>433899</v>
      </c>
      <c r="K25" s="14">
        <v>433867</v>
      </c>
      <c r="L25" s="14">
        <v>434097</v>
      </c>
      <c r="M25" s="14">
        <v>434097</v>
      </c>
      <c r="N25" s="14">
        <v>433867</v>
      </c>
      <c r="O25" s="14">
        <v>433899</v>
      </c>
      <c r="P25" s="13">
        <v>433867</v>
      </c>
      <c r="Q25" s="14">
        <f t="shared" ref="Q25:Q33" si="14">MIN(G25:P25)</f>
        <v>433867</v>
      </c>
      <c r="R25" s="16">
        <f t="shared" ref="R25:R33" si="15">Q25/F25-1</f>
        <v>5.0501789469792335E-4</v>
      </c>
      <c r="S25" s="14">
        <f t="shared" ref="S25:S33" si="16">AVERAGE(G25:P25)</f>
        <v>433942.4</v>
      </c>
      <c r="T25" s="16">
        <f t="shared" ref="T25:T33" si="17">S25/F25-1</f>
        <v>6.7889163561241084E-4</v>
      </c>
      <c r="U25" s="24">
        <f t="shared" ref="U25:U33" si="18">_xlfn.STDEV.P(G25:P25)</f>
        <v>101.92958353687118</v>
      </c>
      <c r="W25" t="str">
        <f t="shared" si="13"/>
        <v>Hefei-2,242,433648,434097,433867,433867,433899,433867,434097,434097,433867,433899,433867</v>
      </c>
    </row>
    <row r="26" spans="3:23" x14ac:dyDescent="0.25">
      <c r="C26" s="68"/>
      <c r="D26" s="11" t="str">
        <f t="shared" si="12"/>
        <v>Hefei-3</v>
      </c>
      <c r="E26" s="12">
        <f t="shared" si="12"/>
        <v>364</v>
      </c>
      <c r="F26" s="13">
        <f t="shared" si="12"/>
        <v>572545</v>
      </c>
      <c r="G26" s="14">
        <v>575686</v>
      </c>
      <c r="H26" s="14">
        <v>573476</v>
      </c>
      <c r="I26" s="14">
        <v>575533</v>
      </c>
      <c r="J26" s="14">
        <v>573832</v>
      </c>
      <c r="K26" s="14">
        <v>572585</v>
      </c>
      <c r="L26" s="14">
        <v>573801</v>
      </c>
      <c r="M26" s="14">
        <v>573045</v>
      </c>
      <c r="N26" s="14">
        <v>573311</v>
      </c>
      <c r="O26" s="14">
        <v>574735</v>
      </c>
      <c r="P26" s="13">
        <v>573889</v>
      </c>
      <c r="Q26" s="14">
        <f t="shared" si="14"/>
        <v>572585</v>
      </c>
      <c r="R26" s="16">
        <f t="shared" si="15"/>
        <v>6.9863504178702129E-5</v>
      </c>
      <c r="S26" s="14">
        <f t="shared" si="16"/>
        <v>573989.30000000005</v>
      </c>
      <c r="T26" s="16">
        <f t="shared" si="17"/>
        <v>2.5225964771329323E-3</v>
      </c>
      <c r="U26" s="24">
        <f t="shared" si="18"/>
        <v>973.41964742858988</v>
      </c>
      <c r="W26" t="str">
        <f t="shared" si="13"/>
        <v>Hefei-3,364,572545,575686,573476,575533,573832,572585,573801,573045,573311,574735,573889</v>
      </c>
    </row>
    <row r="27" spans="3:23" x14ac:dyDescent="0.25">
      <c r="C27" s="68"/>
      <c r="D27" s="11" t="str">
        <f t="shared" si="12"/>
        <v>Hefei-4</v>
      </c>
      <c r="E27" s="12">
        <f t="shared" si="12"/>
        <v>485</v>
      </c>
      <c r="F27" s="13">
        <f t="shared" si="12"/>
        <v>737730</v>
      </c>
      <c r="G27" s="14">
        <v>739065</v>
      </c>
      <c r="H27" s="14">
        <v>741158</v>
      </c>
      <c r="I27" s="14">
        <v>743647</v>
      </c>
      <c r="J27" s="14">
        <v>741163</v>
      </c>
      <c r="K27" s="14">
        <v>739958</v>
      </c>
      <c r="L27" s="14">
        <v>740326</v>
      </c>
      <c r="M27" s="14">
        <v>739637</v>
      </c>
      <c r="N27" s="14">
        <v>739484</v>
      </c>
      <c r="O27" s="14">
        <v>741994</v>
      </c>
      <c r="P27" s="13">
        <v>740605</v>
      </c>
      <c r="Q27" s="14">
        <f t="shared" si="14"/>
        <v>739065</v>
      </c>
      <c r="R27" s="16">
        <f t="shared" si="15"/>
        <v>1.8096051400919855E-3</v>
      </c>
      <c r="S27" s="14">
        <f t="shared" si="16"/>
        <v>740703.7</v>
      </c>
      <c r="T27" s="16">
        <f t="shared" si="17"/>
        <v>4.0308785056863972E-3</v>
      </c>
      <c r="U27" s="24">
        <f t="shared" si="18"/>
        <v>1294.7801396376144</v>
      </c>
      <c r="W27" t="str">
        <f t="shared" si="13"/>
        <v>Hefei-4,485,737730,739065,741158,743647,741163,739958,740326,739637,739484,741994,740605</v>
      </c>
    </row>
    <row r="28" spans="3:23" x14ac:dyDescent="0.25">
      <c r="C28" s="68"/>
      <c r="D28" s="11" t="str">
        <f t="shared" si="12"/>
        <v>Hefei-5</v>
      </c>
      <c r="E28" s="12">
        <f t="shared" si="12"/>
        <v>606</v>
      </c>
      <c r="F28" s="13">
        <f t="shared" si="12"/>
        <v>941278</v>
      </c>
      <c r="G28" s="29">
        <v>943758</v>
      </c>
      <c r="H28" s="14">
        <v>942507</v>
      </c>
      <c r="I28" s="14">
        <v>947737</v>
      </c>
      <c r="J28" s="14">
        <v>944556</v>
      </c>
      <c r="K28" s="14">
        <v>947165</v>
      </c>
      <c r="L28" s="14">
        <v>943245</v>
      </c>
      <c r="M28" s="14">
        <v>943468</v>
      </c>
      <c r="N28" s="14">
        <v>951670</v>
      </c>
      <c r="O28" s="14">
        <v>945125</v>
      </c>
      <c r="P28" s="13">
        <v>942437</v>
      </c>
      <c r="Q28" s="14">
        <f t="shared" si="14"/>
        <v>942437</v>
      </c>
      <c r="R28" s="16">
        <f t="shared" si="15"/>
        <v>1.2313046730083599E-3</v>
      </c>
      <c r="S28" s="14">
        <f t="shared" si="16"/>
        <v>945166.8</v>
      </c>
      <c r="T28" s="16">
        <f t="shared" si="17"/>
        <v>4.1314043247584475E-3</v>
      </c>
      <c r="U28" s="24">
        <f t="shared" si="18"/>
        <v>2763.2492395728623</v>
      </c>
      <c r="W28" t="str">
        <f t="shared" si="13"/>
        <v>Hefei-5,606,941278,943758,942507,947737,944556,947165,943245,943468,951670,945125,942437</v>
      </c>
    </row>
    <row r="29" spans="3:23" x14ac:dyDescent="0.25">
      <c r="C29" s="68"/>
      <c r="D29" s="11" t="str">
        <f t="shared" si="12"/>
        <v>Hefei-6</v>
      </c>
      <c r="E29" s="11">
        <f t="shared" si="12"/>
        <v>727</v>
      </c>
      <c r="F29" s="24">
        <f t="shared" si="12"/>
        <v>1068035</v>
      </c>
      <c r="G29" s="14">
        <v>1070323</v>
      </c>
      <c r="H29" s="14">
        <v>1066092</v>
      </c>
      <c r="I29" s="14">
        <v>1066980</v>
      </c>
      <c r="J29" s="14">
        <v>1073518</v>
      </c>
      <c r="K29" s="14">
        <v>1063707</v>
      </c>
      <c r="L29" s="14">
        <v>1062565</v>
      </c>
      <c r="M29" s="14">
        <v>1065239</v>
      </c>
      <c r="N29" s="14">
        <v>1066067</v>
      </c>
      <c r="O29" s="14">
        <v>1069369</v>
      </c>
      <c r="P29" s="13">
        <v>1064159</v>
      </c>
      <c r="Q29" s="14">
        <f t="shared" si="14"/>
        <v>1062565</v>
      </c>
      <c r="R29" s="16">
        <f t="shared" si="15"/>
        <v>-5.1215550052198244E-3</v>
      </c>
      <c r="S29" s="14">
        <f t="shared" si="16"/>
        <v>1066801.8999999999</v>
      </c>
      <c r="T29" s="16">
        <f t="shared" si="17"/>
        <v>-1.1545501785991119E-3</v>
      </c>
      <c r="U29" s="24">
        <f t="shared" si="18"/>
        <v>3195.7347652769931</v>
      </c>
      <c r="W29" t="str">
        <f t="shared" si="13"/>
        <v>Hefei-6,727,1068035,1070323,1066092,1066980,1073518,1063707,1062565,1065239,1066067,1069369,1064159</v>
      </c>
    </row>
    <row r="30" spans="3:23" x14ac:dyDescent="0.25">
      <c r="C30" s="68"/>
      <c r="D30" s="11" t="str">
        <f t="shared" si="12"/>
        <v>Hefei-7</v>
      </c>
      <c r="E30" s="11">
        <f t="shared" si="12"/>
        <v>848</v>
      </c>
      <c r="F30" s="24">
        <f t="shared" si="12"/>
        <v>1266931</v>
      </c>
      <c r="G30" s="14">
        <v>1264557</v>
      </c>
      <c r="H30" s="14">
        <v>1263306</v>
      </c>
      <c r="I30" s="14">
        <v>1269688</v>
      </c>
      <c r="J30" s="14">
        <v>1265859</v>
      </c>
      <c r="K30" s="14">
        <v>1265132</v>
      </c>
      <c r="L30" s="14">
        <v>1265590</v>
      </c>
      <c r="M30" s="14">
        <v>1259025</v>
      </c>
      <c r="N30" s="14">
        <v>1265253</v>
      </c>
      <c r="O30" s="14">
        <v>1265167</v>
      </c>
      <c r="P30" s="13">
        <v>1257060</v>
      </c>
      <c r="Q30" s="14">
        <f t="shared" si="14"/>
        <v>1257060</v>
      </c>
      <c r="R30" s="16">
        <f t="shared" si="15"/>
        <v>-7.7912688220589388E-3</v>
      </c>
      <c r="S30" s="14">
        <f t="shared" si="16"/>
        <v>1264063.7</v>
      </c>
      <c r="T30" s="16">
        <f t="shared" si="17"/>
        <v>-2.2631856036359199E-3</v>
      </c>
      <c r="U30" s="24">
        <f t="shared" si="18"/>
        <v>3409.0494290931015</v>
      </c>
      <c r="W30" t="str">
        <f t="shared" si="13"/>
        <v>Hefei-7,848,1266931,1264557,1263306,1269688,1265859,1265132,1265590,1259025,1265253,1265167,1257060</v>
      </c>
    </row>
    <row r="31" spans="3:23" x14ac:dyDescent="0.25">
      <c r="C31" s="68"/>
      <c r="D31" s="11" t="str">
        <f t="shared" si="12"/>
        <v>Hefei-8</v>
      </c>
      <c r="E31" s="11">
        <f t="shared" si="12"/>
        <v>970</v>
      </c>
      <c r="F31" s="24">
        <f t="shared" si="12"/>
        <v>1427531</v>
      </c>
      <c r="G31" s="14">
        <v>1417766</v>
      </c>
      <c r="H31">
        <v>1420057</v>
      </c>
      <c r="I31">
        <v>1417894</v>
      </c>
      <c r="J31">
        <v>1423383</v>
      </c>
      <c r="K31">
        <v>1427128</v>
      </c>
      <c r="L31">
        <v>1422372</v>
      </c>
      <c r="M31">
        <v>1424250</v>
      </c>
      <c r="N31">
        <v>1420878</v>
      </c>
      <c r="O31">
        <v>1418550</v>
      </c>
      <c r="P31" s="13">
        <v>1419645</v>
      </c>
      <c r="Q31" s="14">
        <f t="shared" si="14"/>
        <v>1417766</v>
      </c>
      <c r="R31" s="16">
        <f t="shared" si="15"/>
        <v>-6.840481922984476E-3</v>
      </c>
      <c r="S31" s="14">
        <f t="shared" si="16"/>
        <v>1421192.3</v>
      </c>
      <c r="T31" s="16">
        <f t="shared" si="17"/>
        <v>-4.4403238878875095E-3</v>
      </c>
      <c r="U31" s="24">
        <f t="shared" si="18"/>
        <v>2900.9449167469556</v>
      </c>
      <c r="W31" t="str">
        <f t="shared" si="13"/>
        <v>Hefei-8,970,1427531,1417766,1420057,1417894,1423383,1427128,1422372,1424250,1420878,1418550,1419645</v>
      </c>
    </row>
    <row r="32" spans="3:23" x14ac:dyDescent="0.25">
      <c r="C32" s="68"/>
      <c r="D32" s="11" t="str">
        <f t="shared" si="12"/>
        <v>Hefei-9</v>
      </c>
      <c r="E32" s="11">
        <f t="shared" si="12"/>
        <v>1091</v>
      </c>
      <c r="F32" s="24">
        <f t="shared" si="12"/>
        <v>1598203</v>
      </c>
      <c r="G32" s="14">
        <v>1587581</v>
      </c>
      <c r="H32">
        <v>1586215</v>
      </c>
      <c r="I32">
        <v>1589418</v>
      </c>
      <c r="J32">
        <v>1584452</v>
      </c>
      <c r="K32">
        <v>1586803</v>
      </c>
      <c r="L32">
        <v>1589729</v>
      </c>
      <c r="M32">
        <v>1591969</v>
      </c>
      <c r="N32">
        <v>1588318</v>
      </c>
      <c r="O32">
        <v>1588101</v>
      </c>
      <c r="P32" s="13">
        <v>1584180</v>
      </c>
      <c r="Q32" s="14">
        <f t="shared" si="14"/>
        <v>1584180</v>
      </c>
      <c r="R32" s="16">
        <f t="shared" si="15"/>
        <v>-8.7742295565707007E-3</v>
      </c>
      <c r="S32" s="14">
        <f t="shared" si="16"/>
        <v>1587676.6</v>
      </c>
      <c r="T32" s="16">
        <f t="shared" si="17"/>
        <v>-6.586397347520867E-3</v>
      </c>
      <c r="U32" s="24">
        <f t="shared" si="18"/>
        <v>2275.8267596633973</v>
      </c>
      <c r="W32" t="str">
        <f t="shared" si="13"/>
        <v>Hefei-9,1091,1598203,1587581,1586215,1589418,1584452,1586803,1589729,1591969,1588318,1588101,1584180</v>
      </c>
    </row>
    <row r="33" spans="2:24" ht="15.75" thickBot="1" x14ac:dyDescent="0.3">
      <c r="C33" s="69"/>
      <c r="D33" s="17" t="str">
        <f t="shared" si="12"/>
        <v>Hefei-10</v>
      </c>
      <c r="E33" s="17">
        <f t="shared" si="12"/>
        <v>1212</v>
      </c>
      <c r="F33" s="25">
        <f t="shared" si="12"/>
        <v>1748829</v>
      </c>
      <c r="G33" s="19">
        <v>1740281</v>
      </c>
      <c r="H33" s="23">
        <v>1735419</v>
      </c>
      <c r="I33" s="23">
        <v>1724831</v>
      </c>
      <c r="J33" s="23">
        <v>1745515</v>
      </c>
      <c r="K33" s="23">
        <v>1741663</v>
      </c>
      <c r="L33" s="23">
        <v>1755932</v>
      </c>
      <c r="M33" s="23">
        <v>1746991</v>
      </c>
      <c r="N33" s="23">
        <v>1736953</v>
      </c>
      <c r="O33" s="23">
        <v>1750994</v>
      </c>
      <c r="P33" s="18">
        <v>1742511</v>
      </c>
      <c r="Q33" s="19">
        <f t="shared" si="14"/>
        <v>1724831</v>
      </c>
      <c r="R33" s="21">
        <f t="shared" si="15"/>
        <v>-1.3722325052935469E-2</v>
      </c>
      <c r="S33" s="19">
        <f t="shared" si="16"/>
        <v>1742109</v>
      </c>
      <c r="T33" s="21">
        <f t="shared" si="17"/>
        <v>-3.8425712290910408E-3</v>
      </c>
      <c r="U33" s="25">
        <f t="shared" si="18"/>
        <v>8240.2981620812716</v>
      </c>
      <c r="W33" t="str">
        <f t="shared" si="13"/>
        <v>Hefei-10,1212,1748829,1740281,1735419,1724831,1745515,1741663,1755932,1746991,1736953,1750994,1742511</v>
      </c>
    </row>
    <row r="34" spans="2:24" ht="15.75" thickTop="1" x14ac:dyDescent="0.25"/>
    <row r="36" spans="2:24" ht="15.75" thickBot="1" x14ac:dyDescent="0.3"/>
    <row r="37" spans="2:24" ht="16.5" thickTop="1" thickBot="1" x14ac:dyDescent="0.3">
      <c r="G37" s="59" t="s">
        <v>7</v>
      </c>
      <c r="H37" s="60"/>
      <c r="I37" s="60"/>
      <c r="J37" s="60"/>
      <c r="K37" s="60"/>
      <c r="L37" s="60"/>
      <c r="M37" s="60"/>
      <c r="N37" s="60"/>
      <c r="O37" s="60"/>
      <c r="P37" s="61"/>
    </row>
    <row r="38" spans="2:24" ht="16.5" thickTop="1" thickBot="1" x14ac:dyDescent="0.3">
      <c r="C38" s="23"/>
      <c r="D38" s="1" t="s">
        <v>2</v>
      </c>
      <c r="E38" s="1" t="s">
        <v>8</v>
      </c>
      <c r="F38" s="1" t="s">
        <v>27</v>
      </c>
      <c r="G38" s="2">
        <v>1</v>
      </c>
      <c r="H38" s="4">
        <v>2</v>
      </c>
      <c r="I38" s="4">
        <v>3</v>
      </c>
      <c r="J38" s="4">
        <v>4</v>
      </c>
      <c r="K38" s="4">
        <v>5</v>
      </c>
      <c r="L38" s="4">
        <v>6</v>
      </c>
      <c r="M38" s="4">
        <v>7</v>
      </c>
      <c r="N38" s="4">
        <v>8</v>
      </c>
      <c r="O38" s="4">
        <v>9</v>
      </c>
      <c r="P38" s="3">
        <v>10</v>
      </c>
      <c r="Q38" s="70" t="s">
        <v>0</v>
      </c>
      <c r="R38" s="71"/>
      <c r="S38" s="70" t="s">
        <v>1</v>
      </c>
      <c r="T38" s="71"/>
      <c r="U38" s="38" t="s">
        <v>9</v>
      </c>
      <c r="V38" s="33"/>
      <c r="W38" t="str">
        <f t="shared" si="13"/>
        <v>Instance,Nº Tasks,BKS,1,2,3,4,5,6,7,8,9,10</v>
      </c>
    </row>
    <row r="39" spans="2:24" ht="15.75" customHeight="1" thickTop="1" x14ac:dyDescent="0.25">
      <c r="B39" s="34"/>
      <c r="C39" s="67" t="s">
        <v>146</v>
      </c>
      <c r="D39" s="5" t="str">
        <f>C6</f>
        <v>Hefei-1</v>
      </c>
      <c r="E39" s="6">
        <f>D6</f>
        <v>121</v>
      </c>
      <c r="F39" s="7">
        <f>E6</f>
        <v>245596</v>
      </c>
      <c r="G39" s="14">
        <v>245596</v>
      </c>
      <c r="H39" s="14">
        <v>246127</v>
      </c>
      <c r="I39" s="14">
        <v>245596</v>
      </c>
      <c r="J39" s="14">
        <v>245596</v>
      </c>
      <c r="K39" s="8">
        <v>245596</v>
      </c>
      <c r="L39" s="14">
        <v>245596</v>
      </c>
      <c r="M39" s="14">
        <v>245596</v>
      </c>
      <c r="N39" s="14">
        <v>245596</v>
      </c>
      <c r="O39" s="14">
        <v>245596</v>
      </c>
      <c r="P39" s="7">
        <v>245596</v>
      </c>
      <c r="Q39" s="14">
        <f>MIN(G39:P39)</f>
        <v>245596</v>
      </c>
      <c r="R39" s="16">
        <f>Q39/F39-1</f>
        <v>0</v>
      </c>
      <c r="S39" s="14">
        <f>AVERAGE(G39:P39)</f>
        <v>245649.1</v>
      </c>
      <c r="T39" s="16">
        <f>S39/F39-1</f>
        <v>2.1620873304128985E-4</v>
      </c>
      <c r="U39" s="24">
        <f>_xlfn.STDEV.P(G39:P39)</f>
        <v>159.30000000000004</v>
      </c>
      <c r="V39" s="14"/>
      <c r="W39" t="str">
        <f t="shared" si="13"/>
        <v>Hefei-1,121,245596,245596,246127,245596,245596,245596,245596,245596,245596,245596,245596</v>
      </c>
    </row>
    <row r="40" spans="2:24" x14ac:dyDescent="0.25">
      <c r="B40" s="34"/>
      <c r="C40" s="68"/>
      <c r="D40" s="11" t="str">
        <f t="shared" ref="D40:F48" si="19">C7</f>
        <v>Hefei-2</v>
      </c>
      <c r="E40" s="12">
        <f t="shared" si="19"/>
        <v>242</v>
      </c>
      <c r="F40" s="13">
        <f t="shared" si="19"/>
        <v>433648</v>
      </c>
      <c r="G40" s="14">
        <v>433899</v>
      </c>
      <c r="H40" s="14">
        <v>433899</v>
      </c>
      <c r="I40" s="14">
        <v>433648</v>
      </c>
      <c r="J40" s="14">
        <v>433867</v>
      </c>
      <c r="K40" s="14">
        <v>433867</v>
      </c>
      <c r="L40" s="14">
        <v>433867</v>
      </c>
      <c r="M40" s="14">
        <v>434097</v>
      </c>
      <c r="N40" s="14">
        <v>433648</v>
      </c>
      <c r="O40" s="14">
        <v>433867</v>
      </c>
      <c r="P40" s="13">
        <v>433867</v>
      </c>
      <c r="Q40" s="14">
        <f t="shared" ref="Q40:Q48" si="20">MIN(G40:P40)</f>
        <v>433648</v>
      </c>
      <c r="R40" s="16">
        <f t="shared" ref="R40:R48" si="21">Q40/F40-1</f>
        <v>0</v>
      </c>
      <c r="S40" s="14">
        <f t="shared" ref="S40:S48" si="22">AVERAGE(G40:P40)</f>
        <v>433852.6</v>
      </c>
      <c r="T40" s="16">
        <f t="shared" ref="T40:T48" si="23">S40/F40-1</f>
        <v>4.7181123860817742E-4</v>
      </c>
      <c r="U40" s="24">
        <f t="shared" ref="U40:U48" si="24">_xlfn.STDEV.P(G40:P40)</f>
        <v>121.98212983875959</v>
      </c>
      <c r="V40" s="14"/>
      <c r="W40" t="str">
        <f t="shared" si="13"/>
        <v>Hefei-2,242,433648,433899,433899,433648,433867,433867,433867,434097,433648,433867,433867</v>
      </c>
    </row>
    <row r="41" spans="2:24" x14ac:dyDescent="0.25">
      <c r="B41" s="34"/>
      <c r="C41" s="68"/>
      <c r="D41" s="11" t="str">
        <f t="shared" si="19"/>
        <v>Hefei-3</v>
      </c>
      <c r="E41" s="12">
        <f t="shared" si="19"/>
        <v>364</v>
      </c>
      <c r="F41" s="13">
        <f t="shared" si="19"/>
        <v>572545</v>
      </c>
      <c r="G41" s="14">
        <v>574527</v>
      </c>
      <c r="H41" s="14">
        <v>574181</v>
      </c>
      <c r="I41" s="14">
        <v>572768</v>
      </c>
      <c r="J41" s="14">
        <v>572645</v>
      </c>
      <c r="K41" s="14">
        <v>572674</v>
      </c>
      <c r="L41" s="14">
        <v>572645</v>
      </c>
      <c r="M41" s="14">
        <v>572674</v>
      </c>
      <c r="N41" s="14">
        <v>572764</v>
      </c>
      <c r="O41" s="14">
        <v>573410</v>
      </c>
      <c r="P41" s="13">
        <v>573471</v>
      </c>
      <c r="Q41" s="14">
        <f t="shared" si="20"/>
        <v>572645</v>
      </c>
      <c r="R41" s="16">
        <f t="shared" si="21"/>
        <v>1.7465876044675532E-4</v>
      </c>
      <c r="S41" s="14">
        <f t="shared" si="22"/>
        <v>573175.9</v>
      </c>
      <c r="T41" s="16">
        <f t="shared" si="23"/>
        <v>1.1019221196586493E-3</v>
      </c>
      <c r="U41" s="24">
        <f t="shared" si="24"/>
        <v>661.90217555164452</v>
      </c>
      <c r="V41" s="14"/>
      <c r="W41" t="str">
        <f t="shared" si="13"/>
        <v>Hefei-3,364,572545,574527,574181,572768,572645,572674,572645,572674,572764,573410,573471</v>
      </c>
      <c r="X41" s="14"/>
    </row>
    <row r="42" spans="2:24" x14ac:dyDescent="0.25">
      <c r="B42" s="34"/>
      <c r="C42" s="68"/>
      <c r="D42" s="11" t="str">
        <f t="shared" si="19"/>
        <v>Hefei-4</v>
      </c>
      <c r="E42" s="12">
        <f t="shared" si="19"/>
        <v>485</v>
      </c>
      <c r="F42" s="13">
        <f t="shared" si="19"/>
        <v>737730</v>
      </c>
      <c r="G42" s="14">
        <v>740533</v>
      </c>
      <c r="H42" s="14">
        <v>737841</v>
      </c>
      <c r="I42" s="14">
        <v>740433</v>
      </c>
      <c r="J42" s="14">
        <v>741801</v>
      </c>
      <c r="K42" s="14">
        <v>740472</v>
      </c>
      <c r="L42" s="14">
        <v>736477</v>
      </c>
      <c r="M42" s="14">
        <v>740359</v>
      </c>
      <c r="N42" s="14">
        <v>739579</v>
      </c>
      <c r="O42" s="14">
        <v>739783</v>
      </c>
      <c r="P42" s="13">
        <v>739833</v>
      </c>
      <c r="Q42" s="14">
        <f t="shared" si="20"/>
        <v>736477</v>
      </c>
      <c r="R42" s="16">
        <f t="shared" si="21"/>
        <v>-1.6984533636967836E-3</v>
      </c>
      <c r="S42" s="14">
        <f t="shared" si="22"/>
        <v>739711.1</v>
      </c>
      <c r="T42" s="16">
        <f t="shared" si="23"/>
        <v>2.6853998075175856E-3</v>
      </c>
      <c r="U42" s="24">
        <f t="shared" si="24"/>
        <v>1433.7796518293878</v>
      </c>
      <c r="V42" s="14"/>
      <c r="W42" t="str">
        <f t="shared" si="13"/>
        <v>Hefei-4,485,737730,740533,737841,740433,741801,740472,736477,740359,739579,739783,739833</v>
      </c>
      <c r="X42" s="14"/>
    </row>
    <row r="43" spans="2:24" x14ac:dyDescent="0.25">
      <c r="B43" s="34"/>
      <c r="C43" s="68"/>
      <c r="D43" s="11" t="str">
        <f t="shared" si="19"/>
        <v>Hefei-5</v>
      </c>
      <c r="E43" s="12">
        <f t="shared" si="19"/>
        <v>606</v>
      </c>
      <c r="F43" s="13">
        <f t="shared" si="19"/>
        <v>941278</v>
      </c>
      <c r="G43" s="29">
        <v>946125</v>
      </c>
      <c r="H43" s="14">
        <v>943425</v>
      </c>
      <c r="I43" s="14">
        <v>945768</v>
      </c>
      <c r="J43" s="14">
        <v>942449</v>
      </c>
      <c r="K43" s="14">
        <v>945822</v>
      </c>
      <c r="L43" s="14">
        <v>945031</v>
      </c>
      <c r="M43" s="14">
        <v>946056</v>
      </c>
      <c r="N43" s="14">
        <v>949090</v>
      </c>
      <c r="O43" s="14">
        <v>943988</v>
      </c>
      <c r="P43" s="13">
        <v>945884</v>
      </c>
      <c r="Q43" s="14">
        <f t="shared" si="20"/>
        <v>942449</v>
      </c>
      <c r="R43" s="16">
        <f t="shared" si="21"/>
        <v>1.2440532977504581E-3</v>
      </c>
      <c r="S43" s="14">
        <f t="shared" si="22"/>
        <v>945363.8</v>
      </c>
      <c r="T43" s="16">
        <f t="shared" si="23"/>
        <v>4.340694247608079E-3</v>
      </c>
      <c r="U43" s="24">
        <f t="shared" si="24"/>
        <v>1727.5894072377266</v>
      </c>
      <c r="V43" s="14"/>
      <c r="W43" t="str">
        <f t="shared" si="13"/>
        <v>Hefei-5,606,941278,946125,943425,945768,942449,945822,945031,946056,949090,943988,945884</v>
      </c>
      <c r="X43" s="14"/>
    </row>
    <row r="44" spans="2:24" x14ac:dyDescent="0.25">
      <c r="B44" s="34"/>
      <c r="C44" s="68"/>
      <c r="D44" s="11" t="str">
        <f t="shared" si="19"/>
        <v>Hefei-6</v>
      </c>
      <c r="E44" s="11">
        <f t="shared" si="19"/>
        <v>727</v>
      </c>
      <c r="F44" s="24">
        <f t="shared" si="19"/>
        <v>1068035</v>
      </c>
      <c r="G44" s="14">
        <v>1066074</v>
      </c>
      <c r="H44" s="14">
        <v>1071285</v>
      </c>
      <c r="I44" s="14">
        <v>1070927</v>
      </c>
      <c r="J44" s="14">
        <v>1070059</v>
      </c>
      <c r="K44" s="14">
        <v>1072530</v>
      </c>
      <c r="L44" s="14">
        <v>1073784</v>
      </c>
      <c r="M44" s="14">
        <v>1067046</v>
      </c>
      <c r="N44" s="14">
        <v>1076471</v>
      </c>
      <c r="O44" s="14">
        <v>1069575</v>
      </c>
      <c r="P44" s="13">
        <v>1069533</v>
      </c>
      <c r="Q44" s="14">
        <f t="shared" si="20"/>
        <v>1066074</v>
      </c>
      <c r="R44" s="16">
        <f t="shared" si="21"/>
        <v>-1.8360821508658365E-3</v>
      </c>
      <c r="S44" s="14">
        <f t="shared" si="22"/>
        <v>1070728.3999999999</v>
      </c>
      <c r="T44" s="16">
        <f t="shared" si="23"/>
        <v>2.5218274682008435E-3</v>
      </c>
      <c r="U44" s="24">
        <f t="shared" si="24"/>
        <v>2904.1362295870349</v>
      </c>
      <c r="V44" s="14"/>
      <c r="W44" t="str">
        <f t="shared" si="13"/>
        <v>Hefei-6,727,1068035,1066074,1071285,1070927,1070059,1072530,1073784,1067046,1076471,1069575,1069533</v>
      </c>
      <c r="X44" s="14"/>
    </row>
    <row r="45" spans="2:24" x14ac:dyDescent="0.25">
      <c r="B45" s="34"/>
      <c r="C45" s="68"/>
      <c r="D45" s="11" t="str">
        <f t="shared" si="19"/>
        <v>Hefei-7</v>
      </c>
      <c r="E45" s="11">
        <f t="shared" si="19"/>
        <v>848</v>
      </c>
      <c r="F45" s="24">
        <f t="shared" si="19"/>
        <v>1266931</v>
      </c>
      <c r="G45" s="14">
        <v>1267279</v>
      </c>
      <c r="H45" s="14">
        <v>1277964</v>
      </c>
      <c r="I45" s="14">
        <v>1270205</v>
      </c>
      <c r="J45" s="14">
        <v>1275363</v>
      </c>
      <c r="K45" s="14">
        <v>1267363</v>
      </c>
      <c r="L45" s="14">
        <v>1268524</v>
      </c>
      <c r="M45" s="14">
        <v>1262358</v>
      </c>
      <c r="N45" s="14">
        <v>1270906</v>
      </c>
      <c r="O45" s="14">
        <v>1267170</v>
      </c>
      <c r="P45" s="13">
        <v>1269428</v>
      </c>
      <c r="Q45" s="14">
        <f t="shared" si="20"/>
        <v>1262358</v>
      </c>
      <c r="R45" s="16">
        <f t="shared" si="21"/>
        <v>-3.6095099101687289E-3</v>
      </c>
      <c r="S45" s="14">
        <f t="shared" si="22"/>
        <v>1269656</v>
      </c>
      <c r="T45" s="16">
        <f t="shared" si="23"/>
        <v>2.1508669375049916E-3</v>
      </c>
      <c r="U45" s="24">
        <f t="shared" si="24"/>
        <v>4184.9611706681344</v>
      </c>
      <c r="V45" s="14"/>
      <c r="W45" t="str">
        <f t="shared" si="13"/>
        <v>Hefei-7,848,1266931,1267279,1277964,1270205,1275363,1267363,1268524,1262358,1270906,1267170,1269428</v>
      </c>
      <c r="X45" s="14"/>
    </row>
    <row r="46" spans="2:24" x14ac:dyDescent="0.25">
      <c r="B46" s="34"/>
      <c r="C46" s="68"/>
      <c r="D46" s="11" t="str">
        <f t="shared" si="19"/>
        <v>Hefei-8</v>
      </c>
      <c r="E46" s="11">
        <f t="shared" si="19"/>
        <v>970</v>
      </c>
      <c r="F46" s="24">
        <f t="shared" si="19"/>
        <v>1427531</v>
      </c>
      <c r="G46" s="14">
        <v>1428079</v>
      </c>
      <c r="H46">
        <v>1422664</v>
      </c>
      <c r="I46">
        <v>1443639</v>
      </c>
      <c r="J46">
        <v>1432251</v>
      </c>
      <c r="K46">
        <v>1424876</v>
      </c>
      <c r="L46">
        <v>1434950</v>
      </c>
      <c r="M46">
        <v>1431513</v>
      </c>
      <c r="N46">
        <v>1427760</v>
      </c>
      <c r="O46">
        <v>1429932</v>
      </c>
      <c r="P46" s="13">
        <v>1428163</v>
      </c>
      <c r="Q46" s="14">
        <f t="shared" si="20"/>
        <v>1422664</v>
      </c>
      <c r="R46" s="16">
        <f t="shared" si="21"/>
        <v>-3.4093830536779945E-3</v>
      </c>
      <c r="S46" s="14">
        <f t="shared" si="22"/>
        <v>1430382.7</v>
      </c>
      <c r="T46" s="16">
        <f t="shared" si="23"/>
        <v>1.9976448847696116E-3</v>
      </c>
      <c r="U46" s="24">
        <f t="shared" si="24"/>
        <v>5554.9590826575859</v>
      </c>
      <c r="V46" s="14"/>
      <c r="W46" t="str">
        <f t="shared" si="13"/>
        <v>Hefei-8,970,1427531,1428079,1422664,1443639,1432251,1424876,1434950,1431513,1427760,1429932,1428163</v>
      </c>
      <c r="X46" s="14"/>
    </row>
    <row r="47" spans="2:24" x14ac:dyDescent="0.25">
      <c r="B47" s="34"/>
      <c r="C47" s="68"/>
      <c r="D47" s="11" t="str">
        <f t="shared" si="19"/>
        <v>Hefei-9</v>
      </c>
      <c r="E47" s="11">
        <f t="shared" si="19"/>
        <v>1091</v>
      </c>
      <c r="F47" s="24">
        <f t="shared" si="19"/>
        <v>1598203</v>
      </c>
      <c r="G47" s="14">
        <v>1606341</v>
      </c>
      <c r="H47">
        <v>1601504</v>
      </c>
      <c r="I47">
        <v>1605952</v>
      </c>
      <c r="J47">
        <v>1602920</v>
      </c>
      <c r="K47">
        <v>1597331</v>
      </c>
      <c r="L47">
        <v>1606337</v>
      </c>
      <c r="M47">
        <v>1598992</v>
      </c>
      <c r="N47">
        <v>1606759</v>
      </c>
      <c r="O47">
        <v>1603094</v>
      </c>
      <c r="P47" s="13">
        <v>1604314</v>
      </c>
      <c r="Q47" s="14">
        <f t="shared" si="20"/>
        <v>1597331</v>
      </c>
      <c r="R47" s="16">
        <f t="shared" si="21"/>
        <v>-5.4561279136633445E-4</v>
      </c>
      <c r="S47" s="14">
        <f t="shared" si="22"/>
        <v>1603354.4</v>
      </c>
      <c r="T47" s="16">
        <f t="shared" si="23"/>
        <v>3.223245107160988E-3</v>
      </c>
      <c r="U47" s="24">
        <f t="shared" si="24"/>
        <v>3099.479220772419</v>
      </c>
      <c r="V47" s="14"/>
      <c r="W47" t="str">
        <f t="shared" si="13"/>
        <v>Hefei-9,1091,1598203,1606341,1601504,1605952,1602920,1597331,1606337,1598992,1606759,1603094,1604314</v>
      </c>
      <c r="X47" s="14"/>
    </row>
    <row r="48" spans="2:24" ht="15.75" thickBot="1" x14ac:dyDescent="0.3">
      <c r="B48" s="34"/>
      <c r="C48" s="69"/>
      <c r="D48" s="17" t="str">
        <f t="shared" si="19"/>
        <v>Hefei-10</v>
      </c>
      <c r="E48" s="17">
        <f t="shared" si="19"/>
        <v>1212</v>
      </c>
      <c r="F48" s="25">
        <f t="shared" si="19"/>
        <v>1748829</v>
      </c>
      <c r="G48" s="19">
        <v>1758131</v>
      </c>
      <c r="H48" s="23">
        <v>1757974</v>
      </c>
      <c r="I48" s="23">
        <v>1756833</v>
      </c>
      <c r="J48" s="23">
        <v>1751614</v>
      </c>
      <c r="K48" s="23">
        <v>1756168</v>
      </c>
      <c r="L48" s="23">
        <v>1761758</v>
      </c>
      <c r="M48" s="23">
        <v>1754283</v>
      </c>
      <c r="N48" s="23">
        <v>1760731</v>
      </c>
      <c r="O48" s="23">
        <v>1759491</v>
      </c>
      <c r="P48" s="18">
        <v>1755031</v>
      </c>
      <c r="Q48" s="19">
        <f t="shared" si="20"/>
        <v>1751614</v>
      </c>
      <c r="R48" s="21">
        <f t="shared" si="21"/>
        <v>1.5924941775324886E-3</v>
      </c>
      <c r="S48" s="19">
        <f t="shared" si="22"/>
        <v>1757201.4</v>
      </c>
      <c r="T48" s="21">
        <f t="shared" si="23"/>
        <v>4.7874320473870746E-3</v>
      </c>
      <c r="U48" s="25">
        <f t="shared" si="24"/>
        <v>2925.309939134655</v>
      </c>
      <c r="V48" s="14"/>
      <c r="W48" t="str">
        <f t="shared" si="13"/>
        <v>Hefei-10,1212,1748829,1758131,1757974,1756833,1751614,1756168,1761758,1754283,1760731,1759491,1755031</v>
      </c>
      <c r="X48" s="14"/>
    </row>
    <row r="49" spans="2:24" ht="15.75" thickTop="1" x14ac:dyDescent="0.25">
      <c r="B49" s="34"/>
      <c r="P49" s="14"/>
      <c r="Q49" s="22"/>
      <c r="R49" s="22"/>
      <c r="S49" s="22"/>
      <c r="T49" s="22"/>
      <c r="U49" s="22"/>
      <c r="V49" s="14"/>
      <c r="W49" s="22"/>
      <c r="X49" s="14"/>
    </row>
    <row r="50" spans="2:24" x14ac:dyDescent="0.25">
      <c r="B50" s="34"/>
      <c r="E50" s="14"/>
      <c r="F50" s="14" t="s">
        <v>123</v>
      </c>
      <c r="P50" s="14"/>
      <c r="Q50" s="22"/>
      <c r="R50" s="22"/>
      <c r="S50" s="22"/>
      <c r="T50" s="22"/>
      <c r="U50" s="22"/>
      <c r="V50" s="14"/>
      <c r="W50" s="22"/>
      <c r="X50" s="14"/>
    </row>
    <row r="51" spans="2:24" x14ac:dyDescent="0.25">
      <c r="B51" s="34"/>
      <c r="E51" s="14"/>
      <c r="F51" s="14" t="s">
        <v>63</v>
      </c>
      <c r="G51">
        <v>245596</v>
      </c>
      <c r="H51">
        <v>246127</v>
      </c>
      <c r="I51">
        <v>245596</v>
      </c>
      <c r="J51">
        <v>245596</v>
      </c>
      <c r="K51">
        <v>245596</v>
      </c>
      <c r="L51">
        <v>245596</v>
      </c>
      <c r="M51">
        <v>245596</v>
      </c>
      <c r="N51">
        <v>245596</v>
      </c>
      <c r="O51">
        <v>245596</v>
      </c>
      <c r="P51" s="14">
        <v>245596</v>
      </c>
      <c r="Q51" s="22"/>
      <c r="R51" s="22"/>
      <c r="S51" s="22"/>
      <c r="T51" s="22"/>
      <c r="U51" s="22"/>
      <c r="V51" s="14"/>
      <c r="W51" s="22"/>
      <c r="X51" s="14"/>
    </row>
    <row r="52" spans="2:24" x14ac:dyDescent="0.25">
      <c r="B52" s="34"/>
      <c r="E52" s="14"/>
      <c r="F52" s="14" t="s">
        <v>64</v>
      </c>
      <c r="G52">
        <v>433899</v>
      </c>
      <c r="H52">
        <v>433899</v>
      </c>
      <c r="I52">
        <v>433648</v>
      </c>
      <c r="J52">
        <v>433867</v>
      </c>
      <c r="K52">
        <v>433867</v>
      </c>
      <c r="L52">
        <v>433867</v>
      </c>
      <c r="M52">
        <v>434097</v>
      </c>
      <c r="N52">
        <v>433648</v>
      </c>
      <c r="O52">
        <v>433867</v>
      </c>
      <c r="P52" s="14">
        <v>433867</v>
      </c>
      <c r="Q52" s="22"/>
      <c r="R52" s="22"/>
      <c r="S52" s="22"/>
      <c r="T52" s="22"/>
      <c r="U52" s="22"/>
      <c r="V52" s="14"/>
      <c r="W52" s="22"/>
      <c r="X52" s="14"/>
    </row>
    <row r="53" spans="2:24" x14ac:dyDescent="0.25">
      <c r="B53" s="34"/>
      <c r="E53" s="14"/>
      <c r="F53" t="s">
        <v>65</v>
      </c>
      <c r="G53">
        <v>574527</v>
      </c>
      <c r="H53">
        <v>574181</v>
      </c>
      <c r="I53">
        <v>572768</v>
      </c>
      <c r="J53">
        <v>572645</v>
      </c>
      <c r="K53">
        <v>572674</v>
      </c>
      <c r="L53">
        <v>572645</v>
      </c>
      <c r="M53">
        <v>572674</v>
      </c>
      <c r="N53">
        <v>572764</v>
      </c>
      <c r="O53">
        <v>573410</v>
      </c>
      <c r="P53">
        <v>573471</v>
      </c>
      <c r="Q53" s="22"/>
      <c r="R53" s="22"/>
      <c r="S53" s="22"/>
      <c r="T53" s="22"/>
      <c r="U53" s="22"/>
      <c r="V53" s="14"/>
      <c r="W53" s="22"/>
      <c r="X53" s="14"/>
    </row>
    <row r="54" spans="2:24" x14ac:dyDescent="0.25">
      <c r="F54" t="s">
        <v>66</v>
      </c>
      <c r="G54">
        <v>740533</v>
      </c>
      <c r="H54">
        <v>737841</v>
      </c>
      <c r="I54">
        <v>740433</v>
      </c>
      <c r="J54">
        <v>741801</v>
      </c>
      <c r="K54">
        <v>740472</v>
      </c>
      <c r="L54">
        <v>736477</v>
      </c>
      <c r="M54">
        <v>740359</v>
      </c>
      <c r="N54">
        <v>739579</v>
      </c>
      <c r="O54">
        <v>739783</v>
      </c>
      <c r="P54">
        <v>739833</v>
      </c>
    </row>
    <row r="55" spans="2:24" x14ac:dyDescent="0.25">
      <c r="F55" t="s">
        <v>67</v>
      </c>
      <c r="G55">
        <v>946125</v>
      </c>
      <c r="H55">
        <v>943425</v>
      </c>
      <c r="I55">
        <v>945768</v>
      </c>
      <c r="J55">
        <v>942449</v>
      </c>
      <c r="K55">
        <v>945822</v>
      </c>
      <c r="L55">
        <v>945031</v>
      </c>
      <c r="M55">
        <v>946056</v>
      </c>
      <c r="N55">
        <v>949090</v>
      </c>
      <c r="O55">
        <v>943988</v>
      </c>
      <c r="P55">
        <v>945884</v>
      </c>
    </row>
    <row r="56" spans="2:24" x14ac:dyDescent="0.25">
      <c r="F56" t="s">
        <v>68</v>
      </c>
      <c r="G56">
        <v>1066074</v>
      </c>
      <c r="H56">
        <v>1071285</v>
      </c>
      <c r="I56">
        <v>1070927</v>
      </c>
      <c r="J56">
        <v>1070059</v>
      </c>
      <c r="K56">
        <v>1072530</v>
      </c>
      <c r="L56">
        <v>1073784</v>
      </c>
      <c r="M56">
        <v>1067046</v>
      </c>
      <c r="N56">
        <v>1076471</v>
      </c>
      <c r="O56">
        <v>1069575</v>
      </c>
      <c r="P56">
        <v>1069533</v>
      </c>
    </row>
    <row r="57" spans="2:24" x14ac:dyDescent="0.25">
      <c r="F57" t="s">
        <v>69</v>
      </c>
      <c r="G57">
        <v>1267279</v>
      </c>
      <c r="H57">
        <v>1277964</v>
      </c>
      <c r="I57">
        <v>1270205</v>
      </c>
      <c r="J57">
        <v>1275363</v>
      </c>
      <c r="K57">
        <v>1267363</v>
      </c>
      <c r="L57">
        <v>1268524</v>
      </c>
      <c r="M57">
        <v>1262358</v>
      </c>
      <c r="N57">
        <v>1270906</v>
      </c>
      <c r="O57">
        <v>1267170</v>
      </c>
      <c r="P57">
        <v>1269428</v>
      </c>
    </row>
    <row r="58" spans="2:24" x14ac:dyDescent="0.25">
      <c r="F58" t="s">
        <v>70</v>
      </c>
      <c r="G58">
        <v>1428079</v>
      </c>
      <c r="H58">
        <v>1422664</v>
      </c>
      <c r="I58">
        <v>1443639</v>
      </c>
      <c r="J58">
        <v>1432251</v>
      </c>
      <c r="K58">
        <v>1424876</v>
      </c>
      <c r="L58">
        <v>1434950</v>
      </c>
      <c r="M58">
        <v>1431513</v>
      </c>
      <c r="N58">
        <v>1427760</v>
      </c>
      <c r="O58">
        <v>1429932</v>
      </c>
      <c r="P58">
        <v>1428163</v>
      </c>
    </row>
    <row r="59" spans="2:24" x14ac:dyDescent="0.25">
      <c r="F59" t="s">
        <v>71</v>
      </c>
      <c r="G59">
        <v>1606341</v>
      </c>
      <c r="H59">
        <v>1601504</v>
      </c>
      <c r="I59">
        <v>1605952</v>
      </c>
      <c r="J59">
        <v>1602920</v>
      </c>
      <c r="K59">
        <v>1597331</v>
      </c>
      <c r="L59">
        <v>1606337</v>
      </c>
      <c r="M59">
        <v>1598992</v>
      </c>
      <c r="N59">
        <v>1606759</v>
      </c>
      <c r="O59">
        <v>1603094</v>
      </c>
      <c r="P59">
        <v>1604314</v>
      </c>
    </row>
    <row r="60" spans="2:24" x14ac:dyDescent="0.25">
      <c r="F60" s="14" t="s">
        <v>72</v>
      </c>
      <c r="G60">
        <v>1758131</v>
      </c>
      <c r="H60">
        <v>1757974</v>
      </c>
      <c r="I60">
        <v>1756833</v>
      </c>
      <c r="J60">
        <v>1751614</v>
      </c>
      <c r="K60">
        <v>1756168</v>
      </c>
      <c r="L60">
        <v>1761758</v>
      </c>
      <c r="M60">
        <v>1754283</v>
      </c>
      <c r="N60">
        <v>1760731</v>
      </c>
      <c r="O60">
        <v>1759491</v>
      </c>
      <c r="P60" s="14">
        <v>1755031</v>
      </c>
    </row>
  </sheetData>
  <mergeCells count="23">
    <mergeCell ref="N4:O4"/>
    <mergeCell ref="P4:Q4"/>
    <mergeCell ref="C24:C33"/>
    <mergeCell ref="J3:M3"/>
    <mergeCell ref="J4:K4"/>
    <mergeCell ref="L4:M4"/>
    <mergeCell ref="Q23:R23"/>
    <mergeCell ref="C39:C48"/>
    <mergeCell ref="V3:Y3"/>
    <mergeCell ref="V4:W4"/>
    <mergeCell ref="X4:Y4"/>
    <mergeCell ref="G37:P37"/>
    <mergeCell ref="Q38:R38"/>
    <mergeCell ref="S38:T38"/>
    <mergeCell ref="S23:T23"/>
    <mergeCell ref="F3:I3"/>
    <mergeCell ref="R3:U3"/>
    <mergeCell ref="N3:Q3"/>
    <mergeCell ref="G22:P22"/>
    <mergeCell ref="F4:G4"/>
    <mergeCell ref="H4:I4"/>
    <mergeCell ref="R4:S4"/>
    <mergeCell ref="T4:U4"/>
  </mergeCells>
  <conditionalFormatting sqref="F6:F15 R6:R15">
    <cfRule type="expression" dxfId="17" priority="8">
      <formula>F6&lt;=$E6</formula>
    </cfRule>
  </conditionalFormatting>
  <conditionalFormatting sqref="J6:J15">
    <cfRule type="expression" dxfId="16" priority="7">
      <formula>J6&lt;=$E6</formula>
    </cfRule>
  </conditionalFormatting>
  <conditionalFormatting sqref="N6:N15">
    <cfRule type="expression" dxfId="15" priority="6">
      <formula>N6&lt;=$E6</formula>
    </cfRule>
  </conditionalFormatting>
  <conditionalFormatting sqref="N6:N15 R6:R15 J6:J15 F6:F15 V6:V15">
    <cfRule type="expression" dxfId="14" priority="5">
      <formula>F6&lt;=MIN($F6,$J6,$N6,$R6,$V6)</formula>
    </cfRule>
  </conditionalFormatting>
  <conditionalFormatting sqref="V6:V15">
    <cfRule type="expression" dxfId="13" priority="2">
      <formula>V6&lt;=$E6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B37FD-D5C5-4821-98C7-03225A81160E}">
  <dimension ref="B2:AI53"/>
  <sheetViews>
    <sheetView topLeftCell="A20" workbookViewId="0">
      <selection activeCell="AI47" sqref="AI37:AI47"/>
    </sheetView>
  </sheetViews>
  <sheetFormatPr defaultRowHeight="15" x14ac:dyDescent="0.25"/>
  <cols>
    <col min="3" max="4" width="9.85546875" bestFit="1" customWidth="1"/>
  </cols>
  <sheetData>
    <row r="2" spans="2:25" ht="15.75" thickBot="1" x14ac:dyDescent="0.3"/>
    <row r="3" spans="2:25" ht="16.5" thickTop="1" thickBot="1" x14ac:dyDescent="0.3">
      <c r="F3" s="62" t="s">
        <v>73</v>
      </c>
      <c r="G3" s="63"/>
      <c r="H3" s="63"/>
      <c r="I3" s="64"/>
      <c r="J3" s="62" t="s">
        <v>75</v>
      </c>
      <c r="K3" s="63"/>
      <c r="L3" s="63"/>
      <c r="M3" s="64"/>
      <c r="N3" s="62" t="s">
        <v>147</v>
      </c>
      <c r="O3" s="73"/>
      <c r="P3" s="73"/>
      <c r="Q3" s="74"/>
      <c r="R3" s="62" t="s">
        <v>26</v>
      </c>
      <c r="S3" s="63"/>
      <c r="T3" s="63"/>
      <c r="U3" s="64"/>
      <c r="V3" s="62" t="s">
        <v>74</v>
      </c>
      <c r="W3" s="73"/>
      <c r="X3" s="73"/>
      <c r="Y3" s="74"/>
    </row>
    <row r="4" spans="2:25" ht="16.5" thickTop="1" thickBot="1" x14ac:dyDescent="0.3">
      <c r="F4" s="59" t="s">
        <v>0</v>
      </c>
      <c r="G4" s="61"/>
      <c r="H4" s="59" t="s">
        <v>1</v>
      </c>
      <c r="I4" s="61"/>
      <c r="J4" s="59" t="s">
        <v>0</v>
      </c>
      <c r="K4" s="61"/>
      <c r="L4" s="59" t="s">
        <v>1</v>
      </c>
      <c r="M4" s="61"/>
      <c r="N4" s="59" t="s">
        <v>0</v>
      </c>
      <c r="O4" s="61"/>
      <c r="P4" s="59" t="s">
        <v>1</v>
      </c>
      <c r="Q4" s="61"/>
      <c r="R4" s="59" t="s">
        <v>0</v>
      </c>
      <c r="S4" s="61"/>
      <c r="T4" s="59" t="s">
        <v>1</v>
      </c>
      <c r="U4" s="61"/>
      <c r="V4" s="59" t="s">
        <v>0</v>
      </c>
      <c r="W4" s="61"/>
      <c r="X4" s="59" t="s">
        <v>1</v>
      </c>
      <c r="Y4" s="61"/>
    </row>
    <row r="5" spans="2:25" ht="15" customHeight="1" thickTop="1" thickBot="1" x14ac:dyDescent="0.3">
      <c r="C5" s="1" t="s">
        <v>2</v>
      </c>
      <c r="D5" s="1" t="s">
        <v>3</v>
      </c>
      <c r="E5" s="1" t="s">
        <v>27</v>
      </c>
      <c r="F5" s="2" t="s">
        <v>5</v>
      </c>
      <c r="G5" s="3" t="s">
        <v>6</v>
      </c>
      <c r="H5" s="4" t="s">
        <v>5</v>
      </c>
      <c r="I5" s="3" t="s">
        <v>6</v>
      </c>
      <c r="J5" s="2" t="s">
        <v>5</v>
      </c>
      <c r="K5" s="3" t="s">
        <v>6</v>
      </c>
      <c r="L5" s="4" t="s">
        <v>5</v>
      </c>
      <c r="M5" s="3" t="s">
        <v>6</v>
      </c>
      <c r="N5" s="2" t="s">
        <v>5</v>
      </c>
      <c r="O5" s="3" t="s">
        <v>6</v>
      </c>
      <c r="P5" s="4" t="s">
        <v>5</v>
      </c>
      <c r="Q5" s="3" t="s">
        <v>6</v>
      </c>
      <c r="R5" s="2" t="s">
        <v>5</v>
      </c>
      <c r="S5" s="3" t="s">
        <v>6</v>
      </c>
      <c r="T5" s="4" t="s">
        <v>5</v>
      </c>
      <c r="U5" s="3" t="s">
        <v>6</v>
      </c>
      <c r="V5" s="2" t="s">
        <v>5</v>
      </c>
      <c r="W5" s="3" t="s">
        <v>6</v>
      </c>
      <c r="X5" s="4" t="s">
        <v>5</v>
      </c>
      <c r="Y5" s="3" t="s">
        <v>6</v>
      </c>
    </row>
    <row r="6" spans="2:25" ht="15" customHeight="1" thickTop="1" x14ac:dyDescent="0.25">
      <c r="B6" s="32"/>
      <c r="C6" s="5" t="s">
        <v>76</v>
      </c>
      <c r="D6" s="6">
        <v>358</v>
      </c>
      <c r="E6" s="7">
        <v>760578</v>
      </c>
      <c r="F6" s="8">
        <v>812647</v>
      </c>
      <c r="G6" s="15">
        <f>F6/$E6-1</f>
        <v>6.8459776643552628E-2</v>
      </c>
      <c r="H6" s="8">
        <v>829406</v>
      </c>
      <c r="I6" s="16">
        <f>H6/$E6-1</f>
        <v>9.0494334571865176E-2</v>
      </c>
      <c r="J6" s="8">
        <v>765538</v>
      </c>
      <c r="K6" s="15">
        <f>J6/$E6-1</f>
        <v>6.5213561265249353E-3</v>
      </c>
      <c r="L6" s="8">
        <v>770199</v>
      </c>
      <c r="M6" s="16">
        <f>L6/$E6-1</f>
        <v>1.2649590180099812E-2</v>
      </c>
      <c r="N6" s="8">
        <v>760578</v>
      </c>
      <c r="O6" s="15">
        <f>N6/$E6-1</f>
        <v>0</v>
      </c>
      <c r="P6" s="8">
        <v>760578</v>
      </c>
      <c r="Q6" s="16">
        <f>P6/$E6-1</f>
        <v>0</v>
      </c>
      <c r="R6" s="14">
        <f t="shared" ref="R6:U15" si="0">Q24</f>
        <v>760578</v>
      </c>
      <c r="S6" s="10">
        <f t="shared" si="0"/>
        <v>0</v>
      </c>
      <c r="T6" s="14">
        <f t="shared" si="0"/>
        <v>761309.1</v>
      </c>
      <c r="U6" s="10">
        <f t="shared" si="0"/>
        <v>9.6124263389163467E-4</v>
      </c>
      <c r="V6" s="14">
        <f>Q38</f>
        <v>760578</v>
      </c>
      <c r="W6" s="10">
        <f t="shared" ref="W6:Y6" si="1">R38</f>
        <v>0</v>
      </c>
      <c r="X6" s="14">
        <f t="shared" si="1"/>
        <v>760578</v>
      </c>
      <c r="Y6" s="10">
        <f t="shared" si="1"/>
        <v>0</v>
      </c>
    </row>
    <row r="7" spans="2:25" x14ac:dyDescent="0.25">
      <c r="B7" s="32"/>
      <c r="C7" s="11" t="s">
        <v>77</v>
      </c>
      <c r="D7" s="12">
        <v>717</v>
      </c>
      <c r="E7" s="13">
        <v>1129810</v>
      </c>
      <c r="F7" s="14">
        <v>1303570</v>
      </c>
      <c r="G7" s="15">
        <f>F7/$E7-1</f>
        <v>0.15379577097034014</v>
      </c>
      <c r="H7" s="14">
        <v>1337954</v>
      </c>
      <c r="I7" s="16">
        <f>H7/$E7-1</f>
        <v>0.18422920668076936</v>
      </c>
      <c r="J7" s="14">
        <v>1148259</v>
      </c>
      <c r="K7" s="15">
        <f>J7/$E7-1</f>
        <v>1.6329294306122177E-2</v>
      </c>
      <c r="L7" s="14">
        <v>1163978</v>
      </c>
      <c r="M7" s="16">
        <f>L7/$E7-1</f>
        <v>3.0242253122206408E-2</v>
      </c>
      <c r="N7" s="14">
        <v>1129810</v>
      </c>
      <c r="O7" s="15">
        <f>N7/$E7-1</f>
        <v>0</v>
      </c>
      <c r="P7" s="14">
        <v>1132987</v>
      </c>
      <c r="Q7" s="16">
        <f>P7/$E7-1</f>
        <v>2.8119772351102856E-3</v>
      </c>
      <c r="R7" s="14">
        <f t="shared" si="0"/>
        <v>1127014</v>
      </c>
      <c r="S7" s="16">
        <f t="shared" si="0"/>
        <v>-2.4747523919951275E-3</v>
      </c>
      <c r="T7" s="14">
        <f t="shared" si="0"/>
        <v>1131456.8999999999</v>
      </c>
      <c r="U7" s="16">
        <f t="shared" si="0"/>
        <v>1.4576787247413403E-3</v>
      </c>
      <c r="V7" s="14">
        <f t="shared" ref="V7:V15" si="2">Q39</f>
        <v>1130079</v>
      </c>
      <c r="W7" s="16">
        <f t="shared" ref="W7:W15" si="3">R39</f>
        <v>2.3809313070333182E-4</v>
      </c>
      <c r="X7" s="14">
        <f t="shared" ref="X7:X15" si="4">S39</f>
        <v>1131202.8999999999</v>
      </c>
      <c r="Y7" s="16">
        <f t="shared" ref="Y7:Y15" si="5">T39</f>
        <v>1.2328621626644942E-3</v>
      </c>
    </row>
    <row r="8" spans="2:25" x14ac:dyDescent="0.25">
      <c r="B8" s="32"/>
      <c r="C8" s="11" t="s">
        <v>78</v>
      </c>
      <c r="D8" s="12">
        <v>1075</v>
      </c>
      <c r="E8" s="13">
        <v>1534878</v>
      </c>
      <c r="F8" s="14">
        <v>1777852</v>
      </c>
      <c r="G8" s="15">
        <f t="shared" ref="G8:G15" si="6">F8/$E8-1</f>
        <v>0.15830183245834517</v>
      </c>
      <c r="H8" s="14">
        <v>1847922</v>
      </c>
      <c r="I8" s="16">
        <f t="shared" ref="I8:I15" si="7">H8/$E8-1</f>
        <v>0.20395366928185821</v>
      </c>
      <c r="J8" s="14">
        <v>1563874</v>
      </c>
      <c r="K8" s="15">
        <f t="shared" ref="K8:K15" si="8">J8/$E8-1</f>
        <v>1.8891403746747359E-2</v>
      </c>
      <c r="L8" s="14">
        <v>1577027</v>
      </c>
      <c r="M8" s="16">
        <f t="shared" ref="M8:M15" si="9">L8/$E8-1</f>
        <v>2.7460814475156914E-2</v>
      </c>
      <c r="N8" s="14">
        <v>1534878</v>
      </c>
      <c r="O8" s="15">
        <f t="shared" ref="O8:O15" si="10">N8/$E8-1</f>
        <v>0</v>
      </c>
      <c r="P8" s="14">
        <v>1542405</v>
      </c>
      <c r="Q8" s="16">
        <f t="shared" ref="Q8:Q15" si="11">P8/$E8-1</f>
        <v>4.9039728238986502E-3</v>
      </c>
      <c r="R8" s="14">
        <f t="shared" si="0"/>
        <v>1535543</v>
      </c>
      <c r="S8" s="16">
        <f t="shared" si="0"/>
        <v>4.3325919063263996E-4</v>
      </c>
      <c r="T8" s="14">
        <f t="shared" si="0"/>
        <v>1545068.7</v>
      </c>
      <c r="U8" s="16">
        <f t="shared" si="0"/>
        <v>6.6394202014752324E-3</v>
      </c>
      <c r="V8" s="14">
        <f t="shared" si="2"/>
        <v>1535620</v>
      </c>
      <c r="W8" s="16">
        <f t="shared" si="3"/>
        <v>4.834260442849736E-4</v>
      </c>
      <c r="X8" s="14">
        <f t="shared" si="4"/>
        <v>1538665.6</v>
      </c>
      <c r="Y8" s="16">
        <f t="shared" si="5"/>
        <v>2.4676879856249112E-3</v>
      </c>
    </row>
    <row r="9" spans="2:25" x14ac:dyDescent="0.25">
      <c r="B9" s="32"/>
      <c r="C9" s="11" t="s">
        <v>79</v>
      </c>
      <c r="D9" s="12">
        <v>1434</v>
      </c>
      <c r="E9" s="13">
        <v>1836866</v>
      </c>
      <c r="F9" s="14">
        <v>2126151</v>
      </c>
      <c r="G9" s="15">
        <f t="shared" si="6"/>
        <v>0.15748835244378201</v>
      </c>
      <c r="H9" s="14">
        <v>2193399</v>
      </c>
      <c r="I9" s="16">
        <f t="shared" si="7"/>
        <v>0.1940985352224931</v>
      </c>
      <c r="J9" s="14">
        <v>1879617</v>
      </c>
      <c r="K9" s="15">
        <f t="shared" si="8"/>
        <v>2.327388062057878E-2</v>
      </c>
      <c r="L9" s="14">
        <v>1896581</v>
      </c>
      <c r="M9" s="16">
        <f t="shared" si="9"/>
        <v>3.2509175955132363E-2</v>
      </c>
      <c r="N9" s="14">
        <v>1836866</v>
      </c>
      <c r="O9" s="15">
        <f t="shared" si="10"/>
        <v>0</v>
      </c>
      <c r="P9" s="14">
        <v>1847355</v>
      </c>
      <c r="Q9" s="16">
        <f t="shared" si="11"/>
        <v>5.7102695569519746E-3</v>
      </c>
      <c r="R9" s="14">
        <f t="shared" si="0"/>
        <v>1831290</v>
      </c>
      <c r="S9" s="16">
        <f t="shared" si="0"/>
        <v>-3.035605210178649E-3</v>
      </c>
      <c r="T9" s="14">
        <f t="shared" si="0"/>
        <v>1838769.4</v>
      </c>
      <c r="U9" s="16">
        <f t="shared" si="0"/>
        <v>1.0362214772334788E-3</v>
      </c>
      <c r="V9" s="14">
        <f t="shared" si="2"/>
        <v>1832573</v>
      </c>
      <c r="W9" s="16">
        <f t="shared" si="3"/>
        <v>-2.3371329209642688E-3</v>
      </c>
      <c r="X9" s="14">
        <f t="shared" si="4"/>
        <v>1840186</v>
      </c>
      <c r="Y9" s="16">
        <f t="shared" si="5"/>
        <v>1.8074263446543615E-3</v>
      </c>
    </row>
    <row r="10" spans="2:25" x14ac:dyDescent="0.25">
      <c r="B10" s="32"/>
      <c r="C10" s="11" t="s">
        <v>80</v>
      </c>
      <c r="D10" s="12">
        <v>1792</v>
      </c>
      <c r="E10" s="13">
        <v>2199275</v>
      </c>
      <c r="F10" s="14">
        <v>2581910</v>
      </c>
      <c r="G10" s="15">
        <f t="shared" si="6"/>
        <v>0.17398233508769945</v>
      </c>
      <c r="H10" s="14">
        <v>2639458</v>
      </c>
      <c r="I10" s="16">
        <f t="shared" si="7"/>
        <v>0.20014914005751905</v>
      </c>
      <c r="J10" s="14">
        <v>2234352</v>
      </c>
      <c r="K10" s="15">
        <f t="shared" si="8"/>
        <v>1.5949346943879172E-2</v>
      </c>
      <c r="L10" s="14">
        <v>2255386</v>
      </c>
      <c r="M10" s="16">
        <f t="shared" si="9"/>
        <v>2.5513407827579604E-2</v>
      </c>
      <c r="N10" s="14">
        <v>2199275</v>
      </c>
      <c r="O10" s="15">
        <f t="shared" si="10"/>
        <v>0</v>
      </c>
      <c r="P10" s="14">
        <v>2210443</v>
      </c>
      <c r="Q10" s="16">
        <f t="shared" si="11"/>
        <v>5.078037080401554E-3</v>
      </c>
      <c r="R10" s="14">
        <f t="shared" si="0"/>
        <v>2182285</v>
      </c>
      <c r="S10" s="16">
        <f t="shared" si="0"/>
        <v>-7.7252731013629505E-3</v>
      </c>
      <c r="T10" s="14">
        <f t="shared" si="0"/>
        <v>2194783</v>
      </c>
      <c r="U10" s="16">
        <f t="shared" si="0"/>
        <v>-2.0424912755340197E-3</v>
      </c>
      <c r="V10" s="14">
        <f t="shared" si="2"/>
        <v>2201491</v>
      </c>
      <c r="W10" s="16">
        <f t="shared" si="3"/>
        <v>1.0076047788476483E-3</v>
      </c>
      <c r="X10" s="14">
        <f t="shared" si="4"/>
        <v>2209356.1</v>
      </c>
      <c r="Y10" s="16">
        <f t="shared" si="5"/>
        <v>4.5838287617510076E-3</v>
      </c>
    </row>
    <row r="11" spans="2:25" x14ac:dyDescent="0.25">
      <c r="B11" s="31"/>
      <c r="C11" s="11" t="s">
        <v>81</v>
      </c>
      <c r="D11" s="11">
        <v>2151</v>
      </c>
      <c r="E11" s="24">
        <v>2561113</v>
      </c>
      <c r="F11" s="14">
        <v>2968102</v>
      </c>
      <c r="G11" s="15">
        <f t="shared" si="6"/>
        <v>0.15891098908950907</v>
      </c>
      <c r="H11" s="14">
        <v>3047295</v>
      </c>
      <c r="I11" s="16">
        <f t="shared" si="7"/>
        <v>0.18983231118658184</v>
      </c>
      <c r="J11" s="14">
        <v>2632250</v>
      </c>
      <c r="K11" s="15">
        <f t="shared" si="8"/>
        <v>2.7775814655581321E-2</v>
      </c>
      <c r="L11" s="14">
        <v>2650420</v>
      </c>
      <c r="M11" s="16">
        <f t="shared" si="9"/>
        <v>3.4870386429650013E-2</v>
      </c>
      <c r="N11" s="14">
        <v>2561113</v>
      </c>
      <c r="O11" s="15">
        <f t="shared" si="10"/>
        <v>0</v>
      </c>
      <c r="P11" s="14">
        <v>2571748</v>
      </c>
      <c r="Q11" s="16">
        <f t="shared" si="11"/>
        <v>4.1524915144313113E-3</v>
      </c>
      <c r="R11" s="14">
        <f t="shared" si="0"/>
        <v>2544332</v>
      </c>
      <c r="S11" s="16">
        <f t="shared" si="0"/>
        <v>-6.5522294408719706E-3</v>
      </c>
      <c r="T11" s="14">
        <f t="shared" si="0"/>
        <v>2556304.7999999998</v>
      </c>
      <c r="U11" s="16">
        <f t="shared" si="0"/>
        <v>-1.8773869017103539E-3</v>
      </c>
      <c r="V11" s="14">
        <f t="shared" si="2"/>
        <v>2563589</v>
      </c>
      <c r="W11" s="16">
        <f t="shared" si="3"/>
        <v>9.6676718286148322E-4</v>
      </c>
      <c r="X11" s="14">
        <f t="shared" si="4"/>
        <v>2575392</v>
      </c>
      <c r="Y11" s="16">
        <f t="shared" si="5"/>
        <v>5.5753104216800242E-3</v>
      </c>
    </row>
    <row r="12" spans="2:25" x14ac:dyDescent="0.25">
      <c r="B12" s="31"/>
      <c r="C12" s="11" t="s">
        <v>82</v>
      </c>
      <c r="D12" s="11">
        <v>2509</v>
      </c>
      <c r="E12" s="24">
        <v>2851602</v>
      </c>
      <c r="F12" s="14">
        <v>3331900</v>
      </c>
      <c r="G12" s="15">
        <f t="shared" si="6"/>
        <v>0.16843093811829291</v>
      </c>
      <c r="H12" s="14">
        <v>3388263</v>
      </c>
      <c r="I12" s="16">
        <f t="shared" si="7"/>
        <v>0.18819631912167267</v>
      </c>
      <c r="J12" s="14">
        <v>2925015</v>
      </c>
      <c r="K12" s="15">
        <f t="shared" si="8"/>
        <v>2.5744476262816507E-2</v>
      </c>
      <c r="L12" s="14">
        <v>2952809</v>
      </c>
      <c r="M12" s="16">
        <f t="shared" si="9"/>
        <v>3.5491278235882939E-2</v>
      </c>
      <c r="N12" s="14">
        <v>2851602</v>
      </c>
      <c r="O12" s="15">
        <f t="shared" si="10"/>
        <v>0</v>
      </c>
      <c r="P12" s="14">
        <v>2871881</v>
      </c>
      <c r="Q12" s="16">
        <f t="shared" si="11"/>
        <v>7.1114412179540398E-3</v>
      </c>
      <c r="R12" s="14">
        <f t="shared" si="0"/>
        <v>2840597</v>
      </c>
      <c r="S12" s="16">
        <f t="shared" si="0"/>
        <v>-3.8592342129091239E-3</v>
      </c>
      <c r="T12" s="14">
        <f t="shared" si="0"/>
        <v>2852292.7</v>
      </c>
      <c r="U12" s="16">
        <f t="shared" si="0"/>
        <v>2.4221472702024016E-4</v>
      </c>
      <c r="V12" s="14">
        <f t="shared" si="2"/>
        <v>2866879</v>
      </c>
      <c r="W12" s="16">
        <f t="shared" si="3"/>
        <v>5.3573394884700587E-3</v>
      </c>
      <c r="X12" s="14">
        <f t="shared" si="4"/>
        <v>2888529.9</v>
      </c>
      <c r="Y12" s="16">
        <f t="shared" si="5"/>
        <v>1.2949878699762385E-2</v>
      </c>
    </row>
    <row r="13" spans="2:25" x14ac:dyDescent="0.25">
      <c r="B13" s="31"/>
      <c r="C13" s="11" t="s">
        <v>83</v>
      </c>
      <c r="D13" s="11">
        <v>2868</v>
      </c>
      <c r="E13" s="24">
        <v>3136727</v>
      </c>
      <c r="F13" s="14">
        <v>3584696</v>
      </c>
      <c r="G13" s="15">
        <f t="shared" si="6"/>
        <v>0.1428141499084874</v>
      </c>
      <c r="H13" s="14">
        <v>3697025</v>
      </c>
      <c r="I13" s="16">
        <f t="shared" si="7"/>
        <v>0.17862504451295891</v>
      </c>
      <c r="J13" s="14">
        <v>3203032</v>
      </c>
      <c r="K13" s="15">
        <f t="shared" si="8"/>
        <v>2.1138275661222616E-2</v>
      </c>
      <c r="L13" s="14">
        <v>3233296</v>
      </c>
      <c r="M13" s="16">
        <f t="shared" si="9"/>
        <v>3.0786549164144583E-2</v>
      </c>
      <c r="N13" s="14">
        <v>3136727</v>
      </c>
      <c r="O13" s="15">
        <f t="shared" si="10"/>
        <v>0</v>
      </c>
      <c r="P13" s="14">
        <v>3150688</v>
      </c>
      <c r="Q13" s="16">
        <f t="shared" si="11"/>
        <v>4.4508176835280633E-3</v>
      </c>
      <c r="R13" s="14">
        <f t="shared" si="0"/>
        <v>3116658</v>
      </c>
      <c r="S13" s="16">
        <f t="shared" si="0"/>
        <v>-6.3980703452993781E-3</v>
      </c>
      <c r="T13" s="14">
        <f t="shared" si="0"/>
        <v>3129197.6</v>
      </c>
      <c r="U13" s="16">
        <f t="shared" si="0"/>
        <v>-2.4004001623347815E-3</v>
      </c>
      <c r="V13" s="14">
        <f t="shared" si="2"/>
        <v>3156360</v>
      </c>
      <c r="W13" s="16">
        <f t="shared" si="3"/>
        <v>6.2590719562143349E-3</v>
      </c>
      <c r="X13" s="14">
        <f t="shared" si="4"/>
        <v>3170887</v>
      </c>
      <c r="Y13" s="16">
        <f t="shared" si="5"/>
        <v>1.0890332502637268E-2</v>
      </c>
    </row>
    <row r="14" spans="2:25" x14ac:dyDescent="0.25">
      <c r="B14" s="31"/>
      <c r="C14" s="11" t="s">
        <v>84</v>
      </c>
      <c r="D14" s="11">
        <v>3226</v>
      </c>
      <c r="E14" s="24">
        <v>3462953</v>
      </c>
      <c r="F14" s="14">
        <v>3934270</v>
      </c>
      <c r="G14" s="15">
        <f t="shared" si="6"/>
        <v>0.13610262686210306</v>
      </c>
      <c r="H14" s="14">
        <v>4061793</v>
      </c>
      <c r="I14" s="16">
        <f t="shared" si="7"/>
        <v>0.17292755633703383</v>
      </c>
      <c r="J14" s="14">
        <v>3541842</v>
      </c>
      <c r="K14" s="15">
        <f t="shared" si="8"/>
        <v>2.2780846289279788E-2</v>
      </c>
      <c r="L14" s="14">
        <v>3575671</v>
      </c>
      <c r="M14" s="16">
        <f t="shared" si="9"/>
        <v>3.2549676533293992E-2</v>
      </c>
      <c r="N14" s="14">
        <v>3462953</v>
      </c>
      <c r="O14" s="15">
        <f t="shared" si="10"/>
        <v>0</v>
      </c>
      <c r="P14" s="14">
        <v>3485819</v>
      </c>
      <c r="Q14" s="16">
        <f t="shared" si="11"/>
        <v>6.6030350397479065E-3</v>
      </c>
      <c r="R14" s="14">
        <f t="shared" si="0"/>
        <v>3445553</v>
      </c>
      <c r="S14" s="16">
        <f t="shared" si="0"/>
        <v>-5.0246133863208753E-3</v>
      </c>
      <c r="T14" s="14">
        <f t="shared" si="0"/>
        <v>3460297.7</v>
      </c>
      <c r="U14" s="16">
        <f t="shared" si="0"/>
        <v>-7.667733290055434E-4</v>
      </c>
      <c r="V14" s="14">
        <f t="shared" si="2"/>
        <v>3492218</v>
      </c>
      <c r="W14" s="16">
        <f t="shared" si="3"/>
        <v>8.4508799281999281E-3</v>
      </c>
      <c r="X14" s="14">
        <f t="shared" si="4"/>
        <v>3506902.1</v>
      </c>
      <c r="Y14" s="16">
        <f t="shared" si="5"/>
        <v>1.2691220469928544E-2</v>
      </c>
    </row>
    <row r="15" spans="2:25" ht="15.75" thickBot="1" x14ac:dyDescent="0.3">
      <c r="B15" s="12"/>
      <c r="C15" s="17" t="s">
        <v>85</v>
      </c>
      <c r="D15" s="17">
        <v>3584</v>
      </c>
      <c r="E15" s="25">
        <v>3765614</v>
      </c>
      <c r="F15" s="19">
        <v>4206005</v>
      </c>
      <c r="G15" s="15">
        <f t="shared" si="6"/>
        <v>0.11695064868571237</v>
      </c>
      <c r="H15" s="19">
        <v>4353966</v>
      </c>
      <c r="I15" s="16">
        <f t="shared" si="7"/>
        <v>0.15624331118378043</v>
      </c>
      <c r="J15" s="19">
        <v>3852428</v>
      </c>
      <c r="K15" s="15">
        <f t="shared" si="8"/>
        <v>2.3054407594617965E-2</v>
      </c>
      <c r="L15" s="19">
        <v>3884308</v>
      </c>
      <c r="M15" s="16">
        <f t="shared" si="9"/>
        <v>3.1520490416702351E-2</v>
      </c>
      <c r="N15" s="19">
        <v>3765614</v>
      </c>
      <c r="O15" s="15">
        <f t="shared" si="10"/>
        <v>0</v>
      </c>
      <c r="P15" s="19">
        <v>3785520</v>
      </c>
      <c r="Q15" s="16">
        <f t="shared" si="11"/>
        <v>5.2862561059099367E-3</v>
      </c>
      <c r="R15" s="19">
        <f t="shared" si="0"/>
        <v>3734814</v>
      </c>
      <c r="S15" s="21">
        <f t="shared" si="0"/>
        <v>-8.1792770050249652E-3</v>
      </c>
      <c r="T15" s="19">
        <f t="shared" si="0"/>
        <v>3754568.3</v>
      </c>
      <c r="U15" s="21">
        <f t="shared" si="0"/>
        <v>-2.9333064939741638E-3</v>
      </c>
      <c r="V15" s="19">
        <f t="shared" si="2"/>
        <v>3793603</v>
      </c>
      <c r="W15" s="21">
        <f t="shared" si="3"/>
        <v>7.4327851978455151E-3</v>
      </c>
      <c r="X15" s="19">
        <f t="shared" si="4"/>
        <v>3847923.2</v>
      </c>
      <c r="Y15" s="21">
        <f t="shared" si="5"/>
        <v>2.1858108664350562E-2</v>
      </c>
    </row>
    <row r="16" spans="2:25" ht="16.5" thickTop="1" thickBot="1" x14ac:dyDescent="0.3">
      <c r="G16" s="35">
        <f>AVERAGE(G6:G15)</f>
        <v>0.14352374202678242</v>
      </c>
      <c r="I16" s="35">
        <f>AVERAGE(I6:I15)</f>
        <v>0.17587494281565325</v>
      </c>
      <c r="K16" s="35">
        <f>AVERAGE(K6:K15)</f>
        <v>2.0145910220737064E-2</v>
      </c>
      <c r="M16" s="35">
        <f>AVERAGE(M6:M15)</f>
        <v>2.9359362233984897E-2</v>
      </c>
      <c r="O16" s="35">
        <f>AVERAGE(O6:O15)</f>
        <v>0</v>
      </c>
      <c r="Q16" s="35">
        <f>AVERAGE(Q6:Q15)</f>
        <v>4.6108298257933724E-3</v>
      </c>
      <c r="S16" s="35">
        <f>AVERAGE(S6:S15)</f>
        <v>-4.28157959033304E-3</v>
      </c>
      <c r="U16" s="35">
        <f>AVERAGE(U6:U15)</f>
        <v>3.1641960180306403E-5</v>
      </c>
      <c r="W16" s="35">
        <f>AVERAGE(W6:W15)</f>
        <v>2.7858834786463004E-3</v>
      </c>
      <c r="Y16" s="35">
        <f>AVERAGE(Y6:Y15)</f>
        <v>7.4056656013053558E-3</v>
      </c>
    </row>
    <row r="17" spans="3:35" ht="15.75" thickTop="1" x14ac:dyDescent="0.25"/>
    <row r="19" spans="3:35" x14ac:dyDescent="0.25">
      <c r="I19" s="26"/>
      <c r="J19" s="14"/>
    </row>
    <row r="20" spans="3:35" ht="15.75" customHeight="1" x14ac:dyDescent="0.25">
      <c r="I20" s="26"/>
      <c r="J20" s="14"/>
    </row>
    <row r="21" spans="3:35" ht="15.75" thickBot="1" x14ac:dyDescent="0.3"/>
    <row r="22" spans="3:35" ht="16.5" thickTop="1" thickBot="1" x14ac:dyDescent="0.3">
      <c r="G22" s="59" t="s">
        <v>7</v>
      </c>
      <c r="H22" s="60"/>
      <c r="I22" s="60"/>
      <c r="J22" s="60"/>
      <c r="K22" s="60"/>
      <c r="L22" s="60"/>
      <c r="M22" s="60"/>
      <c r="N22" s="60"/>
      <c r="O22" s="60"/>
      <c r="P22" s="61"/>
      <c r="AD22" s="26"/>
      <c r="AE22" s="14"/>
    </row>
    <row r="23" spans="3:35" ht="16.5" thickTop="1" thickBot="1" x14ac:dyDescent="0.3">
      <c r="C23" s="23"/>
      <c r="D23" s="1" t="s">
        <v>2</v>
      </c>
      <c r="E23" s="1" t="s">
        <v>8</v>
      </c>
      <c r="F23" s="1" t="s">
        <v>27</v>
      </c>
      <c r="G23" s="2">
        <v>1</v>
      </c>
      <c r="H23" s="4">
        <v>2</v>
      </c>
      <c r="I23" s="4">
        <v>3</v>
      </c>
      <c r="J23" s="4">
        <v>4</v>
      </c>
      <c r="K23" s="4">
        <v>5</v>
      </c>
      <c r="L23" s="4">
        <v>6</v>
      </c>
      <c r="M23" s="4">
        <v>7</v>
      </c>
      <c r="N23" s="4">
        <v>8</v>
      </c>
      <c r="O23" s="4">
        <v>9</v>
      </c>
      <c r="P23" s="3">
        <v>10</v>
      </c>
      <c r="Q23" s="70" t="s">
        <v>0</v>
      </c>
      <c r="R23" s="71"/>
      <c r="S23" s="70" t="s">
        <v>1</v>
      </c>
      <c r="T23" s="71"/>
      <c r="U23" s="38" t="s">
        <v>9</v>
      </c>
      <c r="W23" t="s">
        <v>86</v>
      </c>
      <c r="AI23" t="str">
        <f>_xlfn.TEXTJOIN(",",FALSE,D23:P23)</f>
        <v>Instance,Nº Tasks,BKS,1,2,3,4,5,6,7,8,9,10</v>
      </c>
    </row>
    <row r="24" spans="3:35" ht="15.75" thickTop="1" x14ac:dyDescent="0.25">
      <c r="C24" s="67" t="s">
        <v>26</v>
      </c>
      <c r="D24" s="5" t="str">
        <f t="shared" ref="D24:F33" si="12">C6</f>
        <v>Beijing-1</v>
      </c>
      <c r="E24" s="6">
        <f t="shared" si="12"/>
        <v>358</v>
      </c>
      <c r="F24" s="7">
        <f t="shared" si="12"/>
        <v>760578</v>
      </c>
      <c r="G24" s="14">
        <v>764019</v>
      </c>
      <c r="H24" s="14">
        <v>760578</v>
      </c>
      <c r="I24" s="14">
        <v>760578</v>
      </c>
      <c r="J24" s="14">
        <v>760578</v>
      </c>
      <c r="K24" s="8">
        <v>760677</v>
      </c>
      <c r="L24" s="14">
        <v>764349</v>
      </c>
      <c r="M24" s="14">
        <v>760578</v>
      </c>
      <c r="N24" s="14">
        <v>760578</v>
      </c>
      <c r="O24" s="14">
        <v>760578</v>
      </c>
      <c r="P24" s="7">
        <v>760578</v>
      </c>
      <c r="Q24" s="14">
        <f>MIN(G24:P24)</f>
        <v>760578</v>
      </c>
      <c r="R24" s="16">
        <f>Q24/F24-1</f>
        <v>0</v>
      </c>
      <c r="S24" s="14">
        <f>AVERAGE(G24:P24)</f>
        <v>761309.1</v>
      </c>
      <c r="T24" s="16">
        <f>S24/F24-1</f>
        <v>9.6124263389163467E-4</v>
      </c>
      <c r="U24" s="24">
        <f>_xlfn.STDEV.P(G24:P24)</f>
        <v>1439.6406114027211</v>
      </c>
      <c r="W24" t="s">
        <v>76</v>
      </c>
      <c r="X24" s="33">
        <v>764019</v>
      </c>
      <c r="Y24" s="33">
        <v>760578</v>
      </c>
      <c r="Z24" s="33">
        <v>760578</v>
      </c>
      <c r="AA24" s="33">
        <v>760578</v>
      </c>
      <c r="AB24" s="33">
        <v>760677</v>
      </c>
      <c r="AC24" s="33">
        <v>764349</v>
      </c>
      <c r="AD24" s="33">
        <v>760578</v>
      </c>
      <c r="AE24" s="33">
        <v>760578</v>
      </c>
      <c r="AF24" s="33">
        <v>760578</v>
      </c>
      <c r="AG24">
        <v>760578</v>
      </c>
      <c r="AI24" t="str">
        <f t="shared" ref="AI24:AI47" si="13">_xlfn.TEXTJOIN(",",FALSE,D24:P24)</f>
        <v>Beijing-1,358,760578,764019,760578,760578,760578,760677,764349,760578,760578,760578,760578</v>
      </c>
    </row>
    <row r="25" spans="3:35" x14ac:dyDescent="0.25">
      <c r="C25" s="68"/>
      <c r="D25" s="11" t="str">
        <f t="shared" si="12"/>
        <v>Beijing-2</v>
      </c>
      <c r="E25" s="12">
        <f t="shared" si="12"/>
        <v>717</v>
      </c>
      <c r="F25" s="13">
        <f t="shared" si="12"/>
        <v>1129810</v>
      </c>
      <c r="G25" s="14">
        <v>1135620</v>
      </c>
      <c r="H25" s="14">
        <v>1132927</v>
      </c>
      <c r="I25" s="14">
        <v>1127014</v>
      </c>
      <c r="J25" s="14">
        <v>1127949</v>
      </c>
      <c r="K25" s="14">
        <v>1133765</v>
      </c>
      <c r="L25" s="14">
        <v>1132069</v>
      </c>
      <c r="M25" s="14">
        <v>1131872</v>
      </c>
      <c r="N25" s="14">
        <v>1128211</v>
      </c>
      <c r="O25" s="14">
        <v>1130835</v>
      </c>
      <c r="P25" s="13">
        <v>1134307</v>
      </c>
      <c r="Q25" s="14">
        <f t="shared" ref="Q25:Q33" si="14">MIN(G25:P25)</f>
        <v>1127014</v>
      </c>
      <c r="R25" s="16">
        <f t="shared" ref="R25:R33" si="15">Q25/F25-1</f>
        <v>-2.4747523919951275E-3</v>
      </c>
      <c r="S25" s="14">
        <f t="shared" ref="S25:S33" si="16">AVERAGE(G25:P25)</f>
        <v>1131456.8999999999</v>
      </c>
      <c r="T25" s="16">
        <f t="shared" ref="T25:T33" si="17">S25/F25-1</f>
        <v>1.4576787247413403E-3</v>
      </c>
      <c r="U25" s="24">
        <f t="shared" ref="U25:U33" si="18">_xlfn.STDEV.P(G25:P25)</f>
        <v>2765.0915879948716</v>
      </c>
      <c r="W25" t="s">
        <v>77</v>
      </c>
      <c r="X25">
        <v>1135620</v>
      </c>
      <c r="Y25">
        <v>1132927</v>
      </c>
      <c r="Z25">
        <v>1127014</v>
      </c>
      <c r="AA25">
        <v>1127949</v>
      </c>
      <c r="AB25">
        <v>1133765</v>
      </c>
      <c r="AC25">
        <v>1132069</v>
      </c>
      <c r="AD25">
        <v>1131872</v>
      </c>
      <c r="AE25">
        <v>1128211</v>
      </c>
      <c r="AF25">
        <v>1130835</v>
      </c>
      <c r="AG25" s="33">
        <v>1134307</v>
      </c>
      <c r="AI25" t="str">
        <f t="shared" si="13"/>
        <v>Beijing-2,717,1129810,1135620,1132927,1127014,1127949,1133765,1132069,1131872,1128211,1130835,1134307</v>
      </c>
    </row>
    <row r="26" spans="3:35" x14ac:dyDescent="0.25">
      <c r="C26" s="68"/>
      <c r="D26" s="11" t="str">
        <f t="shared" si="12"/>
        <v>Beijing-3</v>
      </c>
      <c r="E26" s="12">
        <f t="shared" si="12"/>
        <v>1075</v>
      </c>
      <c r="F26" s="13">
        <f t="shared" si="12"/>
        <v>1534878</v>
      </c>
      <c r="G26" s="14">
        <v>1548883</v>
      </c>
      <c r="H26" s="14">
        <v>1547414</v>
      </c>
      <c r="I26" s="14">
        <v>1546932</v>
      </c>
      <c r="J26" s="14">
        <v>1540660</v>
      </c>
      <c r="K26" s="14">
        <v>1538929</v>
      </c>
      <c r="L26" s="14">
        <v>1542820</v>
      </c>
      <c r="M26" s="14">
        <v>1535543</v>
      </c>
      <c r="N26" s="14">
        <v>1546115</v>
      </c>
      <c r="O26" s="14">
        <v>1552793</v>
      </c>
      <c r="P26" s="13">
        <v>1550598</v>
      </c>
      <c r="Q26" s="14">
        <f t="shared" si="14"/>
        <v>1535543</v>
      </c>
      <c r="R26" s="16">
        <f t="shared" si="15"/>
        <v>4.3325919063263996E-4</v>
      </c>
      <c r="S26" s="14">
        <f t="shared" si="16"/>
        <v>1545068.7</v>
      </c>
      <c r="T26" s="16">
        <f t="shared" si="17"/>
        <v>6.6394202014752324E-3</v>
      </c>
      <c r="U26" s="24">
        <f t="shared" si="18"/>
        <v>5174.7664691268919</v>
      </c>
      <c r="W26" t="s">
        <v>78</v>
      </c>
      <c r="X26">
        <v>1548883</v>
      </c>
      <c r="Y26">
        <v>1547414</v>
      </c>
      <c r="Z26">
        <v>1546932</v>
      </c>
      <c r="AA26">
        <v>1540660</v>
      </c>
      <c r="AB26">
        <v>1538929</v>
      </c>
      <c r="AC26" s="14">
        <v>1542820</v>
      </c>
      <c r="AD26" s="14">
        <v>1535543</v>
      </c>
      <c r="AE26" s="14">
        <v>1546115</v>
      </c>
      <c r="AF26" s="14">
        <v>1552793</v>
      </c>
      <c r="AG26" s="14">
        <v>1550598</v>
      </c>
      <c r="AI26" t="str">
        <f t="shared" si="13"/>
        <v>Beijing-3,1075,1534878,1548883,1547414,1546932,1540660,1538929,1542820,1535543,1546115,1552793,1550598</v>
      </c>
    </row>
    <row r="27" spans="3:35" x14ac:dyDescent="0.25">
      <c r="C27" s="68"/>
      <c r="D27" s="11" t="str">
        <f t="shared" si="12"/>
        <v>Beijing-4</v>
      </c>
      <c r="E27" s="12">
        <f t="shared" si="12"/>
        <v>1434</v>
      </c>
      <c r="F27" s="13">
        <f t="shared" si="12"/>
        <v>1836866</v>
      </c>
      <c r="G27" s="14">
        <v>1836140</v>
      </c>
      <c r="H27" s="14">
        <v>1839348</v>
      </c>
      <c r="I27" s="14">
        <v>1837809</v>
      </c>
      <c r="J27" s="14">
        <v>1836318</v>
      </c>
      <c r="K27" s="14">
        <v>1838739</v>
      </c>
      <c r="L27" s="14">
        <v>1838070</v>
      </c>
      <c r="M27" s="14">
        <v>1842255</v>
      </c>
      <c r="N27" s="14">
        <v>1838624</v>
      </c>
      <c r="O27" s="14">
        <v>1849101</v>
      </c>
      <c r="P27" s="13">
        <v>1831290</v>
      </c>
      <c r="Q27" s="14">
        <f t="shared" si="14"/>
        <v>1831290</v>
      </c>
      <c r="R27" s="16">
        <f t="shared" si="15"/>
        <v>-3.035605210178649E-3</v>
      </c>
      <c r="S27" s="14">
        <f t="shared" si="16"/>
        <v>1838769.4</v>
      </c>
      <c r="T27" s="16">
        <f t="shared" si="17"/>
        <v>1.0362214772334788E-3</v>
      </c>
      <c r="U27" s="24">
        <f t="shared" si="18"/>
        <v>4353.4385076626495</v>
      </c>
      <c r="W27" t="s">
        <v>79</v>
      </c>
      <c r="X27">
        <v>1836140</v>
      </c>
      <c r="Y27">
        <v>1839348</v>
      </c>
      <c r="Z27">
        <v>1837809</v>
      </c>
      <c r="AA27">
        <v>1836318</v>
      </c>
      <c r="AB27">
        <v>1838739</v>
      </c>
      <c r="AC27" s="14">
        <v>1838070</v>
      </c>
      <c r="AD27" s="14">
        <v>1842255</v>
      </c>
      <c r="AE27" s="14">
        <v>1838624</v>
      </c>
      <c r="AF27" s="14">
        <v>1849101</v>
      </c>
      <c r="AG27" s="14">
        <v>1831290</v>
      </c>
      <c r="AI27" t="str">
        <f t="shared" si="13"/>
        <v>Beijing-4,1434,1836866,1836140,1839348,1837809,1836318,1838739,1838070,1842255,1838624,1849101,1831290</v>
      </c>
    </row>
    <row r="28" spans="3:35" x14ac:dyDescent="0.25">
      <c r="C28" s="68"/>
      <c r="D28" s="11" t="str">
        <f t="shared" si="12"/>
        <v>Beijing-5</v>
      </c>
      <c r="E28" s="12">
        <f t="shared" si="12"/>
        <v>1792</v>
      </c>
      <c r="F28" s="13">
        <f t="shared" si="12"/>
        <v>2199275</v>
      </c>
      <c r="G28" s="29">
        <v>2206143</v>
      </c>
      <c r="H28" s="14">
        <v>2193610</v>
      </c>
      <c r="I28" s="14">
        <v>2202897</v>
      </c>
      <c r="J28" s="14">
        <v>2203558</v>
      </c>
      <c r="K28" s="14">
        <v>2194797</v>
      </c>
      <c r="L28" s="14">
        <v>2182285</v>
      </c>
      <c r="M28" s="14">
        <v>2191873</v>
      </c>
      <c r="N28" s="14">
        <v>2184674</v>
      </c>
      <c r="O28" s="14">
        <v>2204771</v>
      </c>
      <c r="P28" s="13">
        <v>2183222</v>
      </c>
      <c r="Q28" s="14">
        <f t="shared" si="14"/>
        <v>2182285</v>
      </c>
      <c r="R28" s="16">
        <f t="shared" si="15"/>
        <v>-7.7252731013629505E-3</v>
      </c>
      <c r="S28" s="14">
        <f t="shared" si="16"/>
        <v>2194783</v>
      </c>
      <c r="T28" s="16">
        <f t="shared" si="17"/>
        <v>-2.0424912755340197E-3</v>
      </c>
      <c r="U28" s="24">
        <f t="shared" si="18"/>
        <v>8795.1133932428638</v>
      </c>
      <c r="W28" t="s">
        <v>80</v>
      </c>
      <c r="X28">
        <v>2206143</v>
      </c>
      <c r="Y28">
        <v>2193610</v>
      </c>
      <c r="Z28">
        <v>2202897</v>
      </c>
      <c r="AA28">
        <v>2203558</v>
      </c>
      <c r="AB28">
        <v>2194797</v>
      </c>
      <c r="AC28" s="14">
        <v>2182285</v>
      </c>
      <c r="AD28" s="14">
        <v>2191873</v>
      </c>
      <c r="AE28" s="14">
        <v>2184674</v>
      </c>
      <c r="AF28" s="14">
        <v>2204771</v>
      </c>
      <c r="AG28" s="14">
        <v>2183222</v>
      </c>
      <c r="AI28" t="str">
        <f t="shared" si="13"/>
        <v>Beijing-5,1792,2199275,2206143,2193610,2202897,2203558,2194797,2182285,2191873,2184674,2204771,2183222</v>
      </c>
    </row>
    <row r="29" spans="3:35" x14ac:dyDescent="0.25">
      <c r="C29" s="68"/>
      <c r="D29" s="11" t="str">
        <f t="shared" si="12"/>
        <v>Beijing-6</v>
      </c>
      <c r="E29" s="11">
        <f t="shared" si="12"/>
        <v>2151</v>
      </c>
      <c r="F29" s="24">
        <f t="shared" si="12"/>
        <v>2561113</v>
      </c>
      <c r="G29" s="14">
        <v>2554751</v>
      </c>
      <c r="H29" s="14">
        <v>2560235</v>
      </c>
      <c r="I29" s="14">
        <v>2561932</v>
      </c>
      <c r="J29" s="14">
        <v>2544332</v>
      </c>
      <c r="K29" s="14">
        <v>2552576</v>
      </c>
      <c r="L29" s="14">
        <v>2560639</v>
      </c>
      <c r="M29" s="14">
        <v>2557268</v>
      </c>
      <c r="N29" s="14">
        <v>2554702</v>
      </c>
      <c r="O29" s="14">
        <v>2566320</v>
      </c>
      <c r="P29" s="13">
        <v>2550293</v>
      </c>
      <c r="Q29" s="14">
        <f t="shared" si="14"/>
        <v>2544332</v>
      </c>
      <c r="R29" s="16">
        <f t="shared" si="15"/>
        <v>-6.5522294408719706E-3</v>
      </c>
      <c r="S29" s="14">
        <f t="shared" si="16"/>
        <v>2556304.7999999998</v>
      </c>
      <c r="T29" s="16">
        <f t="shared" si="17"/>
        <v>-1.8773869017103539E-3</v>
      </c>
      <c r="U29" s="24">
        <f t="shared" si="18"/>
        <v>6045.7093678078845</v>
      </c>
      <c r="W29" t="s">
        <v>81</v>
      </c>
      <c r="X29">
        <v>2554751</v>
      </c>
      <c r="Y29">
        <v>2560235</v>
      </c>
      <c r="Z29">
        <v>2561932</v>
      </c>
      <c r="AA29">
        <v>2544332</v>
      </c>
      <c r="AB29">
        <v>2552576</v>
      </c>
      <c r="AC29" s="14">
        <v>2560639</v>
      </c>
      <c r="AD29" s="14">
        <v>2557268</v>
      </c>
      <c r="AE29" s="14">
        <v>2554702</v>
      </c>
      <c r="AF29" s="14">
        <v>2566320</v>
      </c>
      <c r="AG29" s="14">
        <v>2550293</v>
      </c>
      <c r="AI29" t="str">
        <f t="shared" si="13"/>
        <v>Beijing-6,2151,2561113,2554751,2560235,2561932,2544332,2552576,2560639,2557268,2554702,2566320,2550293</v>
      </c>
    </row>
    <row r="30" spans="3:35" x14ac:dyDescent="0.25">
      <c r="C30" s="68"/>
      <c r="D30" s="11" t="str">
        <f t="shared" si="12"/>
        <v>Beijing-7</v>
      </c>
      <c r="E30" s="11">
        <f t="shared" si="12"/>
        <v>2509</v>
      </c>
      <c r="F30" s="24">
        <f t="shared" si="12"/>
        <v>2851602</v>
      </c>
      <c r="G30" s="14">
        <v>2849827</v>
      </c>
      <c r="H30" s="14">
        <v>2841779</v>
      </c>
      <c r="I30" s="14">
        <v>2859917</v>
      </c>
      <c r="J30" s="14">
        <v>2860017</v>
      </c>
      <c r="K30" s="14">
        <v>2860228</v>
      </c>
      <c r="L30" s="14">
        <v>2840597</v>
      </c>
      <c r="M30" s="14">
        <v>2849984</v>
      </c>
      <c r="N30" s="14">
        <v>2855356</v>
      </c>
      <c r="O30" s="14">
        <v>2845544</v>
      </c>
      <c r="P30" s="13">
        <v>2859678</v>
      </c>
      <c r="Q30" s="14">
        <f t="shared" si="14"/>
        <v>2840597</v>
      </c>
      <c r="R30" s="16">
        <f t="shared" si="15"/>
        <v>-3.8592342129091239E-3</v>
      </c>
      <c r="S30" s="14">
        <f t="shared" si="16"/>
        <v>2852292.7</v>
      </c>
      <c r="T30" s="16">
        <f t="shared" si="17"/>
        <v>2.4221472702024016E-4</v>
      </c>
      <c r="U30" s="24">
        <f t="shared" si="18"/>
        <v>7409.2659562199542</v>
      </c>
      <c r="W30" t="s">
        <v>82</v>
      </c>
      <c r="X30">
        <v>2849827</v>
      </c>
      <c r="Y30">
        <v>2841779</v>
      </c>
      <c r="Z30">
        <v>2859917</v>
      </c>
      <c r="AA30">
        <v>2860017</v>
      </c>
      <c r="AB30">
        <v>2860228</v>
      </c>
      <c r="AC30" s="14">
        <v>2840597</v>
      </c>
      <c r="AD30" s="14">
        <v>2849984</v>
      </c>
      <c r="AE30" s="14">
        <v>2855356</v>
      </c>
      <c r="AF30" s="14">
        <v>2845544</v>
      </c>
      <c r="AG30" s="14">
        <v>2859678</v>
      </c>
      <c r="AI30" t="str">
        <f t="shared" si="13"/>
        <v>Beijing-7,2509,2851602,2849827,2841779,2859917,2860017,2860228,2840597,2849984,2855356,2845544,2859678</v>
      </c>
    </row>
    <row r="31" spans="3:35" x14ac:dyDescent="0.25">
      <c r="C31" s="68"/>
      <c r="D31" s="11" t="str">
        <f t="shared" si="12"/>
        <v>Beijing-8</v>
      </c>
      <c r="E31" s="11">
        <f t="shared" si="12"/>
        <v>2868</v>
      </c>
      <c r="F31" s="24">
        <f t="shared" si="12"/>
        <v>3136727</v>
      </c>
      <c r="G31" s="14">
        <v>3154513</v>
      </c>
      <c r="H31" s="14">
        <v>3120225</v>
      </c>
      <c r="I31" s="14">
        <v>3127976</v>
      </c>
      <c r="J31" s="14">
        <v>3135949</v>
      </c>
      <c r="K31" s="14">
        <v>3116658</v>
      </c>
      <c r="L31" s="14">
        <v>3117470</v>
      </c>
      <c r="M31" s="14">
        <v>3142436</v>
      </c>
      <c r="N31" s="14">
        <v>3119511</v>
      </c>
      <c r="O31" s="14">
        <v>3134500</v>
      </c>
      <c r="P31" s="13">
        <v>3122738</v>
      </c>
      <c r="Q31" s="14">
        <f t="shared" si="14"/>
        <v>3116658</v>
      </c>
      <c r="R31" s="16">
        <f t="shared" si="15"/>
        <v>-6.3980703452993781E-3</v>
      </c>
      <c r="S31" s="14">
        <f t="shared" si="16"/>
        <v>3129197.6</v>
      </c>
      <c r="T31" s="16">
        <f t="shared" si="17"/>
        <v>-2.4004001623347815E-3</v>
      </c>
      <c r="U31" s="24">
        <f t="shared" si="18"/>
        <v>11841.267830768798</v>
      </c>
      <c r="W31" t="s">
        <v>83</v>
      </c>
      <c r="X31">
        <v>3154513</v>
      </c>
      <c r="Y31">
        <v>3120225</v>
      </c>
      <c r="Z31">
        <v>3127976</v>
      </c>
      <c r="AA31">
        <v>3135949</v>
      </c>
      <c r="AB31">
        <v>3116658</v>
      </c>
      <c r="AC31">
        <v>3117470</v>
      </c>
      <c r="AD31">
        <v>3142436</v>
      </c>
      <c r="AE31">
        <v>3119511</v>
      </c>
      <c r="AF31">
        <v>3134500</v>
      </c>
      <c r="AG31" s="14">
        <v>3122738</v>
      </c>
      <c r="AI31" t="str">
        <f t="shared" si="13"/>
        <v>Beijing-8,2868,3136727,3154513,3120225,3127976,3135949,3116658,3117470,3142436,3119511,3134500,3122738</v>
      </c>
    </row>
    <row r="32" spans="3:35" x14ac:dyDescent="0.25">
      <c r="C32" s="68"/>
      <c r="D32" s="11" t="str">
        <f t="shared" si="12"/>
        <v>Beijing-9</v>
      </c>
      <c r="E32" s="11">
        <f t="shared" si="12"/>
        <v>3226</v>
      </c>
      <c r="F32" s="24">
        <f t="shared" si="12"/>
        <v>3462953</v>
      </c>
      <c r="G32" s="14">
        <v>3471971</v>
      </c>
      <c r="H32" s="14">
        <v>3461547</v>
      </c>
      <c r="I32" s="14">
        <v>3449554</v>
      </c>
      <c r="J32" s="14">
        <v>3457289</v>
      </c>
      <c r="K32" s="14">
        <v>3459072</v>
      </c>
      <c r="L32" s="14">
        <v>3461034</v>
      </c>
      <c r="M32" s="14">
        <v>3471109</v>
      </c>
      <c r="N32" s="14">
        <v>3445553</v>
      </c>
      <c r="O32" s="14">
        <v>3464734</v>
      </c>
      <c r="P32" s="13">
        <v>3461114</v>
      </c>
      <c r="Q32" s="14">
        <f t="shared" si="14"/>
        <v>3445553</v>
      </c>
      <c r="R32" s="16">
        <f t="shared" si="15"/>
        <v>-5.0246133863208753E-3</v>
      </c>
      <c r="S32" s="14">
        <f t="shared" si="16"/>
        <v>3460297.7</v>
      </c>
      <c r="T32" s="16">
        <f t="shared" si="17"/>
        <v>-7.667733290055434E-4</v>
      </c>
      <c r="U32" s="24">
        <f t="shared" si="18"/>
        <v>7867.5791454551008</v>
      </c>
      <c r="W32" t="s">
        <v>84</v>
      </c>
      <c r="X32">
        <v>3471971</v>
      </c>
      <c r="Y32">
        <v>3461547</v>
      </c>
      <c r="Z32">
        <v>3449554</v>
      </c>
      <c r="AA32">
        <v>3457289</v>
      </c>
      <c r="AB32">
        <v>3459072</v>
      </c>
      <c r="AC32">
        <v>3461034</v>
      </c>
      <c r="AD32">
        <v>3471109</v>
      </c>
      <c r="AE32">
        <v>3445553</v>
      </c>
      <c r="AF32">
        <v>3464734</v>
      </c>
      <c r="AG32" s="14">
        <v>3461114</v>
      </c>
      <c r="AI32" t="str">
        <f t="shared" si="13"/>
        <v>Beijing-9,3226,3462953,3471971,3461547,3449554,3457289,3459072,3461034,3471109,3445553,3464734,3461114</v>
      </c>
    </row>
    <row r="33" spans="2:35" ht="15.75" thickBot="1" x14ac:dyDescent="0.3">
      <c r="C33" s="69"/>
      <c r="D33" s="17" t="str">
        <f t="shared" si="12"/>
        <v>Beijing-10</v>
      </c>
      <c r="E33" s="17">
        <f t="shared" si="12"/>
        <v>3584</v>
      </c>
      <c r="F33" s="25">
        <f t="shared" si="12"/>
        <v>3765614</v>
      </c>
      <c r="G33" s="19">
        <v>3746795</v>
      </c>
      <c r="H33" s="19">
        <v>3767986</v>
      </c>
      <c r="I33" s="19">
        <v>3773266</v>
      </c>
      <c r="J33" s="19">
        <v>3749063</v>
      </c>
      <c r="K33" s="19">
        <v>3734814</v>
      </c>
      <c r="L33" s="19">
        <v>3769294</v>
      </c>
      <c r="M33" s="19">
        <v>3763251</v>
      </c>
      <c r="N33" s="19">
        <v>3742052</v>
      </c>
      <c r="O33" s="19">
        <v>3755205</v>
      </c>
      <c r="P33" s="39">
        <v>3743957</v>
      </c>
      <c r="Q33" s="19">
        <f t="shared" si="14"/>
        <v>3734814</v>
      </c>
      <c r="R33" s="21">
        <f t="shared" si="15"/>
        <v>-8.1792770050249652E-3</v>
      </c>
      <c r="S33" s="19">
        <f t="shared" si="16"/>
        <v>3754568.3</v>
      </c>
      <c r="T33" s="21">
        <f t="shared" si="17"/>
        <v>-2.9333064939741638E-3</v>
      </c>
      <c r="U33" s="25">
        <f t="shared" si="18"/>
        <v>12539.943812075076</v>
      </c>
      <c r="W33" t="s">
        <v>85</v>
      </c>
      <c r="X33">
        <v>3746795</v>
      </c>
      <c r="Y33">
        <v>3767986</v>
      </c>
      <c r="Z33">
        <v>3773266</v>
      </c>
      <c r="AA33">
        <v>3749063</v>
      </c>
      <c r="AB33">
        <v>3734814</v>
      </c>
      <c r="AC33">
        <v>3769294</v>
      </c>
      <c r="AD33">
        <v>3763251</v>
      </c>
      <c r="AE33">
        <v>3742052</v>
      </c>
      <c r="AF33">
        <v>3755205</v>
      </c>
      <c r="AG33" s="14">
        <v>3743957</v>
      </c>
      <c r="AI33" t="str">
        <f t="shared" si="13"/>
        <v>Beijing-10,3584,3765614,3746795,3767986,3773266,3749063,3734814,3769294,3763251,3742052,3755205,3743957</v>
      </c>
    </row>
    <row r="34" spans="2:35" ht="15.75" thickTop="1" x14ac:dyDescent="0.25"/>
    <row r="35" spans="2:35" ht="15.75" thickBot="1" x14ac:dyDescent="0.3"/>
    <row r="36" spans="2:35" ht="16.5" thickTop="1" thickBot="1" x14ac:dyDescent="0.3">
      <c r="G36" s="59" t="s">
        <v>7</v>
      </c>
      <c r="H36" s="60"/>
      <c r="I36" s="60"/>
      <c r="J36" s="60"/>
      <c r="K36" s="60"/>
      <c r="L36" s="60"/>
      <c r="M36" s="60"/>
      <c r="N36" s="60"/>
      <c r="O36" s="60"/>
      <c r="P36" s="61"/>
    </row>
    <row r="37" spans="2:35" ht="16.5" thickTop="1" thickBot="1" x14ac:dyDescent="0.3">
      <c r="C37" s="23"/>
      <c r="D37" s="1" t="s">
        <v>2</v>
      </c>
      <c r="E37" s="1" t="s">
        <v>8</v>
      </c>
      <c r="F37" s="1" t="s">
        <v>27</v>
      </c>
      <c r="G37" s="2">
        <v>1</v>
      </c>
      <c r="H37" s="4">
        <v>2</v>
      </c>
      <c r="I37" s="4">
        <v>3</v>
      </c>
      <c r="J37" s="4">
        <v>4</v>
      </c>
      <c r="K37" s="4">
        <v>5</v>
      </c>
      <c r="L37" s="4">
        <v>6</v>
      </c>
      <c r="M37" s="4">
        <v>7</v>
      </c>
      <c r="N37" s="4">
        <v>8</v>
      </c>
      <c r="O37" s="4">
        <v>9</v>
      </c>
      <c r="P37" s="3">
        <v>10</v>
      </c>
      <c r="Q37" s="70" t="s">
        <v>0</v>
      </c>
      <c r="R37" s="71"/>
      <c r="S37" s="70" t="s">
        <v>1</v>
      </c>
      <c r="T37" s="71"/>
      <c r="U37" s="38" t="s">
        <v>9</v>
      </c>
      <c r="W37" s="56" t="s">
        <v>123</v>
      </c>
      <c r="AI37" t="str">
        <f t="shared" si="13"/>
        <v>Instance,Nº Tasks,BKS,1,2,3,4,5,6,7,8,9,10</v>
      </c>
    </row>
    <row r="38" spans="2:35" ht="15.75" thickTop="1" x14ac:dyDescent="0.25">
      <c r="C38" s="67" t="s">
        <v>74</v>
      </c>
      <c r="D38" s="5" t="str">
        <f>C6</f>
        <v>Beijing-1</v>
      </c>
      <c r="E38" s="6">
        <f t="shared" ref="E38:F38" si="19">D6</f>
        <v>358</v>
      </c>
      <c r="F38" s="7">
        <f t="shared" si="19"/>
        <v>760578</v>
      </c>
      <c r="G38" s="14">
        <v>760578</v>
      </c>
      <c r="H38" s="14">
        <v>760578</v>
      </c>
      <c r="I38" s="14">
        <v>760578</v>
      </c>
      <c r="J38" s="14">
        <v>760578</v>
      </c>
      <c r="K38" s="8">
        <v>760578</v>
      </c>
      <c r="L38" s="14">
        <v>760578</v>
      </c>
      <c r="M38" s="14">
        <v>760578</v>
      </c>
      <c r="N38" s="14">
        <v>760578</v>
      </c>
      <c r="O38" s="14">
        <v>760578</v>
      </c>
      <c r="P38" s="7">
        <v>760578</v>
      </c>
      <c r="Q38" s="14">
        <f>MIN(G38:P38)</f>
        <v>760578</v>
      </c>
      <c r="R38" s="16">
        <f>Q38/F38-1</f>
        <v>0</v>
      </c>
      <c r="S38" s="14">
        <f>AVERAGE(G38:P38)</f>
        <v>760578</v>
      </c>
      <c r="T38" s="16">
        <f>S38/F38-1</f>
        <v>0</v>
      </c>
      <c r="U38" s="24">
        <f>_xlfn.STDEV.P(G38:P38)</f>
        <v>0</v>
      </c>
      <c r="V38" s="33"/>
      <c r="W38" s="22" t="s">
        <v>76</v>
      </c>
      <c r="X38" s="14">
        <v>760578</v>
      </c>
      <c r="Y38">
        <v>760578</v>
      </c>
      <c r="Z38">
        <v>760578</v>
      </c>
      <c r="AA38">
        <v>760578</v>
      </c>
      <c r="AB38">
        <v>760578</v>
      </c>
      <c r="AC38">
        <v>760578</v>
      </c>
      <c r="AD38">
        <v>760578</v>
      </c>
      <c r="AE38">
        <v>760578</v>
      </c>
      <c r="AF38">
        <v>760578</v>
      </c>
      <c r="AG38">
        <v>760578</v>
      </c>
      <c r="AI38" t="str">
        <f t="shared" si="13"/>
        <v>Beijing-1,358,760578,760578,760578,760578,760578,760578,760578,760578,760578,760578,760578</v>
      </c>
    </row>
    <row r="39" spans="2:35" ht="15.75" customHeight="1" x14ac:dyDescent="0.25">
      <c r="B39" s="34"/>
      <c r="C39" s="68"/>
      <c r="D39" s="11" t="str">
        <f t="shared" ref="D39:F39" si="20">C7</f>
        <v>Beijing-2</v>
      </c>
      <c r="E39" s="12">
        <f t="shared" si="20"/>
        <v>717</v>
      </c>
      <c r="F39" s="13">
        <f t="shared" si="20"/>
        <v>1129810</v>
      </c>
      <c r="G39" s="14">
        <v>1130880</v>
      </c>
      <c r="H39" s="14">
        <v>1130218</v>
      </c>
      <c r="I39" s="14">
        <v>1132974</v>
      </c>
      <c r="J39" s="14">
        <v>1130881</v>
      </c>
      <c r="K39" s="14">
        <v>1130079</v>
      </c>
      <c r="L39" s="14">
        <v>1132244</v>
      </c>
      <c r="M39" s="14">
        <v>1131101</v>
      </c>
      <c r="N39" s="14">
        <v>1131043</v>
      </c>
      <c r="O39" s="14">
        <v>1131481</v>
      </c>
      <c r="P39" s="13">
        <v>1131128</v>
      </c>
      <c r="Q39" s="14">
        <f t="shared" ref="Q39:Q47" si="21">MIN(G39:P39)</f>
        <v>1130079</v>
      </c>
      <c r="R39" s="16">
        <f t="shared" ref="R39:R47" si="22">Q39/F39-1</f>
        <v>2.3809313070333182E-4</v>
      </c>
      <c r="S39" s="14">
        <f t="shared" ref="S39:S47" si="23">AVERAGE(G39:P39)</f>
        <v>1131202.8999999999</v>
      </c>
      <c r="T39" s="16">
        <f t="shared" ref="T39:T47" si="24">S39/F39-1</f>
        <v>1.2328621626644942E-3</v>
      </c>
      <c r="U39" s="24">
        <f t="shared" ref="U39:U47" si="25">_xlfn.STDEV.P(G39:P39)</f>
        <v>823.44695639731401</v>
      </c>
      <c r="V39" s="14"/>
      <c r="W39" s="22" t="s">
        <v>77</v>
      </c>
      <c r="X39" s="14">
        <v>1130880</v>
      </c>
      <c r="Y39">
        <v>1130218</v>
      </c>
      <c r="Z39">
        <v>1132974</v>
      </c>
      <c r="AA39">
        <v>1130881</v>
      </c>
      <c r="AB39">
        <v>1130079</v>
      </c>
      <c r="AC39">
        <v>1132244</v>
      </c>
      <c r="AD39">
        <v>1131101</v>
      </c>
      <c r="AE39">
        <v>1131043</v>
      </c>
      <c r="AF39">
        <v>1131481</v>
      </c>
      <c r="AG39">
        <v>1131128</v>
      </c>
      <c r="AI39" t="str">
        <f t="shared" si="13"/>
        <v>Beijing-2,717,1129810,1130880,1130218,1132974,1130881,1130079,1132244,1131101,1131043,1131481,1131128</v>
      </c>
    </row>
    <row r="40" spans="2:35" x14ac:dyDescent="0.25">
      <c r="B40" s="34"/>
      <c r="C40" s="68"/>
      <c r="D40" s="11" t="str">
        <f t="shared" ref="D40:F40" si="26">C8</f>
        <v>Beijing-3</v>
      </c>
      <c r="E40" s="12">
        <f t="shared" si="26"/>
        <v>1075</v>
      </c>
      <c r="F40" s="13">
        <f t="shared" si="26"/>
        <v>1534878</v>
      </c>
      <c r="G40" s="14">
        <v>1539541</v>
      </c>
      <c r="H40" s="14">
        <v>1538498</v>
      </c>
      <c r="I40" s="14">
        <v>1541528</v>
      </c>
      <c r="J40" s="14">
        <v>1538038</v>
      </c>
      <c r="K40" s="14">
        <v>1536590</v>
      </c>
      <c r="L40" s="14">
        <v>1535620</v>
      </c>
      <c r="M40" s="14">
        <v>1537606</v>
      </c>
      <c r="N40" s="14">
        <v>1535620</v>
      </c>
      <c r="O40" s="14">
        <v>1541085</v>
      </c>
      <c r="P40" s="13">
        <v>1542530</v>
      </c>
      <c r="Q40" s="14">
        <f t="shared" si="21"/>
        <v>1535620</v>
      </c>
      <c r="R40" s="16">
        <f t="shared" si="22"/>
        <v>4.834260442849736E-4</v>
      </c>
      <c r="S40" s="14">
        <f t="shared" si="23"/>
        <v>1538665.6</v>
      </c>
      <c r="T40" s="16">
        <f t="shared" si="24"/>
        <v>2.4676879856249112E-3</v>
      </c>
      <c r="U40" s="24">
        <f t="shared" si="25"/>
        <v>2327.0354616979948</v>
      </c>
      <c r="V40" s="14"/>
      <c r="W40" s="22" t="s">
        <v>78</v>
      </c>
      <c r="X40" s="14">
        <v>1539541</v>
      </c>
      <c r="Y40">
        <v>1538498</v>
      </c>
      <c r="Z40">
        <v>1541528</v>
      </c>
      <c r="AA40">
        <v>1538038</v>
      </c>
      <c r="AB40">
        <v>1536590</v>
      </c>
      <c r="AC40">
        <v>1535620</v>
      </c>
      <c r="AD40">
        <v>1537606</v>
      </c>
      <c r="AE40">
        <v>1535620</v>
      </c>
      <c r="AF40">
        <v>1541085</v>
      </c>
      <c r="AG40">
        <v>1542530</v>
      </c>
      <c r="AI40" t="str">
        <f t="shared" si="13"/>
        <v>Beijing-3,1075,1534878,1539541,1538498,1541528,1538038,1536590,1535620,1537606,1535620,1541085,1542530</v>
      </c>
    </row>
    <row r="41" spans="2:35" x14ac:dyDescent="0.25">
      <c r="B41" s="34"/>
      <c r="C41" s="68"/>
      <c r="D41" s="11" t="str">
        <f t="shared" ref="D41:F41" si="27">C9</f>
        <v>Beijing-4</v>
      </c>
      <c r="E41" s="12">
        <f t="shared" si="27"/>
        <v>1434</v>
      </c>
      <c r="F41" s="13">
        <f t="shared" si="27"/>
        <v>1836866</v>
      </c>
      <c r="G41" s="14">
        <v>1841644</v>
      </c>
      <c r="H41" s="14">
        <v>1849024</v>
      </c>
      <c r="I41" s="14">
        <v>1832573</v>
      </c>
      <c r="J41" s="14">
        <v>1832580</v>
      </c>
      <c r="K41" s="14">
        <v>1848517</v>
      </c>
      <c r="L41" s="14">
        <v>1836910</v>
      </c>
      <c r="M41" s="14">
        <v>1839597</v>
      </c>
      <c r="N41" s="14">
        <v>1838813</v>
      </c>
      <c r="O41" s="14">
        <v>1840812</v>
      </c>
      <c r="P41" s="13">
        <v>1841390</v>
      </c>
      <c r="Q41" s="14">
        <f t="shared" si="21"/>
        <v>1832573</v>
      </c>
      <c r="R41" s="16">
        <f t="shared" si="22"/>
        <v>-2.3371329209642688E-3</v>
      </c>
      <c r="S41" s="14">
        <f t="shared" si="23"/>
        <v>1840186</v>
      </c>
      <c r="T41" s="16">
        <f t="shared" si="24"/>
        <v>1.8074263446543615E-3</v>
      </c>
      <c r="U41" s="24">
        <f t="shared" si="25"/>
        <v>5293.9237999805018</v>
      </c>
      <c r="V41" s="14"/>
      <c r="W41" s="22" t="s">
        <v>79</v>
      </c>
      <c r="X41" s="14">
        <v>1841644</v>
      </c>
      <c r="Y41">
        <v>1849024</v>
      </c>
      <c r="Z41">
        <v>1832573</v>
      </c>
      <c r="AA41">
        <v>1832580</v>
      </c>
      <c r="AB41">
        <v>1848517</v>
      </c>
      <c r="AC41">
        <v>1836910</v>
      </c>
      <c r="AD41">
        <v>1839597</v>
      </c>
      <c r="AE41">
        <v>1838813</v>
      </c>
      <c r="AF41">
        <v>1840812</v>
      </c>
      <c r="AG41">
        <v>1841390</v>
      </c>
      <c r="AI41" t="str">
        <f t="shared" si="13"/>
        <v>Beijing-4,1434,1836866,1841644,1849024,1832573,1832580,1848517,1836910,1839597,1838813,1840812,1841390</v>
      </c>
    </row>
    <row r="42" spans="2:35" x14ac:dyDescent="0.25">
      <c r="B42" s="34"/>
      <c r="C42" s="68"/>
      <c r="D42" s="11" t="str">
        <f t="shared" ref="D42:F42" si="28">C10</f>
        <v>Beijing-5</v>
      </c>
      <c r="E42" s="12">
        <f t="shared" si="28"/>
        <v>1792</v>
      </c>
      <c r="F42" s="13">
        <f t="shared" si="28"/>
        <v>2199275</v>
      </c>
      <c r="G42" s="29">
        <v>2202740</v>
      </c>
      <c r="H42" s="14">
        <v>2201491</v>
      </c>
      <c r="I42" s="14">
        <v>2206293</v>
      </c>
      <c r="J42" s="14">
        <v>2212521</v>
      </c>
      <c r="K42" s="14">
        <v>2208003</v>
      </c>
      <c r="L42" s="14">
        <v>2216229</v>
      </c>
      <c r="M42" s="14">
        <v>2205589</v>
      </c>
      <c r="N42" s="14">
        <v>2206835</v>
      </c>
      <c r="O42" s="14">
        <v>2212846</v>
      </c>
      <c r="P42" s="13">
        <v>2221014</v>
      </c>
      <c r="Q42" s="14">
        <f t="shared" si="21"/>
        <v>2201491</v>
      </c>
      <c r="R42" s="16">
        <f t="shared" si="22"/>
        <v>1.0076047788476483E-3</v>
      </c>
      <c r="S42" s="14">
        <f t="shared" si="23"/>
        <v>2209356.1</v>
      </c>
      <c r="T42" s="16">
        <f t="shared" si="24"/>
        <v>4.5838287617510076E-3</v>
      </c>
      <c r="U42" s="24">
        <f t="shared" si="25"/>
        <v>5854.3352047862782</v>
      </c>
      <c r="V42" s="14"/>
      <c r="W42" s="22" t="s">
        <v>80</v>
      </c>
      <c r="X42" s="14">
        <v>2202740</v>
      </c>
      <c r="Y42">
        <v>2201491</v>
      </c>
      <c r="Z42">
        <v>2206293</v>
      </c>
      <c r="AA42">
        <v>2212521</v>
      </c>
      <c r="AB42">
        <v>2208003</v>
      </c>
      <c r="AC42">
        <v>2216229</v>
      </c>
      <c r="AD42">
        <v>2205589</v>
      </c>
      <c r="AE42">
        <v>2206835</v>
      </c>
      <c r="AF42">
        <v>2212846</v>
      </c>
      <c r="AG42">
        <v>2221014</v>
      </c>
      <c r="AI42" t="str">
        <f t="shared" si="13"/>
        <v>Beijing-5,1792,2199275,2202740,2201491,2206293,2212521,2208003,2216229,2205589,2206835,2212846,2221014</v>
      </c>
    </row>
    <row r="43" spans="2:35" x14ac:dyDescent="0.25">
      <c r="B43" s="34"/>
      <c r="C43" s="68"/>
      <c r="D43" s="11" t="str">
        <f t="shared" ref="D43:F43" si="29">C11</f>
        <v>Beijing-6</v>
      </c>
      <c r="E43" s="11">
        <f t="shared" si="29"/>
        <v>2151</v>
      </c>
      <c r="F43" s="24">
        <f t="shared" si="29"/>
        <v>2561113</v>
      </c>
      <c r="G43" s="14">
        <v>2563589</v>
      </c>
      <c r="H43" s="14">
        <v>2574582</v>
      </c>
      <c r="I43" s="14">
        <v>2573196</v>
      </c>
      <c r="J43" s="14">
        <v>2571393</v>
      </c>
      <c r="K43" s="14">
        <v>2565308</v>
      </c>
      <c r="L43" s="14">
        <v>2590044</v>
      </c>
      <c r="M43" s="14">
        <v>2575194</v>
      </c>
      <c r="N43" s="14">
        <v>2590603</v>
      </c>
      <c r="O43" s="14">
        <v>2577186</v>
      </c>
      <c r="P43" s="13">
        <v>2572825</v>
      </c>
      <c r="Q43" s="14">
        <f t="shared" si="21"/>
        <v>2563589</v>
      </c>
      <c r="R43" s="16">
        <f t="shared" si="22"/>
        <v>9.6676718286148322E-4</v>
      </c>
      <c r="S43" s="14">
        <f t="shared" si="23"/>
        <v>2575392</v>
      </c>
      <c r="T43" s="16">
        <f t="shared" si="24"/>
        <v>5.5753104216800242E-3</v>
      </c>
      <c r="U43" s="24">
        <f t="shared" si="25"/>
        <v>8475.6777664090077</v>
      </c>
      <c r="V43" s="14"/>
      <c r="W43" s="22" t="s">
        <v>81</v>
      </c>
      <c r="X43" s="14">
        <v>2563589</v>
      </c>
      <c r="Y43">
        <v>2574582</v>
      </c>
      <c r="Z43">
        <v>2573196</v>
      </c>
      <c r="AA43">
        <v>2571393</v>
      </c>
      <c r="AB43">
        <v>2565308</v>
      </c>
      <c r="AC43">
        <v>2590044</v>
      </c>
      <c r="AD43">
        <v>2575194</v>
      </c>
      <c r="AE43">
        <v>2590603</v>
      </c>
      <c r="AF43">
        <v>2577186</v>
      </c>
      <c r="AG43">
        <v>2572825</v>
      </c>
      <c r="AI43" t="str">
        <f t="shared" si="13"/>
        <v>Beijing-6,2151,2561113,2563589,2574582,2573196,2571393,2565308,2590044,2575194,2590603,2577186,2572825</v>
      </c>
    </row>
    <row r="44" spans="2:35" x14ac:dyDescent="0.25">
      <c r="B44" s="34"/>
      <c r="C44" s="68"/>
      <c r="D44" s="11" t="str">
        <f t="shared" ref="D44:F44" si="30">C12</f>
        <v>Beijing-7</v>
      </c>
      <c r="E44" s="11">
        <f t="shared" si="30"/>
        <v>2509</v>
      </c>
      <c r="F44" s="24">
        <f t="shared" si="30"/>
        <v>2851602</v>
      </c>
      <c r="G44" s="14">
        <v>2892653</v>
      </c>
      <c r="H44" s="14">
        <v>2895768</v>
      </c>
      <c r="I44" s="14">
        <v>2891234</v>
      </c>
      <c r="J44" s="14">
        <v>2894611</v>
      </c>
      <c r="K44" s="14">
        <v>2894209</v>
      </c>
      <c r="L44" s="14">
        <v>2882997</v>
      </c>
      <c r="M44" s="14">
        <v>2889340</v>
      </c>
      <c r="N44" s="14">
        <v>2889684</v>
      </c>
      <c r="O44" s="14">
        <v>2866879</v>
      </c>
      <c r="P44" s="13">
        <v>2887924</v>
      </c>
      <c r="Q44" s="14">
        <f t="shared" si="21"/>
        <v>2866879</v>
      </c>
      <c r="R44" s="16">
        <f t="shared" si="22"/>
        <v>5.3573394884700587E-3</v>
      </c>
      <c r="S44" s="14">
        <f t="shared" si="23"/>
        <v>2888529.9</v>
      </c>
      <c r="T44" s="16">
        <f t="shared" si="24"/>
        <v>1.2949878699762385E-2</v>
      </c>
      <c r="U44" s="24">
        <f t="shared" si="25"/>
        <v>8047.7570347271303</v>
      </c>
      <c r="V44" s="14"/>
      <c r="W44" s="22" t="s">
        <v>82</v>
      </c>
      <c r="X44" s="14">
        <v>2892653</v>
      </c>
      <c r="Y44">
        <v>2895768</v>
      </c>
      <c r="Z44">
        <v>2891234</v>
      </c>
      <c r="AA44">
        <v>2894611</v>
      </c>
      <c r="AB44">
        <v>2894209</v>
      </c>
      <c r="AC44">
        <v>2882997</v>
      </c>
      <c r="AD44">
        <v>2889340</v>
      </c>
      <c r="AE44">
        <v>2889684</v>
      </c>
      <c r="AF44">
        <v>2866879</v>
      </c>
      <c r="AG44">
        <v>2887924</v>
      </c>
      <c r="AI44" t="str">
        <f t="shared" si="13"/>
        <v>Beijing-7,2509,2851602,2892653,2895768,2891234,2894611,2894209,2882997,2889340,2889684,2866879,2887924</v>
      </c>
    </row>
    <row r="45" spans="2:35" x14ac:dyDescent="0.25">
      <c r="B45" s="34"/>
      <c r="C45" s="68"/>
      <c r="D45" s="11" t="str">
        <f t="shared" ref="D45:F45" si="31">C13</f>
        <v>Beijing-8</v>
      </c>
      <c r="E45" s="11">
        <f t="shared" si="31"/>
        <v>2868</v>
      </c>
      <c r="F45" s="24">
        <f t="shared" si="31"/>
        <v>3136727</v>
      </c>
      <c r="G45" s="14">
        <v>3168611</v>
      </c>
      <c r="H45" s="14">
        <v>3179805</v>
      </c>
      <c r="I45" s="14">
        <v>3174675</v>
      </c>
      <c r="J45" s="14">
        <v>3177597</v>
      </c>
      <c r="K45" s="14">
        <v>3169195</v>
      </c>
      <c r="L45" s="14">
        <v>3168006</v>
      </c>
      <c r="M45" s="14">
        <v>3173145</v>
      </c>
      <c r="N45" s="14">
        <v>3156360</v>
      </c>
      <c r="O45" s="14">
        <v>3170138</v>
      </c>
      <c r="P45" s="13">
        <v>3171338</v>
      </c>
      <c r="Q45" s="14">
        <f t="shared" si="21"/>
        <v>3156360</v>
      </c>
      <c r="R45" s="16">
        <f t="shared" si="22"/>
        <v>6.2590719562143349E-3</v>
      </c>
      <c r="S45" s="14">
        <f t="shared" si="23"/>
        <v>3170887</v>
      </c>
      <c r="T45" s="16">
        <f t="shared" si="24"/>
        <v>1.0890332502637268E-2</v>
      </c>
      <c r="U45" s="24">
        <f t="shared" si="25"/>
        <v>6100.3578911404857</v>
      </c>
      <c r="V45" s="14"/>
      <c r="W45" s="22" t="s">
        <v>83</v>
      </c>
      <c r="X45" s="14">
        <v>3168611</v>
      </c>
      <c r="Y45">
        <v>3179805</v>
      </c>
      <c r="Z45">
        <v>3174675</v>
      </c>
      <c r="AA45">
        <v>3177597</v>
      </c>
      <c r="AB45">
        <v>3169195</v>
      </c>
      <c r="AC45">
        <v>3168006</v>
      </c>
      <c r="AD45">
        <v>3173145</v>
      </c>
      <c r="AE45">
        <v>3156360</v>
      </c>
      <c r="AF45">
        <v>3170138</v>
      </c>
      <c r="AG45">
        <v>3171338</v>
      </c>
      <c r="AI45" t="str">
        <f t="shared" si="13"/>
        <v>Beijing-8,2868,3136727,3168611,3179805,3174675,3177597,3169195,3168006,3173145,3156360,3170138,3171338</v>
      </c>
    </row>
    <row r="46" spans="2:35" x14ac:dyDescent="0.25">
      <c r="B46" s="34"/>
      <c r="C46" s="68"/>
      <c r="D46" s="11" t="str">
        <f t="shared" ref="D46:F46" si="32">C14</f>
        <v>Beijing-9</v>
      </c>
      <c r="E46" s="11">
        <f t="shared" si="32"/>
        <v>3226</v>
      </c>
      <c r="F46" s="24">
        <f t="shared" si="32"/>
        <v>3462953</v>
      </c>
      <c r="G46" s="14">
        <v>3504360</v>
      </c>
      <c r="H46" s="14">
        <v>3518094</v>
      </c>
      <c r="I46" s="14">
        <v>3493081</v>
      </c>
      <c r="J46" s="14">
        <v>3519030</v>
      </c>
      <c r="K46" s="14">
        <v>3508068</v>
      </c>
      <c r="L46" s="14">
        <v>3509788</v>
      </c>
      <c r="M46" s="14">
        <v>3502411</v>
      </c>
      <c r="N46" s="14">
        <v>3512727</v>
      </c>
      <c r="O46" s="14">
        <v>3509244</v>
      </c>
      <c r="P46" s="13">
        <v>3492218</v>
      </c>
      <c r="Q46" s="14">
        <f t="shared" si="21"/>
        <v>3492218</v>
      </c>
      <c r="R46" s="16">
        <f t="shared" si="22"/>
        <v>8.4508799281999281E-3</v>
      </c>
      <c r="S46" s="14">
        <f t="shared" si="23"/>
        <v>3506902.1</v>
      </c>
      <c r="T46" s="16">
        <f t="shared" si="24"/>
        <v>1.2691220469928544E-2</v>
      </c>
      <c r="U46" s="24">
        <f t="shared" si="25"/>
        <v>8687.4860051685828</v>
      </c>
      <c r="V46" s="14"/>
      <c r="W46" s="22" t="s">
        <v>84</v>
      </c>
      <c r="X46" s="14">
        <v>3504360</v>
      </c>
      <c r="Y46">
        <v>3518094</v>
      </c>
      <c r="Z46">
        <v>3493081</v>
      </c>
      <c r="AA46">
        <v>3519030</v>
      </c>
      <c r="AB46">
        <v>3508068</v>
      </c>
      <c r="AC46">
        <v>3509788</v>
      </c>
      <c r="AD46">
        <v>3502411</v>
      </c>
      <c r="AE46">
        <v>3512727</v>
      </c>
      <c r="AF46">
        <v>3509244</v>
      </c>
      <c r="AG46">
        <v>3492218</v>
      </c>
      <c r="AI46" t="str">
        <f t="shared" si="13"/>
        <v>Beijing-9,3226,3462953,3504360,3518094,3493081,3519030,3508068,3509788,3502411,3512727,3509244,3492218</v>
      </c>
    </row>
    <row r="47" spans="2:35" ht="15.75" thickBot="1" x14ac:dyDescent="0.3">
      <c r="B47" s="34"/>
      <c r="C47" s="69"/>
      <c r="D47" s="17" t="str">
        <f t="shared" ref="D47:F47" si="33">C15</f>
        <v>Beijing-10</v>
      </c>
      <c r="E47" s="17">
        <f t="shared" si="33"/>
        <v>3584</v>
      </c>
      <c r="F47" s="25">
        <f t="shared" si="33"/>
        <v>3765614</v>
      </c>
      <c r="G47" s="19">
        <v>3806126</v>
      </c>
      <c r="H47" s="19">
        <v>3834796</v>
      </c>
      <c r="I47" s="19">
        <v>3801008</v>
      </c>
      <c r="J47" s="19">
        <v>3807509</v>
      </c>
      <c r="K47" s="19">
        <v>4201937</v>
      </c>
      <c r="L47" s="19">
        <v>3806032</v>
      </c>
      <c r="M47" s="19">
        <v>3793603</v>
      </c>
      <c r="N47" s="19">
        <v>3807230</v>
      </c>
      <c r="O47" s="19">
        <v>3803555</v>
      </c>
      <c r="P47" s="39">
        <v>3817436</v>
      </c>
      <c r="Q47" s="19">
        <f t="shared" si="21"/>
        <v>3793603</v>
      </c>
      <c r="R47" s="21">
        <f t="shared" si="22"/>
        <v>7.4327851978455151E-3</v>
      </c>
      <c r="S47" s="19">
        <f t="shared" si="23"/>
        <v>3847923.2</v>
      </c>
      <c r="T47" s="21">
        <f t="shared" si="24"/>
        <v>2.1858108664350562E-2</v>
      </c>
      <c r="U47" s="25">
        <f t="shared" si="25"/>
        <v>118464.73875276136</v>
      </c>
      <c r="V47" s="14"/>
      <c r="W47" s="22" t="s">
        <v>85</v>
      </c>
      <c r="X47" s="14">
        <v>3806126</v>
      </c>
      <c r="Y47">
        <v>3834796</v>
      </c>
      <c r="Z47">
        <v>3801008</v>
      </c>
      <c r="AA47">
        <v>3807509</v>
      </c>
      <c r="AB47">
        <v>4201937</v>
      </c>
      <c r="AC47">
        <v>3806032</v>
      </c>
      <c r="AD47">
        <v>3793603</v>
      </c>
      <c r="AE47">
        <v>3807230</v>
      </c>
      <c r="AF47">
        <v>3803555</v>
      </c>
      <c r="AG47">
        <v>3817436</v>
      </c>
      <c r="AI47" t="str">
        <f t="shared" si="13"/>
        <v>Beijing-10,3584,3765614,3806126,3834796,3801008,3807509,4201937,3806032,3793603,3807230,3803555,3817436</v>
      </c>
    </row>
    <row r="48" spans="2:35" ht="15.75" thickTop="1" x14ac:dyDescent="0.25">
      <c r="B48" s="34"/>
      <c r="P48" s="14"/>
      <c r="Q48" s="22"/>
      <c r="R48" s="22"/>
      <c r="S48" s="22"/>
      <c r="T48" s="22"/>
      <c r="U48" s="22"/>
      <c r="V48" s="14"/>
      <c r="X48" s="14"/>
    </row>
    <row r="49" spans="2:24" x14ac:dyDescent="0.25">
      <c r="B49" s="34"/>
      <c r="P49" s="14"/>
      <c r="Q49" s="22"/>
      <c r="R49" s="22"/>
      <c r="S49" s="22"/>
      <c r="T49" s="22"/>
      <c r="U49" s="22"/>
      <c r="V49" s="14"/>
      <c r="W49" s="22"/>
      <c r="X49" s="14"/>
    </row>
    <row r="50" spans="2:24" x14ac:dyDescent="0.25">
      <c r="B50" s="34"/>
      <c r="E50" s="14"/>
      <c r="F50" s="14"/>
      <c r="P50" s="14"/>
      <c r="Q50" s="22"/>
      <c r="R50" s="22"/>
      <c r="S50" s="22"/>
      <c r="T50" s="22"/>
      <c r="U50" s="22"/>
      <c r="V50" s="14"/>
      <c r="W50" s="22"/>
      <c r="X50" s="14"/>
    </row>
    <row r="51" spans="2:24" x14ac:dyDescent="0.25">
      <c r="B51" s="34"/>
      <c r="E51" s="14"/>
      <c r="F51" s="14"/>
      <c r="P51" s="14"/>
      <c r="Q51" s="22"/>
      <c r="R51" s="22"/>
      <c r="S51" s="22"/>
      <c r="T51" s="22"/>
      <c r="U51" s="22"/>
      <c r="V51" s="14"/>
      <c r="W51" s="22"/>
      <c r="X51" s="14"/>
    </row>
    <row r="52" spans="2:24" x14ac:dyDescent="0.25">
      <c r="B52" s="34"/>
      <c r="E52" s="14"/>
      <c r="F52" s="14"/>
      <c r="P52" s="14"/>
      <c r="Q52" s="22"/>
      <c r="R52" s="22"/>
      <c r="S52" s="22"/>
      <c r="T52" s="22"/>
      <c r="U52" s="22"/>
      <c r="V52" s="14"/>
      <c r="W52" s="22"/>
      <c r="X52" s="14"/>
    </row>
    <row r="53" spans="2:24" x14ac:dyDescent="0.25">
      <c r="B53" s="34"/>
      <c r="E53" s="14"/>
      <c r="F53" s="14"/>
      <c r="P53" s="14"/>
      <c r="Q53" s="22"/>
      <c r="R53" s="22"/>
      <c r="S53" s="22"/>
      <c r="T53" s="22"/>
      <c r="U53" s="22"/>
      <c r="V53" s="14"/>
      <c r="W53" s="22"/>
      <c r="X53" s="14"/>
    </row>
  </sheetData>
  <mergeCells count="23">
    <mergeCell ref="R4:S4"/>
    <mergeCell ref="T4:U4"/>
    <mergeCell ref="H4:I4"/>
    <mergeCell ref="J4:K4"/>
    <mergeCell ref="L4:M4"/>
    <mergeCell ref="N4:O4"/>
    <mergeCell ref="P4:Q4"/>
    <mergeCell ref="G36:P36"/>
    <mergeCell ref="Q37:R37"/>
    <mergeCell ref="S37:T37"/>
    <mergeCell ref="C38:C47"/>
    <mergeCell ref="V3:Y3"/>
    <mergeCell ref="V4:W4"/>
    <mergeCell ref="X4:Y4"/>
    <mergeCell ref="F3:I3"/>
    <mergeCell ref="J3:M3"/>
    <mergeCell ref="N3:Q3"/>
    <mergeCell ref="R3:U3"/>
    <mergeCell ref="G22:P22"/>
    <mergeCell ref="Q23:R23"/>
    <mergeCell ref="S23:T23"/>
    <mergeCell ref="C24:C33"/>
    <mergeCell ref="F4:G4"/>
  </mergeCells>
  <conditionalFormatting sqref="F6:F15 R6:R15">
    <cfRule type="expression" dxfId="12" priority="7">
      <formula>F6&lt;=$E6</formula>
    </cfRule>
  </conditionalFormatting>
  <conditionalFormatting sqref="J6:J15">
    <cfRule type="expression" dxfId="11" priority="6">
      <formula>J6&lt;=$E6</formula>
    </cfRule>
  </conditionalFormatting>
  <conditionalFormatting sqref="N6:N15">
    <cfRule type="expression" dxfId="10" priority="5">
      <formula>N6&lt;=$E6</formula>
    </cfRule>
  </conditionalFormatting>
  <conditionalFormatting sqref="F6:F15 J6:J15 N6:N15 R6:R15 V6:V15">
    <cfRule type="expression" dxfId="9" priority="3">
      <formula>F6&lt;=MIN($F6,$J6,$N6,$R6,$V6)</formula>
    </cfRule>
  </conditionalFormatting>
  <conditionalFormatting sqref="V6:V15">
    <cfRule type="expression" dxfId="8" priority="2">
      <formula>V6&lt;=$E6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43F1D-3A75-4BCD-8A40-637DB475C34D}">
  <dimension ref="B1:BV86"/>
  <sheetViews>
    <sheetView tabSelected="1" topLeftCell="AW17" zoomScaleNormal="100" workbookViewId="0">
      <selection activeCell="BK27" sqref="BK27"/>
    </sheetView>
  </sheetViews>
  <sheetFormatPr defaultRowHeight="15" x14ac:dyDescent="0.25"/>
  <cols>
    <col min="36" max="36" width="9.140625" customWidth="1"/>
  </cols>
  <sheetData>
    <row r="1" spans="2:74" ht="15.75" thickBot="1" x14ac:dyDescent="0.3">
      <c r="H1" s="51"/>
    </row>
    <row r="2" spans="2:74" ht="16.5" customHeight="1" thickTop="1" thickBot="1" x14ac:dyDescent="0.3">
      <c r="AL2" s="75" t="s">
        <v>120</v>
      </c>
      <c r="AM2" s="76"/>
      <c r="AN2" s="76"/>
      <c r="AO2" s="76"/>
      <c r="AP2" s="76"/>
      <c r="AQ2" s="76"/>
      <c r="AR2" s="76"/>
      <c r="AS2" s="76"/>
      <c r="AT2" s="76"/>
      <c r="AU2" s="77"/>
      <c r="BH2" s="75" t="s">
        <v>120</v>
      </c>
      <c r="BI2" s="76"/>
      <c r="BJ2" s="76"/>
      <c r="BK2" s="76"/>
      <c r="BL2" s="76"/>
      <c r="BM2" s="76"/>
      <c r="BN2" s="76"/>
      <c r="BO2" s="76"/>
      <c r="BP2" s="76"/>
      <c r="BQ2" s="77"/>
    </row>
    <row r="3" spans="2:74" ht="16.5" thickTop="1" thickBot="1" x14ac:dyDescent="0.3">
      <c r="G3" s="62" t="s">
        <v>121</v>
      </c>
      <c r="H3" s="63"/>
      <c r="I3" s="63"/>
      <c r="J3" s="64"/>
      <c r="K3" s="62" t="s">
        <v>147</v>
      </c>
      <c r="L3" s="63"/>
      <c r="M3" s="63"/>
      <c r="N3" s="64"/>
      <c r="O3" s="62" t="s">
        <v>122</v>
      </c>
      <c r="P3" s="63"/>
      <c r="Q3" s="63"/>
      <c r="R3" s="64"/>
      <c r="S3" s="62" t="s">
        <v>75</v>
      </c>
      <c r="T3" s="63"/>
      <c r="U3" s="63"/>
      <c r="V3" s="64"/>
      <c r="W3" s="62" t="s">
        <v>26</v>
      </c>
      <c r="X3" s="63"/>
      <c r="Y3" s="63"/>
      <c r="Z3" s="64"/>
      <c r="AA3" s="62" t="s">
        <v>74</v>
      </c>
      <c r="AB3" s="63"/>
      <c r="AC3" s="63"/>
      <c r="AD3" s="64"/>
      <c r="AL3" s="78"/>
      <c r="AM3" s="79"/>
      <c r="AN3" s="79"/>
      <c r="AO3" s="79"/>
      <c r="AP3" s="79"/>
      <c r="AQ3" s="79"/>
      <c r="AR3" s="79"/>
      <c r="AS3" s="79"/>
      <c r="AT3" s="79"/>
      <c r="AU3" s="80"/>
      <c r="BH3" s="78"/>
      <c r="BI3" s="79"/>
      <c r="BJ3" s="79"/>
      <c r="BK3" s="79"/>
      <c r="BL3" s="79"/>
      <c r="BM3" s="79"/>
      <c r="BN3" s="79"/>
      <c r="BO3" s="79"/>
      <c r="BP3" s="79"/>
      <c r="BQ3" s="80"/>
    </row>
    <row r="4" spans="2:74" ht="16.5" thickTop="1" thickBot="1" x14ac:dyDescent="0.3">
      <c r="G4" s="59" t="s">
        <v>0</v>
      </c>
      <c r="H4" s="61"/>
      <c r="I4" s="59" t="s">
        <v>1</v>
      </c>
      <c r="J4" s="61"/>
      <c r="K4" s="59" t="s">
        <v>0</v>
      </c>
      <c r="L4" s="61"/>
      <c r="M4" s="59" t="s">
        <v>1</v>
      </c>
      <c r="N4" s="61"/>
      <c r="O4" s="59" t="s">
        <v>0</v>
      </c>
      <c r="P4" s="61"/>
      <c r="Q4" s="59" t="s">
        <v>1</v>
      </c>
      <c r="R4" s="61"/>
      <c r="S4" s="59" t="s">
        <v>0</v>
      </c>
      <c r="T4" s="61"/>
      <c r="U4" s="59" t="s">
        <v>1</v>
      </c>
      <c r="V4" s="61"/>
      <c r="W4" s="59" t="s">
        <v>0</v>
      </c>
      <c r="X4" s="61"/>
      <c r="Y4" s="59" t="s">
        <v>1</v>
      </c>
      <c r="Z4" s="61"/>
      <c r="AA4" s="59" t="s">
        <v>0</v>
      </c>
      <c r="AB4" s="61"/>
      <c r="AC4" s="59" t="s">
        <v>1</v>
      </c>
      <c r="AD4" s="61"/>
      <c r="AL4" s="59" t="s">
        <v>7</v>
      </c>
      <c r="AM4" s="60"/>
      <c r="AN4" s="60"/>
      <c r="AO4" s="60"/>
      <c r="AP4" s="60"/>
      <c r="AQ4" s="60"/>
      <c r="AR4" s="60"/>
      <c r="AS4" s="60"/>
      <c r="AT4" s="60"/>
      <c r="AU4" s="61"/>
      <c r="BH4" s="59" t="s">
        <v>7</v>
      </c>
      <c r="BI4" s="60"/>
      <c r="BJ4" s="60"/>
      <c r="BK4" s="60"/>
      <c r="BL4" s="60"/>
      <c r="BM4" s="60"/>
      <c r="BN4" s="60"/>
      <c r="BO4" s="60"/>
      <c r="BP4" s="60"/>
      <c r="BQ4" s="61"/>
    </row>
    <row r="5" spans="2:74" ht="15.75" customHeight="1" thickTop="1" thickBot="1" x14ac:dyDescent="0.3">
      <c r="C5" s="1" t="s">
        <v>2</v>
      </c>
      <c r="D5" s="1" t="s">
        <v>8</v>
      </c>
      <c r="E5" s="1" t="s">
        <v>117</v>
      </c>
      <c r="F5" s="1" t="s">
        <v>27</v>
      </c>
      <c r="G5" s="2" t="s">
        <v>5</v>
      </c>
      <c r="H5" s="3" t="s">
        <v>6</v>
      </c>
      <c r="I5" s="4" t="s">
        <v>5</v>
      </c>
      <c r="J5" s="3" t="s">
        <v>6</v>
      </c>
      <c r="K5" s="2" t="s">
        <v>5</v>
      </c>
      <c r="L5" s="3" t="s">
        <v>6</v>
      </c>
      <c r="M5" s="4" t="s">
        <v>5</v>
      </c>
      <c r="N5" s="3" t="s">
        <v>6</v>
      </c>
      <c r="O5" s="2" t="s">
        <v>5</v>
      </c>
      <c r="P5" s="3" t="s">
        <v>6</v>
      </c>
      <c r="Q5" s="4" t="s">
        <v>5</v>
      </c>
      <c r="R5" s="3" t="s">
        <v>6</v>
      </c>
      <c r="S5" s="2" t="s">
        <v>5</v>
      </c>
      <c r="T5" s="3" t="s">
        <v>6</v>
      </c>
      <c r="U5" s="4" t="s">
        <v>5</v>
      </c>
      <c r="V5" s="3" t="s">
        <v>6</v>
      </c>
      <c r="W5" s="2" t="s">
        <v>5</v>
      </c>
      <c r="X5" s="3" t="s">
        <v>6</v>
      </c>
      <c r="Y5" s="4" t="s">
        <v>5</v>
      </c>
      <c r="Z5" s="3" t="s">
        <v>6</v>
      </c>
      <c r="AA5" s="2" t="s">
        <v>5</v>
      </c>
      <c r="AB5" s="3" t="s">
        <v>6</v>
      </c>
      <c r="AC5" s="4" t="s">
        <v>5</v>
      </c>
      <c r="AD5" s="3" t="s">
        <v>6</v>
      </c>
      <c r="AG5" s="23"/>
      <c r="AH5" s="1" t="s">
        <v>2</v>
      </c>
      <c r="AI5" s="1" t="s">
        <v>8</v>
      </c>
      <c r="AJ5" s="1" t="str">
        <f t="shared" ref="AJ5:AJ35" si="0">E5</f>
        <v>Time</v>
      </c>
      <c r="AK5" s="1" t="s">
        <v>27</v>
      </c>
      <c r="AL5" s="2">
        <v>1</v>
      </c>
      <c r="AM5" s="4">
        <v>2</v>
      </c>
      <c r="AN5" s="4">
        <v>3</v>
      </c>
      <c r="AO5" s="4">
        <v>4</v>
      </c>
      <c r="AP5" s="4">
        <v>5</v>
      </c>
      <c r="AQ5" s="4">
        <v>6</v>
      </c>
      <c r="AR5" s="4">
        <v>7</v>
      </c>
      <c r="AS5" s="4">
        <v>8</v>
      </c>
      <c r="AT5" s="4">
        <v>9</v>
      </c>
      <c r="AU5" s="3">
        <v>10</v>
      </c>
      <c r="AV5" s="40" t="s">
        <v>0</v>
      </c>
      <c r="AW5" s="41"/>
      <c r="AX5" s="40" t="s">
        <v>1</v>
      </c>
      <c r="AY5" s="41"/>
      <c r="AZ5" s="1" t="s">
        <v>9</v>
      </c>
      <c r="BC5" s="23"/>
      <c r="BD5" s="1" t="s">
        <v>2</v>
      </c>
      <c r="BE5" s="1" t="s">
        <v>8</v>
      </c>
      <c r="BF5" s="1" t="s">
        <v>117</v>
      </c>
      <c r="BG5" s="1" t="s">
        <v>27</v>
      </c>
      <c r="BH5" s="2">
        <v>1</v>
      </c>
      <c r="BI5" s="4">
        <v>2</v>
      </c>
      <c r="BJ5" s="4">
        <v>3</v>
      </c>
      <c r="BK5" s="4">
        <v>4</v>
      </c>
      <c r="BL5" s="4">
        <v>5</v>
      </c>
      <c r="BM5" s="4">
        <v>6</v>
      </c>
      <c r="BN5" s="4">
        <v>7</v>
      </c>
      <c r="BO5" s="4">
        <v>8</v>
      </c>
      <c r="BP5" s="4">
        <v>9</v>
      </c>
      <c r="BQ5" s="3">
        <v>10</v>
      </c>
      <c r="BR5" s="40" t="s">
        <v>0</v>
      </c>
      <c r="BS5" s="41"/>
      <c r="BT5" s="40" t="s">
        <v>1</v>
      </c>
      <c r="BU5" s="41"/>
      <c r="BV5" s="1" t="s">
        <v>9</v>
      </c>
    </row>
    <row r="6" spans="2:74" ht="15.75" customHeight="1" thickTop="1" x14ac:dyDescent="0.25">
      <c r="B6" s="32"/>
      <c r="C6" s="5" t="s">
        <v>92</v>
      </c>
      <c r="D6" s="7">
        <v>686</v>
      </c>
      <c r="E6" s="7">
        <f>60*D42/1000*3.5/1.8</f>
        <v>91.933333333333337</v>
      </c>
      <c r="F6" s="7">
        <v>444369</v>
      </c>
      <c r="G6" s="14"/>
      <c r="H6" s="15">
        <f>G6/$F6-1</f>
        <v>-1</v>
      </c>
      <c r="I6" s="14"/>
      <c r="J6" s="16">
        <f>I6/$F6-1</f>
        <v>-1</v>
      </c>
      <c r="K6" s="14"/>
      <c r="L6" s="15">
        <f>K6/$F6-1</f>
        <v>-1</v>
      </c>
      <c r="M6" s="14"/>
      <c r="N6" s="16">
        <f>M6/$F6-1</f>
        <v>-1</v>
      </c>
      <c r="O6" s="14"/>
      <c r="P6" s="15">
        <f>O6/$F6-1</f>
        <v>-1</v>
      </c>
      <c r="Q6" s="14"/>
      <c r="R6" s="16">
        <f>Q6/$F6-1</f>
        <v>-1</v>
      </c>
      <c r="S6" s="14"/>
      <c r="T6" s="15">
        <f>S6/$F6-1</f>
        <v>-1</v>
      </c>
      <c r="U6" s="14"/>
      <c r="V6" s="16">
        <f>U6/$F6-1</f>
        <v>-1</v>
      </c>
      <c r="W6" s="14">
        <f t="shared" ref="W6:W35" si="1">AV6</f>
        <v>0</v>
      </c>
      <c r="X6" s="10">
        <f t="shared" ref="X6:X35" si="2">AW6</f>
        <v>-1</v>
      </c>
      <c r="Y6" s="14" t="e">
        <f t="shared" ref="Y6:Y35" si="3">AX6</f>
        <v>#DIV/0!</v>
      </c>
      <c r="Z6" s="10" t="e">
        <f t="shared" ref="Z6:Z35" si="4">AY6</f>
        <v>#DIV/0!</v>
      </c>
      <c r="AA6" s="14">
        <f>BR6</f>
        <v>0</v>
      </c>
      <c r="AB6" s="10">
        <f t="shared" ref="AB6" si="5">BS6</f>
        <v>-1</v>
      </c>
      <c r="AC6" s="14" t="e">
        <f t="shared" ref="AC6" si="6">BT6</f>
        <v>#DIV/0!</v>
      </c>
      <c r="AD6" s="10" t="e">
        <f t="shared" ref="AD6" si="7">BU6</f>
        <v>#DIV/0!</v>
      </c>
      <c r="AG6" s="67" t="s">
        <v>26</v>
      </c>
      <c r="AH6" s="5" t="str">
        <f>C6</f>
        <v>F9_g-6</v>
      </c>
      <c r="AI6" s="6">
        <f t="shared" ref="AI6:AI35" si="8">D6</f>
        <v>686</v>
      </c>
      <c r="AJ6" s="43">
        <f t="shared" si="0"/>
        <v>91.933333333333337</v>
      </c>
      <c r="AK6" s="7">
        <f t="shared" ref="AK6:AK35" si="9">F6</f>
        <v>444369</v>
      </c>
      <c r="AL6" s="14"/>
      <c r="AM6" s="14"/>
      <c r="AN6" s="14"/>
      <c r="AO6" s="14"/>
      <c r="AP6" s="8"/>
      <c r="AQ6" s="14"/>
      <c r="AR6" s="14"/>
      <c r="AS6" s="14"/>
      <c r="AT6" s="14"/>
      <c r="AU6" s="7"/>
      <c r="AV6" s="14">
        <f>MIN(AL6:AU6)</f>
        <v>0</v>
      </c>
      <c r="AW6" s="16">
        <f>AV6/AK6-1</f>
        <v>-1</v>
      </c>
      <c r="AX6" s="14" t="e">
        <f>AVERAGE(AL6:AU6)</f>
        <v>#DIV/0!</v>
      </c>
      <c r="AY6" s="16" t="e">
        <f>AX6/AK6-1</f>
        <v>#DIV/0!</v>
      </c>
      <c r="AZ6" s="24" t="e">
        <f>_xlfn.STDEV.P(AL6:AU6)</f>
        <v>#DIV/0!</v>
      </c>
      <c r="BC6" s="67" t="s">
        <v>74</v>
      </c>
      <c r="BD6" s="5" t="str">
        <f>C6</f>
        <v>F9_g-6</v>
      </c>
      <c r="BE6" s="6">
        <f t="shared" ref="BE6" si="10">D6</f>
        <v>686</v>
      </c>
      <c r="BF6" s="43">
        <f t="shared" ref="BF6" si="11">E6</f>
        <v>91.933333333333337</v>
      </c>
      <c r="BG6" s="7">
        <f t="shared" ref="BG6" si="12">F6</f>
        <v>444369</v>
      </c>
      <c r="BH6" s="14"/>
      <c r="BI6" s="14"/>
      <c r="BJ6" s="14"/>
      <c r="BK6" s="14"/>
      <c r="BL6" s="8"/>
      <c r="BM6" s="14"/>
      <c r="BN6" s="14"/>
      <c r="BO6" s="14"/>
      <c r="BP6" s="14"/>
      <c r="BQ6" s="7"/>
      <c r="BR6" s="14">
        <f>MIN(BH6:BQ6)</f>
        <v>0</v>
      </c>
      <c r="BS6" s="16">
        <f>BR6/BG6-1</f>
        <v>-1</v>
      </c>
      <c r="BT6" s="14" t="e">
        <f>AVERAGE(BH6:BQ6)</f>
        <v>#DIV/0!</v>
      </c>
      <c r="BU6" s="16" t="e">
        <f>BT6/BG6-1</f>
        <v>#DIV/0!</v>
      </c>
      <c r="BV6" s="24" t="e">
        <f>_xlfn.STDEV.P(BH6:BQ6)</f>
        <v>#DIV/0!</v>
      </c>
    </row>
    <row r="7" spans="2:74" x14ac:dyDescent="0.25">
      <c r="B7" s="32"/>
      <c r="C7" s="11" t="s">
        <v>91</v>
      </c>
      <c r="D7" s="13">
        <v>686</v>
      </c>
      <c r="E7" s="13">
        <f>60*D43/1000*3.5/1.8</f>
        <v>91.933333333333337</v>
      </c>
      <c r="F7" s="13">
        <v>718145</v>
      </c>
      <c r="G7" s="14"/>
      <c r="H7" s="15">
        <f>G7/$F7-1</f>
        <v>-1</v>
      </c>
      <c r="I7" s="14"/>
      <c r="J7" s="16">
        <f>I7/$F7-1</f>
        <v>-1</v>
      </c>
      <c r="K7" s="14"/>
      <c r="L7" s="15">
        <f>K7/$F7-1</f>
        <v>-1</v>
      </c>
      <c r="M7" s="14"/>
      <c r="N7" s="16">
        <f>M7/$F7-1</f>
        <v>-1</v>
      </c>
      <c r="O7" s="14"/>
      <c r="P7" s="15">
        <f>O7/$F7-1</f>
        <v>-1</v>
      </c>
      <c r="Q7" s="14"/>
      <c r="R7" s="16">
        <f>Q7/$F7-1</f>
        <v>-1</v>
      </c>
      <c r="S7" s="14"/>
      <c r="T7" s="15">
        <f>S7/$F7-1</f>
        <v>-1</v>
      </c>
      <c r="U7" s="14"/>
      <c r="V7" s="16">
        <f>U7/$F7-1</f>
        <v>-1</v>
      </c>
      <c r="W7" s="14">
        <f t="shared" si="1"/>
        <v>0</v>
      </c>
      <c r="X7" s="16">
        <f t="shared" si="2"/>
        <v>-1</v>
      </c>
      <c r="Y7" s="14" t="e">
        <f t="shared" si="3"/>
        <v>#DIV/0!</v>
      </c>
      <c r="Z7" s="16" t="e">
        <f t="shared" si="4"/>
        <v>#DIV/0!</v>
      </c>
      <c r="AA7" s="14">
        <f>BR7</f>
        <v>0</v>
      </c>
      <c r="AB7" s="16">
        <f t="shared" ref="AB7:AD8" si="13">BS7</f>
        <v>-1</v>
      </c>
      <c r="AC7" s="14" t="e">
        <f t="shared" si="13"/>
        <v>#DIV/0!</v>
      </c>
      <c r="AD7" s="16" t="e">
        <f t="shared" si="13"/>
        <v>#DIV/0!</v>
      </c>
      <c r="AG7" s="68"/>
      <c r="AH7" s="11" t="str">
        <f t="shared" ref="AH7:AH35" si="14">C7</f>
        <v>F9_g-4</v>
      </c>
      <c r="AI7" s="12">
        <f t="shared" si="8"/>
        <v>686</v>
      </c>
      <c r="AJ7" s="42">
        <f t="shared" si="0"/>
        <v>91.933333333333337</v>
      </c>
      <c r="AK7" s="13">
        <f t="shared" si="9"/>
        <v>718145</v>
      </c>
      <c r="AL7" s="14"/>
      <c r="AM7" s="14"/>
      <c r="AN7" s="14"/>
      <c r="AO7" s="14"/>
      <c r="AP7" s="14"/>
      <c r="AQ7" s="14"/>
      <c r="AR7" s="14"/>
      <c r="AS7" s="14"/>
      <c r="AT7" s="14"/>
      <c r="AU7" s="13"/>
      <c r="AV7" s="14">
        <f t="shared" ref="AV7:AV35" si="15">MIN(AL7:AU7)</f>
        <v>0</v>
      </c>
      <c r="AW7" s="16">
        <f t="shared" ref="AW7:AW35" si="16">AV7/AK7-1</f>
        <v>-1</v>
      </c>
      <c r="AX7" s="14" t="e">
        <f t="shared" ref="AX7:AX35" si="17">AVERAGE(AL7:AU7)</f>
        <v>#DIV/0!</v>
      </c>
      <c r="AY7" s="16" t="e">
        <f t="shared" ref="AY7:AY35" si="18">AX7/AK7-1</f>
        <v>#DIV/0!</v>
      </c>
      <c r="AZ7" s="24" t="e">
        <f t="shared" ref="AZ7:AZ35" si="19">_xlfn.STDEV.P(AL7:AU7)</f>
        <v>#DIV/0!</v>
      </c>
      <c r="BC7" s="68"/>
      <c r="BD7" s="11" t="str">
        <f>C7</f>
        <v>F9_g-4</v>
      </c>
      <c r="BE7" s="12">
        <f t="shared" ref="BE7:BG8" si="20">D7</f>
        <v>686</v>
      </c>
      <c r="BF7" s="42">
        <f t="shared" si="20"/>
        <v>91.933333333333337</v>
      </c>
      <c r="BG7" s="13">
        <f t="shared" si="20"/>
        <v>718145</v>
      </c>
      <c r="BH7" s="14"/>
      <c r="BI7" s="14"/>
      <c r="BJ7" s="14"/>
      <c r="BK7" s="14"/>
      <c r="BL7" s="14"/>
      <c r="BM7" s="14"/>
      <c r="BN7" s="14"/>
      <c r="BO7" s="14"/>
      <c r="BP7" s="14"/>
      <c r="BQ7" s="13"/>
      <c r="BR7" s="14">
        <f t="shared" ref="BR7:BR35" si="21">MIN(BH7:BQ7)</f>
        <v>0</v>
      </c>
      <c r="BS7" s="16">
        <f t="shared" ref="BS7:BS35" si="22">BR7/BG7-1</f>
        <v>-1</v>
      </c>
      <c r="BT7" s="14" t="e">
        <f t="shared" ref="BT7:BT35" si="23">AVERAGE(BH7:BQ7)</f>
        <v>#DIV/0!</v>
      </c>
      <c r="BU7" s="16" t="e">
        <f t="shared" ref="BU7:BU35" si="24">BT7/BG7-1</f>
        <v>#DIV/0!</v>
      </c>
      <c r="BV7" s="24" t="e">
        <f t="shared" ref="BV7:BV35" si="25">_xlfn.STDEV.P(BH7:BQ7)</f>
        <v>#DIV/0!</v>
      </c>
    </row>
    <row r="8" spans="2:74" x14ac:dyDescent="0.25">
      <c r="B8" s="32"/>
      <c r="C8" s="11" t="s">
        <v>89</v>
      </c>
      <c r="D8" s="13">
        <v>728</v>
      </c>
      <c r="E8" s="13">
        <f t="shared" ref="E8:E35" si="26">60*D44/1000*3.5/1.8</f>
        <v>92.750000000000014</v>
      </c>
      <c r="F8" s="13">
        <v>261743</v>
      </c>
      <c r="G8" s="14"/>
      <c r="H8" s="15">
        <f t="shared" ref="H8:H35" si="27">G8/$F8-1</f>
        <v>-1</v>
      </c>
      <c r="I8" s="14"/>
      <c r="J8" s="16">
        <f t="shared" ref="J8:J35" si="28">I8/$F8-1</f>
        <v>-1</v>
      </c>
      <c r="K8" s="14"/>
      <c r="L8" s="15">
        <f t="shared" ref="L8:L35" si="29">K8/$F8-1</f>
        <v>-1</v>
      </c>
      <c r="M8" s="14"/>
      <c r="N8" s="16">
        <f t="shared" ref="N8:N35" si="30">M8/$F8-1</f>
        <v>-1</v>
      </c>
      <c r="O8" s="14"/>
      <c r="P8" s="15">
        <f t="shared" ref="P8:P35" si="31">O8/$F8-1</f>
        <v>-1</v>
      </c>
      <c r="Q8" s="14"/>
      <c r="R8" s="16">
        <f t="shared" ref="R8:R35" si="32">Q8/$F8-1</f>
        <v>-1</v>
      </c>
      <c r="S8" s="14"/>
      <c r="T8" s="15">
        <f t="shared" ref="T8:T35" si="33">S8/$F8-1</f>
        <v>-1</v>
      </c>
      <c r="U8" s="14"/>
      <c r="V8" s="16">
        <f t="shared" ref="V8:V35" si="34">U8/$F8-1</f>
        <v>-1</v>
      </c>
      <c r="W8" s="14">
        <f t="shared" si="1"/>
        <v>0</v>
      </c>
      <c r="X8" s="16">
        <f t="shared" si="2"/>
        <v>-1</v>
      </c>
      <c r="Y8" s="14" t="e">
        <f t="shared" si="3"/>
        <v>#DIV/0!</v>
      </c>
      <c r="Z8" s="16" t="e">
        <f t="shared" si="4"/>
        <v>#DIV/0!</v>
      </c>
      <c r="AA8" s="14">
        <f t="shared" ref="AA8:AA35" si="35">BR8</f>
        <v>0</v>
      </c>
      <c r="AB8" s="16">
        <f t="shared" si="13"/>
        <v>-1</v>
      </c>
      <c r="AC8" s="14" t="e">
        <f t="shared" si="13"/>
        <v>#DIV/0!</v>
      </c>
      <c r="AD8" s="16" t="e">
        <f t="shared" si="13"/>
        <v>#DIV/0!</v>
      </c>
      <c r="AG8" s="68"/>
      <c r="AH8" s="11" t="str">
        <f t="shared" si="14"/>
        <v>F1_p-2</v>
      </c>
      <c r="AI8" s="12">
        <f t="shared" si="8"/>
        <v>728</v>
      </c>
      <c r="AJ8" s="42">
        <f t="shared" si="0"/>
        <v>92.750000000000014</v>
      </c>
      <c r="AK8" s="13">
        <f t="shared" si="9"/>
        <v>261743</v>
      </c>
      <c r="AL8" s="14"/>
      <c r="AM8" s="14"/>
      <c r="AN8" s="14"/>
      <c r="AO8" s="14"/>
      <c r="AP8" s="14"/>
      <c r="AQ8" s="14"/>
      <c r="AR8" s="14"/>
      <c r="AS8" s="14"/>
      <c r="AT8" s="14"/>
      <c r="AU8" s="13"/>
      <c r="AV8" s="14">
        <f t="shared" si="15"/>
        <v>0</v>
      </c>
      <c r="AW8" s="16">
        <f t="shared" si="16"/>
        <v>-1</v>
      </c>
      <c r="AX8" s="14" t="e">
        <f t="shared" si="17"/>
        <v>#DIV/0!</v>
      </c>
      <c r="AY8" s="16" t="e">
        <f t="shared" si="18"/>
        <v>#DIV/0!</v>
      </c>
      <c r="AZ8" s="24" t="e">
        <f t="shared" si="19"/>
        <v>#DIV/0!</v>
      </c>
      <c r="BC8" s="68"/>
      <c r="BD8" s="11" t="str">
        <f t="shared" ref="BD8:BD35" si="36">C8</f>
        <v>F1_p-2</v>
      </c>
      <c r="BE8" s="12">
        <f t="shared" si="20"/>
        <v>728</v>
      </c>
      <c r="BF8" s="42">
        <f t="shared" si="20"/>
        <v>92.750000000000014</v>
      </c>
      <c r="BG8" s="13">
        <f t="shared" si="20"/>
        <v>261743</v>
      </c>
      <c r="BH8" s="14"/>
      <c r="BI8" s="14"/>
      <c r="BJ8" s="14"/>
      <c r="BK8" s="14"/>
      <c r="BL8" s="14"/>
      <c r="BM8" s="14"/>
      <c r="BN8" s="14"/>
      <c r="BO8" s="14"/>
      <c r="BP8" s="14"/>
      <c r="BQ8" s="13"/>
      <c r="BR8" s="14">
        <f t="shared" si="21"/>
        <v>0</v>
      </c>
      <c r="BS8" s="16">
        <f t="shared" si="22"/>
        <v>-1</v>
      </c>
      <c r="BT8" s="14" t="e">
        <f t="shared" si="23"/>
        <v>#DIV/0!</v>
      </c>
      <c r="BU8" s="16" t="e">
        <f t="shared" si="24"/>
        <v>#DIV/0!</v>
      </c>
      <c r="BV8" s="24" t="e">
        <f t="shared" si="25"/>
        <v>#DIV/0!</v>
      </c>
    </row>
    <row r="9" spans="2:74" x14ac:dyDescent="0.25">
      <c r="B9" s="32"/>
      <c r="C9" s="11" t="s">
        <v>90</v>
      </c>
      <c r="D9" s="13">
        <v>728</v>
      </c>
      <c r="E9" s="13">
        <f t="shared" si="26"/>
        <v>92.750000000000014</v>
      </c>
      <c r="F9" s="13">
        <v>162376</v>
      </c>
      <c r="G9" s="14"/>
      <c r="H9" s="15">
        <f t="shared" si="27"/>
        <v>-1</v>
      </c>
      <c r="I9" s="14"/>
      <c r="J9" s="16">
        <f t="shared" si="28"/>
        <v>-1</v>
      </c>
      <c r="K9" s="14"/>
      <c r="L9" s="15">
        <f t="shared" si="29"/>
        <v>-1</v>
      </c>
      <c r="M9" s="14"/>
      <c r="N9" s="16">
        <f t="shared" si="30"/>
        <v>-1</v>
      </c>
      <c r="O9" s="14"/>
      <c r="P9" s="15">
        <f t="shared" si="31"/>
        <v>-1</v>
      </c>
      <c r="Q9" s="14"/>
      <c r="R9" s="16">
        <f t="shared" si="32"/>
        <v>-1</v>
      </c>
      <c r="S9" s="14"/>
      <c r="T9" s="15">
        <f t="shared" si="33"/>
        <v>-1</v>
      </c>
      <c r="U9" s="14"/>
      <c r="V9" s="16">
        <f t="shared" si="34"/>
        <v>-1</v>
      </c>
      <c r="W9" s="14">
        <f t="shared" si="1"/>
        <v>0</v>
      </c>
      <c r="X9" s="16">
        <f t="shared" si="2"/>
        <v>-1</v>
      </c>
      <c r="Y9" s="14" t="e">
        <f t="shared" si="3"/>
        <v>#DIV/0!</v>
      </c>
      <c r="Z9" s="16" t="e">
        <f t="shared" si="4"/>
        <v>#DIV/0!</v>
      </c>
      <c r="AA9" s="14">
        <f t="shared" si="35"/>
        <v>0</v>
      </c>
      <c r="AB9" s="16">
        <f t="shared" ref="AB9:AB35" si="37">BS9</f>
        <v>-1</v>
      </c>
      <c r="AC9" s="14" t="e">
        <f t="shared" ref="AC9:AC35" si="38">BT9</f>
        <v>#DIV/0!</v>
      </c>
      <c r="AD9" s="16" t="e">
        <f t="shared" ref="AD9:AD35" si="39">BU9</f>
        <v>#DIV/0!</v>
      </c>
      <c r="AG9" s="68"/>
      <c r="AH9" s="11" t="str">
        <f t="shared" si="14"/>
        <v>F1_p-6</v>
      </c>
      <c r="AI9" s="12">
        <f t="shared" si="8"/>
        <v>728</v>
      </c>
      <c r="AJ9" s="42">
        <f t="shared" si="0"/>
        <v>92.750000000000014</v>
      </c>
      <c r="AK9" s="13">
        <f t="shared" si="9"/>
        <v>162376</v>
      </c>
      <c r="AL9" s="14"/>
      <c r="AM9" s="14"/>
      <c r="AN9" s="14"/>
      <c r="AO9" s="14"/>
      <c r="AP9" s="14"/>
      <c r="AQ9" s="14"/>
      <c r="AR9" s="14"/>
      <c r="AS9" s="14"/>
      <c r="AT9" s="14"/>
      <c r="AU9" s="13"/>
      <c r="AV9" s="14">
        <f t="shared" si="15"/>
        <v>0</v>
      </c>
      <c r="AW9" s="16">
        <f t="shared" si="16"/>
        <v>-1</v>
      </c>
      <c r="AX9" s="14" t="e">
        <f t="shared" si="17"/>
        <v>#DIV/0!</v>
      </c>
      <c r="AY9" s="16" t="e">
        <f t="shared" si="18"/>
        <v>#DIV/0!</v>
      </c>
      <c r="AZ9" s="24" t="e">
        <f t="shared" si="19"/>
        <v>#DIV/0!</v>
      </c>
      <c r="BC9" s="68"/>
      <c r="BD9" s="11" t="str">
        <f t="shared" si="36"/>
        <v>F1_p-6</v>
      </c>
      <c r="BE9" s="12">
        <f t="shared" ref="BE9:BE35" si="40">D9</f>
        <v>728</v>
      </c>
      <c r="BF9" s="42">
        <f t="shared" ref="BF9:BF35" si="41">E9</f>
        <v>92.750000000000014</v>
      </c>
      <c r="BG9" s="13">
        <f t="shared" ref="BG9:BG35" si="42">F9</f>
        <v>162376</v>
      </c>
      <c r="BH9" s="14"/>
      <c r="BI9" s="14"/>
      <c r="BJ9" s="14"/>
      <c r="BK9" s="14"/>
      <c r="BL9" s="14"/>
      <c r="BM9" s="14"/>
      <c r="BN9" s="14"/>
      <c r="BO9" s="14"/>
      <c r="BP9" s="14"/>
      <c r="BQ9" s="13"/>
      <c r="BR9" s="14">
        <f t="shared" si="21"/>
        <v>0</v>
      </c>
      <c r="BS9" s="16">
        <f t="shared" si="22"/>
        <v>-1</v>
      </c>
      <c r="BT9" s="14" t="e">
        <f t="shared" si="23"/>
        <v>#DIV/0!</v>
      </c>
      <c r="BU9" s="16" t="e">
        <f t="shared" si="24"/>
        <v>#DIV/0!</v>
      </c>
      <c r="BV9" s="24" t="e">
        <f t="shared" si="25"/>
        <v>#DIV/0!</v>
      </c>
    </row>
    <row r="10" spans="2:74" x14ac:dyDescent="0.25">
      <c r="B10" s="32"/>
      <c r="C10" s="11" t="s">
        <v>87</v>
      </c>
      <c r="D10" s="13">
        <v>780</v>
      </c>
      <c r="E10" s="13">
        <f t="shared" si="26"/>
        <v>94.73333333333332</v>
      </c>
      <c r="F10" s="13">
        <v>768209</v>
      </c>
      <c r="G10" s="14"/>
      <c r="H10" s="15">
        <f t="shared" si="27"/>
        <v>-1</v>
      </c>
      <c r="I10" s="14"/>
      <c r="J10" s="16">
        <f t="shared" si="28"/>
        <v>-1</v>
      </c>
      <c r="K10" s="14"/>
      <c r="L10" s="15">
        <f t="shared" si="29"/>
        <v>-1</v>
      </c>
      <c r="M10" s="14"/>
      <c r="N10" s="16">
        <f t="shared" si="30"/>
        <v>-1</v>
      </c>
      <c r="O10" s="14"/>
      <c r="P10" s="15">
        <f t="shared" si="31"/>
        <v>-1</v>
      </c>
      <c r="Q10" s="14"/>
      <c r="R10" s="16">
        <f t="shared" si="32"/>
        <v>-1</v>
      </c>
      <c r="S10" s="14"/>
      <c r="T10" s="15">
        <f t="shared" si="33"/>
        <v>-1</v>
      </c>
      <c r="U10" s="14"/>
      <c r="V10" s="16">
        <f t="shared" si="34"/>
        <v>-1</v>
      </c>
      <c r="W10" s="14">
        <f t="shared" si="1"/>
        <v>0</v>
      </c>
      <c r="X10" s="16">
        <f t="shared" si="2"/>
        <v>-1</v>
      </c>
      <c r="Y10" s="14" t="e">
        <f t="shared" si="3"/>
        <v>#DIV/0!</v>
      </c>
      <c r="Z10" s="16" t="e">
        <f t="shared" si="4"/>
        <v>#DIV/0!</v>
      </c>
      <c r="AA10" s="14">
        <f t="shared" si="35"/>
        <v>0</v>
      </c>
      <c r="AB10" s="16">
        <f t="shared" si="37"/>
        <v>-1</v>
      </c>
      <c r="AC10" s="14" t="e">
        <f t="shared" si="38"/>
        <v>#DIV/0!</v>
      </c>
      <c r="AD10" s="16" t="e">
        <f t="shared" si="39"/>
        <v>#DIV/0!</v>
      </c>
      <c r="AG10" s="68"/>
      <c r="AH10" s="11" t="str">
        <f t="shared" si="14"/>
        <v>F1_g-4</v>
      </c>
      <c r="AI10" s="12">
        <f t="shared" si="8"/>
        <v>780</v>
      </c>
      <c r="AJ10" s="42">
        <f t="shared" si="0"/>
        <v>94.73333333333332</v>
      </c>
      <c r="AK10" s="13">
        <f t="shared" si="9"/>
        <v>768209</v>
      </c>
      <c r="AL10" s="29"/>
      <c r="AM10" s="14"/>
      <c r="AN10" s="14"/>
      <c r="AO10" s="14"/>
      <c r="AP10" s="14"/>
      <c r="AQ10" s="14"/>
      <c r="AR10" s="14"/>
      <c r="AS10" s="14"/>
      <c r="AT10" s="14"/>
      <c r="AU10" s="13"/>
      <c r="AV10" s="14">
        <f t="shared" si="15"/>
        <v>0</v>
      </c>
      <c r="AW10" s="16">
        <f t="shared" si="16"/>
        <v>-1</v>
      </c>
      <c r="AX10" s="14" t="e">
        <f t="shared" si="17"/>
        <v>#DIV/0!</v>
      </c>
      <c r="AY10" s="16" t="e">
        <f t="shared" si="18"/>
        <v>#DIV/0!</v>
      </c>
      <c r="AZ10" s="24" t="e">
        <f t="shared" si="19"/>
        <v>#DIV/0!</v>
      </c>
      <c r="BC10" s="68"/>
      <c r="BD10" s="11" t="str">
        <f t="shared" si="36"/>
        <v>F1_g-4</v>
      </c>
      <c r="BE10" s="12">
        <f t="shared" si="40"/>
        <v>780</v>
      </c>
      <c r="BF10" s="42">
        <f t="shared" si="41"/>
        <v>94.73333333333332</v>
      </c>
      <c r="BG10" s="13">
        <f t="shared" si="42"/>
        <v>768209</v>
      </c>
      <c r="BH10" s="29"/>
      <c r="BI10" s="14"/>
      <c r="BJ10" s="14"/>
      <c r="BK10" s="14"/>
      <c r="BL10" s="14"/>
      <c r="BM10" s="14"/>
      <c r="BN10" s="14"/>
      <c r="BO10" s="14"/>
      <c r="BP10" s="14"/>
      <c r="BQ10" s="13"/>
      <c r="BR10" s="14">
        <f t="shared" si="21"/>
        <v>0</v>
      </c>
      <c r="BS10" s="16">
        <f t="shared" si="22"/>
        <v>-1</v>
      </c>
      <c r="BT10" s="14" t="e">
        <f t="shared" si="23"/>
        <v>#DIV/0!</v>
      </c>
      <c r="BU10" s="16" t="e">
        <f t="shared" si="24"/>
        <v>#DIV/0!</v>
      </c>
      <c r="BV10" s="24" t="e">
        <f t="shared" si="25"/>
        <v>#DIV/0!</v>
      </c>
    </row>
    <row r="11" spans="2:74" x14ac:dyDescent="0.25">
      <c r="B11" s="31"/>
      <c r="C11" s="11" t="s">
        <v>88</v>
      </c>
      <c r="D11" s="24">
        <v>780</v>
      </c>
      <c r="E11" s="24">
        <f t="shared" si="26"/>
        <v>94.73333333333332</v>
      </c>
      <c r="F11" s="24">
        <v>474809</v>
      </c>
      <c r="G11" s="14"/>
      <c r="H11" s="15">
        <f t="shared" si="27"/>
        <v>-1</v>
      </c>
      <c r="I11" s="14"/>
      <c r="J11" s="16">
        <f t="shared" si="28"/>
        <v>-1</v>
      </c>
      <c r="K11" s="14"/>
      <c r="L11" s="15">
        <f t="shared" si="29"/>
        <v>-1</v>
      </c>
      <c r="M11" s="14"/>
      <c r="N11" s="16">
        <f t="shared" si="30"/>
        <v>-1</v>
      </c>
      <c r="O11" s="14"/>
      <c r="P11" s="15">
        <f t="shared" si="31"/>
        <v>-1</v>
      </c>
      <c r="Q11" s="14"/>
      <c r="R11" s="16">
        <f t="shared" si="32"/>
        <v>-1</v>
      </c>
      <c r="S11" s="14"/>
      <c r="T11" s="15">
        <f t="shared" si="33"/>
        <v>-1</v>
      </c>
      <c r="U11" s="14"/>
      <c r="V11" s="16">
        <f t="shared" si="34"/>
        <v>-1</v>
      </c>
      <c r="W11" s="14">
        <f t="shared" si="1"/>
        <v>0</v>
      </c>
      <c r="X11" s="16">
        <f t="shared" si="2"/>
        <v>-1</v>
      </c>
      <c r="Y11" s="14" t="e">
        <f t="shared" si="3"/>
        <v>#DIV/0!</v>
      </c>
      <c r="Z11" s="16" t="e">
        <f t="shared" si="4"/>
        <v>#DIV/0!</v>
      </c>
      <c r="AA11" s="14">
        <f t="shared" si="35"/>
        <v>0</v>
      </c>
      <c r="AB11" s="16">
        <f t="shared" si="37"/>
        <v>-1</v>
      </c>
      <c r="AC11" s="14" t="e">
        <f t="shared" si="38"/>
        <v>#DIV/0!</v>
      </c>
      <c r="AD11" s="16" t="e">
        <f t="shared" si="39"/>
        <v>#DIV/0!</v>
      </c>
      <c r="AG11" s="68"/>
      <c r="AH11" s="11" t="str">
        <f t="shared" si="14"/>
        <v>F1_g-6</v>
      </c>
      <c r="AI11" s="11">
        <f t="shared" si="8"/>
        <v>780</v>
      </c>
      <c r="AJ11" s="44">
        <f t="shared" si="0"/>
        <v>94.73333333333332</v>
      </c>
      <c r="AK11" s="24">
        <f t="shared" si="9"/>
        <v>474809</v>
      </c>
      <c r="AL11" s="14"/>
      <c r="AM11" s="14"/>
      <c r="AN11" s="14"/>
      <c r="AO11" s="14"/>
      <c r="AP11" s="14"/>
      <c r="AQ11" s="14"/>
      <c r="AR11" s="14"/>
      <c r="AS11" s="14"/>
      <c r="AT11" s="14"/>
      <c r="AU11" s="13"/>
      <c r="AV11" s="14">
        <f t="shared" si="15"/>
        <v>0</v>
      </c>
      <c r="AW11" s="16">
        <f t="shared" si="16"/>
        <v>-1</v>
      </c>
      <c r="AX11" s="14" t="e">
        <f t="shared" si="17"/>
        <v>#DIV/0!</v>
      </c>
      <c r="AY11" s="16" t="e">
        <f t="shared" si="18"/>
        <v>#DIV/0!</v>
      </c>
      <c r="AZ11" s="24" t="e">
        <f t="shared" si="19"/>
        <v>#DIV/0!</v>
      </c>
      <c r="BC11" s="68"/>
      <c r="BD11" s="11" t="str">
        <f t="shared" si="36"/>
        <v>F1_g-6</v>
      </c>
      <c r="BE11" s="11">
        <f t="shared" si="40"/>
        <v>780</v>
      </c>
      <c r="BF11" s="44">
        <f t="shared" si="41"/>
        <v>94.73333333333332</v>
      </c>
      <c r="BG11" s="24">
        <f t="shared" si="42"/>
        <v>474809</v>
      </c>
      <c r="BH11" s="14"/>
      <c r="BI11" s="14"/>
      <c r="BJ11" s="14"/>
      <c r="BK11" s="14"/>
      <c r="BL11" s="14"/>
      <c r="BM11" s="14"/>
      <c r="BN11" s="14"/>
      <c r="BO11" s="14"/>
      <c r="BP11" s="14"/>
      <c r="BQ11" s="13"/>
      <c r="BR11" s="14">
        <f t="shared" si="21"/>
        <v>0</v>
      </c>
      <c r="BS11" s="16">
        <f t="shared" si="22"/>
        <v>-1</v>
      </c>
      <c r="BT11" s="14" t="e">
        <f t="shared" si="23"/>
        <v>#DIV/0!</v>
      </c>
      <c r="BU11" s="16" t="e">
        <f t="shared" si="24"/>
        <v>#DIV/0!</v>
      </c>
      <c r="BV11" s="24" t="e">
        <f t="shared" si="25"/>
        <v>#DIV/0!</v>
      </c>
    </row>
    <row r="12" spans="2:74" x14ac:dyDescent="0.25">
      <c r="B12" s="31"/>
      <c r="C12" s="11" t="s">
        <v>115</v>
      </c>
      <c r="D12" s="24">
        <v>3732</v>
      </c>
      <c r="E12" s="24">
        <f t="shared" si="26"/>
        <v>712.13333333333344</v>
      </c>
      <c r="F12" s="24">
        <v>2191441</v>
      </c>
      <c r="G12" s="14"/>
      <c r="H12" s="15">
        <f t="shared" si="27"/>
        <v>-1</v>
      </c>
      <c r="I12" s="14"/>
      <c r="J12" s="16">
        <f t="shared" si="28"/>
        <v>-1</v>
      </c>
      <c r="K12" s="14"/>
      <c r="L12" s="15">
        <f t="shared" si="29"/>
        <v>-1</v>
      </c>
      <c r="M12" s="14"/>
      <c r="N12" s="16">
        <f t="shared" si="30"/>
        <v>-1</v>
      </c>
      <c r="O12" s="14"/>
      <c r="P12" s="15">
        <f t="shared" si="31"/>
        <v>-1</v>
      </c>
      <c r="Q12" s="14"/>
      <c r="R12" s="16">
        <f t="shared" si="32"/>
        <v>-1</v>
      </c>
      <c r="S12" s="14"/>
      <c r="T12" s="15">
        <f t="shared" si="33"/>
        <v>-1</v>
      </c>
      <c r="U12" s="14"/>
      <c r="V12" s="16">
        <f t="shared" si="34"/>
        <v>-1</v>
      </c>
      <c r="W12" s="14">
        <f t="shared" si="1"/>
        <v>0</v>
      </c>
      <c r="X12" s="16">
        <f t="shared" si="2"/>
        <v>-1</v>
      </c>
      <c r="Y12" s="14" t="e">
        <f t="shared" si="3"/>
        <v>#DIV/0!</v>
      </c>
      <c r="Z12" s="16" t="e">
        <f t="shared" si="4"/>
        <v>#DIV/0!</v>
      </c>
      <c r="AA12" s="14">
        <f t="shared" si="35"/>
        <v>0</v>
      </c>
      <c r="AB12" s="16">
        <f t="shared" si="37"/>
        <v>-1</v>
      </c>
      <c r="AC12" s="14" t="e">
        <f t="shared" si="38"/>
        <v>#DIV/0!</v>
      </c>
      <c r="AD12" s="16" t="e">
        <f t="shared" si="39"/>
        <v>#DIV/0!</v>
      </c>
      <c r="AG12" s="68"/>
      <c r="AH12" s="11" t="str">
        <f t="shared" si="14"/>
        <v>S5_g-2</v>
      </c>
      <c r="AI12" s="11">
        <f t="shared" si="8"/>
        <v>3732</v>
      </c>
      <c r="AJ12" s="44">
        <f t="shared" si="0"/>
        <v>712.13333333333344</v>
      </c>
      <c r="AK12" s="24">
        <f t="shared" si="9"/>
        <v>2191441</v>
      </c>
      <c r="AL12" s="14"/>
      <c r="AM12" s="14"/>
      <c r="AN12" s="14"/>
      <c r="AO12" s="14"/>
      <c r="AP12" s="14"/>
      <c r="AQ12" s="14"/>
      <c r="AR12" s="14"/>
      <c r="AS12" s="14"/>
      <c r="AT12" s="14"/>
      <c r="AU12" s="13"/>
      <c r="AV12" s="14">
        <f t="shared" si="15"/>
        <v>0</v>
      </c>
      <c r="AW12" s="16">
        <f t="shared" si="16"/>
        <v>-1</v>
      </c>
      <c r="AX12" s="14" t="e">
        <f t="shared" si="17"/>
        <v>#DIV/0!</v>
      </c>
      <c r="AY12" s="16" t="e">
        <f t="shared" si="18"/>
        <v>#DIV/0!</v>
      </c>
      <c r="AZ12" s="24" t="e">
        <f t="shared" si="19"/>
        <v>#DIV/0!</v>
      </c>
      <c r="BC12" s="68"/>
      <c r="BD12" s="11" t="str">
        <f t="shared" si="36"/>
        <v>S5_g-2</v>
      </c>
      <c r="BE12" s="11">
        <f t="shared" si="40"/>
        <v>3732</v>
      </c>
      <c r="BF12" s="44">
        <f t="shared" si="41"/>
        <v>712.13333333333344</v>
      </c>
      <c r="BG12" s="24">
        <f t="shared" si="42"/>
        <v>2191441</v>
      </c>
      <c r="BH12" s="14"/>
      <c r="BI12" s="14"/>
      <c r="BJ12" s="14"/>
      <c r="BK12" s="14"/>
      <c r="BL12" s="14"/>
      <c r="BM12" s="14"/>
      <c r="BN12" s="14"/>
      <c r="BO12" s="14"/>
      <c r="BP12" s="14"/>
      <c r="BQ12" s="13"/>
      <c r="BR12" s="14">
        <f t="shared" si="21"/>
        <v>0</v>
      </c>
      <c r="BS12" s="16">
        <f t="shared" si="22"/>
        <v>-1</v>
      </c>
      <c r="BT12" s="14" t="e">
        <f t="shared" si="23"/>
        <v>#DIV/0!</v>
      </c>
      <c r="BU12" s="16" t="e">
        <f t="shared" si="24"/>
        <v>#DIV/0!</v>
      </c>
      <c r="BV12" s="24" t="e">
        <f t="shared" si="25"/>
        <v>#DIV/0!</v>
      </c>
    </row>
    <row r="13" spans="2:74" x14ac:dyDescent="0.25">
      <c r="B13" s="31"/>
      <c r="C13" s="11" t="s">
        <v>116</v>
      </c>
      <c r="D13" s="24">
        <v>3732</v>
      </c>
      <c r="E13" s="24">
        <f t="shared" si="26"/>
        <v>712.13333333333344</v>
      </c>
      <c r="F13" s="24">
        <v>1413134</v>
      </c>
      <c r="G13" s="14"/>
      <c r="H13" s="15">
        <f t="shared" si="27"/>
        <v>-1</v>
      </c>
      <c r="I13" s="14"/>
      <c r="J13" s="16">
        <f t="shared" si="28"/>
        <v>-1</v>
      </c>
      <c r="K13" s="14"/>
      <c r="L13" s="15">
        <f t="shared" si="29"/>
        <v>-1</v>
      </c>
      <c r="M13" s="14"/>
      <c r="N13" s="16">
        <f t="shared" si="30"/>
        <v>-1</v>
      </c>
      <c r="O13" s="14"/>
      <c r="P13" s="15">
        <f t="shared" si="31"/>
        <v>-1</v>
      </c>
      <c r="Q13" s="14"/>
      <c r="R13" s="16">
        <f t="shared" si="32"/>
        <v>-1</v>
      </c>
      <c r="S13" s="14"/>
      <c r="T13" s="15">
        <f t="shared" si="33"/>
        <v>-1</v>
      </c>
      <c r="U13" s="14"/>
      <c r="V13" s="16">
        <f t="shared" si="34"/>
        <v>-1</v>
      </c>
      <c r="W13" s="14">
        <f t="shared" si="1"/>
        <v>0</v>
      </c>
      <c r="X13" s="16">
        <f t="shared" si="2"/>
        <v>-1</v>
      </c>
      <c r="Y13" s="14" t="e">
        <f t="shared" si="3"/>
        <v>#DIV/0!</v>
      </c>
      <c r="Z13" s="16" t="e">
        <f t="shared" si="4"/>
        <v>#DIV/0!</v>
      </c>
      <c r="AA13" s="14">
        <f t="shared" si="35"/>
        <v>0</v>
      </c>
      <c r="AB13" s="16">
        <f t="shared" si="37"/>
        <v>-1</v>
      </c>
      <c r="AC13" s="14" t="e">
        <f t="shared" si="38"/>
        <v>#DIV/0!</v>
      </c>
      <c r="AD13" s="16" t="e">
        <f t="shared" si="39"/>
        <v>#DIV/0!</v>
      </c>
      <c r="AG13" s="68"/>
      <c r="AH13" s="11" t="str">
        <f t="shared" si="14"/>
        <v>S5_g-6</v>
      </c>
      <c r="AI13" s="11">
        <f t="shared" si="8"/>
        <v>3732</v>
      </c>
      <c r="AJ13" s="44">
        <f t="shared" si="0"/>
        <v>712.13333333333344</v>
      </c>
      <c r="AK13" s="24">
        <f t="shared" si="9"/>
        <v>1413134</v>
      </c>
      <c r="AL13" s="14"/>
      <c r="AM13" s="14"/>
      <c r="AN13" s="14"/>
      <c r="AO13" s="14"/>
      <c r="AP13" s="14"/>
      <c r="AQ13" s="14"/>
      <c r="AR13" s="14"/>
      <c r="AS13" s="14"/>
      <c r="AT13" s="14"/>
      <c r="AU13" s="13"/>
      <c r="AV13" s="14">
        <f t="shared" si="15"/>
        <v>0</v>
      </c>
      <c r="AW13" s="16">
        <f t="shared" si="16"/>
        <v>-1</v>
      </c>
      <c r="AX13" s="14" t="e">
        <f t="shared" si="17"/>
        <v>#DIV/0!</v>
      </c>
      <c r="AY13" s="16" t="e">
        <f t="shared" si="18"/>
        <v>#DIV/0!</v>
      </c>
      <c r="AZ13" s="24" t="e">
        <f t="shared" si="19"/>
        <v>#DIV/0!</v>
      </c>
      <c r="BC13" s="68"/>
      <c r="BD13" s="11" t="str">
        <f t="shared" si="36"/>
        <v>S5_g-6</v>
      </c>
      <c r="BE13" s="11">
        <f t="shared" si="40"/>
        <v>3732</v>
      </c>
      <c r="BF13" s="44">
        <f t="shared" si="41"/>
        <v>712.13333333333344</v>
      </c>
      <c r="BG13" s="24">
        <f t="shared" si="42"/>
        <v>1413134</v>
      </c>
      <c r="BH13" s="14"/>
      <c r="BI13" s="14"/>
      <c r="BJ13" s="14"/>
      <c r="BK13" s="14"/>
      <c r="BL13" s="14"/>
      <c r="BM13" s="14"/>
      <c r="BN13" s="14"/>
      <c r="BO13" s="14"/>
      <c r="BP13" s="14"/>
      <c r="BQ13" s="13"/>
      <c r="BR13" s="14">
        <f t="shared" si="21"/>
        <v>0</v>
      </c>
      <c r="BS13" s="16">
        <f t="shared" si="22"/>
        <v>-1</v>
      </c>
      <c r="BT13" s="14" t="e">
        <f t="shared" si="23"/>
        <v>#DIV/0!</v>
      </c>
      <c r="BU13" s="16" t="e">
        <f t="shared" si="24"/>
        <v>#DIV/0!</v>
      </c>
      <c r="BV13" s="24" t="e">
        <f t="shared" si="25"/>
        <v>#DIV/0!</v>
      </c>
    </row>
    <row r="14" spans="2:74" x14ac:dyDescent="0.25">
      <c r="B14" s="31"/>
      <c r="C14" s="11" t="s">
        <v>111</v>
      </c>
      <c r="D14" s="24">
        <v>3797</v>
      </c>
      <c r="E14" s="24">
        <f t="shared" si="26"/>
        <v>717.38333333333333</v>
      </c>
      <c r="F14" s="24">
        <v>3624502</v>
      </c>
      <c r="G14" s="14"/>
      <c r="H14" s="15">
        <f t="shared" si="27"/>
        <v>-1</v>
      </c>
      <c r="I14" s="14"/>
      <c r="J14" s="16">
        <f t="shared" si="28"/>
        <v>-1</v>
      </c>
      <c r="K14" s="14"/>
      <c r="L14" s="15">
        <f t="shared" si="29"/>
        <v>-1</v>
      </c>
      <c r="M14" s="14"/>
      <c r="N14" s="16">
        <f t="shared" si="30"/>
        <v>-1</v>
      </c>
      <c r="O14" s="14"/>
      <c r="P14" s="15">
        <f t="shared" si="31"/>
        <v>-1</v>
      </c>
      <c r="Q14" s="14"/>
      <c r="R14" s="16">
        <f t="shared" si="32"/>
        <v>-1</v>
      </c>
      <c r="S14" s="14"/>
      <c r="T14" s="15">
        <f t="shared" si="33"/>
        <v>-1</v>
      </c>
      <c r="U14" s="14"/>
      <c r="V14" s="16">
        <f t="shared" si="34"/>
        <v>-1</v>
      </c>
      <c r="W14" s="14">
        <f t="shared" si="1"/>
        <v>0</v>
      </c>
      <c r="X14" s="16">
        <f t="shared" si="2"/>
        <v>-1</v>
      </c>
      <c r="Y14" s="14" t="e">
        <f t="shared" si="3"/>
        <v>#DIV/0!</v>
      </c>
      <c r="Z14" s="16" t="e">
        <f t="shared" si="4"/>
        <v>#DIV/0!</v>
      </c>
      <c r="AA14" s="14">
        <f t="shared" si="35"/>
        <v>0</v>
      </c>
      <c r="AB14" s="16">
        <f t="shared" si="37"/>
        <v>-1</v>
      </c>
      <c r="AC14" s="14" t="e">
        <f t="shared" si="38"/>
        <v>#DIV/0!</v>
      </c>
      <c r="AD14" s="16" t="e">
        <f t="shared" si="39"/>
        <v>#DIV/0!</v>
      </c>
      <c r="AG14" s="68"/>
      <c r="AH14" s="11" t="str">
        <f t="shared" si="14"/>
        <v>S1_g-1</v>
      </c>
      <c r="AI14" s="11">
        <f t="shared" si="8"/>
        <v>3797</v>
      </c>
      <c r="AJ14" s="44">
        <f t="shared" si="0"/>
        <v>717.38333333333333</v>
      </c>
      <c r="AK14" s="24">
        <f t="shared" si="9"/>
        <v>3624502</v>
      </c>
      <c r="AL14" s="14"/>
      <c r="AM14" s="14"/>
      <c r="AN14" s="14"/>
      <c r="AO14" s="14"/>
      <c r="AP14" s="14"/>
      <c r="AQ14" s="14"/>
      <c r="AR14" s="14"/>
      <c r="AS14" s="14"/>
      <c r="AT14" s="14"/>
      <c r="AU14" s="13"/>
      <c r="AV14" s="14">
        <f t="shared" si="15"/>
        <v>0</v>
      </c>
      <c r="AW14" s="16">
        <f t="shared" si="16"/>
        <v>-1</v>
      </c>
      <c r="AX14" s="14" t="e">
        <f t="shared" si="17"/>
        <v>#DIV/0!</v>
      </c>
      <c r="AY14" s="16" t="e">
        <f t="shared" si="18"/>
        <v>#DIV/0!</v>
      </c>
      <c r="AZ14" s="24" t="e">
        <f t="shared" si="19"/>
        <v>#DIV/0!</v>
      </c>
      <c r="BC14" s="68"/>
      <c r="BD14" s="11" t="str">
        <f t="shared" si="36"/>
        <v>S1_g-1</v>
      </c>
      <c r="BE14" s="11">
        <f t="shared" si="40"/>
        <v>3797</v>
      </c>
      <c r="BF14" s="44">
        <f t="shared" si="41"/>
        <v>717.38333333333333</v>
      </c>
      <c r="BG14" s="24">
        <f t="shared" si="42"/>
        <v>3624502</v>
      </c>
      <c r="BH14" s="14"/>
      <c r="BI14" s="14"/>
      <c r="BJ14" s="14"/>
      <c r="BK14" s="14"/>
      <c r="BL14" s="14"/>
      <c r="BM14" s="14"/>
      <c r="BN14" s="14"/>
      <c r="BO14" s="14"/>
      <c r="BP14" s="14"/>
      <c r="BQ14" s="13"/>
      <c r="BR14" s="14">
        <f t="shared" si="21"/>
        <v>0</v>
      </c>
      <c r="BS14" s="16">
        <f t="shared" si="22"/>
        <v>-1</v>
      </c>
      <c r="BT14" s="14" t="e">
        <f t="shared" si="23"/>
        <v>#DIV/0!</v>
      </c>
      <c r="BU14" s="16" t="e">
        <f t="shared" si="24"/>
        <v>#DIV/0!</v>
      </c>
      <c r="BV14" s="24" t="e">
        <f t="shared" si="25"/>
        <v>#DIV/0!</v>
      </c>
    </row>
    <row r="15" spans="2:74" x14ac:dyDescent="0.25">
      <c r="B15" s="31"/>
      <c r="C15" s="11" t="s">
        <v>112</v>
      </c>
      <c r="D15" s="24">
        <v>3797</v>
      </c>
      <c r="E15" s="24">
        <f t="shared" si="26"/>
        <v>717.38333333333333</v>
      </c>
      <c r="F15" s="24">
        <v>1470679</v>
      </c>
      <c r="G15" s="14"/>
      <c r="H15" s="15">
        <f t="shared" si="27"/>
        <v>-1</v>
      </c>
      <c r="I15" s="14"/>
      <c r="J15" s="16">
        <f t="shared" si="28"/>
        <v>-1</v>
      </c>
      <c r="K15" s="14"/>
      <c r="L15" s="15">
        <f t="shared" si="29"/>
        <v>-1</v>
      </c>
      <c r="M15" s="14"/>
      <c r="N15" s="16">
        <f t="shared" si="30"/>
        <v>-1</v>
      </c>
      <c r="O15" s="14"/>
      <c r="P15" s="15">
        <f t="shared" si="31"/>
        <v>-1</v>
      </c>
      <c r="Q15" s="14"/>
      <c r="R15" s="16">
        <f t="shared" si="32"/>
        <v>-1</v>
      </c>
      <c r="S15" s="14"/>
      <c r="T15" s="15">
        <f t="shared" si="33"/>
        <v>-1</v>
      </c>
      <c r="U15" s="14"/>
      <c r="V15" s="16">
        <f t="shared" si="34"/>
        <v>-1</v>
      </c>
      <c r="W15" s="14">
        <f t="shared" si="1"/>
        <v>0</v>
      </c>
      <c r="X15" s="16">
        <f t="shared" si="2"/>
        <v>-1</v>
      </c>
      <c r="Y15" s="14" t="e">
        <f t="shared" si="3"/>
        <v>#DIV/0!</v>
      </c>
      <c r="Z15" s="16" t="e">
        <f t="shared" si="4"/>
        <v>#DIV/0!</v>
      </c>
      <c r="AA15" s="14">
        <f t="shared" si="35"/>
        <v>0</v>
      </c>
      <c r="AB15" s="16">
        <f t="shared" si="37"/>
        <v>-1</v>
      </c>
      <c r="AC15" s="14" t="e">
        <f t="shared" si="38"/>
        <v>#DIV/0!</v>
      </c>
      <c r="AD15" s="16" t="e">
        <f t="shared" si="39"/>
        <v>#DIV/0!</v>
      </c>
      <c r="AG15" s="68"/>
      <c r="AH15" s="11" t="str">
        <f t="shared" si="14"/>
        <v>S1_g-6</v>
      </c>
      <c r="AI15" s="11">
        <f t="shared" si="8"/>
        <v>3797</v>
      </c>
      <c r="AJ15" s="44">
        <f t="shared" si="0"/>
        <v>717.38333333333333</v>
      </c>
      <c r="AK15" s="24">
        <f t="shared" si="9"/>
        <v>1470679</v>
      </c>
      <c r="AL15" s="14"/>
      <c r="AM15" s="14"/>
      <c r="AN15" s="14"/>
      <c r="AO15" s="14"/>
      <c r="AP15" s="14"/>
      <c r="AQ15" s="14"/>
      <c r="AR15" s="14"/>
      <c r="AS15" s="14"/>
      <c r="AT15" s="14"/>
      <c r="AU15" s="13"/>
      <c r="AV15" s="14">
        <f t="shared" si="15"/>
        <v>0</v>
      </c>
      <c r="AW15" s="16">
        <f t="shared" si="16"/>
        <v>-1</v>
      </c>
      <c r="AX15" s="14" t="e">
        <f t="shared" si="17"/>
        <v>#DIV/0!</v>
      </c>
      <c r="AY15" s="16" t="e">
        <f t="shared" si="18"/>
        <v>#DIV/0!</v>
      </c>
      <c r="AZ15" s="24" t="e">
        <f t="shared" si="19"/>
        <v>#DIV/0!</v>
      </c>
      <c r="BC15" s="68"/>
      <c r="BD15" s="11" t="str">
        <f t="shared" si="36"/>
        <v>S1_g-6</v>
      </c>
      <c r="BE15" s="11">
        <f t="shared" si="40"/>
        <v>3797</v>
      </c>
      <c r="BF15" s="44">
        <f t="shared" si="41"/>
        <v>717.38333333333333</v>
      </c>
      <c r="BG15" s="24">
        <f t="shared" si="42"/>
        <v>1470679</v>
      </c>
      <c r="BH15" s="14"/>
      <c r="BI15" s="14"/>
      <c r="BJ15" s="14"/>
      <c r="BK15" s="14"/>
      <c r="BL15" s="14"/>
      <c r="BM15" s="14"/>
      <c r="BN15" s="14"/>
      <c r="BO15" s="14"/>
      <c r="BP15" s="14"/>
      <c r="BQ15" s="13"/>
      <c r="BR15" s="14">
        <f t="shared" si="21"/>
        <v>0</v>
      </c>
      <c r="BS15" s="16">
        <f t="shared" si="22"/>
        <v>-1</v>
      </c>
      <c r="BT15" s="14" t="e">
        <f t="shared" si="23"/>
        <v>#DIV/0!</v>
      </c>
      <c r="BU15" s="16" t="e">
        <f t="shared" si="24"/>
        <v>#DIV/0!</v>
      </c>
      <c r="BV15" s="24" t="e">
        <f t="shared" si="25"/>
        <v>#DIV/0!</v>
      </c>
    </row>
    <row r="16" spans="2:74" x14ac:dyDescent="0.25">
      <c r="B16" s="31"/>
      <c r="C16" s="11" t="s">
        <v>113</v>
      </c>
      <c r="D16" s="24">
        <v>3797</v>
      </c>
      <c r="E16" s="24">
        <f t="shared" si="26"/>
        <v>717.38333333333333</v>
      </c>
      <c r="F16" s="24">
        <v>3459811</v>
      </c>
      <c r="G16" s="14"/>
      <c r="H16" s="15">
        <f t="shared" si="27"/>
        <v>-1</v>
      </c>
      <c r="I16" s="14"/>
      <c r="J16" s="16">
        <f t="shared" si="28"/>
        <v>-1</v>
      </c>
      <c r="K16" s="14"/>
      <c r="L16" s="15">
        <f t="shared" si="29"/>
        <v>-1</v>
      </c>
      <c r="M16" s="14"/>
      <c r="N16" s="16">
        <f t="shared" si="30"/>
        <v>-1</v>
      </c>
      <c r="O16" s="14"/>
      <c r="P16" s="15">
        <f t="shared" si="31"/>
        <v>-1</v>
      </c>
      <c r="Q16" s="14"/>
      <c r="R16" s="16">
        <f t="shared" si="32"/>
        <v>-1</v>
      </c>
      <c r="S16" s="14"/>
      <c r="T16" s="15">
        <f t="shared" si="33"/>
        <v>-1</v>
      </c>
      <c r="U16" s="14"/>
      <c r="V16" s="16">
        <f t="shared" si="34"/>
        <v>-1</v>
      </c>
      <c r="W16" s="14">
        <f t="shared" si="1"/>
        <v>0</v>
      </c>
      <c r="X16" s="16">
        <f t="shared" si="2"/>
        <v>-1</v>
      </c>
      <c r="Y16" s="14" t="e">
        <f t="shared" si="3"/>
        <v>#DIV/0!</v>
      </c>
      <c r="Z16" s="16" t="e">
        <f t="shared" si="4"/>
        <v>#DIV/0!</v>
      </c>
      <c r="AA16" s="14">
        <f t="shared" si="35"/>
        <v>0</v>
      </c>
      <c r="AB16" s="16">
        <f t="shared" si="37"/>
        <v>-1</v>
      </c>
      <c r="AC16" s="14" t="e">
        <f t="shared" si="38"/>
        <v>#DIV/0!</v>
      </c>
      <c r="AD16" s="16" t="e">
        <f t="shared" si="39"/>
        <v>#DIV/0!</v>
      </c>
      <c r="AG16" s="68"/>
      <c r="AH16" s="11" t="str">
        <f t="shared" si="14"/>
        <v>S2_g-1</v>
      </c>
      <c r="AI16" s="11">
        <f t="shared" si="8"/>
        <v>3797</v>
      </c>
      <c r="AJ16" s="44">
        <f t="shared" si="0"/>
        <v>717.38333333333333</v>
      </c>
      <c r="AK16" s="24">
        <f t="shared" si="9"/>
        <v>3459811</v>
      </c>
      <c r="AL16" s="14"/>
      <c r="AM16" s="14"/>
      <c r="AN16" s="14"/>
      <c r="AO16" s="14"/>
      <c r="AP16" s="14"/>
      <c r="AQ16" s="14"/>
      <c r="AR16" s="14"/>
      <c r="AS16" s="14"/>
      <c r="AT16" s="14"/>
      <c r="AU16" s="13"/>
      <c r="AV16" s="14">
        <f t="shared" si="15"/>
        <v>0</v>
      </c>
      <c r="AW16" s="16">
        <f t="shared" si="16"/>
        <v>-1</v>
      </c>
      <c r="AX16" s="14" t="e">
        <f t="shared" si="17"/>
        <v>#DIV/0!</v>
      </c>
      <c r="AY16" s="16" t="e">
        <f t="shared" si="18"/>
        <v>#DIV/0!</v>
      </c>
      <c r="AZ16" s="24" t="e">
        <f t="shared" si="19"/>
        <v>#DIV/0!</v>
      </c>
      <c r="BC16" s="68"/>
      <c r="BD16" s="11" t="str">
        <f t="shared" si="36"/>
        <v>S2_g-1</v>
      </c>
      <c r="BE16" s="11">
        <f t="shared" si="40"/>
        <v>3797</v>
      </c>
      <c r="BF16" s="44">
        <f t="shared" si="41"/>
        <v>717.38333333333333</v>
      </c>
      <c r="BG16" s="24">
        <f t="shared" si="42"/>
        <v>3459811</v>
      </c>
      <c r="BH16" s="14"/>
      <c r="BI16" s="14"/>
      <c r="BJ16" s="14"/>
      <c r="BK16" s="14"/>
      <c r="BL16" s="14"/>
      <c r="BM16" s="14"/>
      <c r="BN16" s="14"/>
      <c r="BO16" s="14"/>
      <c r="BP16" s="14"/>
      <c r="BQ16" s="13"/>
      <c r="BR16" s="14">
        <f t="shared" si="21"/>
        <v>0</v>
      </c>
      <c r="BS16" s="16">
        <f t="shared" si="22"/>
        <v>-1</v>
      </c>
      <c r="BT16" s="14" t="e">
        <f t="shared" si="23"/>
        <v>#DIV/0!</v>
      </c>
      <c r="BU16" s="16" t="e">
        <f t="shared" si="24"/>
        <v>#DIV/0!</v>
      </c>
      <c r="BV16" s="24" t="e">
        <f t="shared" si="25"/>
        <v>#DIV/0!</v>
      </c>
    </row>
    <row r="17" spans="2:74" x14ac:dyDescent="0.25">
      <c r="B17" s="31"/>
      <c r="C17" s="11" t="s">
        <v>114</v>
      </c>
      <c r="D17" s="24">
        <v>3797</v>
      </c>
      <c r="E17" s="24">
        <f t="shared" si="26"/>
        <v>717.38333333333333</v>
      </c>
      <c r="F17" s="24">
        <v>1439140</v>
      </c>
      <c r="G17" s="14"/>
      <c r="H17" s="15">
        <f t="shared" si="27"/>
        <v>-1</v>
      </c>
      <c r="I17" s="14"/>
      <c r="J17" s="16">
        <f t="shared" si="28"/>
        <v>-1</v>
      </c>
      <c r="K17" s="14"/>
      <c r="L17" s="15">
        <f t="shared" si="29"/>
        <v>-1</v>
      </c>
      <c r="M17" s="14"/>
      <c r="N17" s="16">
        <f t="shared" si="30"/>
        <v>-1</v>
      </c>
      <c r="O17" s="14"/>
      <c r="P17" s="15">
        <f t="shared" si="31"/>
        <v>-1</v>
      </c>
      <c r="Q17" s="14"/>
      <c r="R17" s="16">
        <f t="shared" si="32"/>
        <v>-1</v>
      </c>
      <c r="S17" s="14"/>
      <c r="T17" s="15">
        <f t="shared" si="33"/>
        <v>-1</v>
      </c>
      <c r="U17" s="14"/>
      <c r="V17" s="16">
        <f t="shared" si="34"/>
        <v>-1</v>
      </c>
      <c r="W17" s="14">
        <f t="shared" si="1"/>
        <v>0</v>
      </c>
      <c r="X17" s="16">
        <f t="shared" si="2"/>
        <v>-1</v>
      </c>
      <c r="Y17" s="14" t="e">
        <f t="shared" si="3"/>
        <v>#DIV/0!</v>
      </c>
      <c r="Z17" s="16" t="e">
        <f t="shared" si="4"/>
        <v>#DIV/0!</v>
      </c>
      <c r="AA17" s="14">
        <f t="shared" si="35"/>
        <v>0</v>
      </c>
      <c r="AB17" s="16">
        <f t="shared" si="37"/>
        <v>-1</v>
      </c>
      <c r="AC17" s="14" t="e">
        <f t="shared" si="38"/>
        <v>#DIV/0!</v>
      </c>
      <c r="AD17" s="16" t="e">
        <f t="shared" si="39"/>
        <v>#DIV/0!</v>
      </c>
      <c r="AG17" s="68"/>
      <c r="AH17" s="11" t="str">
        <f t="shared" si="14"/>
        <v>S2_g-6</v>
      </c>
      <c r="AI17" s="11">
        <f t="shared" si="8"/>
        <v>3797</v>
      </c>
      <c r="AJ17" s="44">
        <f t="shared" si="0"/>
        <v>717.38333333333333</v>
      </c>
      <c r="AK17" s="24">
        <f t="shared" si="9"/>
        <v>1439140</v>
      </c>
      <c r="AL17" s="14"/>
      <c r="AM17" s="14"/>
      <c r="AN17" s="14"/>
      <c r="AO17" s="14"/>
      <c r="AP17" s="14"/>
      <c r="AQ17" s="14"/>
      <c r="AR17" s="14"/>
      <c r="AS17" s="14"/>
      <c r="AT17" s="14"/>
      <c r="AU17" s="13"/>
      <c r="AV17" s="14">
        <f t="shared" si="15"/>
        <v>0</v>
      </c>
      <c r="AW17" s="16">
        <f t="shared" si="16"/>
        <v>-1</v>
      </c>
      <c r="AX17" s="14" t="e">
        <f t="shared" si="17"/>
        <v>#DIV/0!</v>
      </c>
      <c r="AY17" s="16" t="e">
        <f t="shared" si="18"/>
        <v>#DIV/0!</v>
      </c>
      <c r="AZ17" s="24" t="e">
        <f t="shared" si="19"/>
        <v>#DIV/0!</v>
      </c>
      <c r="BC17" s="68"/>
      <c r="BD17" s="11" t="str">
        <f t="shared" si="36"/>
        <v>S2_g-6</v>
      </c>
      <c r="BE17" s="11">
        <f t="shared" si="40"/>
        <v>3797</v>
      </c>
      <c r="BF17" s="44">
        <f t="shared" si="41"/>
        <v>717.38333333333333</v>
      </c>
      <c r="BG17" s="24">
        <f t="shared" si="42"/>
        <v>1439140</v>
      </c>
      <c r="BH17" s="14"/>
      <c r="BI17" s="14"/>
      <c r="BJ17" s="14"/>
      <c r="BK17" s="14"/>
      <c r="BL17" s="14"/>
      <c r="BM17" s="14"/>
      <c r="BN17" s="14"/>
      <c r="BO17" s="14"/>
      <c r="BP17" s="14"/>
      <c r="BQ17" s="13"/>
      <c r="BR17" s="14">
        <f t="shared" si="21"/>
        <v>0</v>
      </c>
      <c r="BS17" s="16">
        <f t="shared" si="22"/>
        <v>-1</v>
      </c>
      <c r="BT17" s="14" t="e">
        <f t="shared" si="23"/>
        <v>#DIV/0!</v>
      </c>
      <c r="BU17" s="16" t="e">
        <f t="shared" si="24"/>
        <v>#DIV/0!</v>
      </c>
      <c r="BV17" s="24" t="e">
        <f t="shared" si="25"/>
        <v>#DIV/0!</v>
      </c>
    </row>
    <row r="18" spans="2:74" x14ac:dyDescent="0.25">
      <c r="B18" s="31"/>
      <c r="C18" s="11" t="s">
        <v>103</v>
      </c>
      <c r="D18" s="24">
        <v>6165</v>
      </c>
      <c r="E18" s="24">
        <f t="shared" si="26"/>
        <v>985.13333333333333</v>
      </c>
      <c r="F18" s="24">
        <v>5908863</v>
      </c>
      <c r="G18" s="14"/>
      <c r="H18" s="15">
        <f t="shared" si="27"/>
        <v>-1</v>
      </c>
      <c r="I18" s="14"/>
      <c r="J18" s="16">
        <f t="shared" si="28"/>
        <v>-1</v>
      </c>
      <c r="K18" s="14"/>
      <c r="L18" s="15">
        <f t="shared" si="29"/>
        <v>-1</v>
      </c>
      <c r="M18" s="14"/>
      <c r="N18" s="16">
        <f t="shared" si="30"/>
        <v>-1</v>
      </c>
      <c r="O18" s="14"/>
      <c r="P18" s="15">
        <f t="shared" si="31"/>
        <v>-1</v>
      </c>
      <c r="Q18" s="14"/>
      <c r="R18" s="16">
        <f t="shared" si="32"/>
        <v>-1</v>
      </c>
      <c r="S18" s="14"/>
      <c r="T18" s="15">
        <f t="shared" si="33"/>
        <v>-1</v>
      </c>
      <c r="U18" s="14"/>
      <c r="V18" s="16">
        <f t="shared" si="34"/>
        <v>-1</v>
      </c>
      <c r="W18" s="14">
        <f t="shared" si="1"/>
        <v>0</v>
      </c>
      <c r="X18" s="16">
        <f t="shared" si="2"/>
        <v>-1</v>
      </c>
      <c r="Y18" s="14" t="e">
        <f t="shared" si="3"/>
        <v>#DIV/0!</v>
      </c>
      <c r="Z18" s="16" t="e">
        <f t="shared" si="4"/>
        <v>#DIV/0!</v>
      </c>
      <c r="AA18" s="14">
        <f t="shared" si="35"/>
        <v>0</v>
      </c>
      <c r="AB18" s="16">
        <f t="shared" si="37"/>
        <v>-1</v>
      </c>
      <c r="AC18" s="14" t="e">
        <f t="shared" si="38"/>
        <v>#DIV/0!</v>
      </c>
      <c r="AD18" s="16" t="e">
        <f t="shared" si="39"/>
        <v>#DIV/0!</v>
      </c>
      <c r="AG18" s="68"/>
      <c r="AH18" s="11" t="str">
        <f t="shared" si="14"/>
        <v>N5_g-2</v>
      </c>
      <c r="AI18" s="11">
        <f t="shared" si="8"/>
        <v>6165</v>
      </c>
      <c r="AJ18" s="44">
        <f t="shared" si="0"/>
        <v>985.13333333333333</v>
      </c>
      <c r="AK18" s="24">
        <f t="shared" si="9"/>
        <v>5908863</v>
      </c>
      <c r="AL18" s="14"/>
      <c r="AM18" s="14"/>
      <c r="AN18" s="14"/>
      <c r="AO18" s="14"/>
      <c r="AP18" s="14"/>
      <c r="AQ18" s="14"/>
      <c r="AR18" s="14"/>
      <c r="AS18" s="14"/>
      <c r="AT18" s="14"/>
      <c r="AU18" s="13"/>
      <c r="AV18" s="14">
        <f t="shared" si="15"/>
        <v>0</v>
      </c>
      <c r="AW18" s="16">
        <f t="shared" si="16"/>
        <v>-1</v>
      </c>
      <c r="AX18" s="14" t="e">
        <f t="shared" si="17"/>
        <v>#DIV/0!</v>
      </c>
      <c r="AY18" s="16" t="e">
        <f t="shared" si="18"/>
        <v>#DIV/0!</v>
      </c>
      <c r="AZ18" s="24" t="e">
        <f t="shared" si="19"/>
        <v>#DIV/0!</v>
      </c>
      <c r="BC18" s="68"/>
      <c r="BD18" s="11" t="str">
        <f t="shared" si="36"/>
        <v>N5_g-2</v>
      </c>
      <c r="BE18" s="11">
        <f t="shared" si="40"/>
        <v>6165</v>
      </c>
      <c r="BF18" s="44">
        <f t="shared" si="41"/>
        <v>985.13333333333333</v>
      </c>
      <c r="BG18" s="24">
        <f t="shared" si="42"/>
        <v>5908863</v>
      </c>
      <c r="BH18" s="14"/>
      <c r="BI18" s="14"/>
      <c r="BJ18" s="14"/>
      <c r="BK18" s="14"/>
      <c r="BL18" s="14"/>
      <c r="BM18" s="14"/>
      <c r="BN18" s="14"/>
      <c r="BO18" s="14"/>
      <c r="BP18" s="14"/>
      <c r="BQ18" s="13"/>
      <c r="BR18" s="14">
        <f t="shared" si="21"/>
        <v>0</v>
      </c>
      <c r="BS18" s="16">
        <f t="shared" si="22"/>
        <v>-1</v>
      </c>
      <c r="BT18" s="14" t="e">
        <f t="shared" si="23"/>
        <v>#DIV/0!</v>
      </c>
      <c r="BU18" s="16" t="e">
        <f t="shared" si="24"/>
        <v>#DIV/0!</v>
      </c>
      <c r="BV18" s="24" t="e">
        <f t="shared" si="25"/>
        <v>#DIV/0!</v>
      </c>
    </row>
    <row r="19" spans="2:74" x14ac:dyDescent="0.25">
      <c r="B19" s="31"/>
      <c r="C19" s="11" t="s">
        <v>104</v>
      </c>
      <c r="D19" s="24">
        <v>6165</v>
      </c>
      <c r="E19" s="24">
        <f t="shared" si="26"/>
        <v>985.13333333333333</v>
      </c>
      <c r="F19" s="24">
        <v>3325667</v>
      </c>
      <c r="G19" s="14"/>
      <c r="H19" s="15">
        <f t="shared" si="27"/>
        <v>-1</v>
      </c>
      <c r="I19" s="14"/>
      <c r="J19" s="16">
        <f t="shared" si="28"/>
        <v>-1</v>
      </c>
      <c r="K19" s="14"/>
      <c r="L19" s="15">
        <f t="shared" si="29"/>
        <v>-1</v>
      </c>
      <c r="M19" s="14"/>
      <c r="N19" s="16">
        <f t="shared" si="30"/>
        <v>-1</v>
      </c>
      <c r="O19" s="14"/>
      <c r="P19" s="15">
        <f t="shared" si="31"/>
        <v>-1</v>
      </c>
      <c r="Q19" s="14"/>
      <c r="R19" s="16">
        <f t="shared" si="32"/>
        <v>-1</v>
      </c>
      <c r="S19" s="14"/>
      <c r="T19" s="15">
        <f t="shared" si="33"/>
        <v>-1</v>
      </c>
      <c r="U19" s="14"/>
      <c r="V19" s="16">
        <f t="shared" si="34"/>
        <v>-1</v>
      </c>
      <c r="W19" s="14">
        <f t="shared" si="1"/>
        <v>0</v>
      </c>
      <c r="X19" s="16">
        <f t="shared" si="2"/>
        <v>-1</v>
      </c>
      <c r="Y19" s="14" t="e">
        <f t="shared" si="3"/>
        <v>#DIV/0!</v>
      </c>
      <c r="Z19" s="16" t="e">
        <f t="shared" si="4"/>
        <v>#DIV/0!</v>
      </c>
      <c r="AA19" s="14">
        <f t="shared" si="35"/>
        <v>0</v>
      </c>
      <c r="AB19" s="16">
        <f t="shared" si="37"/>
        <v>-1</v>
      </c>
      <c r="AC19" s="14" t="e">
        <f t="shared" si="38"/>
        <v>#DIV/0!</v>
      </c>
      <c r="AD19" s="16" t="e">
        <f t="shared" si="39"/>
        <v>#DIV/0!</v>
      </c>
      <c r="AG19" s="68"/>
      <c r="AH19" s="11" t="str">
        <f t="shared" si="14"/>
        <v>N5_g-5</v>
      </c>
      <c r="AI19" s="11">
        <f t="shared" si="8"/>
        <v>6165</v>
      </c>
      <c r="AJ19" s="44">
        <f t="shared" si="0"/>
        <v>985.13333333333333</v>
      </c>
      <c r="AK19" s="24">
        <f t="shared" si="9"/>
        <v>3325667</v>
      </c>
      <c r="AL19" s="14"/>
      <c r="AM19" s="14"/>
      <c r="AN19" s="14"/>
      <c r="AO19" s="14"/>
      <c r="AP19" s="14"/>
      <c r="AQ19" s="14"/>
      <c r="AR19" s="14"/>
      <c r="AS19" s="14"/>
      <c r="AT19" s="14"/>
      <c r="AU19" s="13"/>
      <c r="AV19" s="14">
        <f t="shared" si="15"/>
        <v>0</v>
      </c>
      <c r="AW19" s="16">
        <f t="shared" si="16"/>
        <v>-1</v>
      </c>
      <c r="AX19" s="14" t="e">
        <f t="shared" si="17"/>
        <v>#DIV/0!</v>
      </c>
      <c r="AY19" s="16" t="e">
        <f t="shared" si="18"/>
        <v>#DIV/0!</v>
      </c>
      <c r="AZ19" s="24" t="e">
        <f t="shared" si="19"/>
        <v>#DIV/0!</v>
      </c>
      <c r="BC19" s="68"/>
      <c r="BD19" s="11" t="str">
        <f t="shared" si="36"/>
        <v>N5_g-5</v>
      </c>
      <c r="BE19" s="11">
        <f t="shared" si="40"/>
        <v>6165</v>
      </c>
      <c r="BF19" s="44">
        <f t="shared" si="41"/>
        <v>985.13333333333333</v>
      </c>
      <c r="BG19" s="24">
        <f t="shared" si="42"/>
        <v>3325667</v>
      </c>
      <c r="BH19" s="14"/>
      <c r="BI19" s="14"/>
      <c r="BJ19" s="14"/>
      <c r="BK19" s="14"/>
      <c r="BL19" s="14"/>
      <c r="BM19" s="14"/>
      <c r="BN19" s="14"/>
      <c r="BO19" s="14"/>
      <c r="BP19" s="14"/>
      <c r="BQ19" s="13"/>
      <c r="BR19" s="14">
        <f t="shared" si="21"/>
        <v>0</v>
      </c>
      <c r="BS19" s="16">
        <f t="shared" si="22"/>
        <v>-1</v>
      </c>
      <c r="BT19" s="14" t="e">
        <f t="shared" si="23"/>
        <v>#DIV/0!</v>
      </c>
      <c r="BU19" s="16" t="e">
        <f t="shared" si="24"/>
        <v>#DIV/0!</v>
      </c>
      <c r="BV19" s="24" t="e">
        <f t="shared" si="25"/>
        <v>#DIV/0!</v>
      </c>
    </row>
    <row r="20" spans="2:74" x14ac:dyDescent="0.25">
      <c r="B20" s="31"/>
      <c r="C20" s="11" t="s">
        <v>99</v>
      </c>
      <c r="D20" s="24">
        <v>6339</v>
      </c>
      <c r="E20" s="24">
        <f t="shared" si="26"/>
        <v>995.98333333333335</v>
      </c>
      <c r="F20" s="24">
        <v>6472575</v>
      </c>
      <c r="G20" s="14"/>
      <c r="H20" s="15">
        <f t="shared" si="27"/>
        <v>-1</v>
      </c>
      <c r="I20" s="14"/>
      <c r="J20" s="16">
        <f t="shared" si="28"/>
        <v>-1</v>
      </c>
      <c r="K20" s="14"/>
      <c r="L20" s="15">
        <f t="shared" si="29"/>
        <v>-1</v>
      </c>
      <c r="M20" s="14"/>
      <c r="N20" s="16">
        <f t="shared" si="30"/>
        <v>-1</v>
      </c>
      <c r="O20" s="14"/>
      <c r="P20" s="15">
        <f t="shared" si="31"/>
        <v>-1</v>
      </c>
      <c r="Q20" s="14"/>
      <c r="R20" s="16">
        <f t="shared" si="32"/>
        <v>-1</v>
      </c>
      <c r="S20" s="14"/>
      <c r="T20" s="15">
        <f t="shared" si="33"/>
        <v>-1</v>
      </c>
      <c r="U20" s="14"/>
      <c r="V20" s="16">
        <f t="shared" si="34"/>
        <v>-1</v>
      </c>
      <c r="W20" s="14">
        <f t="shared" si="1"/>
        <v>0</v>
      </c>
      <c r="X20" s="16">
        <f t="shared" si="2"/>
        <v>-1</v>
      </c>
      <c r="Y20" s="14" t="e">
        <f t="shared" si="3"/>
        <v>#DIV/0!</v>
      </c>
      <c r="Z20" s="16" t="e">
        <f t="shared" si="4"/>
        <v>#DIV/0!</v>
      </c>
      <c r="AA20" s="14">
        <f t="shared" si="35"/>
        <v>0</v>
      </c>
      <c r="AB20" s="16">
        <f t="shared" si="37"/>
        <v>-1</v>
      </c>
      <c r="AC20" s="14" t="e">
        <f t="shared" si="38"/>
        <v>#DIV/0!</v>
      </c>
      <c r="AD20" s="16" t="e">
        <f t="shared" si="39"/>
        <v>#DIV/0!</v>
      </c>
      <c r="AG20" s="68"/>
      <c r="AH20" s="11" t="str">
        <f t="shared" si="14"/>
        <v>N1_g-2</v>
      </c>
      <c r="AI20" s="11">
        <f t="shared" si="8"/>
        <v>6339</v>
      </c>
      <c r="AJ20" s="44">
        <f t="shared" si="0"/>
        <v>995.98333333333335</v>
      </c>
      <c r="AK20" s="24">
        <f t="shared" si="9"/>
        <v>6472575</v>
      </c>
      <c r="AL20" s="14"/>
      <c r="AM20" s="14"/>
      <c r="AN20" s="14"/>
      <c r="AO20" s="14"/>
      <c r="AP20" s="14"/>
      <c r="AQ20" s="14"/>
      <c r="AR20" s="14"/>
      <c r="AS20" s="14"/>
      <c r="AT20" s="14"/>
      <c r="AU20" s="13"/>
      <c r="AV20" s="14">
        <f t="shared" si="15"/>
        <v>0</v>
      </c>
      <c r="AW20" s="16">
        <f t="shared" si="16"/>
        <v>-1</v>
      </c>
      <c r="AX20" s="14" t="e">
        <f t="shared" si="17"/>
        <v>#DIV/0!</v>
      </c>
      <c r="AY20" s="16" t="e">
        <f t="shared" si="18"/>
        <v>#DIV/0!</v>
      </c>
      <c r="AZ20" s="24" t="e">
        <f t="shared" si="19"/>
        <v>#DIV/0!</v>
      </c>
      <c r="BC20" s="68"/>
      <c r="BD20" s="11" t="str">
        <f t="shared" si="36"/>
        <v>N1_g-2</v>
      </c>
      <c r="BE20" s="11">
        <f t="shared" si="40"/>
        <v>6339</v>
      </c>
      <c r="BF20" s="44">
        <f t="shared" si="41"/>
        <v>995.98333333333335</v>
      </c>
      <c r="BG20" s="24">
        <f t="shared" si="42"/>
        <v>6472575</v>
      </c>
      <c r="BH20" s="14"/>
      <c r="BI20" s="14"/>
      <c r="BJ20" s="14"/>
      <c r="BK20" s="14"/>
      <c r="BL20" s="14"/>
      <c r="BM20" s="14"/>
      <c r="BN20" s="14"/>
      <c r="BO20" s="14"/>
      <c r="BP20" s="14"/>
      <c r="BQ20" s="13"/>
      <c r="BR20" s="14">
        <f t="shared" si="21"/>
        <v>0</v>
      </c>
      <c r="BS20" s="16">
        <f t="shared" si="22"/>
        <v>-1</v>
      </c>
      <c r="BT20" s="14" t="e">
        <f t="shared" si="23"/>
        <v>#DIV/0!</v>
      </c>
      <c r="BU20" s="16" t="e">
        <f t="shared" si="24"/>
        <v>#DIV/0!</v>
      </c>
      <c r="BV20" s="24" t="e">
        <f t="shared" si="25"/>
        <v>#DIV/0!</v>
      </c>
    </row>
    <row r="21" spans="2:74" x14ac:dyDescent="0.25">
      <c r="B21" s="31"/>
      <c r="C21" s="11" t="s">
        <v>100</v>
      </c>
      <c r="D21" s="24">
        <v>6339</v>
      </c>
      <c r="E21" s="24">
        <f t="shared" si="26"/>
        <v>995.98333333333335</v>
      </c>
      <c r="F21" s="24">
        <v>3180997</v>
      </c>
      <c r="G21" s="14"/>
      <c r="H21" s="15">
        <f t="shared" si="27"/>
        <v>-1</v>
      </c>
      <c r="I21" s="14"/>
      <c r="J21" s="16">
        <f t="shared" si="28"/>
        <v>-1</v>
      </c>
      <c r="K21" s="14"/>
      <c r="L21" s="15">
        <f t="shared" si="29"/>
        <v>-1</v>
      </c>
      <c r="M21" s="14"/>
      <c r="N21" s="16">
        <f t="shared" si="30"/>
        <v>-1</v>
      </c>
      <c r="O21" s="14"/>
      <c r="P21" s="15">
        <f t="shared" si="31"/>
        <v>-1</v>
      </c>
      <c r="Q21" s="14"/>
      <c r="R21" s="16">
        <f t="shared" si="32"/>
        <v>-1</v>
      </c>
      <c r="S21" s="14"/>
      <c r="T21" s="15">
        <f t="shared" si="33"/>
        <v>-1</v>
      </c>
      <c r="U21" s="14"/>
      <c r="V21" s="16">
        <f t="shared" si="34"/>
        <v>-1</v>
      </c>
      <c r="W21" s="14">
        <f t="shared" si="1"/>
        <v>0</v>
      </c>
      <c r="X21" s="16">
        <f t="shared" si="2"/>
        <v>-1</v>
      </c>
      <c r="Y21" s="14" t="e">
        <f t="shared" si="3"/>
        <v>#DIV/0!</v>
      </c>
      <c r="Z21" s="16" t="e">
        <f t="shared" si="4"/>
        <v>#DIV/0!</v>
      </c>
      <c r="AA21" s="14">
        <f t="shared" si="35"/>
        <v>0</v>
      </c>
      <c r="AB21" s="16">
        <f t="shared" si="37"/>
        <v>-1</v>
      </c>
      <c r="AC21" s="14" t="e">
        <f t="shared" si="38"/>
        <v>#DIV/0!</v>
      </c>
      <c r="AD21" s="16" t="e">
        <f t="shared" si="39"/>
        <v>#DIV/0!</v>
      </c>
      <c r="AG21" s="68"/>
      <c r="AH21" s="11" t="str">
        <f t="shared" si="14"/>
        <v>N1_g-6</v>
      </c>
      <c r="AI21" s="11">
        <f t="shared" si="8"/>
        <v>6339</v>
      </c>
      <c r="AJ21" s="44">
        <f t="shared" si="0"/>
        <v>995.98333333333335</v>
      </c>
      <c r="AK21" s="24">
        <f t="shared" si="9"/>
        <v>3180997</v>
      </c>
      <c r="AL21" s="14"/>
      <c r="AM21" s="14"/>
      <c r="AN21" s="14"/>
      <c r="AO21" s="14"/>
      <c r="AP21" s="14"/>
      <c r="AQ21" s="14"/>
      <c r="AR21" s="14"/>
      <c r="AS21" s="14"/>
      <c r="AT21" s="14"/>
      <c r="AU21" s="13"/>
      <c r="AV21" s="14">
        <f t="shared" si="15"/>
        <v>0</v>
      </c>
      <c r="AW21" s="16">
        <f t="shared" si="16"/>
        <v>-1</v>
      </c>
      <c r="AX21" s="14" t="e">
        <f t="shared" si="17"/>
        <v>#DIV/0!</v>
      </c>
      <c r="AY21" s="16" t="e">
        <f t="shared" si="18"/>
        <v>#DIV/0!</v>
      </c>
      <c r="AZ21" s="24" t="e">
        <f t="shared" si="19"/>
        <v>#DIV/0!</v>
      </c>
      <c r="BC21" s="68"/>
      <c r="BD21" s="11" t="str">
        <f t="shared" si="36"/>
        <v>N1_g-6</v>
      </c>
      <c r="BE21" s="11">
        <f t="shared" si="40"/>
        <v>6339</v>
      </c>
      <c r="BF21" s="44">
        <f t="shared" si="41"/>
        <v>995.98333333333335</v>
      </c>
      <c r="BG21" s="24">
        <f t="shared" si="42"/>
        <v>3180997</v>
      </c>
      <c r="BH21" s="14"/>
      <c r="BI21" s="14"/>
      <c r="BJ21" s="14"/>
      <c r="BK21" s="14"/>
      <c r="BL21" s="14"/>
      <c r="BM21" s="14"/>
      <c r="BN21" s="14"/>
      <c r="BO21" s="14"/>
      <c r="BP21" s="14"/>
      <c r="BQ21" s="13"/>
      <c r="BR21" s="14">
        <f t="shared" si="21"/>
        <v>0</v>
      </c>
      <c r="BS21" s="16">
        <f t="shared" si="22"/>
        <v>-1</v>
      </c>
      <c r="BT21" s="14" t="e">
        <f t="shared" si="23"/>
        <v>#DIV/0!</v>
      </c>
      <c r="BU21" s="16" t="e">
        <f t="shared" si="24"/>
        <v>#DIV/0!</v>
      </c>
      <c r="BV21" s="24" t="e">
        <f t="shared" si="25"/>
        <v>#DIV/0!</v>
      </c>
    </row>
    <row r="22" spans="2:74" x14ac:dyDescent="0.25">
      <c r="B22" s="12"/>
      <c r="C22" s="11" t="s">
        <v>101</v>
      </c>
      <c r="D22" s="24">
        <v>6339</v>
      </c>
      <c r="E22" s="24">
        <f t="shared" si="26"/>
        <v>995.98333333333335</v>
      </c>
      <c r="F22" s="24">
        <v>4716390</v>
      </c>
      <c r="G22" s="14"/>
      <c r="H22" s="15">
        <f t="shared" si="27"/>
        <v>-1</v>
      </c>
      <c r="I22" s="14"/>
      <c r="J22" s="16">
        <f t="shared" si="28"/>
        <v>-1</v>
      </c>
      <c r="K22" s="14"/>
      <c r="L22" s="15">
        <f t="shared" si="29"/>
        <v>-1</v>
      </c>
      <c r="M22" s="14"/>
      <c r="N22" s="16">
        <f t="shared" si="30"/>
        <v>-1</v>
      </c>
      <c r="O22" s="14"/>
      <c r="P22" s="15">
        <f t="shared" si="31"/>
        <v>-1</v>
      </c>
      <c r="Q22" s="14"/>
      <c r="R22" s="16">
        <f t="shared" si="32"/>
        <v>-1</v>
      </c>
      <c r="S22" s="14"/>
      <c r="T22" s="15">
        <f t="shared" si="33"/>
        <v>-1</v>
      </c>
      <c r="U22" s="14"/>
      <c r="V22" s="16">
        <f t="shared" si="34"/>
        <v>-1</v>
      </c>
      <c r="W22" s="14">
        <f t="shared" si="1"/>
        <v>0</v>
      </c>
      <c r="X22" s="16">
        <f t="shared" si="2"/>
        <v>-1</v>
      </c>
      <c r="Y22" s="14" t="e">
        <f t="shared" si="3"/>
        <v>#DIV/0!</v>
      </c>
      <c r="Z22" s="16" t="e">
        <f t="shared" si="4"/>
        <v>#DIV/0!</v>
      </c>
      <c r="AA22" s="14">
        <f t="shared" si="35"/>
        <v>0</v>
      </c>
      <c r="AB22" s="16">
        <f t="shared" si="37"/>
        <v>-1</v>
      </c>
      <c r="AC22" s="14" t="e">
        <f t="shared" si="38"/>
        <v>#DIV/0!</v>
      </c>
      <c r="AD22" s="16" t="e">
        <f t="shared" si="39"/>
        <v>#DIV/0!</v>
      </c>
      <c r="AG22" s="68"/>
      <c r="AH22" s="11" t="str">
        <f t="shared" si="14"/>
        <v>N2_g-3</v>
      </c>
      <c r="AI22" s="11">
        <f t="shared" si="8"/>
        <v>6339</v>
      </c>
      <c r="AJ22" s="44">
        <f t="shared" si="0"/>
        <v>995.98333333333335</v>
      </c>
      <c r="AK22" s="24">
        <f t="shared" si="9"/>
        <v>4716390</v>
      </c>
      <c r="AL22" s="14"/>
      <c r="AM22" s="14"/>
      <c r="AN22" s="14"/>
      <c r="AO22" s="14"/>
      <c r="AP22" s="14"/>
      <c r="AQ22" s="14"/>
      <c r="AR22" s="14"/>
      <c r="AS22" s="14"/>
      <c r="AT22" s="14"/>
      <c r="AU22" s="13"/>
      <c r="AV22" s="14">
        <f t="shared" si="15"/>
        <v>0</v>
      </c>
      <c r="AW22" s="16">
        <f t="shared" si="16"/>
        <v>-1</v>
      </c>
      <c r="AX22" s="14" t="e">
        <f t="shared" si="17"/>
        <v>#DIV/0!</v>
      </c>
      <c r="AY22" s="16" t="e">
        <f t="shared" si="18"/>
        <v>#DIV/0!</v>
      </c>
      <c r="AZ22" s="24" t="e">
        <f t="shared" si="19"/>
        <v>#DIV/0!</v>
      </c>
      <c r="BC22" s="68"/>
      <c r="BD22" s="11" t="str">
        <f t="shared" si="36"/>
        <v>N2_g-3</v>
      </c>
      <c r="BE22" s="11">
        <f t="shared" si="40"/>
        <v>6339</v>
      </c>
      <c r="BF22" s="44">
        <f t="shared" si="41"/>
        <v>995.98333333333335</v>
      </c>
      <c r="BG22" s="24">
        <f t="shared" si="42"/>
        <v>4716390</v>
      </c>
      <c r="BH22" s="14"/>
      <c r="BI22" s="14"/>
      <c r="BJ22" s="14"/>
      <c r="BK22" s="14"/>
      <c r="BL22" s="14"/>
      <c r="BM22" s="14"/>
      <c r="BN22" s="14"/>
      <c r="BO22" s="14"/>
      <c r="BP22" s="14"/>
      <c r="BQ22" s="13"/>
      <c r="BR22" s="14">
        <f t="shared" si="21"/>
        <v>0</v>
      </c>
      <c r="BS22" s="16">
        <f t="shared" si="22"/>
        <v>-1</v>
      </c>
      <c r="BT22" s="14" t="e">
        <f t="shared" si="23"/>
        <v>#DIV/0!</v>
      </c>
      <c r="BU22" s="16" t="e">
        <f t="shared" si="24"/>
        <v>#DIV/0!</v>
      </c>
      <c r="BV22" s="24" t="e">
        <f t="shared" si="25"/>
        <v>#DIV/0!</v>
      </c>
    </row>
    <row r="23" spans="2:74" x14ac:dyDescent="0.25">
      <c r="B23" s="12"/>
      <c r="C23" s="11" t="s">
        <v>102</v>
      </c>
      <c r="D23" s="24">
        <v>6339</v>
      </c>
      <c r="E23" s="24">
        <f t="shared" si="26"/>
        <v>995.98333333333335</v>
      </c>
      <c r="F23" s="24">
        <v>3436348</v>
      </c>
      <c r="G23" s="14"/>
      <c r="H23" s="15">
        <f t="shared" si="27"/>
        <v>-1</v>
      </c>
      <c r="I23" s="14"/>
      <c r="J23" s="16">
        <f t="shared" si="28"/>
        <v>-1</v>
      </c>
      <c r="K23" s="14"/>
      <c r="L23" s="15">
        <f t="shared" si="29"/>
        <v>-1</v>
      </c>
      <c r="M23" s="14"/>
      <c r="N23" s="16">
        <f t="shared" si="30"/>
        <v>-1</v>
      </c>
      <c r="O23" s="14"/>
      <c r="P23" s="15">
        <f t="shared" si="31"/>
        <v>-1</v>
      </c>
      <c r="Q23" s="14"/>
      <c r="R23" s="16">
        <f t="shared" si="32"/>
        <v>-1</v>
      </c>
      <c r="S23" s="14"/>
      <c r="T23" s="15">
        <f t="shared" si="33"/>
        <v>-1</v>
      </c>
      <c r="U23" s="14"/>
      <c r="V23" s="16">
        <f t="shared" si="34"/>
        <v>-1</v>
      </c>
      <c r="W23" s="14">
        <f t="shared" si="1"/>
        <v>0</v>
      </c>
      <c r="X23" s="16">
        <f t="shared" si="2"/>
        <v>-1</v>
      </c>
      <c r="Y23" s="14" t="e">
        <f t="shared" si="3"/>
        <v>#DIV/0!</v>
      </c>
      <c r="Z23" s="16" t="e">
        <f t="shared" si="4"/>
        <v>#DIV/0!</v>
      </c>
      <c r="AA23" s="14">
        <f t="shared" si="35"/>
        <v>0</v>
      </c>
      <c r="AB23" s="16">
        <f t="shared" si="37"/>
        <v>-1</v>
      </c>
      <c r="AC23" s="14" t="e">
        <f t="shared" si="38"/>
        <v>#DIV/0!</v>
      </c>
      <c r="AD23" s="16" t="e">
        <f t="shared" si="39"/>
        <v>#DIV/0!</v>
      </c>
      <c r="AG23" s="68"/>
      <c r="AH23" s="11" t="str">
        <f t="shared" si="14"/>
        <v>N2_g-5</v>
      </c>
      <c r="AI23" s="11">
        <f t="shared" si="8"/>
        <v>6339</v>
      </c>
      <c r="AJ23" s="44">
        <f t="shared" si="0"/>
        <v>995.98333333333335</v>
      </c>
      <c r="AK23" s="24">
        <f t="shared" si="9"/>
        <v>3436348</v>
      </c>
      <c r="AL23" s="14"/>
      <c r="AM23" s="14"/>
      <c r="AN23" s="14"/>
      <c r="AO23" s="14"/>
      <c r="AP23" s="14"/>
      <c r="AQ23" s="14"/>
      <c r="AR23" s="14"/>
      <c r="AS23" s="14"/>
      <c r="AT23" s="14"/>
      <c r="AU23" s="13"/>
      <c r="AV23" s="14">
        <f t="shared" si="15"/>
        <v>0</v>
      </c>
      <c r="AW23" s="16">
        <f t="shared" si="16"/>
        <v>-1</v>
      </c>
      <c r="AX23" s="14" t="e">
        <f t="shared" si="17"/>
        <v>#DIV/0!</v>
      </c>
      <c r="AY23" s="16" t="e">
        <f t="shared" si="18"/>
        <v>#DIV/0!</v>
      </c>
      <c r="AZ23" s="24" t="e">
        <f t="shared" si="19"/>
        <v>#DIV/0!</v>
      </c>
      <c r="BC23" s="68"/>
      <c r="BD23" s="11" t="str">
        <f t="shared" si="36"/>
        <v>N2_g-5</v>
      </c>
      <c r="BE23" s="11">
        <f t="shared" si="40"/>
        <v>6339</v>
      </c>
      <c r="BF23" s="44">
        <f t="shared" si="41"/>
        <v>995.98333333333335</v>
      </c>
      <c r="BG23" s="24">
        <f t="shared" si="42"/>
        <v>3436348</v>
      </c>
      <c r="BH23" s="14"/>
      <c r="BI23" s="14"/>
      <c r="BJ23" s="14"/>
      <c r="BK23" s="14"/>
      <c r="BL23" s="14"/>
      <c r="BM23" s="14"/>
      <c r="BN23" s="14"/>
      <c r="BO23" s="14"/>
      <c r="BP23" s="14"/>
      <c r="BQ23" s="13"/>
      <c r="BR23" s="14">
        <f t="shared" si="21"/>
        <v>0</v>
      </c>
      <c r="BS23" s="16">
        <f t="shared" si="22"/>
        <v>-1</v>
      </c>
      <c r="BT23" s="14" t="e">
        <f t="shared" si="23"/>
        <v>#DIV/0!</v>
      </c>
      <c r="BU23" s="16" t="e">
        <f t="shared" si="24"/>
        <v>#DIV/0!</v>
      </c>
      <c r="BV23" s="24" t="e">
        <f t="shared" si="25"/>
        <v>#DIV/0!</v>
      </c>
    </row>
    <row r="24" spans="2:74" x14ac:dyDescent="0.25">
      <c r="B24" s="12"/>
      <c r="C24" s="11" t="s">
        <v>109</v>
      </c>
      <c r="D24" s="24">
        <v>7831</v>
      </c>
      <c r="E24" s="24">
        <f t="shared" si="26"/>
        <v>1115.6833333333334</v>
      </c>
      <c r="F24" s="24">
        <v>3459355</v>
      </c>
      <c r="G24" s="14">
        <v>3531246</v>
      </c>
      <c r="H24" s="15">
        <f t="shared" si="27"/>
        <v>2.078161969500103E-2</v>
      </c>
      <c r="I24" s="14">
        <v>3531246</v>
      </c>
      <c r="J24" s="16">
        <f t="shared" si="28"/>
        <v>2.078161969500103E-2</v>
      </c>
      <c r="K24" s="14">
        <v>3459355</v>
      </c>
      <c r="L24" s="15">
        <f t="shared" si="29"/>
        <v>0</v>
      </c>
      <c r="M24" s="14">
        <v>3511678</v>
      </c>
      <c r="N24" s="16">
        <f t="shared" si="30"/>
        <v>1.5125073893832885E-2</v>
      </c>
      <c r="O24" s="14">
        <v>3639059</v>
      </c>
      <c r="P24" s="15">
        <f t="shared" si="31"/>
        <v>5.1947256063630265E-2</v>
      </c>
      <c r="Q24" s="14">
        <v>3657354</v>
      </c>
      <c r="R24" s="16">
        <f>Q24/$F24-1</f>
        <v>5.7235814190795598E-2</v>
      </c>
      <c r="S24" s="14">
        <v>3574446</v>
      </c>
      <c r="T24" s="15">
        <f t="shared" si="33"/>
        <v>3.3269496770351736E-2</v>
      </c>
      <c r="U24" s="14">
        <v>3595682</v>
      </c>
      <c r="V24" s="16">
        <f t="shared" si="34"/>
        <v>3.9408213380818014E-2</v>
      </c>
      <c r="W24" s="14">
        <f t="shared" si="1"/>
        <v>3472943</v>
      </c>
      <c r="X24" s="16">
        <f t="shared" si="2"/>
        <v>3.9278998541636412E-3</v>
      </c>
      <c r="Y24" s="14">
        <f t="shared" si="3"/>
        <v>3490173.3</v>
      </c>
      <c r="Z24" s="16">
        <f t="shared" si="4"/>
        <v>8.9086838442424821E-3</v>
      </c>
      <c r="AA24" s="14">
        <f t="shared" si="35"/>
        <v>3557457</v>
      </c>
      <c r="AB24" s="16">
        <f t="shared" si="37"/>
        <v>2.8358465667732924E-2</v>
      </c>
      <c r="AC24" s="14">
        <f t="shared" si="38"/>
        <v>3567665.5</v>
      </c>
      <c r="AD24" s="16">
        <f t="shared" si="39"/>
        <v>3.1309449304856019E-2</v>
      </c>
      <c r="AG24" s="68"/>
      <c r="AH24" s="11" t="str">
        <f t="shared" si="14"/>
        <v>O6_g-2</v>
      </c>
      <c r="AI24" s="11">
        <f t="shared" si="8"/>
        <v>7831</v>
      </c>
      <c r="AJ24" s="44">
        <f t="shared" si="0"/>
        <v>1115.6833333333334</v>
      </c>
      <c r="AK24" s="24">
        <f t="shared" si="9"/>
        <v>3459355</v>
      </c>
      <c r="AL24" s="14">
        <v>3472943</v>
      </c>
      <c r="AM24" s="14">
        <v>3473847</v>
      </c>
      <c r="AN24" s="14">
        <v>3492449</v>
      </c>
      <c r="AO24" s="14">
        <v>3502768</v>
      </c>
      <c r="AP24" s="14">
        <v>3490030</v>
      </c>
      <c r="AQ24" s="14">
        <v>3493055</v>
      </c>
      <c r="AR24" s="14">
        <v>3493171</v>
      </c>
      <c r="AS24" s="14">
        <v>3499868</v>
      </c>
      <c r="AT24" s="14">
        <v>3489504</v>
      </c>
      <c r="AU24" s="13">
        <v>3494098</v>
      </c>
      <c r="AV24" s="14">
        <f t="shared" si="15"/>
        <v>3472943</v>
      </c>
      <c r="AW24" s="16">
        <f t="shared" si="16"/>
        <v>3.9278998541636412E-3</v>
      </c>
      <c r="AX24" s="14">
        <f t="shared" si="17"/>
        <v>3490173.3</v>
      </c>
      <c r="AY24" s="16">
        <f t="shared" si="18"/>
        <v>8.9086838442424821E-3</v>
      </c>
      <c r="AZ24" s="24">
        <f t="shared" si="19"/>
        <v>9243.3000822217182</v>
      </c>
      <c r="BC24" s="68"/>
      <c r="BD24" s="11" t="str">
        <f t="shared" si="36"/>
        <v>O6_g-2</v>
      </c>
      <c r="BE24" s="11">
        <f t="shared" si="40"/>
        <v>7831</v>
      </c>
      <c r="BF24" s="44">
        <f t="shared" si="41"/>
        <v>1115.6833333333334</v>
      </c>
      <c r="BG24" s="24">
        <f t="shared" si="42"/>
        <v>3459355</v>
      </c>
      <c r="BH24" s="14">
        <v>3557595</v>
      </c>
      <c r="BI24" s="14">
        <v>3577382</v>
      </c>
      <c r="BJ24" s="14">
        <v>3566981</v>
      </c>
      <c r="BK24" s="14">
        <v>3557457</v>
      </c>
      <c r="BL24" s="14">
        <v>3564016</v>
      </c>
      <c r="BM24" s="14">
        <v>3578908</v>
      </c>
      <c r="BN24" s="14">
        <v>3569382</v>
      </c>
      <c r="BO24" s="14">
        <v>3562368</v>
      </c>
      <c r="BP24" s="14">
        <v>3571184</v>
      </c>
      <c r="BQ24" s="13">
        <v>3571382</v>
      </c>
      <c r="BR24" s="14">
        <f t="shared" si="21"/>
        <v>3557457</v>
      </c>
      <c r="BS24" s="16">
        <f t="shared" si="22"/>
        <v>2.8358465667732924E-2</v>
      </c>
      <c r="BT24" s="14">
        <f t="shared" si="23"/>
        <v>3567665.5</v>
      </c>
      <c r="BU24" s="16">
        <f t="shared" si="24"/>
        <v>3.1309449304856019E-2</v>
      </c>
      <c r="BV24" s="24">
        <f t="shared" si="25"/>
        <v>7052.8157816577059</v>
      </c>
    </row>
    <row r="25" spans="2:74" ht="15.75" customHeight="1" x14ac:dyDescent="0.25">
      <c r="B25" s="12"/>
      <c r="C25" s="11" t="s">
        <v>110</v>
      </c>
      <c r="D25" s="24">
        <v>7831</v>
      </c>
      <c r="E25" s="24">
        <f t="shared" si="26"/>
        <v>1115.6833333333334</v>
      </c>
      <c r="F25" s="24">
        <v>2239678</v>
      </c>
      <c r="G25" s="14">
        <v>2276829</v>
      </c>
      <c r="H25" s="15">
        <f t="shared" si="27"/>
        <v>1.6587652332165526E-2</v>
      </c>
      <c r="I25" s="14">
        <v>2276829</v>
      </c>
      <c r="J25" s="16">
        <f t="shared" si="28"/>
        <v>1.6587652332165526E-2</v>
      </c>
      <c r="K25" s="14">
        <v>2239678</v>
      </c>
      <c r="L25" s="15">
        <f t="shared" si="29"/>
        <v>0</v>
      </c>
      <c r="M25" s="14">
        <v>2269116</v>
      </c>
      <c r="N25" s="16">
        <f t="shared" si="30"/>
        <v>1.3143853714685738E-2</v>
      </c>
      <c r="O25" s="14">
        <v>2352559</v>
      </c>
      <c r="P25" s="15">
        <f t="shared" si="31"/>
        <v>5.0400548650296972E-2</v>
      </c>
      <c r="Q25" s="14">
        <v>2371623</v>
      </c>
      <c r="R25" s="16">
        <f>Q25/$F25-1</f>
        <v>5.8912486527081143E-2</v>
      </c>
      <c r="S25" s="14">
        <v>2343073</v>
      </c>
      <c r="T25" s="15">
        <f t="shared" si="33"/>
        <v>4.6165118378624026E-2</v>
      </c>
      <c r="U25" s="14">
        <v>2361511</v>
      </c>
      <c r="V25" s="16">
        <f t="shared" si="34"/>
        <v>5.4397551790926979E-2</v>
      </c>
      <c r="W25" s="14">
        <f t="shared" si="1"/>
        <v>2212261</v>
      </c>
      <c r="X25" s="16">
        <f t="shared" si="2"/>
        <v>-1.2241491857311604E-2</v>
      </c>
      <c r="Y25" s="14">
        <f t="shared" si="3"/>
        <v>2226424.4</v>
      </c>
      <c r="Z25" s="16">
        <f t="shared" si="4"/>
        <v>-5.9176363745145899E-3</v>
      </c>
      <c r="AA25" s="14">
        <f t="shared" si="35"/>
        <v>2270350</v>
      </c>
      <c r="AB25" s="16">
        <f t="shared" si="37"/>
        <v>1.3694825774062114E-2</v>
      </c>
      <c r="AC25" s="14">
        <f t="shared" si="38"/>
        <v>2282672.5</v>
      </c>
      <c r="AD25" s="16">
        <f t="shared" si="39"/>
        <v>1.9196732744617861E-2</v>
      </c>
      <c r="AG25" s="68"/>
      <c r="AH25" s="11" t="str">
        <f t="shared" si="14"/>
        <v>O6_g-6</v>
      </c>
      <c r="AI25" s="11">
        <f t="shared" si="8"/>
        <v>7831</v>
      </c>
      <c r="AJ25" s="44">
        <f t="shared" si="0"/>
        <v>1115.6833333333334</v>
      </c>
      <c r="AK25" s="24">
        <f t="shared" si="9"/>
        <v>2239678</v>
      </c>
      <c r="AL25" s="14">
        <v>2239691</v>
      </c>
      <c r="AM25" s="14">
        <v>2222437</v>
      </c>
      <c r="AN25" s="14">
        <v>2231383</v>
      </c>
      <c r="AO25" s="14">
        <v>2229562</v>
      </c>
      <c r="AP25" s="14">
        <v>2224872</v>
      </c>
      <c r="AQ25" s="14">
        <v>2243914</v>
      </c>
      <c r="AR25" s="14">
        <v>2230036</v>
      </c>
      <c r="AS25" s="14">
        <v>2212261</v>
      </c>
      <c r="AT25" s="14">
        <v>2214542</v>
      </c>
      <c r="AU25" s="13">
        <v>2215546</v>
      </c>
      <c r="AV25" s="14">
        <f t="shared" si="15"/>
        <v>2212261</v>
      </c>
      <c r="AW25" s="16">
        <f t="shared" si="16"/>
        <v>-1.2241491857311604E-2</v>
      </c>
      <c r="AX25" s="14">
        <f t="shared" si="17"/>
        <v>2226424.4</v>
      </c>
      <c r="AY25" s="16">
        <f t="shared" si="18"/>
        <v>-5.9176363745145899E-3</v>
      </c>
      <c r="AZ25" s="24">
        <f t="shared" si="19"/>
        <v>10038.958643205979</v>
      </c>
      <c r="BC25" s="68"/>
      <c r="BD25" s="11" t="str">
        <f t="shared" si="36"/>
        <v>O6_g-6</v>
      </c>
      <c r="BE25" s="11">
        <f t="shared" si="40"/>
        <v>7831</v>
      </c>
      <c r="BF25" s="44">
        <f t="shared" si="41"/>
        <v>1115.6833333333334</v>
      </c>
      <c r="BG25" s="24">
        <f t="shared" si="42"/>
        <v>2239678</v>
      </c>
      <c r="BH25" s="14">
        <v>2274775</v>
      </c>
      <c r="BI25" s="14">
        <v>2272534</v>
      </c>
      <c r="BJ25" s="14">
        <v>2276963</v>
      </c>
      <c r="BK25" s="14">
        <v>2294598</v>
      </c>
      <c r="BL25" s="14">
        <v>2289670</v>
      </c>
      <c r="BM25" s="14">
        <v>2280800</v>
      </c>
      <c r="BN25" s="14">
        <v>2295733</v>
      </c>
      <c r="BO25" s="14">
        <v>2270350</v>
      </c>
      <c r="BP25" s="14">
        <v>2299832</v>
      </c>
      <c r="BQ25" s="13">
        <v>2271470</v>
      </c>
      <c r="BR25" s="14">
        <f t="shared" si="21"/>
        <v>2270350</v>
      </c>
      <c r="BS25" s="16">
        <f t="shared" si="22"/>
        <v>1.3694825774062114E-2</v>
      </c>
      <c r="BT25" s="14">
        <f t="shared" si="23"/>
        <v>2282672.5</v>
      </c>
      <c r="BU25" s="16">
        <f t="shared" si="24"/>
        <v>1.9196732744617861E-2</v>
      </c>
      <c r="BV25" s="24">
        <f t="shared" si="25"/>
        <v>10652.755533194217</v>
      </c>
    </row>
    <row r="26" spans="2:74" x14ac:dyDescent="0.25">
      <c r="B26" s="12"/>
      <c r="C26" s="11" t="s">
        <v>107</v>
      </c>
      <c r="D26" s="24">
        <v>8220</v>
      </c>
      <c r="E26" s="24">
        <f t="shared" si="26"/>
        <v>1161.6499999999999</v>
      </c>
      <c r="F26" s="24">
        <v>2484393</v>
      </c>
      <c r="G26" s="14">
        <v>2509047</v>
      </c>
      <c r="H26" s="15">
        <f t="shared" si="27"/>
        <v>9.9235507425756708E-3</v>
      </c>
      <c r="I26" s="14">
        <v>2509047</v>
      </c>
      <c r="J26" s="16">
        <f t="shared" si="28"/>
        <v>9.9235507425756708E-3</v>
      </c>
      <c r="K26" s="14">
        <v>2484393</v>
      </c>
      <c r="L26" s="15">
        <f t="shared" si="29"/>
        <v>0</v>
      </c>
      <c r="M26" s="14">
        <v>2515957</v>
      </c>
      <c r="N26" s="16">
        <f t="shared" si="30"/>
        <v>1.2704914238608866E-2</v>
      </c>
      <c r="O26" s="14">
        <v>2600948</v>
      </c>
      <c r="P26" s="15">
        <f t="shared" si="31"/>
        <v>4.6914880214201204E-2</v>
      </c>
      <c r="Q26" s="14">
        <v>2622827</v>
      </c>
      <c r="R26" s="16">
        <f t="shared" si="32"/>
        <v>5.5721457917487394E-2</v>
      </c>
      <c r="S26" s="14">
        <v>2585479</v>
      </c>
      <c r="T26" s="15">
        <f t="shared" si="33"/>
        <v>4.0688409603472531E-2</v>
      </c>
      <c r="U26" s="14">
        <v>2611434</v>
      </c>
      <c r="V26" s="16">
        <f t="shared" si="34"/>
        <v>5.1135629507891966E-2</v>
      </c>
      <c r="W26" s="14">
        <f t="shared" si="1"/>
        <v>2447884</v>
      </c>
      <c r="X26" s="16">
        <f t="shared" si="2"/>
        <v>-1.4695340068982654E-2</v>
      </c>
      <c r="Y26" s="14">
        <f t="shared" si="3"/>
        <v>2461421.7000000002</v>
      </c>
      <c r="Z26" s="16">
        <f t="shared" si="4"/>
        <v>-9.2462424423188638E-3</v>
      </c>
      <c r="AA26" s="14">
        <f t="shared" si="35"/>
        <v>2505481</v>
      </c>
      <c r="AB26" s="16">
        <f t="shared" si="37"/>
        <v>8.4881900729876225E-3</v>
      </c>
      <c r="AC26" s="14">
        <f t="shared" si="38"/>
        <v>2534076.9</v>
      </c>
      <c r="AD26" s="16">
        <f t="shared" si="39"/>
        <v>1.9998406049284378E-2</v>
      </c>
      <c r="AG26" s="68"/>
      <c r="AH26" s="11" t="str">
        <f t="shared" si="14"/>
        <v>O1_p-2</v>
      </c>
      <c r="AI26" s="11">
        <f t="shared" si="8"/>
        <v>8220</v>
      </c>
      <c r="AJ26" s="44">
        <f t="shared" si="0"/>
        <v>1161.6499999999999</v>
      </c>
      <c r="AK26" s="24">
        <f t="shared" si="9"/>
        <v>2484393</v>
      </c>
      <c r="AL26" s="14">
        <v>2470306</v>
      </c>
      <c r="AM26" s="14">
        <v>2457985</v>
      </c>
      <c r="AN26" s="14">
        <v>2447884</v>
      </c>
      <c r="AO26" s="14">
        <v>2466404</v>
      </c>
      <c r="AP26" s="14">
        <v>2464065</v>
      </c>
      <c r="AQ26" s="14">
        <v>2470278</v>
      </c>
      <c r="AR26" s="14">
        <v>2463144</v>
      </c>
      <c r="AS26" s="14">
        <v>2456482</v>
      </c>
      <c r="AT26" s="14">
        <v>2467717</v>
      </c>
      <c r="AU26" s="13">
        <v>2449952</v>
      </c>
      <c r="AV26" s="14">
        <f t="shared" si="15"/>
        <v>2447884</v>
      </c>
      <c r="AW26" s="16">
        <f t="shared" si="16"/>
        <v>-1.4695340068982654E-2</v>
      </c>
      <c r="AX26" s="14">
        <f t="shared" si="17"/>
        <v>2461421.7000000002</v>
      </c>
      <c r="AY26" s="16">
        <f t="shared" si="18"/>
        <v>-9.2462424423188638E-3</v>
      </c>
      <c r="AZ26" s="24">
        <f t="shared" si="19"/>
        <v>7634.1809390398921</v>
      </c>
      <c r="BC26" s="68"/>
      <c r="BD26" s="11" t="str">
        <f t="shared" si="36"/>
        <v>O1_p-2</v>
      </c>
      <c r="BE26" s="11">
        <f t="shared" si="40"/>
        <v>8220</v>
      </c>
      <c r="BF26" s="44">
        <f t="shared" si="41"/>
        <v>1161.6499999999999</v>
      </c>
      <c r="BG26" s="24">
        <f t="shared" si="42"/>
        <v>2484393</v>
      </c>
      <c r="BH26" s="14">
        <v>2519512</v>
      </c>
      <c r="BI26" s="14">
        <v>2554498</v>
      </c>
      <c r="BJ26" s="14">
        <v>2536440</v>
      </c>
      <c r="BK26" s="14">
        <v>2513761</v>
      </c>
      <c r="BL26" s="14">
        <v>2535944</v>
      </c>
      <c r="BM26" s="14">
        <v>2542494</v>
      </c>
      <c r="BN26" s="14">
        <v>2505481</v>
      </c>
      <c r="BO26" s="14">
        <v>2551062</v>
      </c>
      <c r="BP26" s="14">
        <v>2551498</v>
      </c>
      <c r="BQ26" s="13">
        <v>2530079</v>
      </c>
      <c r="BR26" s="14">
        <f t="shared" si="21"/>
        <v>2505481</v>
      </c>
      <c r="BS26" s="16">
        <f t="shared" si="22"/>
        <v>8.4881900729876225E-3</v>
      </c>
      <c r="BT26" s="14">
        <f t="shared" si="23"/>
        <v>2534076.9</v>
      </c>
      <c r="BU26" s="16">
        <f t="shared" si="24"/>
        <v>1.9998406049284378E-2</v>
      </c>
      <c r="BV26" s="24">
        <f t="shared" si="25"/>
        <v>15960.915872530624</v>
      </c>
    </row>
    <row r="27" spans="2:74" x14ac:dyDescent="0.25">
      <c r="B27" s="12"/>
      <c r="C27" s="11" t="s">
        <v>108</v>
      </c>
      <c r="D27" s="24">
        <v>8220</v>
      </c>
      <c r="E27" s="24">
        <f t="shared" si="26"/>
        <v>1161.6499999999999</v>
      </c>
      <c r="F27" s="24">
        <v>2173807</v>
      </c>
      <c r="G27" s="14">
        <v>2194629</v>
      </c>
      <c r="H27" s="15">
        <f t="shared" si="27"/>
        <v>9.5785872434857033E-3</v>
      </c>
      <c r="I27" s="14">
        <v>2194629</v>
      </c>
      <c r="J27" s="16">
        <f t="shared" si="28"/>
        <v>9.5785872434857033E-3</v>
      </c>
      <c r="K27" s="14">
        <v>2173807</v>
      </c>
      <c r="L27" s="15">
        <f t="shared" si="29"/>
        <v>0</v>
      </c>
      <c r="M27" s="14">
        <v>2210256</v>
      </c>
      <c r="N27" s="16">
        <f t="shared" si="30"/>
        <v>1.6767357911718905E-2</v>
      </c>
      <c r="O27" s="14">
        <v>2285241</v>
      </c>
      <c r="P27" s="15">
        <f t="shared" si="31"/>
        <v>5.1262140567216896E-2</v>
      </c>
      <c r="Q27" s="14">
        <v>2314768</v>
      </c>
      <c r="R27" s="16">
        <f t="shared" si="32"/>
        <v>6.4845223149985198E-2</v>
      </c>
      <c r="S27" s="14">
        <v>2268133</v>
      </c>
      <c r="T27" s="15">
        <f t="shared" si="33"/>
        <v>4.3392076665499824E-2</v>
      </c>
      <c r="U27" s="14">
        <v>2300794</v>
      </c>
      <c r="V27" s="16">
        <f t="shared" si="34"/>
        <v>5.8416869574897889E-2</v>
      </c>
      <c r="W27" s="14">
        <f t="shared" si="1"/>
        <v>2142244</v>
      </c>
      <c r="X27" s="16">
        <f t="shared" si="2"/>
        <v>-1.4519688270393849E-2</v>
      </c>
      <c r="Y27" s="14">
        <f t="shared" si="3"/>
        <v>2151958.7000000002</v>
      </c>
      <c r="Z27" s="16">
        <f t="shared" si="4"/>
        <v>-1.005070827354948E-2</v>
      </c>
      <c r="AA27" s="14">
        <f t="shared" si="35"/>
        <v>2174042</v>
      </c>
      <c r="AB27" s="16">
        <f t="shared" si="37"/>
        <v>1.0810527337512532E-4</v>
      </c>
      <c r="AC27" s="14">
        <f t="shared" si="38"/>
        <v>2197893.9</v>
      </c>
      <c r="AD27" s="16">
        <f t="shared" si="39"/>
        <v>1.1080514507497696E-2</v>
      </c>
      <c r="AG27" s="68"/>
      <c r="AH27" s="11" t="str">
        <f t="shared" si="14"/>
        <v>O1_p-4</v>
      </c>
      <c r="AI27" s="11">
        <f t="shared" si="8"/>
        <v>8220</v>
      </c>
      <c r="AJ27" s="44">
        <f t="shared" si="0"/>
        <v>1161.6499999999999</v>
      </c>
      <c r="AK27" s="24">
        <f t="shared" si="9"/>
        <v>2173807</v>
      </c>
      <c r="AL27" s="14">
        <v>2151592</v>
      </c>
      <c r="AM27" s="14">
        <v>2148345</v>
      </c>
      <c r="AN27" s="14">
        <v>2155677</v>
      </c>
      <c r="AO27" s="14">
        <v>2151100</v>
      </c>
      <c r="AP27" s="14">
        <v>2142244</v>
      </c>
      <c r="AQ27" s="14">
        <v>2144171</v>
      </c>
      <c r="AR27" s="14">
        <v>2167538</v>
      </c>
      <c r="AS27" s="14">
        <v>2154478</v>
      </c>
      <c r="AT27" s="14">
        <v>2155814</v>
      </c>
      <c r="AU27" s="13">
        <v>2148628</v>
      </c>
      <c r="AV27" s="14">
        <f t="shared" si="15"/>
        <v>2142244</v>
      </c>
      <c r="AW27" s="16">
        <f t="shared" si="16"/>
        <v>-1.4519688270393849E-2</v>
      </c>
      <c r="AX27" s="14">
        <f t="shared" si="17"/>
        <v>2151958.7000000002</v>
      </c>
      <c r="AY27" s="16">
        <f t="shared" si="18"/>
        <v>-1.005070827354948E-2</v>
      </c>
      <c r="AZ27" s="24">
        <f t="shared" si="19"/>
        <v>6766.0804466101345</v>
      </c>
      <c r="BC27" s="68"/>
      <c r="BD27" s="11" t="str">
        <f t="shared" si="36"/>
        <v>O1_p-4</v>
      </c>
      <c r="BE27" s="11">
        <f t="shared" si="40"/>
        <v>8220</v>
      </c>
      <c r="BF27" s="44">
        <f t="shared" si="41"/>
        <v>1161.6499999999999</v>
      </c>
      <c r="BG27" s="24">
        <f t="shared" si="42"/>
        <v>2173807</v>
      </c>
      <c r="BH27" s="14">
        <v>2202057</v>
      </c>
      <c r="BI27" s="14">
        <v>2211266</v>
      </c>
      <c r="BJ27" s="14">
        <v>2201136</v>
      </c>
      <c r="BK27" s="14">
        <v>2211736</v>
      </c>
      <c r="BL27" s="14">
        <v>2197786</v>
      </c>
      <c r="BM27" s="14">
        <v>2177085</v>
      </c>
      <c r="BN27" s="14">
        <v>2197063</v>
      </c>
      <c r="BO27" s="14">
        <v>2205527</v>
      </c>
      <c r="BP27" s="14">
        <v>2201241</v>
      </c>
      <c r="BQ27" s="13">
        <v>2174042</v>
      </c>
      <c r="BR27" s="14">
        <f t="shared" si="21"/>
        <v>2174042</v>
      </c>
      <c r="BS27" s="16">
        <f t="shared" si="22"/>
        <v>1.0810527337512532E-4</v>
      </c>
      <c r="BT27" s="14">
        <f t="shared" si="23"/>
        <v>2197893.9</v>
      </c>
      <c r="BU27" s="16">
        <f t="shared" si="24"/>
        <v>1.1080514507497696E-2</v>
      </c>
      <c r="BV27" s="24">
        <f t="shared" si="25"/>
        <v>12125.807968543788</v>
      </c>
    </row>
    <row r="28" spans="2:74" x14ac:dyDescent="0.25">
      <c r="B28" s="12"/>
      <c r="C28" s="11" t="s">
        <v>97</v>
      </c>
      <c r="D28" s="24">
        <v>8267</v>
      </c>
      <c r="E28" s="24">
        <f t="shared" si="26"/>
        <v>1330.5833333333333</v>
      </c>
      <c r="F28" s="24">
        <v>5822825</v>
      </c>
      <c r="G28" s="14">
        <v>6031579</v>
      </c>
      <c r="H28" s="15">
        <f t="shared" si="27"/>
        <v>3.5850982985063062E-2</v>
      </c>
      <c r="I28" s="14">
        <v>6031579</v>
      </c>
      <c r="J28" s="16">
        <f t="shared" ref="J28:J33" si="43">I28/$F28-1</f>
        <v>3.5850982985063062E-2</v>
      </c>
      <c r="K28" s="14">
        <v>5822825</v>
      </c>
      <c r="L28" s="15">
        <f t="shared" ref="L28:L33" si="44">K28/$F28-1</f>
        <v>0</v>
      </c>
      <c r="M28" s="14">
        <v>5931093</v>
      </c>
      <c r="N28" s="16">
        <f t="shared" si="30"/>
        <v>1.8593723836797471E-2</v>
      </c>
      <c r="O28" s="14">
        <v>6081146</v>
      </c>
      <c r="P28" s="15">
        <f t="shared" si="31"/>
        <v>4.4363517708328803E-2</v>
      </c>
      <c r="Q28" s="14">
        <v>6143480</v>
      </c>
      <c r="R28" s="16">
        <f t="shared" si="32"/>
        <v>5.5068630776298422E-2</v>
      </c>
      <c r="S28" s="14">
        <v>6008824</v>
      </c>
      <c r="T28" s="15">
        <f t="shared" si="33"/>
        <v>3.1943086045003843E-2</v>
      </c>
      <c r="U28" s="14">
        <v>6066358</v>
      </c>
      <c r="V28" s="16">
        <f t="shared" si="34"/>
        <v>4.1823856976639373E-2</v>
      </c>
      <c r="W28" s="14">
        <f t="shared" si="1"/>
        <v>5857908</v>
      </c>
      <c r="X28" s="16">
        <f t="shared" si="2"/>
        <v>6.0250823268774845E-3</v>
      </c>
      <c r="Y28" s="14">
        <f t="shared" si="3"/>
        <v>5882377.7999999998</v>
      </c>
      <c r="Z28" s="16">
        <f t="shared" si="4"/>
        <v>1.0227475495141913E-2</v>
      </c>
      <c r="AA28" s="14">
        <f t="shared" si="35"/>
        <v>6023262</v>
      </c>
      <c r="AB28" s="16">
        <f t="shared" si="37"/>
        <v>3.4422638495918978E-2</v>
      </c>
      <c r="AC28" s="14">
        <f t="shared" si="38"/>
        <v>6056625.2000000002</v>
      </c>
      <c r="AD28" s="16">
        <f t="shared" si="39"/>
        <v>4.0152365904865706E-2</v>
      </c>
      <c r="AG28" s="68"/>
      <c r="AH28" s="11" t="str">
        <f t="shared" si="14"/>
        <v>K5_g-2</v>
      </c>
      <c r="AI28" s="11">
        <f t="shared" si="8"/>
        <v>8267</v>
      </c>
      <c r="AJ28" s="44">
        <f t="shared" si="0"/>
        <v>1330.5833333333333</v>
      </c>
      <c r="AK28" s="24">
        <f t="shared" si="9"/>
        <v>5822825</v>
      </c>
      <c r="AL28" s="14">
        <v>5877932</v>
      </c>
      <c r="AM28" s="14">
        <v>5892429</v>
      </c>
      <c r="AN28" s="14">
        <v>5904570</v>
      </c>
      <c r="AO28" s="14">
        <v>5897577</v>
      </c>
      <c r="AP28" s="14">
        <v>5857908</v>
      </c>
      <c r="AQ28" s="14">
        <v>5891656</v>
      </c>
      <c r="AR28" s="14">
        <v>5870543</v>
      </c>
      <c r="AS28" s="14">
        <v>5906590</v>
      </c>
      <c r="AT28" s="14">
        <v>5866269</v>
      </c>
      <c r="AU28" s="13">
        <v>5858304</v>
      </c>
      <c r="AV28" s="14">
        <f t="shared" si="15"/>
        <v>5857908</v>
      </c>
      <c r="AW28" s="16">
        <f t="shared" si="16"/>
        <v>6.0250823268774845E-3</v>
      </c>
      <c r="AX28" s="14">
        <f t="shared" si="17"/>
        <v>5882377.7999999998</v>
      </c>
      <c r="AY28" s="16">
        <f t="shared" si="18"/>
        <v>1.0227475495141913E-2</v>
      </c>
      <c r="AZ28" s="24">
        <f t="shared" si="19"/>
        <v>17591.167362059856</v>
      </c>
      <c r="BC28" s="68"/>
      <c r="BD28" s="11" t="str">
        <f t="shared" si="36"/>
        <v>K5_g-2</v>
      </c>
      <c r="BE28" s="11">
        <f t="shared" si="40"/>
        <v>8267</v>
      </c>
      <c r="BF28" s="44">
        <f t="shared" si="41"/>
        <v>1330.5833333333333</v>
      </c>
      <c r="BG28" s="24">
        <f t="shared" si="42"/>
        <v>5822825</v>
      </c>
      <c r="BH28" s="14">
        <v>6071232</v>
      </c>
      <c r="BI28" s="14">
        <v>6040854</v>
      </c>
      <c r="BJ28" s="14">
        <v>6078430</v>
      </c>
      <c r="BK28" s="14">
        <v>6080792</v>
      </c>
      <c r="BL28" s="14">
        <v>6048268</v>
      </c>
      <c r="BM28" s="14">
        <v>6043528</v>
      </c>
      <c r="BN28" s="14">
        <v>6065914</v>
      </c>
      <c r="BO28" s="14">
        <v>6068816</v>
      </c>
      <c r="BP28" s="14">
        <v>6045156</v>
      </c>
      <c r="BQ28" s="13">
        <v>6023262</v>
      </c>
      <c r="BR28" s="14">
        <f t="shared" si="21"/>
        <v>6023262</v>
      </c>
      <c r="BS28" s="16">
        <f t="shared" si="22"/>
        <v>3.4422638495918978E-2</v>
      </c>
      <c r="BT28" s="14">
        <f t="shared" si="23"/>
        <v>6056625.2000000002</v>
      </c>
      <c r="BU28" s="16">
        <f t="shared" si="24"/>
        <v>4.0152365904865706E-2</v>
      </c>
      <c r="BV28" s="24">
        <f t="shared" si="25"/>
        <v>18006.930314742709</v>
      </c>
    </row>
    <row r="29" spans="2:74" x14ac:dyDescent="0.25">
      <c r="B29" s="12"/>
      <c r="C29" s="11" t="s">
        <v>98</v>
      </c>
      <c r="D29" s="24">
        <v>8267</v>
      </c>
      <c r="E29" s="24">
        <f t="shared" si="26"/>
        <v>1330.5833333333333</v>
      </c>
      <c r="F29" s="24">
        <v>3406571</v>
      </c>
      <c r="G29" s="14">
        <v>3578627</v>
      </c>
      <c r="H29" s="15">
        <f t="shared" si="27"/>
        <v>5.0507093496656941E-2</v>
      </c>
      <c r="I29" s="14">
        <v>3578627</v>
      </c>
      <c r="J29" s="16">
        <f t="shared" si="43"/>
        <v>5.0507093496656941E-2</v>
      </c>
      <c r="K29" s="14">
        <v>3406571</v>
      </c>
      <c r="L29" s="15">
        <f t="shared" si="44"/>
        <v>0</v>
      </c>
      <c r="M29" s="14">
        <v>3447989</v>
      </c>
      <c r="N29" s="16">
        <f t="shared" si="30"/>
        <v>1.2158267066795236E-2</v>
      </c>
      <c r="O29" s="14">
        <v>3609300</v>
      </c>
      <c r="P29" s="15">
        <f t="shared" si="31"/>
        <v>5.9511162397613226E-2</v>
      </c>
      <c r="Q29" s="14">
        <v>3652255</v>
      </c>
      <c r="R29" s="16">
        <f t="shared" si="32"/>
        <v>7.2120616303021468E-2</v>
      </c>
      <c r="S29" s="14">
        <v>3596594</v>
      </c>
      <c r="T29" s="15">
        <f t="shared" si="33"/>
        <v>5.578131205837189E-2</v>
      </c>
      <c r="U29" s="14">
        <v>3637475</v>
      </c>
      <c r="V29" s="16">
        <f t="shared" si="34"/>
        <v>6.7781942604454803E-2</v>
      </c>
      <c r="W29" s="14">
        <f t="shared" si="1"/>
        <v>3387872</v>
      </c>
      <c r="X29" s="16">
        <f t="shared" si="2"/>
        <v>-5.4890973944180521E-3</v>
      </c>
      <c r="Y29" s="14">
        <f t="shared" si="3"/>
        <v>3419812.7</v>
      </c>
      <c r="Z29" s="16">
        <f t="shared" si="4"/>
        <v>3.8871052445406118E-3</v>
      </c>
      <c r="AA29" s="14">
        <f t="shared" si="35"/>
        <v>3480387</v>
      </c>
      <c r="AB29" s="16">
        <f t="shared" si="37"/>
        <v>2.1668710266129709E-2</v>
      </c>
      <c r="AC29" s="14">
        <f t="shared" si="38"/>
        <v>3496249</v>
      </c>
      <c r="AD29" s="16">
        <f t="shared" si="39"/>
        <v>2.6325005408664559E-2</v>
      </c>
      <c r="AG29" s="68"/>
      <c r="AH29" s="11" t="str">
        <f t="shared" si="14"/>
        <v>K5_g-6</v>
      </c>
      <c r="AI29" s="11">
        <f t="shared" si="8"/>
        <v>8267</v>
      </c>
      <c r="AJ29" s="44">
        <f t="shared" si="0"/>
        <v>1330.5833333333333</v>
      </c>
      <c r="AK29" s="24">
        <f t="shared" si="9"/>
        <v>3406571</v>
      </c>
      <c r="AL29" s="14">
        <v>3431434</v>
      </c>
      <c r="AM29" s="14">
        <v>3451447</v>
      </c>
      <c r="AN29" s="14">
        <v>3411827</v>
      </c>
      <c r="AO29" s="14">
        <v>3418377</v>
      </c>
      <c r="AP29" s="14">
        <v>3410838</v>
      </c>
      <c r="AQ29" s="14">
        <v>3407463</v>
      </c>
      <c r="AR29" s="14">
        <v>3387872</v>
      </c>
      <c r="AS29" s="14">
        <v>3417020</v>
      </c>
      <c r="AT29" s="14">
        <v>3441641</v>
      </c>
      <c r="AU29" s="13">
        <v>3420208</v>
      </c>
      <c r="AV29" s="14">
        <f t="shared" si="15"/>
        <v>3387872</v>
      </c>
      <c r="AW29" s="16">
        <f t="shared" si="16"/>
        <v>-5.4890973944180521E-3</v>
      </c>
      <c r="AX29" s="14">
        <f t="shared" si="17"/>
        <v>3419812.7</v>
      </c>
      <c r="AY29" s="16">
        <f t="shared" si="18"/>
        <v>3.8871052445406118E-3</v>
      </c>
      <c r="AZ29" s="24">
        <f t="shared" si="19"/>
        <v>17144.430442858109</v>
      </c>
      <c r="BC29" s="68"/>
      <c r="BD29" s="11" t="str">
        <f t="shared" si="36"/>
        <v>K5_g-6</v>
      </c>
      <c r="BE29" s="11">
        <f t="shared" si="40"/>
        <v>8267</v>
      </c>
      <c r="BF29" s="44">
        <f t="shared" si="41"/>
        <v>1330.5833333333333</v>
      </c>
      <c r="BG29" s="24">
        <f t="shared" si="42"/>
        <v>3406571</v>
      </c>
      <c r="BH29" s="14">
        <v>3491939</v>
      </c>
      <c r="BI29" s="14">
        <v>3480387</v>
      </c>
      <c r="BJ29" s="14">
        <v>3487987</v>
      </c>
      <c r="BK29" s="14">
        <v>3486438</v>
      </c>
      <c r="BL29" s="14">
        <v>3512437</v>
      </c>
      <c r="BM29" s="14">
        <v>3486955</v>
      </c>
      <c r="BN29" s="14">
        <v>3508378</v>
      </c>
      <c r="BO29" s="14">
        <v>3496083</v>
      </c>
      <c r="BP29" s="14">
        <v>3524757</v>
      </c>
      <c r="BQ29" s="13">
        <v>3487129</v>
      </c>
      <c r="BR29" s="14">
        <f t="shared" si="21"/>
        <v>3480387</v>
      </c>
      <c r="BS29" s="16">
        <f t="shared" si="22"/>
        <v>2.1668710266129709E-2</v>
      </c>
      <c r="BT29" s="14">
        <f t="shared" si="23"/>
        <v>3496249</v>
      </c>
      <c r="BU29" s="16">
        <f t="shared" si="24"/>
        <v>2.6325005408664559E-2</v>
      </c>
      <c r="BV29" s="24">
        <f t="shared" si="25"/>
        <v>13513.496771746386</v>
      </c>
    </row>
    <row r="30" spans="2:74" x14ac:dyDescent="0.25">
      <c r="B30" s="12"/>
      <c r="C30" s="11" t="s">
        <v>95</v>
      </c>
      <c r="D30" s="24">
        <v>8563</v>
      </c>
      <c r="E30" s="24">
        <f t="shared" si="26"/>
        <v>1357.5333333333333</v>
      </c>
      <c r="F30" s="24">
        <v>6033790</v>
      </c>
      <c r="G30" s="14">
        <v>6249733</v>
      </c>
      <c r="H30" s="15">
        <f t="shared" si="27"/>
        <v>3.5788948571295887E-2</v>
      </c>
      <c r="I30" s="14">
        <v>6249733</v>
      </c>
      <c r="J30" s="16">
        <f t="shared" si="43"/>
        <v>3.5788948571295887E-2</v>
      </c>
      <c r="K30" s="14">
        <v>6033790</v>
      </c>
      <c r="L30" s="15">
        <f t="shared" si="44"/>
        <v>0</v>
      </c>
      <c r="M30" s="14">
        <v>6173748</v>
      </c>
      <c r="N30" s="16">
        <f t="shared" si="30"/>
        <v>2.319570286668915E-2</v>
      </c>
      <c r="O30" s="14">
        <v>6319036</v>
      </c>
      <c r="P30" s="15">
        <f t="shared" si="31"/>
        <v>4.7274764285797133E-2</v>
      </c>
      <c r="Q30" s="14">
        <v>6361486</v>
      </c>
      <c r="R30" s="16">
        <f t="shared" si="32"/>
        <v>5.4310143375888131E-2</v>
      </c>
      <c r="S30" s="14">
        <v>6224123</v>
      </c>
      <c r="T30" s="15">
        <f t="shared" si="33"/>
        <v>3.1544518453575643E-2</v>
      </c>
      <c r="U30" s="14">
        <v>6268937</v>
      </c>
      <c r="V30" s="16">
        <f t="shared" si="34"/>
        <v>3.8971691092994698E-2</v>
      </c>
      <c r="W30" s="14">
        <f t="shared" si="1"/>
        <v>6048626</v>
      </c>
      <c r="X30" s="16">
        <f t="shared" si="2"/>
        <v>2.4588194153261078E-3</v>
      </c>
      <c r="Y30" s="14">
        <f t="shared" si="3"/>
        <v>6082777</v>
      </c>
      <c r="Z30" s="16">
        <f t="shared" si="4"/>
        <v>8.1187777499713842E-3</v>
      </c>
      <c r="AA30" s="14">
        <f t="shared" si="35"/>
        <v>6277462</v>
      </c>
      <c r="AB30" s="16">
        <f t="shared" si="37"/>
        <v>4.0384567576929209E-2</v>
      </c>
      <c r="AC30" s="14">
        <f t="shared" si="38"/>
        <v>6299491.5999999996</v>
      </c>
      <c r="AD30" s="16">
        <f t="shared" si="39"/>
        <v>4.4035606144728234E-2</v>
      </c>
      <c r="AG30" s="68"/>
      <c r="AH30" s="11" t="str">
        <f t="shared" si="14"/>
        <v>K2_g-2</v>
      </c>
      <c r="AI30" s="11">
        <f t="shared" si="8"/>
        <v>8563</v>
      </c>
      <c r="AJ30" s="44">
        <f t="shared" si="0"/>
        <v>1357.5333333333333</v>
      </c>
      <c r="AK30" s="24">
        <f t="shared" si="9"/>
        <v>6033790</v>
      </c>
      <c r="AL30" s="14">
        <v>6098372</v>
      </c>
      <c r="AM30" s="14">
        <v>6090927</v>
      </c>
      <c r="AN30" s="14">
        <v>6091567</v>
      </c>
      <c r="AO30" s="14">
        <v>6090628</v>
      </c>
      <c r="AP30" s="14">
        <v>6085692</v>
      </c>
      <c r="AQ30" s="14">
        <v>6088221</v>
      </c>
      <c r="AR30" s="14">
        <v>6048626</v>
      </c>
      <c r="AS30" s="14">
        <v>6069154</v>
      </c>
      <c r="AT30" s="14">
        <v>6076422</v>
      </c>
      <c r="AU30" s="13">
        <v>6088161</v>
      </c>
      <c r="AV30" s="14">
        <f t="shared" si="15"/>
        <v>6048626</v>
      </c>
      <c r="AW30" s="16">
        <f t="shared" si="16"/>
        <v>2.4588194153261078E-3</v>
      </c>
      <c r="AX30" s="14">
        <f t="shared" si="17"/>
        <v>6082777</v>
      </c>
      <c r="AY30" s="16">
        <f t="shared" si="18"/>
        <v>8.1187777499713842E-3</v>
      </c>
      <c r="AZ30" s="24">
        <f t="shared" si="19"/>
        <v>13812.724561070492</v>
      </c>
      <c r="BC30" s="68"/>
      <c r="BD30" s="11" t="str">
        <f t="shared" si="36"/>
        <v>K2_g-2</v>
      </c>
      <c r="BE30" s="11">
        <f t="shared" si="40"/>
        <v>8563</v>
      </c>
      <c r="BF30" s="44">
        <f t="shared" si="41"/>
        <v>1357.5333333333333</v>
      </c>
      <c r="BG30" s="24">
        <f t="shared" si="42"/>
        <v>6033790</v>
      </c>
      <c r="BH30" s="14">
        <v>6295714</v>
      </c>
      <c r="BI30" s="14">
        <v>6283656</v>
      </c>
      <c r="BJ30" s="14">
        <v>6288702</v>
      </c>
      <c r="BK30" s="14">
        <v>6280247</v>
      </c>
      <c r="BL30" s="14">
        <v>6311476</v>
      </c>
      <c r="BM30" s="14">
        <v>6316387</v>
      </c>
      <c r="BN30" s="14">
        <v>6301849</v>
      </c>
      <c r="BO30" s="14">
        <v>6311258</v>
      </c>
      <c r="BP30" s="14">
        <v>6277462</v>
      </c>
      <c r="BQ30" s="13">
        <v>6328165</v>
      </c>
      <c r="BR30" s="14">
        <f t="shared" si="21"/>
        <v>6277462</v>
      </c>
      <c r="BS30" s="16">
        <f t="shared" si="22"/>
        <v>4.0384567576929209E-2</v>
      </c>
      <c r="BT30" s="14">
        <f t="shared" si="23"/>
        <v>6299491.5999999996</v>
      </c>
      <c r="BU30" s="16">
        <f t="shared" si="24"/>
        <v>4.4035606144728234E-2</v>
      </c>
      <c r="BV30" s="24">
        <f t="shared" si="25"/>
        <v>16224.548124370061</v>
      </c>
    </row>
    <row r="31" spans="2:74" x14ac:dyDescent="0.25">
      <c r="B31" s="12"/>
      <c r="C31" s="11" t="s">
        <v>96</v>
      </c>
      <c r="D31" s="24">
        <v>8563</v>
      </c>
      <c r="E31" s="24">
        <f t="shared" si="26"/>
        <v>1357.5333333333333</v>
      </c>
      <c r="F31" s="24">
        <v>4293975</v>
      </c>
      <c r="G31" s="14">
        <v>4434203</v>
      </c>
      <c r="H31" s="15">
        <f t="shared" si="27"/>
        <v>3.2656920452494465E-2</v>
      </c>
      <c r="I31" s="14">
        <v>4434203</v>
      </c>
      <c r="J31" s="16">
        <f t="shared" si="43"/>
        <v>3.2656920452494465E-2</v>
      </c>
      <c r="K31" s="14">
        <v>4293975</v>
      </c>
      <c r="L31" s="15">
        <f t="shared" si="44"/>
        <v>0</v>
      </c>
      <c r="M31" s="14">
        <v>4353692</v>
      </c>
      <c r="N31" s="16">
        <f t="shared" si="30"/>
        <v>1.390716061458197E-2</v>
      </c>
      <c r="O31" s="14">
        <v>4445174</v>
      </c>
      <c r="P31" s="15">
        <f t="shared" si="31"/>
        <v>3.5211895737632393E-2</v>
      </c>
      <c r="Q31" s="14">
        <v>4484168</v>
      </c>
      <c r="R31" s="16">
        <f t="shared" si="32"/>
        <v>4.4292991924731684E-2</v>
      </c>
      <c r="S31" s="14">
        <v>4416990</v>
      </c>
      <c r="T31" s="15">
        <f t="shared" si="33"/>
        <v>2.8648280439453E-2</v>
      </c>
      <c r="U31" s="14">
        <v>4463470</v>
      </c>
      <c r="V31" s="16">
        <f t="shared" si="34"/>
        <v>3.9472749608463031E-2</v>
      </c>
      <c r="W31" s="14">
        <f t="shared" si="1"/>
        <v>4245472</v>
      </c>
      <c r="X31" s="16">
        <f t="shared" si="2"/>
        <v>-1.1295594408444409E-2</v>
      </c>
      <c r="Y31" s="14">
        <f t="shared" si="3"/>
        <v>4272336.5999999996</v>
      </c>
      <c r="Z31" s="16">
        <f t="shared" si="4"/>
        <v>-5.0392468516934352E-3</v>
      </c>
      <c r="AA31" s="14">
        <f t="shared" si="35"/>
        <v>4368314</v>
      </c>
      <c r="AB31" s="16">
        <f t="shared" si="37"/>
        <v>1.7312397021407966E-2</v>
      </c>
      <c r="AC31" s="14">
        <f t="shared" si="38"/>
        <v>4388936.3</v>
      </c>
      <c r="AD31" s="16">
        <f t="shared" si="39"/>
        <v>2.2115009984920775E-2</v>
      </c>
      <c r="AG31" s="68"/>
      <c r="AH31" s="11" t="str">
        <f t="shared" si="14"/>
        <v>K2_g-4</v>
      </c>
      <c r="AI31" s="11">
        <f t="shared" si="8"/>
        <v>8563</v>
      </c>
      <c r="AJ31" s="44">
        <f t="shared" si="0"/>
        <v>1357.5333333333333</v>
      </c>
      <c r="AK31" s="24">
        <f t="shared" si="9"/>
        <v>4293975</v>
      </c>
      <c r="AL31" s="14">
        <v>4295303</v>
      </c>
      <c r="AM31" s="14">
        <v>4284480</v>
      </c>
      <c r="AN31" s="14">
        <v>4280655</v>
      </c>
      <c r="AO31" s="14">
        <v>4249160</v>
      </c>
      <c r="AP31" s="14">
        <v>4266405</v>
      </c>
      <c r="AQ31" s="14">
        <v>4245472</v>
      </c>
      <c r="AR31" s="14">
        <v>4275244</v>
      </c>
      <c r="AS31" s="14">
        <v>4286596</v>
      </c>
      <c r="AT31" s="14">
        <v>4268830</v>
      </c>
      <c r="AU31" s="13">
        <v>4271221</v>
      </c>
      <c r="AV31" s="14">
        <f t="shared" si="15"/>
        <v>4245472</v>
      </c>
      <c r="AW31" s="16">
        <f t="shared" si="16"/>
        <v>-1.1295594408444409E-2</v>
      </c>
      <c r="AX31" s="14">
        <f t="shared" si="17"/>
        <v>4272336.5999999996</v>
      </c>
      <c r="AY31" s="16">
        <f t="shared" si="18"/>
        <v>-5.0392468516934352E-3</v>
      </c>
      <c r="AZ31" s="24">
        <f t="shared" si="19"/>
        <v>15044.87667081389</v>
      </c>
      <c r="BC31" s="68"/>
      <c r="BD31" s="11" t="str">
        <f t="shared" si="36"/>
        <v>K2_g-4</v>
      </c>
      <c r="BE31" s="11">
        <f t="shared" si="40"/>
        <v>8563</v>
      </c>
      <c r="BF31" s="44">
        <f t="shared" si="41"/>
        <v>1357.5333333333333</v>
      </c>
      <c r="BG31" s="24">
        <f t="shared" si="42"/>
        <v>4293975</v>
      </c>
      <c r="BH31" s="14">
        <v>4408973</v>
      </c>
      <c r="BI31" s="14">
        <v>4386288</v>
      </c>
      <c r="BJ31" s="14">
        <v>4397623</v>
      </c>
      <c r="BK31" s="14">
        <v>4370415</v>
      </c>
      <c r="BL31" s="14">
        <v>4411761</v>
      </c>
      <c r="BM31" s="14">
        <v>4389871</v>
      </c>
      <c r="BN31" s="14">
        <v>4388690</v>
      </c>
      <c r="BO31" s="14">
        <v>4368314</v>
      </c>
      <c r="BP31" s="14">
        <v>4376926</v>
      </c>
      <c r="BQ31" s="13">
        <v>4390502</v>
      </c>
      <c r="BR31" s="14">
        <f t="shared" si="21"/>
        <v>4368314</v>
      </c>
      <c r="BS31" s="16">
        <f t="shared" si="22"/>
        <v>1.7312397021407966E-2</v>
      </c>
      <c r="BT31" s="14">
        <f t="shared" si="23"/>
        <v>4388936.3</v>
      </c>
      <c r="BU31" s="16">
        <f t="shared" si="24"/>
        <v>2.2115009984920775E-2</v>
      </c>
      <c r="BV31" s="24">
        <f t="shared" si="25"/>
        <v>13859.507163315729</v>
      </c>
    </row>
    <row r="32" spans="2:74" x14ac:dyDescent="0.25">
      <c r="B32" s="12"/>
      <c r="C32" s="11" t="s">
        <v>93</v>
      </c>
      <c r="D32" s="24">
        <v>8566</v>
      </c>
      <c r="E32" s="24">
        <f t="shared" si="26"/>
        <v>1358</v>
      </c>
      <c r="F32" s="24">
        <v>6274277</v>
      </c>
      <c r="G32" s="14">
        <v>6501210</v>
      </c>
      <c r="H32" s="15">
        <f t="shared" si="27"/>
        <v>3.6168788850093891E-2</v>
      </c>
      <c r="I32" s="14">
        <v>6501210</v>
      </c>
      <c r="J32" s="16">
        <f t="shared" si="43"/>
        <v>3.6168788850093891E-2</v>
      </c>
      <c r="K32" s="14">
        <v>6274277</v>
      </c>
      <c r="L32" s="15">
        <f t="shared" si="44"/>
        <v>0</v>
      </c>
      <c r="M32" s="14">
        <v>6361639</v>
      </c>
      <c r="N32" s="16">
        <f t="shared" si="30"/>
        <v>1.3923835367804172E-2</v>
      </c>
      <c r="O32" s="14">
        <v>6509006</v>
      </c>
      <c r="P32" s="15">
        <f t="shared" si="31"/>
        <v>3.7411322451973428E-2</v>
      </c>
      <c r="Q32" s="14">
        <v>6555725</v>
      </c>
      <c r="R32" s="16">
        <f>Q32/$F32-1</f>
        <v>4.4857439351179362E-2</v>
      </c>
      <c r="S32" s="14">
        <v>6405640</v>
      </c>
      <c r="T32" s="15">
        <f t="shared" si="33"/>
        <v>2.0936754944035796E-2</v>
      </c>
      <c r="U32" s="14">
        <v>6464425</v>
      </c>
      <c r="V32" s="16">
        <f t="shared" si="34"/>
        <v>3.03059619458943E-2</v>
      </c>
      <c r="W32" s="14">
        <f t="shared" si="1"/>
        <v>6264287</v>
      </c>
      <c r="X32" s="16">
        <f t="shared" si="2"/>
        <v>-1.5922153261642702E-3</v>
      </c>
      <c r="Y32" s="14">
        <f t="shared" si="3"/>
        <v>6282454.0999999996</v>
      </c>
      <c r="Z32" s="16">
        <f t="shared" si="4"/>
        <v>1.3032736680258505E-3</v>
      </c>
      <c r="AA32" s="14">
        <f t="shared" si="35"/>
        <v>6476890</v>
      </c>
      <c r="AB32" s="16">
        <f t="shared" si="37"/>
        <v>3.2292645033045186E-2</v>
      </c>
      <c r="AC32" s="14">
        <f t="shared" si="38"/>
        <v>6505936.5999999996</v>
      </c>
      <c r="AD32" s="16">
        <f t="shared" si="39"/>
        <v>3.6922118675984494E-2</v>
      </c>
      <c r="AG32" s="68"/>
      <c r="AH32" s="11" t="str">
        <f t="shared" si="14"/>
        <v>K1_g-2</v>
      </c>
      <c r="AI32" s="11">
        <f t="shared" si="8"/>
        <v>8566</v>
      </c>
      <c r="AJ32" s="44">
        <f t="shared" si="0"/>
        <v>1358</v>
      </c>
      <c r="AK32" s="24">
        <f t="shared" si="9"/>
        <v>6274277</v>
      </c>
      <c r="AL32" s="14">
        <v>6289012</v>
      </c>
      <c r="AM32" s="14">
        <v>6285566</v>
      </c>
      <c r="AN32" s="14">
        <v>6306554</v>
      </c>
      <c r="AO32" s="14">
        <v>6274948</v>
      </c>
      <c r="AP32" s="14">
        <v>6264287</v>
      </c>
      <c r="AQ32" s="14">
        <v>6291690</v>
      </c>
      <c r="AR32" s="14">
        <v>6277267</v>
      </c>
      <c r="AS32" s="14">
        <v>6287092</v>
      </c>
      <c r="AT32" s="14">
        <v>6279450</v>
      </c>
      <c r="AU32" s="13">
        <v>6268675</v>
      </c>
      <c r="AV32" s="14">
        <f t="shared" si="15"/>
        <v>6264287</v>
      </c>
      <c r="AW32" s="16">
        <f t="shared" si="16"/>
        <v>-1.5922153261642702E-3</v>
      </c>
      <c r="AX32" s="14">
        <f t="shared" si="17"/>
        <v>6282454.0999999996</v>
      </c>
      <c r="AY32" s="16">
        <f t="shared" si="18"/>
        <v>1.3032736680258505E-3</v>
      </c>
      <c r="AZ32" s="24">
        <f t="shared" si="19"/>
        <v>11629.644873769792</v>
      </c>
      <c r="BC32" s="68"/>
      <c r="BD32" s="11" t="str">
        <f t="shared" si="36"/>
        <v>K1_g-2</v>
      </c>
      <c r="BE32" s="11">
        <f t="shared" si="40"/>
        <v>8566</v>
      </c>
      <c r="BF32" s="44">
        <f t="shared" si="41"/>
        <v>1358</v>
      </c>
      <c r="BG32" s="24">
        <f t="shared" si="42"/>
        <v>6274277</v>
      </c>
      <c r="BH32" s="14">
        <v>6536621</v>
      </c>
      <c r="BI32" s="14">
        <v>6538951</v>
      </c>
      <c r="BJ32" s="14">
        <v>6520168</v>
      </c>
      <c r="BK32" s="14">
        <v>6487740</v>
      </c>
      <c r="BL32" s="14">
        <v>6531948</v>
      </c>
      <c r="BM32" s="14">
        <v>6487760</v>
      </c>
      <c r="BN32" s="14">
        <v>6488990</v>
      </c>
      <c r="BO32" s="14">
        <v>6510202</v>
      </c>
      <c r="BP32" s="14">
        <v>6476890</v>
      </c>
      <c r="BQ32" s="13">
        <v>6480096</v>
      </c>
      <c r="BR32" s="14">
        <f t="shared" si="21"/>
        <v>6476890</v>
      </c>
      <c r="BS32" s="16">
        <f t="shared" si="22"/>
        <v>3.2292645033045186E-2</v>
      </c>
      <c r="BT32" s="14">
        <f t="shared" si="23"/>
        <v>6505936.5999999996</v>
      </c>
      <c r="BU32" s="16">
        <f t="shared" si="24"/>
        <v>3.6922118675984494E-2</v>
      </c>
      <c r="BV32" s="24">
        <f t="shared" si="25"/>
        <v>23214.082351882873</v>
      </c>
    </row>
    <row r="33" spans="2:74" x14ac:dyDescent="0.25">
      <c r="B33" s="12"/>
      <c r="C33" s="11" t="s">
        <v>94</v>
      </c>
      <c r="D33" s="24">
        <v>8566</v>
      </c>
      <c r="E33" s="24">
        <f t="shared" si="26"/>
        <v>1358</v>
      </c>
      <c r="F33" s="24">
        <v>3541665</v>
      </c>
      <c r="G33" s="14">
        <v>3739724</v>
      </c>
      <c r="H33" s="15">
        <f t="shared" si="27"/>
        <v>5.5922567492972863E-2</v>
      </c>
      <c r="I33" s="14">
        <v>3739724</v>
      </c>
      <c r="J33" s="16">
        <f t="shared" si="43"/>
        <v>5.5922567492972863E-2</v>
      </c>
      <c r="K33" s="14">
        <v>3541665</v>
      </c>
      <c r="L33" s="15">
        <f t="shared" si="44"/>
        <v>0</v>
      </c>
      <c r="M33" s="14">
        <v>3593703</v>
      </c>
      <c r="N33" s="16">
        <f t="shared" si="30"/>
        <v>1.4693089267336035E-2</v>
      </c>
      <c r="O33" s="14">
        <v>3771667</v>
      </c>
      <c r="P33" s="15">
        <f t="shared" si="31"/>
        <v>6.4941771737304421E-2</v>
      </c>
      <c r="Q33" s="14">
        <v>3806616</v>
      </c>
      <c r="R33" s="16">
        <f>Q33/$F33-1</f>
        <v>7.4809729322225627E-2</v>
      </c>
      <c r="S33" s="14">
        <v>3760040</v>
      </c>
      <c r="T33" s="15">
        <f t="shared" si="33"/>
        <v>6.1658852545342313E-2</v>
      </c>
      <c r="U33" s="14">
        <v>3785654</v>
      </c>
      <c r="V33" s="16">
        <f t="shared" si="34"/>
        <v>6.88910441840207E-2</v>
      </c>
      <c r="W33" s="14">
        <f t="shared" si="1"/>
        <v>3543686</v>
      </c>
      <c r="X33" s="16">
        <f t="shared" si="2"/>
        <v>5.7063556265202209E-4</v>
      </c>
      <c r="Y33" s="14">
        <f t="shared" si="3"/>
        <v>3558842.1</v>
      </c>
      <c r="Z33" s="16">
        <f t="shared" si="4"/>
        <v>4.8500069882386754E-3</v>
      </c>
      <c r="AA33" s="14">
        <f t="shared" si="35"/>
        <v>3631109</v>
      </c>
      <c r="AB33" s="16">
        <f t="shared" si="37"/>
        <v>2.5254788355194568E-2</v>
      </c>
      <c r="AC33" s="14">
        <f t="shared" si="38"/>
        <v>3648107.3</v>
      </c>
      <c r="AD33" s="16">
        <f t="shared" si="39"/>
        <v>3.0054310613793156E-2</v>
      </c>
      <c r="AG33" s="68"/>
      <c r="AH33" s="11" t="str">
        <f t="shared" si="14"/>
        <v>K1_g-6</v>
      </c>
      <c r="AI33" s="11">
        <f t="shared" si="8"/>
        <v>8566</v>
      </c>
      <c r="AJ33" s="44">
        <f t="shared" si="0"/>
        <v>1358</v>
      </c>
      <c r="AK33" s="24">
        <f t="shared" si="9"/>
        <v>3541665</v>
      </c>
      <c r="AL33" s="14">
        <v>3543686</v>
      </c>
      <c r="AM33" s="14">
        <v>3576225</v>
      </c>
      <c r="AN33" s="14">
        <v>3564582</v>
      </c>
      <c r="AO33" s="14">
        <v>3561130</v>
      </c>
      <c r="AP33" s="14">
        <v>3565004</v>
      </c>
      <c r="AQ33" s="14">
        <v>3562602</v>
      </c>
      <c r="AR33" s="14">
        <v>3555896</v>
      </c>
      <c r="AS33" s="14">
        <v>3546952</v>
      </c>
      <c r="AT33" s="14">
        <v>3549676</v>
      </c>
      <c r="AU33" s="13">
        <v>3562668</v>
      </c>
      <c r="AV33" s="14">
        <f t="shared" si="15"/>
        <v>3543686</v>
      </c>
      <c r="AW33" s="16">
        <f t="shared" si="16"/>
        <v>5.7063556265202209E-4</v>
      </c>
      <c r="AX33" s="14">
        <f t="shared" si="17"/>
        <v>3558842.1</v>
      </c>
      <c r="AY33" s="16">
        <f t="shared" si="18"/>
        <v>4.8500069882386754E-3</v>
      </c>
      <c r="AZ33" s="24">
        <f t="shared" si="19"/>
        <v>9332.0322593741603</v>
      </c>
      <c r="BC33" s="68"/>
      <c r="BD33" s="11" t="str">
        <f t="shared" si="36"/>
        <v>K1_g-6</v>
      </c>
      <c r="BE33" s="11">
        <f t="shared" si="40"/>
        <v>8566</v>
      </c>
      <c r="BF33" s="44">
        <f t="shared" si="41"/>
        <v>1358</v>
      </c>
      <c r="BG33" s="24">
        <f t="shared" si="42"/>
        <v>3541665</v>
      </c>
      <c r="BH33" s="14">
        <v>3655671</v>
      </c>
      <c r="BI33" s="14">
        <v>3633578</v>
      </c>
      <c r="BJ33" s="14">
        <v>3664569</v>
      </c>
      <c r="BK33" s="14">
        <v>3647291</v>
      </c>
      <c r="BL33" s="14">
        <v>3631109</v>
      </c>
      <c r="BM33" s="14">
        <v>3655788</v>
      </c>
      <c r="BN33" s="14">
        <v>3645327</v>
      </c>
      <c r="BO33" s="14">
        <v>3644091</v>
      </c>
      <c r="BP33" s="14">
        <v>3632855</v>
      </c>
      <c r="BQ33" s="13">
        <v>3670794</v>
      </c>
      <c r="BR33" s="14">
        <f t="shared" si="21"/>
        <v>3631109</v>
      </c>
      <c r="BS33" s="16">
        <f t="shared" si="22"/>
        <v>2.5254788355194568E-2</v>
      </c>
      <c r="BT33" s="14">
        <f t="shared" si="23"/>
        <v>3648107.3</v>
      </c>
      <c r="BU33" s="16">
        <f t="shared" si="24"/>
        <v>3.0054310613793156E-2</v>
      </c>
      <c r="BV33" s="24">
        <f t="shared" si="25"/>
        <v>12880.524562687655</v>
      </c>
    </row>
    <row r="34" spans="2:74" x14ac:dyDescent="0.25">
      <c r="B34" s="12"/>
      <c r="C34" s="11" t="s">
        <v>105</v>
      </c>
      <c r="D34" s="24">
        <v>8581</v>
      </c>
      <c r="E34" s="24">
        <f t="shared" si="26"/>
        <v>1199.6833333333334</v>
      </c>
      <c r="F34" s="24">
        <v>3260611</v>
      </c>
      <c r="G34" s="14">
        <v>3278666</v>
      </c>
      <c r="H34" s="15">
        <f t="shared" si="27"/>
        <v>5.5373057380962987E-3</v>
      </c>
      <c r="I34" s="14">
        <v>3278666</v>
      </c>
      <c r="J34" s="16">
        <f t="shared" si="28"/>
        <v>5.5373057380962987E-3</v>
      </c>
      <c r="K34" s="14">
        <v>3260611</v>
      </c>
      <c r="L34" s="15">
        <f t="shared" si="29"/>
        <v>0</v>
      </c>
      <c r="M34" s="14">
        <v>3291833</v>
      </c>
      <c r="N34" s="16">
        <f t="shared" si="30"/>
        <v>9.575505940450979E-3</v>
      </c>
      <c r="O34" s="14">
        <v>3404825</v>
      </c>
      <c r="P34" s="15">
        <f t="shared" si="31"/>
        <v>4.4229133742111459E-2</v>
      </c>
      <c r="Q34" s="14">
        <v>3428522</v>
      </c>
      <c r="R34" s="16">
        <f t="shared" si="32"/>
        <v>5.1496790018803251E-2</v>
      </c>
      <c r="S34" s="14">
        <v>3364902</v>
      </c>
      <c r="T34" s="15">
        <f t="shared" si="33"/>
        <v>3.1985109539285794E-2</v>
      </c>
      <c r="U34" s="14">
        <v>3380808</v>
      </c>
      <c r="V34" s="16">
        <f t="shared" si="34"/>
        <v>3.6863336350150266E-2</v>
      </c>
      <c r="W34" s="14">
        <f t="shared" si="1"/>
        <v>3230733</v>
      </c>
      <c r="X34" s="16">
        <f t="shared" si="2"/>
        <v>-9.1633132563191388E-3</v>
      </c>
      <c r="Y34" s="14">
        <f t="shared" si="3"/>
        <v>3242438</v>
      </c>
      <c r="Z34" s="16">
        <f t="shared" si="4"/>
        <v>-5.5734952743519139E-3</v>
      </c>
      <c r="AA34" s="14">
        <f t="shared" si="35"/>
        <v>3339128</v>
      </c>
      <c r="AB34" s="16">
        <f t="shared" si="37"/>
        <v>2.4080456086297941E-2</v>
      </c>
      <c r="AC34" s="14">
        <f t="shared" si="38"/>
        <v>3351619.3</v>
      </c>
      <c r="AD34" s="16">
        <f t="shared" si="39"/>
        <v>2.7911425189941275E-2</v>
      </c>
      <c r="AG34" s="68"/>
      <c r="AH34" s="11" t="str">
        <f t="shared" si="14"/>
        <v>O1_g-4</v>
      </c>
      <c r="AI34" s="11">
        <f t="shared" si="8"/>
        <v>8581</v>
      </c>
      <c r="AJ34" s="44">
        <f t="shared" si="0"/>
        <v>1199.6833333333334</v>
      </c>
      <c r="AK34" s="24">
        <f t="shared" si="9"/>
        <v>3260611</v>
      </c>
      <c r="AL34" s="14">
        <v>3239405</v>
      </c>
      <c r="AM34" s="14">
        <v>3241606</v>
      </c>
      <c r="AN34" s="14">
        <v>3250530</v>
      </c>
      <c r="AO34" s="14">
        <v>3243145</v>
      </c>
      <c r="AP34" s="14">
        <v>3230733</v>
      </c>
      <c r="AQ34" s="14">
        <v>3239468</v>
      </c>
      <c r="AR34" s="14">
        <v>3247892</v>
      </c>
      <c r="AS34" s="14">
        <v>3256017</v>
      </c>
      <c r="AT34" s="14">
        <v>3237603</v>
      </c>
      <c r="AU34" s="13">
        <v>3237981</v>
      </c>
      <c r="AV34" s="14">
        <f t="shared" si="15"/>
        <v>3230733</v>
      </c>
      <c r="AW34" s="16">
        <f t="shared" si="16"/>
        <v>-9.1633132563191388E-3</v>
      </c>
      <c r="AX34" s="14">
        <f t="shared" si="17"/>
        <v>3242438</v>
      </c>
      <c r="AY34" s="16">
        <f t="shared" si="18"/>
        <v>-5.5734952743519139E-3</v>
      </c>
      <c r="AZ34" s="24">
        <f t="shared" si="19"/>
        <v>6921.5387162104353</v>
      </c>
      <c r="BC34" s="68"/>
      <c r="BD34" s="11" t="str">
        <f t="shared" si="36"/>
        <v>O1_g-4</v>
      </c>
      <c r="BE34" s="11">
        <f t="shared" si="40"/>
        <v>8581</v>
      </c>
      <c r="BF34" s="44">
        <f t="shared" si="41"/>
        <v>1199.6833333333334</v>
      </c>
      <c r="BG34" s="24">
        <f t="shared" si="42"/>
        <v>3260611</v>
      </c>
      <c r="BH34" s="14">
        <v>3350053</v>
      </c>
      <c r="BI34" s="14">
        <v>3364636</v>
      </c>
      <c r="BJ34" s="14">
        <v>3353882</v>
      </c>
      <c r="BK34" s="14">
        <v>3340215</v>
      </c>
      <c r="BL34" s="14">
        <v>3342830</v>
      </c>
      <c r="BM34" s="14">
        <v>3363031</v>
      </c>
      <c r="BN34" s="14">
        <v>3339128</v>
      </c>
      <c r="BO34" s="14">
        <v>3349206</v>
      </c>
      <c r="BP34" s="14">
        <v>3372717</v>
      </c>
      <c r="BQ34" s="13">
        <v>3340495</v>
      </c>
      <c r="BR34" s="14">
        <f t="shared" si="21"/>
        <v>3339128</v>
      </c>
      <c r="BS34" s="16">
        <f t="shared" si="22"/>
        <v>2.4080456086297941E-2</v>
      </c>
      <c r="BT34" s="14">
        <f t="shared" si="23"/>
        <v>3351619.3</v>
      </c>
      <c r="BU34" s="16">
        <f t="shared" si="24"/>
        <v>2.7911425189941275E-2</v>
      </c>
      <c r="BV34" s="24">
        <f t="shared" si="25"/>
        <v>11159.139411710923</v>
      </c>
    </row>
    <row r="35" spans="2:74" ht="15.75" thickBot="1" x14ac:dyDescent="0.3">
      <c r="B35" s="12"/>
      <c r="C35" s="17" t="s">
        <v>106</v>
      </c>
      <c r="D35" s="25">
        <v>8581</v>
      </c>
      <c r="E35" s="25">
        <f t="shared" si="26"/>
        <v>1199.6833333333334</v>
      </c>
      <c r="F35" s="25">
        <v>2664709</v>
      </c>
      <c r="G35" s="30">
        <v>2724848</v>
      </c>
      <c r="H35" s="15">
        <f t="shared" si="27"/>
        <v>2.256869324192623E-2</v>
      </c>
      <c r="I35" s="49">
        <v>2724848</v>
      </c>
      <c r="J35" s="16">
        <f t="shared" si="28"/>
        <v>2.256869324192623E-2</v>
      </c>
      <c r="K35" s="30">
        <v>2664709</v>
      </c>
      <c r="L35" s="15">
        <f t="shared" si="29"/>
        <v>0</v>
      </c>
      <c r="M35" s="49">
        <v>2700608</v>
      </c>
      <c r="N35" s="16">
        <f t="shared" si="30"/>
        <v>1.3472015143116911E-2</v>
      </c>
      <c r="O35" s="30">
        <v>2794956</v>
      </c>
      <c r="P35" s="15">
        <f t="shared" si="31"/>
        <v>4.8878507934637438E-2</v>
      </c>
      <c r="Q35" s="49">
        <v>2819667</v>
      </c>
      <c r="R35" s="16">
        <f t="shared" si="32"/>
        <v>5.815194079353514E-2</v>
      </c>
      <c r="S35" s="30">
        <v>2766860</v>
      </c>
      <c r="T35" s="15">
        <f t="shared" si="33"/>
        <v>3.833476751119913E-2</v>
      </c>
      <c r="U35" s="49">
        <v>2800130</v>
      </c>
      <c r="V35" s="16">
        <f t="shared" si="34"/>
        <v>5.0820183367114469E-2</v>
      </c>
      <c r="W35" s="19">
        <f t="shared" si="1"/>
        <v>2631298</v>
      </c>
      <c r="X35" s="21">
        <f t="shared" si="2"/>
        <v>-1.2538329701291984E-2</v>
      </c>
      <c r="Y35" s="19">
        <f t="shared" si="3"/>
        <v>2649808.7999999998</v>
      </c>
      <c r="Z35" s="21">
        <f t="shared" si="4"/>
        <v>-5.5916799920742166E-3</v>
      </c>
      <c r="AA35" s="19">
        <f t="shared" si="35"/>
        <v>2693730</v>
      </c>
      <c r="AB35" s="21">
        <f t="shared" si="37"/>
        <v>1.0890870260129804E-2</v>
      </c>
      <c r="AC35" s="19">
        <f t="shared" si="38"/>
        <v>2728630.9</v>
      </c>
      <c r="AD35" s="21">
        <f t="shared" si="39"/>
        <v>2.398832292756925E-2</v>
      </c>
      <c r="AG35" s="69"/>
      <c r="AH35" s="17" t="str">
        <f t="shared" si="14"/>
        <v>O1_g-6</v>
      </c>
      <c r="AI35" s="17">
        <f t="shared" si="8"/>
        <v>8581</v>
      </c>
      <c r="AJ35" s="45">
        <f t="shared" si="0"/>
        <v>1199.6833333333334</v>
      </c>
      <c r="AK35" s="25">
        <f t="shared" si="9"/>
        <v>2664709</v>
      </c>
      <c r="AL35" s="19">
        <v>2651563</v>
      </c>
      <c r="AM35" s="19">
        <v>2652050</v>
      </c>
      <c r="AN35" s="19">
        <v>2631298</v>
      </c>
      <c r="AO35" s="19">
        <v>2647939</v>
      </c>
      <c r="AP35" s="19">
        <v>2656416</v>
      </c>
      <c r="AQ35" s="19">
        <v>2650152</v>
      </c>
      <c r="AR35" s="19">
        <v>2651954</v>
      </c>
      <c r="AS35" s="19">
        <v>2652040</v>
      </c>
      <c r="AT35" s="19">
        <v>2649303</v>
      </c>
      <c r="AU35" s="39">
        <v>2655373</v>
      </c>
      <c r="AV35" s="19">
        <f t="shared" si="15"/>
        <v>2631298</v>
      </c>
      <c r="AW35" s="21">
        <f t="shared" si="16"/>
        <v>-1.2538329701291984E-2</v>
      </c>
      <c r="AX35" s="19">
        <f t="shared" si="17"/>
        <v>2649808.7999999998</v>
      </c>
      <c r="AY35" s="21">
        <f t="shared" si="18"/>
        <v>-5.5916799920742166E-3</v>
      </c>
      <c r="AZ35" s="25">
        <f t="shared" si="19"/>
        <v>6624.3130481582766</v>
      </c>
      <c r="BC35" s="69"/>
      <c r="BD35" s="17" t="str">
        <f t="shared" si="36"/>
        <v>O1_g-6</v>
      </c>
      <c r="BE35" s="17">
        <f t="shared" si="40"/>
        <v>8581</v>
      </c>
      <c r="BF35" s="45">
        <f t="shared" si="41"/>
        <v>1199.6833333333334</v>
      </c>
      <c r="BG35" s="25">
        <f t="shared" si="42"/>
        <v>2664709</v>
      </c>
      <c r="BH35" s="19">
        <v>2745597</v>
      </c>
      <c r="BI35" s="19">
        <v>2746602</v>
      </c>
      <c r="BJ35" s="19">
        <v>2723314</v>
      </c>
      <c r="BK35" s="19">
        <v>2693730</v>
      </c>
      <c r="BL35" s="19">
        <v>2709584</v>
      </c>
      <c r="BM35" s="19">
        <v>2749549</v>
      </c>
      <c r="BN35" s="19">
        <v>2744657</v>
      </c>
      <c r="BO35" s="19">
        <v>2721873</v>
      </c>
      <c r="BP35" s="19">
        <v>2733389</v>
      </c>
      <c r="BQ35" s="39">
        <v>2718014</v>
      </c>
      <c r="BR35" s="19">
        <f t="shared" si="21"/>
        <v>2693730</v>
      </c>
      <c r="BS35" s="21">
        <f t="shared" si="22"/>
        <v>1.0890870260129804E-2</v>
      </c>
      <c r="BT35" s="19">
        <f t="shared" si="23"/>
        <v>2728630.9</v>
      </c>
      <c r="BU35" s="21">
        <f t="shared" si="24"/>
        <v>2.398832292756925E-2</v>
      </c>
      <c r="BV35" s="25">
        <f t="shared" si="25"/>
        <v>17593.651448462882</v>
      </c>
    </row>
    <row r="36" spans="2:74" ht="16.5" thickTop="1" thickBot="1" x14ac:dyDescent="0.3">
      <c r="H36" s="35">
        <f t="shared" ref="H36" si="45">AVERAGEIF(H6:H35,"&gt;-1")</f>
        <v>2.7656059236818964E-2</v>
      </c>
      <c r="J36" s="35">
        <f t="shared" ref="J36" si="46">AVERAGEIF(J6:J35,"&gt;-1")</f>
        <v>2.7656059236818964E-2</v>
      </c>
      <c r="L36" s="35">
        <f t="shared" ref="L36" si="47">AVERAGEIF(L6:L35,"&gt;-1")</f>
        <v>0</v>
      </c>
      <c r="N36" s="35">
        <f t="shared" ref="N36" si="48">AVERAGEIF(N6:N35,"&gt;-1")</f>
        <v>1.4771708321868193E-2</v>
      </c>
      <c r="P36" s="35">
        <f t="shared" ref="P36" si="49">AVERAGEIF(P6:P35,"&gt;-1")</f>
        <v>4.852890845756197E-2</v>
      </c>
      <c r="R36" s="35">
        <f t="shared" ref="R36:V36" si="50">AVERAGEIF(R6:R35,"&gt;-1")</f>
        <v>5.7651938637586032E-2</v>
      </c>
      <c r="T36" s="35">
        <f t="shared" si="50"/>
        <v>3.8695648579517961E-2</v>
      </c>
      <c r="V36" s="35">
        <f t="shared" si="50"/>
        <v>4.8190752532022207E-2</v>
      </c>
      <c r="X36" s="35">
        <f>AVERAGEIF(X6:X35,"&gt;-1")</f>
        <v>-5.7127194270255588E-3</v>
      </c>
      <c r="Z36" s="35">
        <f>AVERAGEIF(Z6:Z35,"&gt;-1")</f>
        <v>-3.4364051819513186E-4</v>
      </c>
      <c r="AB36" s="35">
        <f>AVERAGEIF(AB6:AB35,"&gt;-1")</f>
        <v>2.1413054990267594E-2</v>
      </c>
      <c r="AD36" s="35">
        <f>AVERAGEIF(AD6:AD35,"&gt;-1")</f>
        <v>2.7757438954726949E-2</v>
      </c>
    </row>
    <row r="37" spans="2:74" ht="15.75" thickTop="1" x14ac:dyDescent="0.25">
      <c r="F37" s="47">
        <v>3406571</v>
      </c>
      <c r="H37" s="50"/>
      <c r="AJ37" s="46"/>
      <c r="AL37" t="s">
        <v>86</v>
      </c>
      <c r="BD37" t="s">
        <v>123</v>
      </c>
      <c r="BQ37" t="s">
        <v>123</v>
      </c>
    </row>
    <row r="38" spans="2:74" x14ac:dyDescent="0.25">
      <c r="AL38" t="s">
        <v>109</v>
      </c>
      <c r="AM38">
        <v>3472943</v>
      </c>
      <c r="AN38">
        <v>3473847</v>
      </c>
      <c r="AO38">
        <v>3492449</v>
      </c>
      <c r="AP38">
        <v>3502768</v>
      </c>
      <c r="AQ38">
        <v>3490030</v>
      </c>
      <c r="AR38">
        <v>3493055</v>
      </c>
      <c r="AS38" s="48">
        <v>3493171</v>
      </c>
      <c r="AT38">
        <v>3499868</v>
      </c>
      <c r="AU38">
        <v>3489504</v>
      </c>
      <c r="AV38">
        <v>3494098</v>
      </c>
      <c r="BD38" t="s">
        <v>109</v>
      </c>
      <c r="BE38">
        <v>3557595</v>
      </c>
      <c r="BF38">
        <v>3577382</v>
      </c>
      <c r="BG38">
        <v>3566981</v>
      </c>
      <c r="BH38">
        <v>3557457</v>
      </c>
      <c r="BI38">
        <v>3564016</v>
      </c>
      <c r="BJ38">
        <v>3578908</v>
      </c>
      <c r="BK38">
        <v>3569382</v>
      </c>
      <c r="BL38">
        <v>3562368</v>
      </c>
      <c r="BM38">
        <v>3571184</v>
      </c>
      <c r="BN38">
        <v>3571382</v>
      </c>
      <c r="BQ38" t="s">
        <v>96</v>
      </c>
      <c r="BR38">
        <v>4368314</v>
      </c>
    </row>
    <row r="39" spans="2:74" x14ac:dyDescent="0.25">
      <c r="C39" t="str">
        <f>_xlfn.TEXTJOIN("','",TRUE,C18:C35)</f>
        <v>N5_g-2','N5_g-5','N1_g-2','N1_g-6','N2_g-3','N2_g-5','O6_g-2','O6_g-6','O1_p-2','O1_p-4','K5_g-2','K5_g-6','K2_g-2','K2_g-4','K1_g-2','K1_g-6','O1_g-4','O1_g-6</v>
      </c>
      <c r="AL39" t="s">
        <v>110</v>
      </c>
      <c r="AM39">
        <v>2239691</v>
      </c>
      <c r="AN39">
        <v>2222437</v>
      </c>
      <c r="AO39">
        <v>2231383</v>
      </c>
      <c r="AP39">
        <v>2229562</v>
      </c>
      <c r="AQ39">
        <v>2224872</v>
      </c>
      <c r="AR39">
        <v>2243914</v>
      </c>
      <c r="AS39">
        <v>2230036</v>
      </c>
      <c r="AT39">
        <v>2212261</v>
      </c>
      <c r="AU39">
        <v>2214542</v>
      </c>
      <c r="AV39">
        <v>2215546</v>
      </c>
      <c r="BD39" t="s">
        <v>110</v>
      </c>
      <c r="BE39">
        <v>2274775</v>
      </c>
      <c r="BF39">
        <v>2272534</v>
      </c>
      <c r="BG39">
        <v>2276963</v>
      </c>
      <c r="BH39">
        <v>2294598</v>
      </c>
      <c r="BI39">
        <v>2289670</v>
      </c>
      <c r="BJ39">
        <v>2280800</v>
      </c>
      <c r="BK39">
        <v>2295733</v>
      </c>
      <c r="BL39">
        <v>2270350</v>
      </c>
      <c r="BM39">
        <v>2299832</v>
      </c>
      <c r="BN39">
        <v>2271470</v>
      </c>
      <c r="BQ39" t="s">
        <v>107</v>
      </c>
      <c r="BR39">
        <v>2519512</v>
      </c>
    </row>
    <row r="40" spans="2:74" ht="15.75" customHeight="1" x14ac:dyDescent="0.25">
      <c r="AL40" t="s">
        <v>86</v>
      </c>
      <c r="BD40" t="s">
        <v>123</v>
      </c>
      <c r="BQ40" t="s">
        <v>108</v>
      </c>
      <c r="BR40">
        <v>2211736</v>
      </c>
    </row>
    <row r="41" spans="2:74" x14ac:dyDescent="0.25">
      <c r="C41" t="s">
        <v>2</v>
      </c>
      <c r="D41" t="s">
        <v>118</v>
      </c>
      <c r="E41" t="s">
        <v>8</v>
      </c>
      <c r="F41" t="s">
        <v>27</v>
      </c>
      <c r="H41" s="55">
        <f>10*(SUM(E24:E35)+10*2*3600)</f>
        <v>870462.66666666663</v>
      </c>
      <c r="I41" t="s">
        <v>143</v>
      </c>
      <c r="AL41" t="s">
        <v>107</v>
      </c>
      <c r="AM41">
        <v>2470306</v>
      </c>
      <c r="AN41">
        <v>2457985</v>
      </c>
      <c r="AO41">
        <v>2447884</v>
      </c>
      <c r="AP41">
        <v>2466404</v>
      </c>
      <c r="AQ41" s="48">
        <v>2464065</v>
      </c>
      <c r="AR41">
        <v>2470278</v>
      </c>
      <c r="AS41">
        <v>2463144</v>
      </c>
      <c r="AT41">
        <v>2456482</v>
      </c>
      <c r="AU41">
        <v>2467717</v>
      </c>
      <c r="AV41">
        <v>2449952</v>
      </c>
      <c r="BD41" t="s">
        <v>107</v>
      </c>
      <c r="BF41">
        <v>2554498</v>
      </c>
      <c r="BG41">
        <v>2536440</v>
      </c>
      <c r="BH41">
        <v>2513761</v>
      </c>
      <c r="BI41">
        <v>2535944</v>
      </c>
      <c r="BJ41">
        <v>2542494</v>
      </c>
      <c r="BK41">
        <v>2505481</v>
      </c>
      <c r="BL41">
        <v>2551062</v>
      </c>
      <c r="BM41">
        <v>2551498</v>
      </c>
      <c r="BN41">
        <v>2530079</v>
      </c>
    </row>
    <row r="42" spans="2:74" x14ac:dyDescent="0.25">
      <c r="C42" t="s">
        <v>91</v>
      </c>
      <c r="D42" s="14">
        <v>788</v>
      </c>
      <c r="E42" s="14">
        <v>686</v>
      </c>
      <c r="F42" s="14">
        <v>718145</v>
      </c>
      <c r="H42" s="55">
        <f>H41/3600</f>
        <v>241.79518518518518</v>
      </c>
      <c r="I42" t="s">
        <v>144</v>
      </c>
      <c r="AL42" t="s">
        <v>108</v>
      </c>
      <c r="AM42">
        <v>2151592</v>
      </c>
      <c r="AN42">
        <v>2148345</v>
      </c>
      <c r="AO42">
        <v>2155677</v>
      </c>
      <c r="AP42">
        <v>2151100</v>
      </c>
      <c r="AQ42">
        <v>2142244</v>
      </c>
      <c r="AR42">
        <v>2144171</v>
      </c>
      <c r="AS42">
        <v>2167538</v>
      </c>
      <c r="AT42">
        <v>2154478</v>
      </c>
      <c r="AU42">
        <v>2155814</v>
      </c>
      <c r="AV42">
        <v>2148628</v>
      </c>
      <c r="BD42" t="s">
        <v>108</v>
      </c>
      <c r="BE42">
        <v>2202057</v>
      </c>
      <c r="BF42">
        <v>2211266</v>
      </c>
      <c r="BG42">
        <v>2201136</v>
      </c>
      <c r="BI42">
        <v>2197786</v>
      </c>
      <c r="BJ42">
        <v>2177085</v>
      </c>
      <c r="BK42">
        <v>2197063</v>
      </c>
      <c r="BL42">
        <v>2205527</v>
      </c>
      <c r="BM42">
        <v>2201241</v>
      </c>
      <c r="BN42">
        <v>2174042</v>
      </c>
    </row>
    <row r="43" spans="2:74" x14ac:dyDescent="0.25">
      <c r="C43" t="s">
        <v>92</v>
      </c>
      <c r="D43" s="14">
        <v>788</v>
      </c>
      <c r="E43" s="14">
        <v>686</v>
      </c>
      <c r="F43" s="14">
        <v>444369</v>
      </c>
      <c r="H43" s="55">
        <f>H42/24</f>
        <v>10.07479938271605</v>
      </c>
      <c r="I43" t="s">
        <v>145</v>
      </c>
      <c r="AL43" t="s">
        <v>86</v>
      </c>
      <c r="BD43" t="s">
        <v>123</v>
      </c>
    </row>
    <row r="44" spans="2:74" x14ac:dyDescent="0.25">
      <c r="C44" t="s">
        <v>89</v>
      </c>
      <c r="D44" s="14">
        <v>795</v>
      </c>
      <c r="E44" s="14">
        <v>728</v>
      </c>
      <c r="F44" s="14">
        <v>261743</v>
      </c>
      <c r="AL44" t="s">
        <v>97</v>
      </c>
      <c r="AM44">
        <v>5877932</v>
      </c>
      <c r="AN44">
        <v>5892429</v>
      </c>
      <c r="AO44">
        <v>5904570</v>
      </c>
      <c r="AP44">
        <v>5897577</v>
      </c>
      <c r="AQ44">
        <v>5857908</v>
      </c>
      <c r="AR44">
        <v>5891656</v>
      </c>
      <c r="AS44">
        <v>5870543</v>
      </c>
      <c r="AT44">
        <v>5906590</v>
      </c>
      <c r="AU44">
        <v>5866269</v>
      </c>
      <c r="AV44">
        <v>5858304</v>
      </c>
      <c r="BD44" t="s">
        <v>97</v>
      </c>
      <c r="BE44">
        <v>6071232</v>
      </c>
      <c r="BF44">
        <v>6040854</v>
      </c>
      <c r="BG44">
        <v>6078430</v>
      </c>
      <c r="BH44">
        <v>6080792</v>
      </c>
      <c r="BI44">
        <v>6048268</v>
      </c>
      <c r="BJ44">
        <v>6043528</v>
      </c>
      <c r="BK44">
        <v>6065914</v>
      </c>
      <c r="BL44">
        <v>6068816</v>
      </c>
      <c r="BM44">
        <v>6045156</v>
      </c>
      <c r="BN44">
        <v>6023262</v>
      </c>
    </row>
    <row r="45" spans="2:74" x14ac:dyDescent="0.25">
      <c r="C45" t="s">
        <v>90</v>
      </c>
      <c r="D45" s="14">
        <v>795</v>
      </c>
      <c r="E45" s="14">
        <v>728</v>
      </c>
      <c r="F45" s="14">
        <v>162376</v>
      </c>
      <c r="AL45" t="s">
        <v>98</v>
      </c>
      <c r="AM45">
        <v>3431434</v>
      </c>
      <c r="AN45">
        <v>3451447</v>
      </c>
      <c r="AO45">
        <v>3411827</v>
      </c>
      <c r="AP45">
        <v>3418377</v>
      </c>
      <c r="AQ45">
        <v>3410838</v>
      </c>
      <c r="AR45">
        <v>3407463</v>
      </c>
      <c r="AS45">
        <v>3387872</v>
      </c>
      <c r="AT45">
        <v>3417020</v>
      </c>
      <c r="AU45">
        <v>3441641</v>
      </c>
      <c r="AV45">
        <v>3420208</v>
      </c>
      <c r="BD45" t="s">
        <v>98</v>
      </c>
      <c r="BE45">
        <v>3491939</v>
      </c>
      <c r="BF45">
        <v>3480387</v>
      </c>
      <c r="BG45">
        <v>3487987</v>
      </c>
      <c r="BH45">
        <v>3486438</v>
      </c>
      <c r="BI45">
        <v>3512437</v>
      </c>
      <c r="BJ45">
        <v>3486955</v>
      </c>
      <c r="BK45">
        <v>3508378</v>
      </c>
      <c r="BL45">
        <v>3496083</v>
      </c>
      <c r="BM45">
        <v>3524757</v>
      </c>
      <c r="BN45">
        <v>3487129</v>
      </c>
    </row>
    <row r="46" spans="2:74" x14ac:dyDescent="0.25">
      <c r="C46" t="s">
        <v>87</v>
      </c>
      <c r="D46" s="14">
        <v>812</v>
      </c>
      <c r="E46" s="14">
        <v>780</v>
      </c>
      <c r="F46" s="14">
        <v>768209</v>
      </c>
      <c r="AL46" t="s">
        <v>86</v>
      </c>
      <c r="BD46" t="s">
        <v>123</v>
      </c>
    </row>
    <row r="47" spans="2:74" x14ac:dyDescent="0.25">
      <c r="C47" t="s">
        <v>88</v>
      </c>
      <c r="D47" s="14">
        <v>812</v>
      </c>
      <c r="E47" s="14">
        <v>780</v>
      </c>
      <c r="F47" s="14">
        <v>474809</v>
      </c>
      <c r="AL47" t="s">
        <v>93</v>
      </c>
      <c r="AM47" s="48">
        <v>6289012</v>
      </c>
      <c r="AN47">
        <v>6285566</v>
      </c>
      <c r="AO47">
        <v>6306554</v>
      </c>
      <c r="AP47">
        <v>6274948</v>
      </c>
      <c r="AQ47">
        <v>6264287</v>
      </c>
      <c r="AR47">
        <v>6291690</v>
      </c>
      <c r="AS47">
        <v>6277267</v>
      </c>
      <c r="AT47">
        <v>6287092</v>
      </c>
      <c r="AU47">
        <v>6279450</v>
      </c>
      <c r="AV47">
        <v>6268675</v>
      </c>
      <c r="BD47" t="s">
        <v>93</v>
      </c>
      <c r="BE47">
        <v>6536621</v>
      </c>
      <c r="BF47">
        <v>6538951</v>
      </c>
      <c r="BG47">
        <v>6520168</v>
      </c>
      <c r="BH47">
        <v>6487740</v>
      </c>
      <c r="BI47">
        <v>6531948</v>
      </c>
      <c r="BJ47">
        <v>6487760</v>
      </c>
      <c r="BK47">
        <v>6488990</v>
      </c>
      <c r="BL47">
        <v>6510202</v>
      </c>
      <c r="BM47">
        <v>6476890</v>
      </c>
      <c r="BN47">
        <v>6480096</v>
      </c>
    </row>
    <row r="48" spans="2:74" x14ac:dyDescent="0.25">
      <c r="C48" t="s">
        <v>115</v>
      </c>
      <c r="D48" s="14">
        <v>6104</v>
      </c>
      <c r="E48" s="14">
        <v>3732</v>
      </c>
      <c r="F48" s="14">
        <v>2191441</v>
      </c>
      <c r="AL48" t="s">
        <v>94</v>
      </c>
      <c r="AM48">
        <v>3543686</v>
      </c>
      <c r="AN48">
        <v>3576225</v>
      </c>
      <c r="AO48">
        <v>3564582</v>
      </c>
      <c r="AP48">
        <v>3561130</v>
      </c>
      <c r="AQ48">
        <v>3565004</v>
      </c>
      <c r="AR48">
        <v>3562602</v>
      </c>
      <c r="AS48">
        <v>3555896</v>
      </c>
      <c r="AT48">
        <v>3546952</v>
      </c>
      <c r="AU48">
        <v>3549676</v>
      </c>
      <c r="AV48">
        <v>3562668</v>
      </c>
      <c r="BD48" t="s">
        <v>94</v>
      </c>
      <c r="BE48">
        <v>3655671</v>
      </c>
      <c r="BF48">
        <v>3633578</v>
      </c>
      <c r="BG48">
        <v>3664569</v>
      </c>
      <c r="BH48">
        <v>3647291</v>
      </c>
      <c r="BI48">
        <v>3631109</v>
      </c>
      <c r="BJ48">
        <v>3655788</v>
      </c>
      <c r="BK48">
        <v>3645327</v>
      </c>
      <c r="BL48">
        <v>3644091</v>
      </c>
      <c r="BM48">
        <v>3632855</v>
      </c>
      <c r="BN48">
        <v>3670794</v>
      </c>
    </row>
    <row r="49" spans="2:66" x14ac:dyDescent="0.25">
      <c r="C49" t="s">
        <v>116</v>
      </c>
      <c r="D49" s="14">
        <v>6104</v>
      </c>
      <c r="E49" s="14">
        <v>3732</v>
      </c>
      <c r="F49" s="14">
        <v>1413134</v>
      </c>
      <c r="AL49" t="s">
        <v>95</v>
      </c>
      <c r="AM49">
        <v>6098372</v>
      </c>
      <c r="AN49">
        <v>6090927</v>
      </c>
      <c r="AO49">
        <v>6091567</v>
      </c>
      <c r="AP49">
        <v>6090628</v>
      </c>
      <c r="AQ49">
        <v>6085692</v>
      </c>
      <c r="AR49">
        <v>6088221</v>
      </c>
      <c r="AS49">
        <v>6048626</v>
      </c>
      <c r="AT49">
        <v>6069154</v>
      </c>
      <c r="AU49">
        <v>6076422</v>
      </c>
      <c r="AV49">
        <v>6088161</v>
      </c>
      <c r="BD49" t="s">
        <v>95</v>
      </c>
      <c r="BE49">
        <v>6295714</v>
      </c>
      <c r="BF49">
        <v>6283656</v>
      </c>
      <c r="BG49">
        <v>6288702</v>
      </c>
      <c r="BH49">
        <v>6280247</v>
      </c>
      <c r="BI49">
        <v>6311476</v>
      </c>
      <c r="BJ49">
        <v>6316387</v>
      </c>
      <c r="BK49">
        <v>6301849</v>
      </c>
      <c r="BL49">
        <v>6311258</v>
      </c>
      <c r="BM49">
        <v>6277462</v>
      </c>
      <c r="BN49">
        <v>6328165</v>
      </c>
    </row>
    <row r="50" spans="2:66" x14ac:dyDescent="0.25">
      <c r="C50" t="s">
        <v>111</v>
      </c>
      <c r="D50" s="14">
        <v>6149</v>
      </c>
      <c r="E50" s="14">
        <v>3797</v>
      </c>
      <c r="F50" s="14">
        <v>3624502</v>
      </c>
      <c r="AL50" t="s">
        <v>96</v>
      </c>
      <c r="AM50">
        <v>4295303</v>
      </c>
      <c r="AN50">
        <v>4284480</v>
      </c>
      <c r="AO50">
        <v>4280655</v>
      </c>
      <c r="AP50">
        <v>4249160</v>
      </c>
      <c r="AQ50">
        <v>4266405</v>
      </c>
      <c r="AR50">
        <v>4245472</v>
      </c>
      <c r="AS50">
        <v>4275244</v>
      </c>
      <c r="AT50">
        <v>4286596</v>
      </c>
      <c r="AU50">
        <v>4268830</v>
      </c>
      <c r="AV50">
        <v>4271221</v>
      </c>
      <c r="BD50" t="s">
        <v>96</v>
      </c>
      <c r="BE50">
        <v>4408973</v>
      </c>
      <c r="BF50">
        <v>4386288</v>
      </c>
      <c r="BG50">
        <v>4397623</v>
      </c>
      <c r="BH50">
        <v>4370415</v>
      </c>
      <c r="BI50">
        <v>4411761</v>
      </c>
      <c r="BJ50">
        <v>4389871</v>
      </c>
      <c r="BK50">
        <v>4388690</v>
      </c>
      <c r="BM50">
        <v>4376926</v>
      </c>
      <c r="BN50">
        <v>4390502</v>
      </c>
    </row>
    <row r="51" spans="2:66" x14ac:dyDescent="0.25">
      <c r="C51" t="s">
        <v>112</v>
      </c>
      <c r="D51" s="14">
        <v>6149</v>
      </c>
      <c r="E51" s="14">
        <v>3797</v>
      </c>
      <c r="F51" s="14">
        <v>1470679</v>
      </c>
      <c r="AL51" t="s">
        <v>86</v>
      </c>
      <c r="BD51" t="s">
        <v>123</v>
      </c>
    </row>
    <row r="52" spans="2:66" x14ac:dyDescent="0.25">
      <c r="C52" t="s">
        <v>113</v>
      </c>
      <c r="D52" s="14">
        <v>6149</v>
      </c>
      <c r="E52" s="14">
        <v>3797</v>
      </c>
      <c r="F52" s="14">
        <v>3459811</v>
      </c>
      <c r="AL52" t="s">
        <v>105</v>
      </c>
      <c r="AM52">
        <v>3239405</v>
      </c>
      <c r="AN52">
        <v>3241606</v>
      </c>
      <c r="AO52">
        <v>3250530</v>
      </c>
      <c r="AP52">
        <v>3243145</v>
      </c>
      <c r="AQ52">
        <v>3230733</v>
      </c>
      <c r="AR52" s="48">
        <v>3239468</v>
      </c>
      <c r="AS52">
        <v>3247892</v>
      </c>
      <c r="AT52">
        <v>3256017</v>
      </c>
      <c r="AU52">
        <v>3237603</v>
      </c>
      <c r="AV52">
        <v>3237981</v>
      </c>
      <c r="BD52" t="s">
        <v>105</v>
      </c>
      <c r="BE52">
        <v>3350053</v>
      </c>
      <c r="BF52">
        <v>3364636</v>
      </c>
      <c r="BG52">
        <v>3353882</v>
      </c>
      <c r="BH52">
        <v>3340215</v>
      </c>
      <c r="BI52">
        <v>3342830</v>
      </c>
      <c r="BJ52">
        <v>3363031</v>
      </c>
      <c r="BK52">
        <v>3339128</v>
      </c>
      <c r="BL52">
        <v>3349206</v>
      </c>
      <c r="BM52">
        <v>3372717</v>
      </c>
      <c r="BN52">
        <v>3340495</v>
      </c>
    </row>
    <row r="53" spans="2:66" ht="15.75" thickBot="1" x14ac:dyDescent="0.3">
      <c r="C53" t="s">
        <v>114</v>
      </c>
      <c r="D53" s="14">
        <v>6149</v>
      </c>
      <c r="E53" s="14">
        <v>3797</v>
      </c>
      <c r="F53" s="14">
        <v>1439140</v>
      </c>
      <c r="AL53" t="s">
        <v>106</v>
      </c>
      <c r="AM53" s="52">
        <v>2651563</v>
      </c>
      <c r="AN53">
        <v>2652050</v>
      </c>
      <c r="AO53">
        <v>2631298</v>
      </c>
      <c r="AP53">
        <v>2647939</v>
      </c>
      <c r="AQ53">
        <v>2656416</v>
      </c>
      <c r="AR53">
        <v>2650152</v>
      </c>
      <c r="AS53">
        <v>2651954</v>
      </c>
      <c r="AT53">
        <v>2652040</v>
      </c>
      <c r="AU53">
        <v>2649303</v>
      </c>
      <c r="AV53">
        <v>2655373</v>
      </c>
      <c r="BD53" t="s">
        <v>106</v>
      </c>
      <c r="BE53">
        <v>2745597</v>
      </c>
      <c r="BF53">
        <v>2746602</v>
      </c>
      <c r="BG53">
        <v>2723314</v>
      </c>
      <c r="BH53">
        <v>2693730</v>
      </c>
      <c r="BI53">
        <v>2709584</v>
      </c>
      <c r="BJ53">
        <v>2749549</v>
      </c>
      <c r="BK53">
        <v>2744657</v>
      </c>
      <c r="BL53">
        <v>2721873</v>
      </c>
      <c r="BM53">
        <v>2733389</v>
      </c>
      <c r="BN53">
        <v>2718014</v>
      </c>
    </row>
    <row r="54" spans="2:66" ht="15.75" thickTop="1" x14ac:dyDescent="0.25">
      <c r="C54" t="s">
        <v>103</v>
      </c>
      <c r="D54" s="14">
        <v>8444</v>
      </c>
      <c r="E54" s="14">
        <v>6165</v>
      </c>
      <c r="F54" s="14">
        <v>5908863</v>
      </c>
    </row>
    <row r="55" spans="2:66" x14ac:dyDescent="0.25">
      <c r="C55" t="s">
        <v>104</v>
      </c>
      <c r="D55" s="14">
        <v>8444</v>
      </c>
      <c r="E55" s="14">
        <v>6165</v>
      </c>
      <c r="F55" s="14">
        <v>3325667</v>
      </c>
    </row>
    <row r="56" spans="2:66" x14ac:dyDescent="0.25">
      <c r="C56" t="s">
        <v>99</v>
      </c>
      <c r="D56" s="14">
        <v>8537</v>
      </c>
      <c r="E56" s="14">
        <v>6339</v>
      </c>
      <c r="F56" s="14">
        <v>6472575</v>
      </c>
      <c r="AH56" t="str">
        <f>_xlfn.TEXTJOIN(",",FALSE,AH5:AU5)</f>
        <v>Instance,Nº Tasks,Time,BKS,1,2,3,4,5,6,7,8,9,10</v>
      </c>
      <c r="BC56" t="str">
        <f>_xlfn.TEXTJOIN(",",FALSE,BD5:BQ5)</f>
        <v>Instance,Nº Tasks,Time,BKS,1,2,3,4,5,6,7,8,9,10</v>
      </c>
    </row>
    <row r="57" spans="2:66" x14ac:dyDescent="0.25">
      <c r="C57" t="s">
        <v>100</v>
      </c>
      <c r="D57" s="14">
        <v>8537</v>
      </c>
      <c r="E57" s="14">
        <v>6339</v>
      </c>
      <c r="F57" s="14">
        <v>3180997</v>
      </c>
      <c r="G57" s="33"/>
      <c r="H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Z57" s="33"/>
      <c r="AA57" s="33"/>
      <c r="AB57" s="33"/>
      <c r="AH57" t="str">
        <f t="shared" ref="AH57:AH86" si="51">_xlfn.TEXTJOIN(",",FALSE,AH6:AU6)</f>
        <v>F9_g-6,686,91.9333333333333,444369,,,,,,,,,,</v>
      </c>
      <c r="BC57" t="str">
        <f t="shared" ref="BC57:BC86" si="52">_xlfn.TEXTJOIN(",",FALSE,BD6:BQ6)</f>
        <v>F9_g-6,686,91.9333333333333,444369,,,,,,,,,,</v>
      </c>
    </row>
    <row r="58" spans="2:66" x14ac:dyDescent="0.25">
      <c r="C58" t="s">
        <v>101</v>
      </c>
      <c r="D58" s="14">
        <v>8537</v>
      </c>
      <c r="E58" s="14">
        <v>6339</v>
      </c>
      <c r="F58" s="14">
        <v>4716390</v>
      </c>
      <c r="AC58" s="33"/>
      <c r="AD58" s="33"/>
      <c r="AE58" s="33"/>
      <c r="AF58" s="33"/>
      <c r="AH58" t="str">
        <f t="shared" si="51"/>
        <v>F9_g-4,686,91.9333333333333,718145,,,,,,,,,,</v>
      </c>
      <c r="BC58" t="str">
        <f t="shared" si="52"/>
        <v>F9_g-4,686,91.9333333333333,718145,,,,,,,,,,</v>
      </c>
    </row>
    <row r="59" spans="2:66" ht="15.75" customHeight="1" x14ac:dyDescent="0.25">
      <c r="B59" s="34"/>
      <c r="C59" t="s">
        <v>102</v>
      </c>
      <c r="D59" s="14">
        <v>8537</v>
      </c>
      <c r="E59" s="14">
        <v>6339</v>
      </c>
      <c r="F59" s="14">
        <v>3436348</v>
      </c>
      <c r="G59" s="14"/>
      <c r="H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Z59" s="14"/>
      <c r="AA59" s="14"/>
      <c r="AB59" s="14"/>
      <c r="AC59" s="14"/>
      <c r="AD59" s="22"/>
      <c r="AE59" s="14"/>
      <c r="AF59" s="22"/>
      <c r="AG59" s="14"/>
      <c r="AH59" t="str">
        <f t="shared" si="51"/>
        <v>F1_p-2,728,92.75,261743,,,,,,,,,,</v>
      </c>
      <c r="BC59" t="str">
        <f t="shared" si="52"/>
        <v>F1_p-2,728,92.75,261743,,,,,,,,,,</v>
      </c>
    </row>
    <row r="60" spans="2:66" x14ac:dyDescent="0.25">
      <c r="B60" s="34"/>
      <c r="C60" t="s">
        <v>109</v>
      </c>
      <c r="D60" s="14">
        <v>9563</v>
      </c>
      <c r="E60" s="14">
        <v>7831</v>
      </c>
      <c r="F60" s="14">
        <v>2330201</v>
      </c>
      <c r="G60" s="14"/>
      <c r="H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Z60" s="14"/>
      <c r="AA60" s="14"/>
      <c r="AB60" s="14"/>
      <c r="AC60" s="14"/>
      <c r="AD60" s="22"/>
      <c r="AE60" s="14"/>
      <c r="AF60" s="22"/>
      <c r="AG60" s="14"/>
      <c r="AH60" t="str">
        <f t="shared" si="51"/>
        <v>F1_p-6,728,92.75,162376,,,,,,,,,,</v>
      </c>
      <c r="BC60" t="str">
        <f t="shared" si="52"/>
        <v>F1_p-6,728,92.75,162376,,,,,,,,,,</v>
      </c>
    </row>
    <row r="61" spans="2:66" x14ac:dyDescent="0.25">
      <c r="B61" s="34"/>
      <c r="C61" t="s">
        <v>110</v>
      </c>
      <c r="D61" s="14">
        <v>9563</v>
      </c>
      <c r="E61" s="14">
        <v>7831</v>
      </c>
      <c r="F61" s="14">
        <v>2101956</v>
      </c>
      <c r="G61" s="14"/>
      <c r="H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Z61" s="14"/>
      <c r="AA61" s="14"/>
      <c r="AB61" s="14"/>
      <c r="AC61" s="14"/>
      <c r="AD61" s="22"/>
      <c r="AE61" s="14"/>
      <c r="AF61" s="22"/>
      <c r="AG61" s="14"/>
      <c r="AH61" t="str">
        <f t="shared" si="51"/>
        <v>F1_g-4,780,94.7333333333333,768209,,,,,,,,,,</v>
      </c>
      <c r="BC61" t="str">
        <f t="shared" si="52"/>
        <v>F1_g-4,780,94.7333333333333,768209,,,,,,,,,,</v>
      </c>
    </row>
    <row r="62" spans="2:66" x14ac:dyDescent="0.25">
      <c r="B62" s="34"/>
      <c r="C62" t="s">
        <v>107</v>
      </c>
      <c r="D62" s="14">
        <v>9957</v>
      </c>
      <c r="E62" s="14">
        <v>8220</v>
      </c>
      <c r="F62" s="14">
        <v>2146477</v>
      </c>
      <c r="G62" s="14"/>
      <c r="H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Z62" s="14"/>
      <c r="AA62" s="14"/>
      <c r="AB62" s="14"/>
      <c r="AC62" s="14"/>
      <c r="AD62" s="22"/>
      <c r="AE62" s="14"/>
      <c r="AF62" s="22"/>
      <c r="AG62" s="14"/>
      <c r="AH62" t="str">
        <f t="shared" si="51"/>
        <v>F1_g-6,780,94.7333333333333,474809,,,,,,,,,,</v>
      </c>
      <c r="BC62" t="str">
        <f t="shared" si="52"/>
        <v>F1_g-6,780,94.7333333333333,474809,,,,,,,,,,</v>
      </c>
    </row>
    <row r="63" spans="2:66" x14ac:dyDescent="0.25">
      <c r="B63" s="34"/>
      <c r="C63" t="s">
        <v>108</v>
      </c>
      <c r="D63" s="14">
        <v>9957</v>
      </c>
      <c r="E63" s="14">
        <v>8220</v>
      </c>
      <c r="F63" s="14">
        <v>2128504</v>
      </c>
      <c r="G63" s="14"/>
      <c r="H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X63" s="14"/>
      <c r="Y63" s="14"/>
      <c r="Z63" s="14"/>
      <c r="AA63" s="14"/>
      <c r="AB63" s="14"/>
      <c r="AC63" s="14"/>
      <c r="AD63" s="22"/>
      <c r="AE63" s="14"/>
      <c r="AF63" s="22"/>
      <c r="AG63" s="14"/>
      <c r="AH63" t="str">
        <f t="shared" si="51"/>
        <v>S5_g-2,3732,712.133333333333,2191441,,,,,,,,,,</v>
      </c>
      <c r="BC63" t="str">
        <f t="shared" si="52"/>
        <v>S5_g-2,3732,712.133333333333,2191441,,,,,,,,,,</v>
      </c>
    </row>
    <row r="64" spans="2:66" x14ac:dyDescent="0.25">
      <c r="B64" s="34"/>
      <c r="C64" t="s">
        <v>97</v>
      </c>
      <c r="D64" s="14">
        <v>11405</v>
      </c>
      <c r="E64" s="14">
        <v>8267</v>
      </c>
      <c r="F64" s="14">
        <v>3599643</v>
      </c>
      <c r="G64" s="14"/>
      <c r="AC64" s="14"/>
      <c r="AD64" s="22"/>
      <c r="AE64" s="14"/>
      <c r="AF64" s="22"/>
      <c r="AG64" s="14"/>
      <c r="AH64" t="str">
        <f t="shared" si="51"/>
        <v>S5_g-6,3732,712.133333333333,1413134,,,,,,,,,,</v>
      </c>
      <c r="BC64" t="str">
        <f t="shared" si="52"/>
        <v>S5_g-6,3732,712.133333333333,1413134,,,,,,,,,,</v>
      </c>
    </row>
    <row r="65" spans="2:55" x14ac:dyDescent="0.25">
      <c r="B65" s="34"/>
      <c r="C65" t="s">
        <v>98</v>
      </c>
      <c r="D65" s="14">
        <v>11405</v>
      </c>
      <c r="E65" s="14">
        <v>8267</v>
      </c>
      <c r="F65" s="14">
        <v>3109473</v>
      </c>
      <c r="G65" s="14"/>
      <c r="AC65" s="14"/>
      <c r="AD65" s="22"/>
      <c r="AE65" s="14"/>
      <c r="AF65" s="22"/>
      <c r="AG65" s="14"/>
      <c r="AH65" t="str">
        <f t="shared" si="51"/>
        <v>S1_g-1,3797,717.383333333333,3624502,,,,,,,,,,</v>
      </c>
      <c r="BC65" t="str">
        <f t="shared" si="52"/>
        <v>S1_g-1,3797,717.383333333333,3624502,,,,,,,,,,</v>
      </c>
    </row>
    <row r="66" spans="2:55" x14ac:dyDescent="0.25">
      <c r="B66" s="34"/>
      <c r="C66" t="s">
        <v>95</v>
      </c>
      <c r="D66" s="14">
        <v>11636</v>
      </c>
      <c r="E66" s="14">
        <v>8563</v>
      </c>
      <c r="F66" s="14">
        <v>3695530</v>
      </c>
      <c r="G66" s="14"/>
      <c r="AC66" s="14"/>
      <c r="AD66" s="22"/>
      <c r="AE66" s="14"/>
      <c r="AF66" s="22"/>
      <c r="AG66" s="14"/>
      <c r="AH66" t="str">
        <f t="shared" si="51"/>
        <v>S1_g-6,3797,717.383333333333,1470679,,,,,,,,,,</v>
      </c>
      <c r="BC66" t="str">
        <f t="shared" si="52"/>
        <v>S1_g-6,3797,717.383333333333,1470679,,,,,,,,,,</v>
      </c>
    </row>
    <row r="67" spans="2:55" x14ac:dyDescent="0.25">
      <c r="B67" s="34"/>
      <c r="C67" t="s">
        <v>96</v>
      </c>
      <c r="D67" s="14">
        <v>11636</v>
      </c>
      <c r="E67" s="14">
        <v>8563</v>
      </c>
      <c r="F67" s="14">
        <v>3451648</v>
      </c>
      <c r="G67" s="14"/>
      <c r="AC67" s="14"/>
      <c r="AD67" s="22"/>
      <c r="AE67" s="14"/>
      <c r="AF67" s="22"/>
      <c r="AG67" s="14"/>
      <c r="AH67" t="str">
        <f t="shared" si="51"/>
        <v>S2_g-1,3797,717.383333333333,3459811,,,,,,,,,,</v>
      </c>
      <c r="BC67" t="str">
        <f t="shared" si="52"/>
        <v>S2_g-1,3797,717.383333333333,3459811,,,,,,,,,,</v>
      </c>
    </row>
    <row r="68" spans="2:55" x14ac:dyDescent="0.25">
      <c r="B68" s="34"/>
      <c r="C68" t="s">
        <v>93</v>
      </c>
      <c r="D68" s="14">
        <v>11640</v>
      </c>
      <c r="E68" s="14">
        <v>8566</v>
      </c>
      <c r="F68" s="14">
        <v>3755268</v>
      </c>
      <c r="G68" s="14"/>
      <c r="AC68" s="14"/>
      <c r="AD68" s="22"/>
      <c r="AE68" s="14"/>
      <c r="AF68" s="22"/>
      <c r="AG68" s="14"/>
      <c r="AH68" t="str">
        <f t="shared" si="51"/>
        <v>S2_g-6,3797,717.383333333333,1439140,,,,,,,,,,</v>
      </c>
      <c r="BC68" t="str">
        <f t="shared" si="52"/>
        <v>S2_g-6,3797,717.383333333333,1439140,,,,,,,,,,</v>
      </c>
    </row>
    <row r="69" spans="2:55" x14ac:dyDescent="0.25">
      <c r="B69" s="34"/>
      <c r="C69" t="s">
        <v>94</v>
      </c>
      <c r="D69" s="14">
        <v>11640</v>
      </c>
      <c r="E69" s="14">
        <v>8566</v>
      </c>
      <c r="F69" s="14">
        <v>3193689</v>
      </c>
      <c r="G69" s="14"/>
      <c r="AC69" s="14"/>
      <c r="AD69" s="22"/>
      <c r="AE69" s="14"/>
      <c r="AF69" s="22"/>
      <c r="AG69" s="14"/>
      <c r="AH69" t="str">
        <f t="shared" si="51"/>
        <v>N5_g-2,6165,985.133333333333,5908863,,,,,,,,,,</v>
      </c>
      <c r="BC69" t="str">
        <f t="shared" si="52"/>
        <v>N5_g-2,6165,985.133333333333,5908863,,,,,,,,,,</v>
      </c>
    </row>
    <row r="70" spans="2:55" x14ac:dyDescent="0.25">
      <c r="B70" s="34"/>
      <c r="C70" t="s">
        <v>105</v>
      </c>
      <c r="D70" s="14">
        <v>10283</v>
      </c>
      <c r="E70" s="14">
        <v>8581</v>
      </c>
      <c r="F70" s="14">
        <v>2597731</v>
      </c>
      <c r="G70" s="14"/>
      <c r="AC70" s="14"/>
      <c r="AD70" s="22"/>
      <c r="AE70" s="14"/>
      <c r="AF70" s="22"/>
      <c r="AG70" s="14"/>
      <c r="AH70" t="str">
        <f t="shared" si="51"/>
        <v>N5_g-5,6165,985.133333333333,3325667,,,,,,,,,,</v>
      </c>
      <c r="BC70" t="str">
        <f t="shared" si="52"/>
        <v>N5_g-5,6165,985.133333333333,3325667,,,,,,,,,,</v>
      </c>
    </row>
    <row r="71" spans="2:55" x14ac:dyDescent="0.25">
      <c r="B71" s="34"/>
      <c r="C71" t="s">
        <v>106</v>
      </c>
      <c r="D71" s="14">
        <v>10283</v>
      </c>
      <c r="E71" s="14">
        <v>8581</v>
      </c>
      <c r="F71" s="14">
        <v>2357209</v>
      </c>
      <c r="G71" s="14"/>
      <c r="AC71" s="14"/>
      <c r="AD71" s="22"/>
      <c r="AE71" s="14"/>
      <c r="AF71" s="22"/>
      <c r="AG71" s="14"/>
      <c r="AH71" t="str">
        <f t="shared" si="51"/>
        <v>N1_g-2,6339,995.983333333333,6472575,,,,,,,,,,</v>
      </c>
      <c r="BC71" t="str">
        <f t="shared" si="52"/>
        <v>N1_g-2,6339,995.983333333333,6472575,,,,,,,,,,</v>
      </c>
    </row>
    <row r="72" spans="2:55" x14ac:dyDescent="0.25">
      <c r="B72" s="34"/>
      <c r="F72" s="14"/>
      <c r="G72" s="14"/>
      <c r="AC72" s="14"/>
      <c r="AD72" s="22"/>
      <c r="AE72" s="14"/>
      <c r="AF72" s="22"/>
      <c r="AG72" s="14"/>
      <c r="AH72" t="str">
        <f t="shared" si="51"/>
        <v>N1_g-6,6339,995.983333333333,3180997,,,,,,,,,,</v>
      </c>
      <c r="BC72" t="str">
        <f t="shared" si="52"/>
        <v>N1_g-6,6339,995.983333333333,3180997,,,,,,,,,,</v>
      </c>
    </row>
    <row r="73" spans="2:55" x14ac:dyDescent="0.25">
      <c r="B73" s="34"/>
      <c r="F73" s="14"/>
      <c r="G73" s="14"/>
      <c r="AC73" s="14"/>
      <c r="AD73" s="22"/>
      <c r="AE73" s="14"/>
      <c r="AF73" s="22"/>
      <c r="AG73" s="14"/>
      <c r="AH73" t="str">
        <f t="shared" si="51"/>
        <v>N2_g-3,6339,995.983333333333,4716390,,,,,,,,,,</v>
      </c>
      <c r="BC73" t="str">
        <f t="shared" si="52"/>
        <v>N2_g-3,6339,995.983333333333,4716390,,,,,,,,,,</v>
      </c>
    </row>
    <row r="74" spans="2:55" x14ac:dyDescent="0.25">
      <c r="AH74" t="str">
        <f t="shared" si="51"/>
        <v>N2_g-5,6339,995.983333333333,3436348,,,,,,,,,,</v>
      </c>
      <c r="BC74" t="str">
        <f t="shared" si="52"/>
        <v>N2_g-5,6339,995.983333333333,3436348,,,,,,,,,,</v>
      </c>
    </row>
    <row r="75" spans="2:55" x14ac:dyDescent="0.25">
      <c r="AH75" t="str">
        <f>_xlfn.TEXTJOIN(",",FALSE,AH24:AU24)</f>
        <v>O6_g-2,7831,1115.68333333333,3459355,3472943,3473847,3492449,3502768,3490030,3493055,3493171,3499868,3489504,3494098</v>
      </c>
      <c r="BC75" t="str">
        <f t="shared" si="52"/>
        <v>O6_g-2,7831,1115.68333333333,3459355,3557595,3577382,3566981,3557457,3564016,3578908,3569382,3562368,3571184,3571382</v>
      </c>
    </row>
    <row r="76" spans="2:55" x14ac:dyDescent="0.25">
      <c r="AH76" t="str">
        <f t="shared" si="51"/>
        <v>O6_g-6,7831,1115.68333333333,2239678,2239691,2222437,2231383,2229562,2224872,2243914,2230036,2212261,2214542,2215546</v>
      </c>
      <c r="BC76" t="str">
        <f t="shared" si="52"/>
        <v>O6_g-6,7831,1115.68333333333,2239678,2274775,2272534,2276963,2294598,2289670,2280800,2295733,2270350,2299832,2271470</v>
      </c>
    </row>
    <row r="77" spans="2:55" x14ac:dyDescent="0.25">
      <c r="AH77" t="str">
        <f t="shared" si="51"/>
        <v>O1_p-2,8220,1161.65,2484393,2470306,2457985,2447884,2466404,2464065,2470278,2463144,2456482,2467717,2449952</v>
      </c>
      <c r="BC77" t="str">
        <f t="shared" si="52"/>
        <v>O1_p-2,8220,1161.65,2484393,2519512,2554498,2536440,2513761,2535944,2542494,2505481,2551062,2551498,2530079</v>
      </c>
    </row>
    <row r="78" spans="2:55" x14ac:dyDescent="0.25">
      <c r="AH78" t="str">
        <f t="shared" si="51"/>
        <v>O1_p-4,8220,1161.65,2173807,2151592,2148345,2155677,2151100,2142244,2144171,2167538,2154478,2155814,2148628</v>
      </c>
      <c r="BC78" t="str">
        <f t="shared" si="52"/>
        <v>O1_p-4,8220,1161.65,2173807,2202057,2211266,2201136,2211736,2197786,2177085,2197063,2205527,2201241,2174042</v>
      </c>
    </row>
    <row r="79" spans="2:55" x14ac:dyDescent="0.25">
      <c r="AH79" t="str">
        <f t="shared" si="51"/>
        <v>K5_g-2,8267,1330.58333333333,5822825,5877932,5892429,5904570,5897577,5857908,5891656,5870543,5906590,5866269,5858304</v>
      </c>
      <c r="BC79" t="str">
        <f t="shared" si="52"/>
        <v>K5_g-2,8267,1330.58333333333,5822825,6071232,6040854,6078430,6080792,6048268,6043528,6065914,6068816,6045156,6023262</v>
      </c>
    </row>
    <row r="80" spans="2:55" x14ac:dyDescent="0.25">
      <c r="AH80" t="str">
        <f t="shared" si="51"/>
        <v>K5_g-6,8267,1330.58333333333,3406571,3431434,3451447,3411827,3418377,3410838,3407463,3387872,3417020,3441641,3420208</v>
      </c>
      <c r="BC80" t="str">
        <f t="shared" si="52"/>
        <v>K5_g-6,8267,1330.58333333333,3406571,3491939,3480387,3487987,3486438,3512437,3486955,3508378,3496083,3524757,3487129</v>
      </c>
    </row>
    <row r="81" spans="34:55" x14ac:dyDescent="0.25">
      <c r="AH81" t="str">
        <f t="shared" si="51"/>
        <v>K2_g-2,8563,1357.53333333333,6033790,6098372,6090927,6091567,6090628,6085692,6088221,6048626,6069154,6076422,6088161</v>
      </c>
      <c r="BC81" t="str">
        <f t="shared" si="52"/>
        <v>K2_g-2,8563,1357.53333333333,6033790,6295714,6283656,6288702,6280247,6311476,6316387,6301849,6311258,6277462,6328165</v>
      </c>
    </row>
    <row r="82" spans="34:55" x14ac:dyDescent="0.25">
      <c r="AH82" t="str">
        <f t="shared" si="51"/>
        <v>K2_g-4,8563,1357.53333333333,4293975,4295303,4284480,4280655,4249160,4266405,4245472,4275244,4286596,4268830,4271221</v>
      </c>
      <c r="BC82" t="str">
        <f t="shared" si="52"/>
        <v>K2_g-4,8563,1357.53333333333,4293975,4408973,4386288,4397623,4370415,4411761,4389871,4388690,4368314,4376926,4390502</v>
      </c>
    </row>
    <row r="83" spans="34:55" x14ac:dyDescent="0.25">
      <c r="AH83" t="str">
        <f>_xlfn.TEXTJOIN(",",FALSE,AH32:AU32)</f>
        <v>K1_g-2,8566,1358,6274277,6289012,6285566,6306554,6274948,6264287,6291690,6277267,6287092,6279450,6268675</v>
      </c>
      <c r="BC83" t="str">
        <f t="shared" si="52"/>
        <v>K1_g-2,8566,1358,6274277,6536621,6538951,6520168,6487740,6531948,6487760,6488990,6510202,6476890,6480096</v>
      </c>
    </row>
    <row r="84" spans="34:55" x14ac:dyDescent="0.25">
      <c r="AH84" t="str">
        <f t="shared" si="51"/>
        <v>K1_g-6,8566,1358,3541665,3543686,3576225,3564582,3561130,3565004,3562602,3555896,3546952,3549676,3562668</v>
      </c>
      <c r="BC84" t="str">
        <f t="shared" si="52"/>
        <v>K1_g-6,8566,1358,3541665,3655671,3633578,3664569,3647291,3631109,3655788,3645327,3644091,3632855,3670794</v>
      </c>
    </row>
    <row r="85" spans="34:55" x14ac:dyDescent="0.25">
      <c r="AH85" t="str">
        <f t="shared" si="51"/>
        <v>O1_g-4,8581,1199.68333333333,3260611,3239405,3241606,3250530,3243145,3230733,3239468,3247892,3256017,3237603,3237981</v>
      </c>
      <c r="BC85" t="str">
        <f t="shared" si="52"/>
        <v>O1_g-4,8581,1199.68333333333,3260611,3350053,3364636,3353882,3340215,3342830,3363031,3339128,3349206,3372717,3340495</v>
      </c>
    </row>
    <row r="86" spans="34:55" x14ac:dyDescent="0.25">
      <c r="AH86" t="str">
        <f t="shared" si="51"/>
        <v>O1_g-6,8581,1199.68333333333,2664709,2651563,2652050,2631298,2647939,2656416,2650152,2651954,2652040,2649303,2655373</v>
      </c>
      <c r="BC86" t="str">
        <f t="shared" si="52"/>
        <v>O1_g-6,8581,1199.68333333333,2664709,2745597,2746602,2723314,2693730,2709584,2749549,2744657,2721873,2733389,2718014</v>
      </c>
    </row>
  </sheetData>
  <sortState xmlns:xlrd2="http://schemas.microsoft.com/office/spreadsheetml/2017/richdata2" ref="C42:F71">
    <sortCondition ref="E42:E71"/>
  </sortState>
  <mergeCells count="24">
    <mergeCell ref="S3:V3"/>
    <mergeCell ref="S4:T4"/>
    <mergeCell ref="U4:V4"/>
    <mergeCell ref="K4:L4"/>
    <mergeCell ref="M4:N4"/>
    <mergeCell ref="O3:R3"/>
    <mergeCell ref="O4:P4"/>
    <mergeCell ref="Q4:R4"/>
    <mergeCell ref="BH2:BQ3"/>
    <mergeCell ref="BH4:BQ4"/>
    <mergeCell ref="BC6:BC35"/>
    <mergeCell ref="AG6:AG35"/>
    <mergeCell ref="G3:J3"/>
    <mergeCell ref="W3:Z3"/>
    <mergeCell ref="AA3:AD3"/>
    <mergeCell ref="AL4:AU4"/>
    <mergeCell ref="G4:H4"/>
    <mergeCell ref="I4:J4"/>
    <mergeCell ref="W4:X4"/>
    <mergeCell ref="Y4:Z4"/>
    <mergeCell ref="AA4:AB4"/>
    <mergeCell ref="AC4:AD4"/>
    <mergeCell ref="AL2:AU3"/>
    <mergeCell ref="K3:N3"/>
  </mergeCells>
  <conditionalFormatting sqref="W6:W35 G6:G35">
    <cfRule type="expression" dxfId="7" priority="7">
      <formula>G6=$E6</formula>
    </cfRule>
  </conditionalFormatting>
  <conditionalFormatting sqref="K6:K35">
    <cfRule type="expression" dxfId="6" priority="6">
      <formula>K6=$E6</formula>
    </cfRule>
  </conditionalFormatting>
  <conditionalFormatting sqref="O6:O35">
    <cfRule type="expression" dxfId="5" priority="5">
      <formula>O6=$E6</formula>
    </cfRule>
  </conditionalFormatting>
  <conditionalFormatting sqref="S6:S35">
    <cfRule type="expression" dxfId="4" priority="4">
      <formula>S6=$E6</formula>
    </cfRule>
  </conditionalFormatting>
  <conditionalFormatting sqref="G6:G35 K6:K35 O6:O35 S6:S35 W6:W35">
    <cfRule type="expression" dxfId="3" priority="3">
      <formula>G6&lt;=MIN($G6,$K6,$O6,$S6,$W6)</formula>
    </cfRule>
  </conditionalFormatting>
  <conditionalFormatting sqref="AA6:AA35">
    <cfRule type="expression" dxfId="2" priority="2">
      <formula>AA6=$E6</formula>
    </cfRule>
  </conditionalFormatting>
  <conditionalFormatting sqref="AA6:AA35">
    <cfRule type="expression" dxfId="1" priority="1">
      <formula>AA6&lt;=MIN($G6,$K6,$O6,$S6,$W6)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E5795-7974-481E-843B-3049D5238243}">
  <dimension ref="B1:AN73"/>
  <sheetViews>
    <sheetView zoomScaleNormal="100" workbookViewId="0">
      <selection activeCell="P15" sqref="P15"/>
    </sheetView>
  </sheetViews>
  <sheetFormatPr defaultRowHeight="15" x14ac:dyDescent="0.25"/>
  <cols>
    <col min="24" max="24" width="9.140625" customWidth="1"/>
  </cols>
  <sheetData>
    <row r="1" spans="2:40" ht="15.75" thickBot="1" x14ac:dyDescent="0.3"/>
    <row r="2" spans="2:40" ht="16.5" customHeight="1" thickTop="1" thickBot="1" x14ac:dyDescent="0.3">
      <c r="Z2" s="81" t="s">
        <v>119</v>
      </c>
      <c r="AA2" s="82"/>
      <c r="AB2" s="82"/>
      <c r="AC2" s="82"/>
      <c r="AD2" s="82"/>
      <c r="AE2" s="82"/>
      <c r="AF2" s="82"/>
      <c r="AG2" s="82"/>
      <c r="AH2" s="82"/>
      <c r="AI2" s="83"/>
    </row>
    <row r="3" spans="2:40" ht="16.5" customHeight="1" thickTop="1" thickBot="1" x14ac:dyDescent="0.3">
      <c r="G3" s="62" t="s">
        <v>74</v>
      </c>
      <c r="H3" s="63"/>
      <c r="I3" s="63"/>
      <c r="J3" s="64"/>
      <c r="K3" s="62" t="s">
        <v>26</v>
      </c>
      <c r="L3" s="63"/>
      <c r="M3" s="63"/>
      <c r="N3" s="64"/>
      <c r="O3" s="65"/>
      <c r="P3" s="66"/>
      <c r="Q3" s="66"/>
      <c r="R3" s="66"/>
      <c r="Z3" s="84"/>
      <c r="AA3" s="85"/>
      <c r="AB3" s="85"/>
      <c r="AC3" s="85"/>
      <c r="AD3" s="85"/>
      <c r="AE3" s="85"/>
      <c r="AF3" s="85"/>
      <c r="AG3" s="85"/>
      <c r="AH3" s="85"/>
      <c r="AI3" s="86"/>
    </row>
    <row r="4" spans="2:40" ht="16.5" thickTop="1" thickBot="1" x14ac:dyDescent="0.3">
      <c r="G4" s="59" t="s">
        <v>0</v>
      </c>
      <c r="H4" s="61"/>
      <c r="I4" s="59" t="s">
        <v>1</v>
      </c>
      <c r="J4" s="61"/>
      <c r="K4" s="59" t="s">
        <v>0</v>
      </c>
      <c r="L4" s="61"/>
      <c r="M4" s="59" t="s">
        <v>1</v>
      </c>
      <c r="N4" s="61"/>
      <c r="O4" s="58"/>
      <c r="P4" s="58"/>
      <c r="Q4" s="58"/>
      <c r="R4" s="58"/>
      <c r="Z4" s="59" t="s">
        <v>7</v>
      </c>
      <c r="AA4" s="60"/>
      <c r="AB4" s="60"/>
      <c r="AC4" s="60"/>
      <c r="AD4" s="60"/>
      <c r="AE4" s="60"/>
      <c r="AF4" s="60"/>
      <c r="AG4" s="60"/>
      <c r="AH4" s="60"/>
      <c r="AI4" s="61"/>
    </row>
    <row r="5" spans="2:40" ht="15.75" customHeight="1" thickTop="1" thickBot="1" x14ac:dyDescent="0.3">
      <c r="C5" s="1" t="s">
        <v>2</v>
      </c>
      <c r="D5" s="1" t="s">
        <v>8</v>
      </c>
      <c r="E5" s="1" t="s">
        <v>117</v>
      </c>
      <c r="F5" s="1" t="s">
        <v>27</v>
      </c>
      <c r="G5" s="2" t="s">
        <v>5</v>
      </c>
      <c r="H5" s="3" t="s">
        <v>6</v>
      </c>
      <c r="I5" s="4" t="s">
        <v>5</v>
      </c>
      <c r="J5" s="3" t="s">
        <v>6</v>
      </c>
      <c r="K5" s="2" t="s">
        <v>5</v>
      </c>
      <c r="L5" s="3" t="s">
        <v>6</v>
      </c>
      <c r="M5" s="4" t="s">
        <v>5</v>
      </c>
      <c r="N5" s="3" t="s">
        <v>6</v>
      </c>
      <c r="U5" s="23"/>
      <c r="V5" s="1" t="s">
        <v>2</v>
      </c>
      <c r="W5" s="1" t="s">
        <v>8</v>
      </c>
      <c r="X5" s="1" t="str">
        <f t="shared" ref="X5:Y35" si="0">E5</f>
        <v>Time</v>
      </c>
      <c r="Y5" s="1" t="s">
        <v>27</v>
      </c>
      <c r="Z5" s="2">
        <v>1</v>
      </c>
      <c r="AA5" s="4">
        <v>2</v>
      </c>
      <c r="AB5" s="4">
        <v>3</v>
      </c>
      <c r="AC5" s="4">
        <v>4</v>
      </c>
      <c r="AD5" s="4">
        <v>5</v>
      </c>
      <c r="AE5" s="4">
        <v>6</v>
      </c>
      <c r="AF5" s="4">
        <v>7</v>
      </c>
      <c r="AG5" s="4">
        <v>8</v>
      </c>
      <c r="AH5" s="4">
        <v>9</v>
      </c>
      <c r="AI5" s="3">
        <v>10</v>
      </c>
      <c r="AJ5" s="40" t="s">
        <v>0</v>
      </c>
      <c r="AK5" s="41"/>
      <c r="AL5" s="40" t="s">
        <v>1</v>
      </c>
      <c r="AM5" s="41"/>
      <c r="AN5" s="1" t="s">
        <v>9</v>
      </c>
    </row>
    <row r="6" spans="2:40" ht="15.75" customHeight="1" thickTop="1" x14ac:dyDescent="0.25">
      <c r="B6" s="32"/>
      <c r="C6" s="5" t="s">
        <v>92</v>
      </c>
      <c r="D6" s="7">
        <v>686</v>
      </c>
      <c r="E6" s="7">
        <f>60*D42/1000*3.5/1.8</f>
        <v>91.933333333333337</v>
      </c>
      <c r="F6" s="7">
        <v>444369</v>
      </c>
      <c r="G6" s="8"/>
      <c r="H6" s="9">
        <f>G6/F6-1</f>
        <v>-1</v>
      </c>
      <c r="I6" s="8"/>
      <c r="J6" s="10">
        <f>I6/F6-1</f>
        <v>-1</v>
      </c>
      <c r="K6" s="14">
        <f t="shared" ref="K6:N35" si="1">AJ6</f>
        <v>0</v>
      </c>
      <c r="L6" s="10">
        <f t="shared" si="1"/>
        <v>-1</v>
      </c>
      <c r="M6" s="14" t="e">
        <f t="shared" si="1"/>
        <v>#DIV/0!</v>
      </c>
      <c r="N6" s="10" t="e">
        <f t="shared" si="1"/>
        <v>#DIV/0!</v>
      </c>
      <c r="O6" s="14"/>
      <c r="P6" s="22"/>
      <c r="Q6" s="14"/>
      <c r="R6" s="22"/>
      <c r="U6" s="67" t="s">
        <v>26</v>
      </c>
      <c r="V6" s="5" t="str">
        <f>C6</f>
        <v>F9_g-6</v>
      </c>
      <c r="W6" s="6">
        <f t="shared" ref="W6:W35" si="2">D6</f>
        <v>686</v>
      </c>
      <c r="X6" s="43">
        <f t="shared" si="0"/>
        <v>91.933333333333337</v>
      </c>
      <c r="Y6" s="7">
        <f t="shared" si="0"/>
        <v>444369</v>
      </c>
      <c r="Z6" s="14"/>
      <c r="AA6" s="14"/>
      <c r="AB6" s="14"/>
      <c r="AC6" s="14"/>
      <c r="AD6" s="8"/>
      <c r="AE6" s="14"/>
      <c r="AF6" s="14"/>
      <c r="AG6" s="14"/>
      <c r="AH6" s="14"/>
      <c r="AI6" s="7"/>
      <c r="AJ6" s="14">
        <f>MIN(Z6:AI6)</f>
        <v>0</v>
      </c>
      <c r="AK6" s="16">
        <f>AJ6/Y6-1</f>
        <v>-1</v>
      </c>
      <c r="AL6" s="14" t="e">
        <f>AVERAGE(Z6:AI6)</f>
        <v>#DIV/0!</v>
      </c>
      <c r="AM6" s="16" t="e">
        <f>AL6/Y6-1</f>
        <v>#DIV/0!</v>
      </c>
      <c r="AN6" s="24" t="e">
        <f>_xlfn.STDEV.P(Z6:AI6)</f>
        <v>#DIV/0!</v>
      </c>
    </row>
    <row r="7" spans="2:40" x14ac:dyDescent="0.25">
      <c r="B7" s="32"/>
      <c r="C7" s="11" t="s">
        <v>91</v>
      </c>
      <c r="D7" s="13">
        <v>686</v>
      </c>
      <c r="E7" s="13">
        <f>60*D43/1000*3.5/1.8</f>
        <v>91.933333333333337</v>
      </c>
      <c r="F7" s="13">
        <v>718145</v>
      </c>
      <c r="G7" s="14"/>
      <c r="H7" s="15">
        <f>G7/F7-1</f>
        <v>-1</v>
      </c>
      <c r="I7" s="14"/>
      <c r="J7" s="16">
        <f>I7/F7-1</f>
        <v>-1</v>
      </c>
      <c r="K7" s="14">
        <f t="shared" si="1"/>
        <v>0</v>
      </c>
      <c r="L7" s="16">
        <f t="shared" si="1"/>
        <v>-1</v>
      </c>
      <c r="M7" s="14" t="e">
        <f t="shared" si="1"/>
        <v>#DIV/0!</v>
      </c>
      <c r="N7" s="16" t="e">
        <f t="shared" si="1"/>
        <v>#DIV/0!</v>
      </c>
      <c r="O7" s="14"/>
      <c r="P7" s="22"/>
      <c r="Q7" s="14"/>
      <c r="R7" s="22"/>
      <c r="U7" s="68"/>
      <c r="V7" s="11" t="str">
        <f t="shared" ref="V7:V35" si="3">C7</f>
        <v>F9_g-4</v>
      </c>
      <c r="W7" s="12">
        <f t="shared" si="2"/>
        <v>686</v>
      </c>
      <c r="X7" s="42">
        <f t="shared" si="0"/>
        <v>91.933333333333337</v>
      </c>
      <c r="Y7" s="13">
        <f t="shared" si="0"/>
        <v>718145</v>
      </c>
      <c r="Z7" s="14"/>
      <c r="AA7" s="14"/>
      <c r="AB7" s="14"/>
      <c r="AC7" s="14"/>
      <c r="AD7" s="14"/>
      <c r="AE7" s="14"/>
      <c r="AF7" s="14"/>
      <c r="AG7" s="14"/>
      <c r="AH7" s="14"/>
      <c r="AI7" s="13"/>
      <c r="AJ7" s="14">
        <f t="shared" ref="AJ7:AJ35" si="4">MIN(Z7:AI7)</f>
        <v>0</v>
      </c>
      <c r="AK7" s="16">
        <f t="shared" ref="AK7:AK35" si="5">AJ7/Y7-1</f>
        <v>-1</v>
      </c>
      <c r="AL7" s="14" t="e">
        <f t="shared" ref="AL7:AL35" si="6">AVERAGE(Z7:AI7)</f>
        <v>#DIV/0!</v>
      </c>
      <c r="AM7" s="16" t="e">
        <f t="shared" ref="AM7:AM35" si="7">AL7/Y7-1</f>
        <v>#DIV/0!</v>
      </c>
      <c r="AN7" s="24" t="e">
        <f t="shared" ref="AN7:AN35" si="8">_xlfn.STDEV.P(Z7:AI7)</f>
        <v>#DIV/0!</v>
      </c>
    </row>
    <row r="8" spans="2:40" x14ac:dyDescent="0.25">
      <c r="B8" s="32"/>
      <c r="C8" s="11" t="s">
        <v>89</v>
      </c>
      <c r="D8" s="13">
        <v>728</v>
      </c>
      <c r="E8" s="13">
        <f t="shared" ref="E8:E35" si="9">60*D44/1000*3.5/1.8</f>
        <v>92.750000000000014</v>
      </c>
      <c r="F8" s="13">
        <v>261743</v>
      </c>
      <c r="G8" s="14"/>
      <c r="H8" s="15">
        <f t="shared" ref="H8:H35" si="10">G8/F8-1</f>
        <v>-1</v>
      </c>
      <c r="I8" s="14"/>
      <c r="J8" s="16">
        <f t="shared" ref="J8:J35" si="11">I8/F8-1</f>
        <v>-1</v>
      </c>
      <c r="K8" s="14">
        <f t="shared" si="1"/>
        <v>0</v>
      </c>
      <c r="L8" s="16">
        <f t="shared" si="1"/>
        <v>-1</v>
      </c>
      <c r="M8" s="14" t="e">
        <f t="shared" si="1"/>
        <v>#DIV/0!</v>
      </c>
      <c r="N8" s="16" t="e">
        <f t="shared" si="1"/>
        <v>#DIV/0!</v>
      </c>
      <c r="O8" s="14"/>
      <c r="P8" s="22"/>
      <c r="Q8" s="14"/>
      <c r="R8" s="22"/>
      <c r="U8" s="68"/>
      <c r="V8" s="11" t="str">
        <f t="shared" si="3"/>
        <v>F1_p-2</v>
      </c>
      <c r="W8" s="12">
        <f t="shared" si="2"/>
        <v>728</v>
      </c>
      <c r="X8" s="42">
        <f t="shared" si="0"/>
        <v>92.750000000000014</v>
      </c>
      <c r="Y8" s="13">
        <f t="shared" si="0"/>
        <v>261743</v>
      </c>
      <c r="Z8" s="14"/>
      <c r="AA8" s="14"/>
      <c r="AB8" s="14"/>
      <c r="AC8" s="14"/>
      <c r="AD8" s="14"/>
      <c r="AE8" s="14"/>
      <c r="AF8" s="14"/>
      <c r="AG8" s="14"/>
      <c r="AH8" s="14"/>
      <c r="AI8" s="13"/>
      <c r="AJ8" s="14">
        <f t="shared" si="4"/>
        <v>0</v>
      </c>
      <c r="AK8" s="16">
        <f t="shared" si="5"/>
        <v>-1</v>
      </c>
      <c r="AL8" s="14" t="e">
        <f t="shared" si="6"/>
        <v>#DIV/0!</v>
      </c>
      <c r="AM8" s="16" t="e">
        <f t="shared" si="7"/>
        <v>#DIV/0!</v>
      </c>
      <c r="AN8" s="24" t="e">
        <f t="shared" si="8"/>
        <v>#DIV/0!</v>
      </c>
    </row>
    <row r="9" spans="2:40" x14ac:dyDescent="0.25">
      <c r="B9" s="32"/>
      <c r="C9" s="11" t="s">
        <v>90</v>
      </c>
      <c r="D9" s="13">
        <v>728</v>
      </c>
      <c r="E9" s="13">
        <f t="shared" si="9"/>
        <v>92.750000000000014</v>
      </c>
      <c r="F9" s="13">
        <v>162376</v>
      </c>
      <c r="G9" s="14"/>
      <c r="H9" s="15">
        <f t="shared" si="10"/>
        <v>-1</v>
      </c>
      <c r="I9" s="14"/>
      <c r="J9" s="16">
        <f t="shared" si="11"/>
        <v>-1</v>
      </c>
      <c r="K9" s="14">
        <f t="shared" si="1"/>
        <v>0</v>
      </c>
      <c r="L9" s="16">
        <f t="shared" si="1"/>
        <v>-1</v>
      </c>
      <c r="M9" s="14" t="e">
        <f t="shared" si="1"/>
        <v>#DIV/0!</v>
      </c>
      <c r="N9" s="16" t="e">
        <f t="shared" si="1"/>
        <v>#DIV/0!</v>
      </c>
      <c r="O9" s="14"/>
      <c r="P9" s="22"/>
      <c r="Q9" s="14"/>
      <c r="R9" s="22"/>
      <c r="U9" s="68"/>
      <c r="V9" s="11" t="str">
        <f t="shared" si="3"/>
        <v>F1_p-6</v>
      </c>
      <c r="W9" s="12">
        <f t="shared" si="2"/>
        <v>728</v>
      </c>
      <c r="X9" s="42">
        <f t="shared" si="0"/>
        <v>92.750000000000014</v>
      </c>
      <c r="Y9" s="13">
        <f t="shared" si="0"/>
        <v>162376</v>
      </c>
      <c r="Z9" s="14"/>
      <c r="AA9" s="14"/>
      <c r="AB9" s="14"/>
      <c r="AC9" s="14"/>
      <c r="AD9" s="14"/>
      <c r="AE9" s="14"/>
      <c r="AF9" s="14"/>
      <c r="AG9" s="14"/>
      <c r="AH9" s="14"/>
      <c r="AI9" s="13"/>
      <c r="AJ9" s="14">
        <f t="shared" si="4"/>
        <v>0</v>
      </c>
      <c r="AK9" s="16">
        <f t="shared" si="5"/>
        <v>-1</v>
      </c>
      <c r="AL9" s="14" t="e">
        <f t="shared" si="6"/>
        <v>#DIV/0!</v>
      </c>
      <c r="AM9" s="16" t="e">
        <f t="shared" si="7"/>
        <v>#DIV/0!</v>
      </c>
      <c r="AN9" s="24" t="e">
        <f t="shared" si="8"/>
        <v>#DIV/0!</v>
      </c>
    </row>
    <row r="10" spans="2:40" x14ac:dyDescent="0.25">
      <c r="B10" s="32"/>
      <c r="C10" s="11" t="s">
        <v>87</v>
      </c>
      <c r="D10" s="13">
        <v>780</v>
      </c>
      <c r="E10" s="13">
        <f t="shared" si="9"/>
        <v>94.73333333333332</v>
      </c>
      <c r="F10" s="13">
        <v>768209</v>
      </c>
      <c r="G10" s="14"/>
      <c r="H10" s="15">
        <f t="shared" si="10"/>
        <v>-1</v>
      </c>
      <c r="I10" s="14"/>
      <c r="J10" s="16">
        <f t="shared" si="11"/>
        <v>-1</v>
      </c>
      <c r="K10" s="14">
        <f t="shared" si="1"/>
        <v>0</v>
      </c>
      <c r="L10" s="16">
        <f t="shared" si="1"/>
        <v>-1</v>
      </c>
      <c r="M10" s="14" t="e">
        <f t="shared" si="1"/>
        <v>#DIV/0!</v>
      </c>
      <c r="N10" s="16" t="e">
        <f t="shared" si="1"/>
        <v>#DIV/0!</v>
      </c>
      <c r="O10" s="14"/>
      <c r="P10" s="22"/>
      <c r="Q10" s="14"/>
      <c r="R10" s="22"/>
      <c r="U10" s="68"/>
      <c r="V10" s="11" t="str">
        <f t="shared" si="3"/>
        <v>F1_g-4</v>
      </c>
      <c r="W10" s="12">
        <f t="shared" si="2"/>
        <v>780</v>
      </c>
      <c r="X10" s="42">
        <f t="shared" si="0"/>
        <v>94.73333333333332</v>
      </c>
      <c r="Y10" s="13">
        <f t="shared" si="0"/>
        <v>768209</v>
      </c>
      <c r="Z10" s="29"/>
      <c r="AA10" s="14"/>
      <c r="AB10" s="14"/>
      <c r="AC10" s="14"/>
      <c r="AD10" s="14"/>
      <c r="AE10" s="14"/>
      <c r="AF10" s="14"/>
      <c r="AG10" s="14"/>
      <c r="AH10" s="14"/>
      <c r="AI10" s="13"/>
      <c r="AJ10" s="14">
        <f t="shared" si="4"/>
        <v>0</v>
      </c>
      <c r="AK10" s="16">
        <f t="shared" si="5"/>
        <v>-1</v>
      </c>
      <c r="AL10" s="14" t="e">
        <f t="shared" si="6"/>
        <v>#DIV/0!</v>
      </c>
      <c r="AM10" s="16" t="e">
        <f t="shared" si="7"/>
        <v>#DIV/0!</v>
      </c>
      <c r="AN10" s="24" t="e">
        <f t="shared" si="8"/>
        <v>#DIV/0!</v>
      </c>
    </row>
    <row r="11" spans="2:40" x14ac:dyDescent="0.25">
      <c r="B11" s="31"/>
      <c r="C11" s="11" t="s">
        <v>88</v>
      </c>
      <c r="D11" s="24">
        <v>780</v>
      </c>
      <c r="E11" s="24">
        <f t="shared" si="9"/>
        <v>94.73333333333332</v>
      </c>
      <c r="F11" s="24">
        <v>474809</v>
      </c>
      <c r="G11" s="14"/>
      <c r="H11" s="15">
        <f t="shared" si="10"/>
        <v>-1</v>
      </c>
      <c r="I11" s="14"/>
      <c r="J11" s="16">
        <f t="shared" si="11"/>
        <v>-1</v>
      </c>
      <c r="K11" s="14">
        <f t="shared" si="1"/>
        <v>0</v>
      </c>
      <c r="L11" s="16">
        <f t="shared" si="1"/>
        <v>-1</v>
      </c>
      <c r="M11" s="14" t="e">
        <f t="shared" si="1"/>
        <v>#DIV/0!</v>
      </c>
      <c r="N11" s="16" t="e">
        <f t="shared" si="1"/>
        <v>#DIV/0!</v>
      </c>
      <c r="O11" s="14"/>
      <c r="P11" s="22"/>
      <c r="Q11" s="14"/>
      <c r="R11" s="22"/>
      <c r="U11" s="68"/>
      <c r="V11" s="11" t="str">
        <f t="shared" si="3"/>
        <v>F1_g-6</v>
      </c>
      <c r="W11" s="11">
        <f t="shared" si="2"/>
        <v>780</v>
      </c>
      <c r="X11" s="44">
        <f t="shared" si="0"/>
        <v>94.73333333333332</v>
      </c>
      <c r="Y11" s="24">
        <f t="shared" si="0"/>
        <v>474809</v>
      </c>
      <c r="Z11" s="14"/>
      <c r="AA11" s="14"/>
      <c r="AB11" s="14"/>
      <c r="AC11" s="14"/>
      <c r="AD11" s="14"/>
      <c r="AE11" s="14"/>
      <c r="AF11" s="14"/>
      <c r="AG11" s="14"/>
      <c r="AH11" s="14"/>
      <c r="AI11" s="13"/>
      <c r="AJ11" s="14">
        <f t="shared" si="4"/>
        <v>0</v>
      </c>
      <c r="AK11" s="16">
        <f t="shared" si="5"/>
        <v>-1</v>
      </c>
      <c r="AL11" s="14" t="e">
        <f t="shared" si="6"/>
        <v>#DIV/0!</v>
      </c>
      <c r="AM11" s="16" t="e">
        <f t="shared" si="7"/>
        <v>#DIV/0!</v>
      </c>
      <c r="AN11" s="24" t="e">
        <f t="shared" si="8"/>
        <v>#DIV/0!</v>
      </c>
    </row>
    <row r="12" spans="2:40" x14ac:dyDescent="0.25">
      <c r="B12" s="31"/>
      <c r="C12" s="11" t="s">
        <v>115</v>
      </c>
      <c r="D12" s="24">
        <v>3732</v>
      </c>
      <c r="E12" s="24">
        <f t="shared" si="9"/>
        <v>712.13333333333344</v>
      </c>
      <c r="F12" s="24">
        <v>2191441</v>
      </c>
      <c r="G12" s="14"/>
      <c r="H12" s="15">
        <f t="shared" si="10"/>
        <v>-1</v>
      </c>
      <c r="I12" s="14"/>
      <c r="J12" s="16">
        <f t="shared" si="11"/>
        <v>-1</v>
      </c>
      <c r="K12" s="14">
        <f t="shared" si="1"/>
        <v>0</v>
      </c>
      <c r="L12" s="16">
        <f t="shared" si="1"/>
        <v>-1</v>
      </c>
      <c r="M12" s="14" t="e">
        <f t="shared" si="1"/>
        <v>#DIV/0!</v>
      </c>
      <c r="N12" s="16" t="e">
        <f t="shared" si="1"/>
        <v>#DIV/0!</v>
      </c>
      <c r="O12" s="14"/>
      <c r="P12" s="22"/>
      <c r="Q12" s="14"/>
      <c r="R12" s="22"/>
      <c r="U12" s="68"/>
      <c r="V12" s="11" t="str">
        <f t="shared" si="3"/>
        <v>S5_g-2</v>
      </c>
      <c r="W12" s="11">
        <f t="shared" si="2"/>
        <v>3732</v>
      </c>
      <c r="X12" s="44">
        <f t="shared" si="0"/>
        <v>712.13333333333344</v>
      </c>
      <c r="Y12" s="24">
        <f t="shared" si="0"/>
        <v>2191441</v>
      </c>
      <c r="Z12" s="14"/>
      <c r="AA12" s="14"/>
      <c r="AB12" s="14"/>
      <c r="AC12" s="14"/>
      <c r="AD12" s="14"/>
      <c r="AE12" s="14"/>
      <c r="AF12" s="14"/>
      <c r="AG12" s="14"/>
      <c r="AH12" s="14"/>
      <c r="AI12" s="13"/>
      <c r="AJ12" s="14">
        <f t="shared" si="4"/>
        <v>0</v>
      </c>
      <c r="AK12" s="16">
        <f t="shared" si="5"/>
        <v>-1</v>
      </c>
      <c r="AL12" s="14" t="e">
        <f t="shared" si="6"/>
        <v>#DIV/0!</v>
      </c>
      <c r="AM12" s="16" t="e">
        <f t="shared" si="7"/>
        <v>#DIV/0!</v>
      </c>
      <c r="AN12" s="24" t="e">
        <f t="shared" si="8"/>
        <v>#DIV/0!</v>
      </c>
    </row>
    <row r="13" spans="2:40" x14ac:dyDescent="0.25">
      <c r="B13" s="31"/>
      <c r="C13" s="11" t="s">
        <v>116</v>
      </c>
      <c r="D13" s="24">
        <v>3732</v>
      </c>
      <c r="E13" s="24">
        <f t="shared" si="9"/>
        <v>712.13333333333344</v>
      </c>
      <c r="F13" s="24">
        <v>1413134</v>
      </c>
      <c r="G13" s="14"/>
      <c r="H13" s="15">
        <f t="shared" si="10"/>
        <v>-1</v>
      </c>
      <c r="I13" s="14"/>
      <c r="J13" s="16">
        <f t="shared" si="11"/>
        <v>-1</v>
      </c>
      <c r="K13" s="14">
        <f t="shared" si="1"/>
        <v>0</v>
      </c>
      <c r="L13" s="16">
        <f t="shared" si="1"/>
        <v>-1</v>
      </c>
      <c r="M13" s="14" t="e">
        <f t="shared" si="1"/>
        <v>#DIV/0!</v>
      </c>
      <c r="N13" s="16" t="e">
        <f t="shared" si="1"/>
        <v>#DIV/0!</v>
      </c>
      <c r="O13" s="14"/>
      <c r="P13" s="22"/>
      <c r="Q13" s="14"/>
      <c r="R13" s="22"/>
      <c r="U13" s="68"/>
      <c r="V13" s="11" t="str">
        <f t="shared" si="3"/>
        <v>S5_g-6</v>
      </c>
      <c r="W13" s="11">
        <f t="shared" si="2"/>
        <v>3732</v>
      </c>
      <c r="X13" s="44">
        <f t="shared" si="0"/>
        <v>712.13333333333344</v>
      </c>
      <c r="Y13" s="24">
        <f t="shared" si="0"/>
        <v>1413134</v>
      </c>
      <c r="Z13" s="14"/>
      <c r="AA13" s="14"/>
      <c r="AB13" s="14"/>
      <c r="AC13" s="14"/>
      <c r="AD13" s="14"/>
      <c r="AE13" s="14"/>
      <c r="AF13" s="14"/>
      <c r="AG13" s="14"/>
      <c r="AH13" s="14"/>
      <c r="AI13" s="13"/>
      <c r="AJ13" s="14">
        <f t="shared" si="4"/>
        <v>0</v>
      </c>
      <c r="AK13" s="16">
        <f t="shared" si="5"/>
        <v>-1</v>
      </c>
      <c r="AL13" s="14" t="e">
        <f t="shared" si="6"/>
        <v>#DIV/0!</v>
      </c>
      <c r="AM13" s="16" t="e">
        <f t="shared" si="7"/>
        <v>#DIV/0!</v>
      </c>
      <c r="AN13" s="24" t="e">
        <f t="shared" si="8"/>
        <v>#DIV/0!</v>
      </c>
    </row>
    <row r="14" spans="2:40" x14ac:dyDescent="0.25">
      <c r="B14" s="31"/>
      <c r="C14" s="11" t="s">
        <v>111</v>
      </c>
      <c r="D14" s="24">
        <v>3797</v>
      </c>
      <c r="E14" s="24">
        <f t="shared" si="9"/>
        <v>717.38333333333333</v>
      </c>
      <c r="F14" s="24">
        <v>3624502</v>
      </c>
      <c r="G14" s="14"/>
      <c r="H14" s="15">
        <f t="shared" si="10"/>
        <v>-1</v>
      </c>
      <c r="I14" s="14"/>
      <c r="J14" s="16">
        <f t="shared" si="11"/>
        <v>-1</v>
      </c>
      <c r="K14" s="14">
        <f t="shared" si="1"/>
        <v>0</v>
      </c>
      <c r="L14" s="16">
        <f t="shared" si="1"/>
        <v>-1</v>
      </c>
      <c r="M14" s="14" t="e">
        <f t="shared" si="1"/>
        <v>#DIV/0!</v>
      </c>
      <c r="N14" s="16" t="e">
        <f t="shared" si="1"/>
        <v>#DIV/0!</v>
      </c>
      <c r="O14" s="14"/>
      <c r="P14" s="22"/>
      <c r="Q14" s="14"/>
      <c r="R14" s="22"/>
      <c r="U14" s="68"/>
      <c r="V14" s="11" t="str">
        <f t="shared" si="3"/>
        <v>S1_g-1</v>
      </c>
      <c r="W14" s="11">
        <f t="shared" si="2"/>
        <v>3797</v>
      </c>
      <c r="X14" s="44">
        <f t="shared" si="0"/>
        <v>717.38333333333333</v>
      </c>
      <c r="Y14" s="24">
        <f t="shared" si="0"/>
        <v>3624502</v>
      </c>
      <c r="Z14" s="14"/>
      <c r="AA14" s="14"/>
      <c r="AB14" s="14"/>
      <c r="AC14" s="14"/>
      <c r="AD14" s="14"/>
      <c r="AE14" s="14"/>
      <c r="AF14" s="14"/>
      <c r="AG14" s="14"/>
      <c r="AH14" s="14"/>
      <c r="AI14" s="13"/>
      <c r="AJ14" s="14">
        <f t="shared" si="4"/>
        <v>0</v>
      </c>
      <c r="AK14" s="16">
        <f t="shared" si="5"/>
        <v>-1</v>
      </c>
      <c r="AL14" s="14" t="e">
        <f t="shared" si="6"/>
        <v>#DIV/0!</v>
      </c>
      <c r="AM14" s="16" t="e">
        <f t="shared" si="7"/>
        <v>#DIV/0!</v>
      </c>
      <c r="AN14" s="24" t="e">
        <f t="shared" si="8"/>
        <v>#DIV/0!</v>
      </c>
    </row>
    <row r="15" spans="2:40" x14ac:dyDescent="0.25">
      <c r="B15" s="31"/>
      <c r="C15" s="11" t="s">
        <v>112</v>
      </c>
      <c r="D15" s="24">
        <v>3797</v>
      </c>
      <c r="E15" s="24">
        <f t="shared" si="9"/>
        <v>717.38333333333333</v>
      </c>
      <c r="F15" s="24">
        <v>1470679</v>
      </c>
      <c r="G15" s="14"/>
      <c r="H15" s="15">
        <f t="shared" si="10"/>
        <v>-1</v>
      </c>
      <c r="I15" s="14"/>
      <c r="J15" s="16">
        <f t="shared" si="11"/>
        <v>-1</v>
      </c>
      <c r="K15" s="14">
        <f t="shared" si="1"/>
        <v>0</v>
      </c>
      <c r="L15" s="16">
        <f t="shared" si="1"/>
        <v>-1</v>
      </c>
      <c r="M15" s="14" t="e">
        <f t="shared" si="1"/>
        <v>#DIV/0!</v>
      </c>
      <c r="N15" s="16" t="e">
        <f t="shared" si="1"/>
        <v>#DIV/0!</v>
      </c>
      <c r="O15" s="14"/>
      <c r="P15" s="22"/>
      <c r="Q15" s="14"/>
      <c r="R15" s="22"/>
      <c r="U15" s="68"/>
      <c r="V15" s="11" t="str">
        <f t="shared" si="3"/>
        <v>S1_g-6</v>
      </c>
      <c r="W15" s="11">
        <f t="shared" si="2"/>
        <v>3797</v>
      </c>
      <c r="X15" s="44">
        <f t="shared" si="0"/>
        <v>717.38333333333333</v>
      </c>
      <c r="Y15" s="24">
        <f t="shared" si="0"/>
        <v>1470679</v>
      </c>
      <c r="Z15" s="14"/>
      <c r="AA15" s="14"/>
      <c r="AB15" s="14"/>
      <c r="AC15" s="14"/>
      <c r="AD15" s="14"/>
      <c r="AE15" s="14"/>
      <c r="AF15" s="14"/>
      <c r="AG15" s="14"/>
      <c r="AH15" s="14"/>
      <c r="AI15" s="13"/>
      <c r="AJ15" s="14">
        <f t="shared" si="4"/>
        <v>0</v>
      </c>
      <c r="AK15" s="16">
        <f t="shared" si="5"/>
        <v>-1</v>
      </c>
      <c r="AL15" s="14" t="e">
        <f t="shared" si="6"/>
        <v>#DIV/0!</v>
      </c>
      <c r="AM15" s="16" t="e">
        <f t="shared" si="7"/>
        <v>#DIV/0!</v>
      </c>
      <c r="AN15" s="24" t="e">
        <f t="shared" si="8"/>
        <v>#DIV/0!</v>
      </c>
    </row>
    <row r="16" spans="2:40" x14ac:dyDescent="0.25">
      <c r="B16" s="31"/>
      <c r="C16" s="11" t="s">
        <v>113</v>
      </c>
      <c r="D16" s="24">
        <v>3797</v>
      </c>
      <c r="E16" s="24">
        <f t="shared" si="9"/>
        <v>717.38333333333333</v>
      </c>
      <c r="F16" s="24">
        <v>3459811</v>
      </c>
      <c r="G16" s="14"/>
      <c r="H16" s="15">
        <f t="shared" si="10"/>
        <v>-1</v>
      </c>
      <c r="I16" s="14"/>
      <c r="J16" s="16">
        <f t="shared" si="11"/>
        <v>-1</v>
      </c>
      <c r="K16" s="14">
        <f t="shared" si="1"/>
        <v>0</v>
      </c>
      <c r="L16" s="16">
        <f t="shared" si="1"/>
        <v>-1</v>
      </c>
      <c r="M16" s="14" t="e">
        <f t="shared" si="1"/>
        <v>#DIV/0!</v>
      </c>
      <c r="N16" s="16" t="e">
        <f t="shared" si="1"/>
        <v>#DIV/0!</v>
      </c>
      <c r="O16" s="14"/>
      <c r="P16" s="22"/>
      <c r="Q16" s="14"/>
      <c r="R16" s="22"/>
      <c r="U16" s="68"/>
      <c r="V16" s="11" t="str">
        <f t="shared" si="3"/>
        <v>S2_g-1</v>
      </c>
      <c r="W16" s="11">
        <f t="shared" si="2"/>
        <v>3797</v>
      </c>
      <c r="X16" s="44">
        <f t="shared" si="0"/>
        <v>717.38333333333333</v>
      </c>
      <c r="Y16" s="24">
        <f t="shared" si="0"/>
        <v>3459811</v>
      </c>
      <c r="Z16" s="14"/>
      <c r="AA16" s="14"/>
      <c r="AB16" s="14"/>
      <c r="AC16" s="14"/>
      <c r="AD16" s="14"/>
      <c r="AE16" s="14"/>
      <c r="AF16" s="14"/>
      <c r="AG16" s="14"/>
      <c r="AH16" s="14"/>
      <c r="AI16" s="13"/>
      <c r="AJ16" s="14">
        <f t="shared" si="4"/>
        <v>0</v>
      </c>
      <c r="AK16" s="16">
        <f t="shared" si="5"/>
        <v>-1</v>
      </c>
      <c r="AL16" s="14" t="e">
        <f t="shared" si="6"/>
        <v>#DIV/0!</v>
      </c>
      <c r="AM16" s="16" t="e">
        <f t="shared" si="7"/>
        <v>#DIV/0!</v>
      </c>
      <c r="AN16" s="24" t="e">
        <f t="shared" si="8"/>
        <v>#DIV/0!</v>
      </c>
    </row>
    <row r="17" spans="2:40" x14ac:dyDescent="0.25">
      <c r="B17" s="31"/>
      <c r="C17" s="11" t="s">
        <v>114</v>
      </c>
      <c r="D17" s="24">
        <v>3797</v>
      </c>
      <c r="E17" s="24">
        <f t="shared" si="9"/>
        <v>717.38333333333333</v>
      </c>
      <c r="F17" s="24">
        <v>1439140</v>
      </c>
      <c r="G17" s="14"/>
      <c r="H17" s="15">
        <f t="shared" si="10"/>
        <v>-1</v>
      </c>
      <c r="I17" s="14"/>
      <c r="J17" s="16">
        <f t="shared" si="11"/>
        <v>-1</v>
      </c>
      <c r="K17" s="14">
        <f t="shared" si="1"/>
        <v>0</v>
      </c>
      <c r="L17" s="16">
        <f t="shared" si="1"/>
        <v>-1</v>
      </c>
      <c r="M17" s="14" t="e">
        <f t="shared" si="1"/>
        <v>#DIV/0!</v>
      </c>
      <c r="N17" s="16" t="e">
        <f t="shared" si="1"/>
        <v>#DIV/0!</v>
      </c>
      <c r="O17" s="14"/>
      <c r="P17" s="22"/>
      <c r="Q17" s="14"/>
      <c r="R17" s="22"/>
      <c r="U17" s="68"/>
      <c r="V17" s="11" t="str">
        <f t="shared" si="3"/>
        <v>S2_g-6</v>
      </c>
      <c r="W17" s="11">
        <f t="shared" si="2"/>
        <v>3797</v>
      </c>
      <c r="X17" s="44">
        <f t="shared" si="0"/>
        <v>717.38333333333333</v>
      </c>
      <c r="Y17" s="24">
        <f t="shared" si="0"/>
        <v>1439140</v>
      </c>
      <c r="Z17" s="14"/>
      <c r="AA17" s="14"/>
      <c r="AB17" s="14"/>
      <c r="AC17" s="14"/>
      <c r="AD17" s="14"/>
      <c r="AE17" s="14"/>
      <c r="AF17" s="14"/>
      <c r="AG17" s="14"/>
      <c r="AH17" s="14"/>
      <c r="AI17" s="13"/>
      <c r="AJ17" s="14">
        <f t="shared" si="4"/>
        <v>0</v>
      </c>
      <c r="AK17" s="16">
        <f t="shared" si="5"/>
        <v>-1</v>
      </c>
      <c r="AL17" s="14" t="e">
        <f t="shared" si="6"/>
        <v>#DIV/0!</v>
      </c>
      <c r="AM17" s="16" t="e">
        <f t="shared" si="7"/>
        <v>#DIV/0!</v>
      </c>
      <c r="AN17" s="24" t="e">
        <f t="shared" si="8"/>
        <v>#DIV/0!</v>
      </c>
    </row>
    <row r="18" spans="2:40" x14ac:dyDescent="0.25">
      <c r="B18" s="31"/>
      <c r="C18" s="11" t="s">
        <v>103</v>
      </c>
      <c r="D18" s="24">
        <v>6165</v>
      </c>
      <c r="E18" s="24">
        <f t="shared" si="9"/>
        <v>985.13333333333333</v>
      </c>
      <c r="F18" s="24">
        <v>5908863</v>
      </c>
      <c r="G18" s="14"/>
      <c r="H18" s="15">
        <f t="shared" si="10"/>
        <v>-1</v>
      </c>
      <c r="I18" s="14"/>
      <c r="J18" s="16">
        <f t="shared" si="11"/>
        <v>-1</v>
      </c>
      <c r="K18" s="14">
        <f t="shared" si="1"/>
        <v>5671961</v>
      </c>
      <c r="L18" s="16">
        <f t="shared" si="1"/>
        <v>-4.0092654035133291E-2</v>
      </c>
      <c r="M18" s="14">
        <f t="shared" si="1"/>
        <v>5699921.9000000004</v>
      </c>
      <c r="N18" s="16">
        <f t="shared" si="1"/>
        <v>-3.5360626909102466E-2</v>
      </c>
      <c r="O18" s="14"/>
      <c r="P18" s="22"/>
      <c r="Q18" s="14"/>
      <c r="R18" s="22"/>
      <c r="U18" s="68"/>
      <c r="V18" s="11" t="str">
        <f t="shared" si="3"/>
        <v>N5_g-2</v>
      </c>
      <c r="W18" s="11">
        <f t="shared" si="2"/>
        <v>6165</v>
      </c>
      <c r="X18" s="44">
        <f t="shared" si="0"/>
        <v>985.13333333333333</v>
      </c>
      <c r="Y18" s="24">
        <f t="shared" si="0"/>
        <v>5908863</v>
      </c>
      <c r="Z18" s="14">
        <v>5671961</v>
      </c>
      <c r="AA18" s="14">
        <v>5697375</v>
      </c>
      <c r="AB18" s="14">
        <v>5680069</v>
      </c>
      <c r="AC18" s="14">
        <v>5704410</v>
      </c>
      <c r="AD18" s="14">
        <v>5692983</v>
      </c>
      <c r="AE18" s="14">
        <v>5713870</v>
      </c>
      <c r="AF18" s="14">
        <v>5717911</v>
      </c>
      <c r="AG18" s="14">
        <v>5727561</v>
      </c>
      <c r="AH18" s="14">
        <v>5689953</v>
      </c>
      <c r="AI18" s="13">
        <v>5703126</v>
      </c>
      <c r="AJ18" s="14">
        <f t="shared" si="4"/>
        <v>5671961</v>
      </c>
      <c r="AK18" s="16">
        <f t="shared" si="5"/>
        <v>-4.0092654035133291E-2</v>
      </c>
      <c r="AL18" s="14">
        <f t="shared" si="6"/>
        <v>5699921.9000000004</v>
      </c>
      <c r="AM18" s="16">
        <f t="shared" si="7"/>
        <v>-3.5360626909102466E-2</v>
      </c>
      <c r="AN18" s="24">
        <f t="shared" si="8"/>
        <v>16255.614189872989</v>
      </c>
    </row>
    <row r="19" spans="2:40" x14ac:dyDescent="0.25">
      <c r="B19" s="31"/>
      <c r="C19" s="11" t="s">
        <v>104</v>
      </c>
      <c r="D19" s="24">
        <v>6165</v>
      </c>
      <c r="E19" s="24">
        <f t="shared" si="9"/>
        <v>985.13333333333333</v>
      </c>
      <c r="F19" s="24">
        <v>3325667</v>
      </c>
      <c r="G19" s="14"/>
      <c r="H19" s="15">
        <f t="shared" si="10"/>
        <v>-1</v>
      </c>
      <c r="I19" s="14"/>
      <c r="J19" s="16">
        <f t="shared" si="11"/>
        <v>-1</v>
      </c>
      <c r="K19" s="14">
        <f t="shared" si="1"/>
        <v>3092834</v>
      </c>
      <c r="L19" s="16">
        <f t="shared" si="1"/>
        <v>-7.0010918110562481E-2</v>
      </c>
      <c r="M19" s="14">
        <f t="shared" si="1"/>
        <v>3126393.5</v>
      </c>
      <c r="N19" s="16">
        <f t="shared" si="1"/>
        <v>-5.9919859685290233E-2</v>
      </c>
      <c r="O19" s="14"/>
      <c r="P19" s="22"/>
      <c r="Q19" s="14"/>
      <c r="R19" s="22"/>
      <c r="U19" s="68"/>
      <c r="V19" s="11" t="str">
        <f t="shared" si="3"/>
        <v>N5_g-5</v>
      </c>
      <c r="W19" s="11">
        <f t="shared" si="2"/>
        <v>6165</v>
      </c>
      <c r="X19" s="44">
        <f t="shared" si="0"/>
        <v>985.13333333333333</v>
      </c>
      <c r="Y19" s="24">
        <f t="shared" si="0"/>
        <v>3325667</v>
      </c>
      <c r="Z19" s="14">
        <v>3154842</v>
      </c>
      <c r="AA19" s="14">
        <v>3126455</v>
      </c>
      <c r="AB19" s="14">
        <v>3099552</v>
      </c>
      <c r="AC19" s="14">
        <v>3126266</v>
      </c>
      <c r="AD19" s="14">
        <v>3123401</v>
      </c>
      <c r="AE19" s="14">
        <v>3147674</v>
      </c>
      <c r="AF19" s="14">
        <v>3119397</v>
      </c>
      <c r="AG19" s="14">
        <v>3147767</v>
      </c>
      <c r="AH19" s="14">
        <v>3125747</v>
      </c>
      <c r="AI19" s="13">
        <v>3092834</v>
      </c>
      <c r="AJ19" s="14">
        <f t="shared" si="4"/>
        <v>3092834</v>
      </c>
      <c r="AK19" s="16">
        <f t="shared" si="5"/>
        <v>-7.0010918110562481E-2</v>
      </c>
      <c r="AL19" s="14">
        <f t="shared" si="6"/>
        <v>3126393.5</v>
      </c>
      <c r="AM19" s="16">
        <f t="shared" si="7"/>
        <v>-5.9919859685290233E-2</v>
      </c>
      <c r="AN19" s="24">
        <f t="shared" si="8"/>
        <v>19036.947146273218</v>
      </c>
    </row>
    <row r="20" spans="2:40" x14ac:dyDescent="0.25">
      <c r="B20" s="31"/>
      <c r="C20" s="11" t="s">
        <v>99</v>
      </c>
      <c r="D20" s="24">
        <v>6339</v>
      </c>
      <c r="E20" s="24">
        <f t="shared" si="9"/>
        <v>995.98333333333335</v>
      </c>
      <c r="F20" s="24">
        <v>6472575</v>
      </c>
      <c r="G20" s="14"/>
      <c r="H20" s="15">
        <f t="shared" si="10"/>
        <v>-1</v>
      </c>
      <c r="I20" s="14"/>
      <c r="J20" s="16">
        <f t="shared" si="11"/>
        <v>-1</v>
      </c>
      <c r="K20" s="14">
        <f t="shared" si="1"/>
        <v>6226472</v>
      </c>
      <c r="L20" s="16">
        <f t="shared" si="1"/>
        <v>-3.8022425387114089E-2</v>
      </c>
      <c r="M20" s="14">
        <f t="shared" si="1"/>
        <v>6247361.0999999996</v>
      </c>
      <c r="N20" s="16">
        <f t="shared" si="1"/>
        <v>-3.4795100867892614E-2</v>
      </c>
      <c r="O20" s="14"/>
      <c r="P20" s="22"/>
      <c r="Q20" s="14"/>
      <c r="R20" s="22"/>
      <c r="U20" s="68"/>
      <c r="V20" s="11" t="str">
        <f t="shared" si="3"/>
        <v>N1_g-2</v>
      </c>
      <c r="W20" s="11">
        <f t="shared" si="2"/>
        <v>6339</v>
      </c>
      <c r="X20" s="44">
        <f t="shared" si="0"/>
        <v>995.98333333333335</v>
      </c>
      <c r="Y20" s="24">
        <f t="shared" si="0"/>
        <v>6472575</v>
      </c>
      <c r="Z20" s="14">
        <v>6261889</v>
      </c>
      <c r="AA20" s="14">
        <v>6234646</v>
      </c>
      <c r="AB20" s="14">
        <v>6256918</v>
      </c>
      <c r="AC20" s="14">
        <v>6233321</v>
      </c>
      <c r="AD20" s="14">
        <v>6246804</v>
      </c>
      <c r="AE20" s="14">
        <v>6226472</v>
      </c>
      <c r="AF20" s="14">
        <v>6258709</v>
      </c>
      <c r="AG20" s="14">
        <v>6244625</v>
      </c>
      <c r="AH20" s="14">
        <v>6269002</v>
      </c>
      <c r="AI20" s="13">
        <v>6241225</v>
      </c>
      <c r="AJ20" s="14">
        <f t="shared" si="4"/>
        <v>6226472</v>
      </c>
      <c r="AK20" s="16">
        <f t="shared" si="5"/>
        <v>-3.8022425387114089E-2</v>
      </c>
      <c r="AL20" s="14">
        <f t="shared" si="6"/>
        <v>6247361.0999999996</v>
      </c>
      <c r="AM20" s="16">
        <f t="shared" si="7"/>
        <v>-3.4795100867892614E-2</v>
      </c>
      <c r="AN20" s="24">
        <f t="shared" si="8"/>
        <v>13191.279713886746</v>
      </c>
    </row>
    <row r="21" spans="2:40" x14ac:dyDescent="0.25">
      <c r="B21" s="31"/>
      <c r="C21" s="11" t="s">
        <v>100</v>
      </c>
      <c r="D21" s="24">
        <v>6339</v>
      </c>
      <c r="E21" s="24">
        <f t="shared" si="9"/>
        <v>995.98333333333335</v>
      </c>
      <c r="F21" s="24">
        <v>3180997</v>
      </c>
      <c r="G21" s="14"/>
      <c r="H21" s="15">
        <f t="shared" si="10"/>
        <v>-1</v>
      </c>
      <c r="I21" s="14"/>
      <c r="J21" s="16">
        <f t="shared" si="11"/>
        <v>-1</v>
      </c>
      <c r="K21" s="14">
        <f t="shared" si="1"/>
        <v>2952158</v>
      </c>
      <c r="L21" s="16">
        <f t="shared" si="1"/>
        <v>-7.1939395101598635E-2</v>
      </c>
      <c r="M21" s="14">
        <f t="shared" si="1"/>
        <v>2978510.4</v>
      </c>
      <c r="N21" s="16">
        <f t="shared" si="1"/>
        <v>-6.3655074179573279E-2</v>
      </c>
      <c r="O21" s="14"/>
      <c r="P21" s="22"/>
      <c r="Q21" s="14"/>
      <c r="R21" s="22"/>
      <c r="U21" s="68"/>
      <c r="V21" s="11" t="str">
        <f t="shared" si="3"/>
        <v>N1_g-6</v>
      </c>
      <c r="W21" s="11">
        <f t="shared" si="2"/>
        <v>6339</v>
      </c>
      <c r="X21" s="44">
        <f t="shared" si="0"/>
        <v>995.98333333333335</v>
      </c>
      <c r="Y21" s="24">
        <f t="shared" si="0"/>
        <v>3180997</v>
      </c>
      <c r="Z21" s="14">
        <v>2974066</v>
      </c>
      <c r="AA21" s="14">
        <v>2991514</v>
      </c>
      <c r="AB21" s="14">
        <v>2972210</v>
      </c>
      <c r="AC21" s="14">
        <v>2952158</v>
      </c>
      <c r="AD21" s="14">
        <v>2988666</v>
      </c>
      <c r="AE21" s="14">
        <v>2984848</v>
      </c>
      <c r="AF21" s="14">
        <v>2974459</v>
      </c>
      <c r="AG21" s="14">
        <v>2987822</v>
      </c>
      <c r="AH21" s="14">
        <v>2978653</v>
      </c>
      <c r="AI21" s="13">
        <v>2980708</v>
      </c>
      <c r="AJ21" s="14">
        <f t="shared" si="4"/>
        <v>2952158</v>
      </c>
      <c r="AK21" s="16">
        <f t="shared" si="5"/>
        <v>-7.1939395101598635E-2</v>
      </c>
      <c r="AL21" s="14">
        <f t="shared" si="6"/>
        <v>2978510.4</v>
      </c>
      <c r="AM21" s="16">
        <f t="shared" si="7"/>
        <v>-6.3655074179573279E-2</v>
      </c>
      <c r="AN21" s="24">
        <f t="shared" si="8"/>
        <v>10836.333477703609</v>
      </c>
    </row>
    <row r="22" spans="2:40" x14ac:dyDescent="0.25">
      <c r="B22" s="12"/>
      <c r="C22" s="11" t="s">
        <v>101</v>
      </c>
      <c r="D22" s="24">
        <v>6339</v>
      </c>
      <c r="E22" s="24">
        <f t="shared" si="9"/>
        <v>995.98333333333335</v>
      </c>
      <c r="F22" s="24">
        <v>4716390</v>
      </c>
      <c r="G22" s="14"/>
      <c r="H22" s="15">
        <f t="shared" si="10"/>
        <v>-1</v>
      </c>
      <c r="I22" s="14"/>
      <c r="J22" s="16">
        <f t="shared" si="11"/>
        <v>-1</v>
      </c>
      <c r="K22" s="14">
        <f t="shared" si="1"/>
        <v>4528228</v>
      </c>
      <c r="L22" s="16">
        <f t="shared" si="1"/>
        <v>-3.9895343684470563E-2</v>
      </c>
      <c r="M22" s="14">
        <f t="shared" si="1"/>
        <v>4546263.9000000004</v>
      </c>
      <c r="N22" s="16">
        <f t="shared" si="1"/>
        <v>-3.6071253649507251E-2</v>
      </c>
      <c r="U22" s="68"/>
      <c r="V22" s="11" t="str">
        <f t="shared" si="3"/>
        <v>N2_g-3</v>
      </c>
      <c r="W22" s="11">
        <f t="shared" si="2"/>
        <v>6339</v>
      </c>
      <c r="X22" s="44">
        <f t="shared" si="0"/>
        <v>995.98333333333335</v>
      </c>
      <c r="Y22" s="24">
        <f t="shared" si="0"/>
        <v>4716390</v>
      </c>
      <c r="Z22" s="14">
        <v>4590328</v>
      </c>
      <c r="AA22" s="14">
        <v>4538327</v>
      </c>
      <c r="AB22" s="14">
        <v>4534653</v>
      </c>
      <c r="AC22" s="14">
        <v>4552564</v>
      </c>
      <c r="AD22" s="14">
        <v>4531692</v>
      </c>
      <c r="AE22" s="14">
        <v>4546917</v>
      </c>
      <c r="AF22" s="14">
        <v>4528228</v>
      </c>
      <c r="AG22" s="14">
        <v>4547204</v>
      </c>
      <c r="AH22" s="14">
        <v>4551226</v>
      </c>
      <c r="AI22" s="13">
        <v>4541500</v>
      </c>
      <c r="AJ22" s="14">
        <f t="shared" si="4"/>
        <v>4528228</v>
      </c>
      <c r="AK22" s="16">
        <f t="shared" si="5"/>
        <v>-3.9895343684470563E-2</v>
      </c>
      <c r="AL22" s="14">
        <f t="shared" si="6"/>
        <v>4546263.9000000004</v>
      </c>
      <c r="AM22" s="16">
        <f t="shared" si="7"/>
        <v>-3.6071253649507251E-2</v>
      </c>
      <c r="AN22" s="24">
        <f t="shared" si="8"/>
        <v>16629.506952703079</v>
      </c>
    </row>
    <row r="23" spans="2:40" x14ac:dyDescent="0.25">
      <c r="B23" s="12"/>
      <c r="C23" s="11" t="s">
        <v>102</v>
      </c>
      <c r="D23" s="24">
        <v>6339</v>
      </c>
      <c r="E23" s="24">
        <f t="shared" si="9"/>
        <v>995.98333333333335</v>
      </c>
      <c r="F23" s="24">
        <v>3436348</v>
      </c>
      <c r="G23" s="14"/>
      <c r="H23" s="15">
        <f t="shared" si="10"/>
        <v>-1</v>
      </c>
      <c r="I23" s="14"/>
      <c r="J23" s="16">
        <f t="shared" si="11"/>
        <v>-1</v>
      </c>
      <c r="K23" s="14">
        <f t="shared" si="1"/>
        <v>3205999</v>
      </c>
      <c r="L23" s="16">
        <f t="shared" si="1"/>
        <v>-6.7033082796038146E-2</v>
      </c>
      <c r="M23" s="14">
        <f t="shared" si="1"/>
        <v>3232949.9</v>
      </c>
      <c r="N23" s="16">
        <f t="shared" si="1"/>
        <v>-5.9190192611458525E-2</v>
      </c>
      <c r="U23" s="68"/>
      <c r="V23" s="11" t="str">
        <f t="shared" si="3"/>
        <v>N2_g-5</v>
      </c>
      <c r="W23" s="11">
        <f t="shared" si="2"/>
        <v>6339</v>
      </c>
      <c r="X23" s="44">
        <f t="shared" si="0"/>
        <v>995.98333333333335</v>
      </c>
      <c r="Y23" s="24">
        <f t="shared" si="0"/>
        <v>3436348</v>
      </c>
      <c r="Z23" s="14">
        <v>3233317</v>
      </c>
      <c r="AA23" s="14">
        <v>3242215</v>
      </c>
      <c r="AB23" s="14">
        <v>3262160</v>
      </c>
      <c r="AC23" s="14">
        <v>3220673</v>
      </c>
      <c r="AD23" s="14">
        <v>3229268</v>
      </c>
      <c r="AE23" s="14">
        <v>3230082</v>
      </c>
      <c r="AF23" s="14">
        <v>3247058</v>
      </c>
      <c r="AG23" s="14">
        <v>3237019</v>
      </c>
      <c r="AH23" s="14">
        <v>3205999</v>
      </c>
      <c r="AI23" s="13">
        <v>3221708</v>
      </c>
      <c r="AJ23" s="14">
        <f t="shared" si="4"/>
        <v>3205999</v>
      </c>
      <c r="AK23" s="16">
        <f t="shared" si="5"/>
        <v>-6.7033082796038146E-2</v>
      </c>
      <c r="AL23" s="14">
        <f t="shared" si="6"/>
        <v>3232949.9</v>
      </c>
      <c r="AM23" s="16">
        <f t="shared" si="7"/>
        <v>-5.9190192611458525E-2</v>
      </c>
      <c r="AN23" s="24">
        <f t="shared" si="8"/>
        <v>14764.95066331073</v>
      </c>
    </row>
    <row r="24" spans="2:40" x14ac:dyDescent="0.25">
      <c r="B24" s="12"/>
      <c r="C24" s="11" t="s">
        <v>109</v>
      </c>
      <c r="D24" s="24">
        <v>7831</v>
      </c>
      <c r="E24" s="24">
        <f t="shared" si="9"/>
        <v>1115.6833333333334</v>
      </c>
      <c r="F24" s="24">
        <v>3459355</v>
      </c>
      <c r="G24" s="14"/>
      <c r="H24" s="15">
        <f t="shared" si="10"/>
        <v>-1</v>
      </c>
      <c r="I24" s="14"/>
      <c r="J24" s="16">
        <f t="shared" si="11"/>
        <v>-1</v>
      </c>
      <c r="K24" s="14">
        <f t="shared" si="1"/>
        <v>3444462</v>
      </c>
      <c r="L24" s="16">
        <f t="shared" si="1"/>
        <v>-4.3051378074814295E-3</v>
      </c>
      <c r="M24" s="14">
        <f t="shared" si="1"/>
        <v>3464112.777777778</v>
      </c>
      <c r="N24" s="16">
        <f t="shared" si="1"/>
        <v>1.3753366676094725E-3</v>
      </c>
      <c r="U24" s="68"/>
      <c r="V24" s="11" t="str">
        <f t="shared" si="3"/>
        <v>O6_g-2</v>
      </c>
      <c r="W24" s="11">
        <f t="shared" si="2"/>
        <v>7831</v>
      </c>
      <c r="X24" s="44">
        <f t="shared" si="0"/>
        <v>1115.6833333333334</v>
      </c>
      <c r="Y24" s="24">
        <f t="shared" si="0"/>
        <v>3459355</v>
      </c>
      <c r="Z24" s="14">
        <v>3465741</v>
      </c>
      <c r="AA24" s="14">
        <v>3465695</v>
      </c>
      <c r="AB24" s="14">
        <v>3473166</v>
      </c>
      <c r="AC24" s="14"/>
      <c r="AD24" s="14">
        <v>3462965</v>
      </c>
      <c r="AE24" s="14">
        <v>3474778</v>
      </c>
      <c r="AF24" s="14">
        <v>3444462</v>
      </c>
      <c r="AG24" s="14">
        <v>3468221</v>
      </c>
      <c r="AH24" s="14">
        <v>3456830</v>
      </c>
      <c r="AI24" s="13">
        <v>3465157</v>
      </c>
      <c r="AJ24" s="14">
        <f t="shared" si="4"/>
        <v>3444462</v>
      </c>
      <c r="AK24" s="16">
        <f t="shared" si="5"/>
        <v>-4.3051378074814295E-3</v>
      </c>
      <c r="AL24" s="14">
        <f t="shared" si="6"/>
        <v>3464112.777777778</v>
      </c>
      <c r="AM24" s="16">
        <f t="shared" si="7"/>
        <v>1.3753366676094725E-3</v>
      </c>
      <c r="AN24" s="24">
        <f t="shared" si="8"/>
        <v>8559.2025560248148</v>
      </c>
    </row>
    <row r="25" spans="2:40" ht="15.75" customHeight="1" x14ac:dyDescent="0.25">
      <c r="B25" s="12"/>
      <c r="C25" s="11" t="s">
        <v>110</v>
      </c>
      <c r="D25" s="24">
        <v>7831</v>
      </c>
      <c r="E25" s="24">
        <f t="shared" si="9"/>
        <v>1115.6833333333334</v>
      </c>
      <c r="F25" s="24">
        <v>2239678</v>
      </c>
      <c r="G25" s="14"/>
      <c r="H25" s="15">
        <f t="shared" si="10"/>
        <v>-1</v>
      </c>
      <c r="I25" s="14"/>
      <c r="J25" s="16">
        <f t="shared" si="11"/>
        <v>-1</v>
      </c>
      <c r="K25" s="14">
        <f t="shared" si="1"/>
        <v>2173620</v>
      </c>
      <c r="L25" s="16">
        <f t="shared" si="1"/>
        <v>-2.9494418394072741E-2</v>
      </c>
      <c r="M25" s="14">
        <f t="shared" si="1"/>
        <v>2191084</v>
      </c>
      <c r="N25" s="16">
        <f t="shared" si="1"/>
        <v>-2.1696868924907964E-2</v>
      </c>
      <c r="U25" s="68"/>
      <c r="V25" s="11" t="str">
        <f t="shared" si="3"/>
        <v>O6_g-6</v>
      </c>
      <c r="W25" s="11">
        <f t="shared" si="2"/>
        <v>7831</v>
      </c>
      <c r="X25" s="44">
        <f t="shared" si="0"/>
        <v>1115.6833333333334</v>
      </c>
      <c r="Y25" s="24">
        <f t="shared" si="0"/>
        <v>2239678</v>
      </c>
      <c r="Z25" s="14">
        <v>2200307</v>
      </c>
      <c r="AA25" s="14">
        <v>2199211</v>
      </c>
      <c r="AB25" s="14">
        <v>2200532</v>
      </c>
      <c r="AC25" s="14">
        <v>2193507</v>
      </c>
      <c r="AD25" s="14">
        <v>2179206</v>
      </c>
      <c r="AE25" s="14">
        <v>2188777</v>
      </c>
      <c r="AF25" s="14">
        <v>2190935</v>
      </c>
      <c r="AG25" s="14">
        <v>2191107</v>
      </c>
      <c r="AH25" s="14">
        <v>2173620</v>
      </c>
      <c r="AI25" s="13">
        <v>2193638</v>
      </c>
      <c r="AJ25" s="14">
        <f t="shared" si="4"/>
        <v>2173620</v>
      </c>
      <c r="AK25" s="16">
        <f t="shared" si="5"/>
        <v>-2.9494418394072741E-2</v>
      </c>
      <c r="AL25" s="14">
        <f t="shared" si="6"/>
        <v>2191084</v>
      </c>
      <c r="AM25" s="16">
        <f t="shared" si="7"/>
        <v>-2.1696868924907964E-2</v>
      </c>
      <c r="AN25" s="24">
        <f t="shared" si="8"/>
        <v>8391.6241932059838</v>
      </c>
    </row>
    <row r="26" spans="2:40" x14ac:dyDescent="0.25">
      <c r="B26" s="12"/>
      <c r="C26" s="11" t="s">
        <v>107</v>
      </c>
      <c r="D26" s="24">
        <v>8220</v>
      </c>
      <c r="E26" s="24">
        <f t="shared" si="9"/>
        <v>1161.6499999999999</v>
      </c>
      <c r="F26" s="24">
        <v>2484393</v>
      </c>
      <c r="G26" s="14"/>
      <c r="H26" s="15">
        <f t="shared" si="10"/>
        <v>-1</v>
      </c>
      <c r="I26" s="14"/>
      <c r="J26" s="16">
        <f t="shared" si="11"/>
        <v>-1</v>
      </c>
      <c r="K26" s="14">
        <f t="shared" si="1"/>
        <v>2430978</v>
      </c>
      <c r="L26" s="16">
        <f t="shared" si="1"/>
        <v>-2.1500221583300227E-2</v>
      </c>
      <c r="M26" s="14">
        <f t="shared" si="1"/>
        <v>2436568.6</v>
      </c>
      <c r="N26" s="16">
        <f t="shared" si="1"/>
        <v>-1.9249933484758563E-2</v>
      </c>
      <c r="U26" s="68"/>
      <c r="V26" s="11" t="str">
        <f t="shared" si="3"/>
        <v>O1_p-2</v>
      </c>
      <c r="W26" s="11">
        <f t="shared" si="2"/>
        <v>8220</v>
      </c>
      <c r="X26" s="44">
        <f t="shared" si="0"/>
        <v>1161.6499999999999</v>
      </c>
      <c r="Y26" s="24">
        <f t="shared" si="0"/>
        <v>2484393</v>
      </c>
      <c r="Z26" s="14">
        <v>2438283</v>
      </c>
      <c r="AA26" s="14">
        <v>2437319</v>
      </c>
      <c r="AB26" s="14">
        <v>2435677</v>
      </c>
      <c r="AC26" s="14">
        <v>2433345</v>
      </c>
      <c r="AD26" s="14">
        <v>2437783</v>
      </c>
      <c r="AE26" s="14">
        <v>2439616</v>
      </c>
      <c r="AF26" s="14">
        <v>2445754</v>
      </c>
      <c r="AG26" s="14">
        <v>2431845</v>
      </c>
      <c r="AH26" s="14">
        <v>2435086</v>
      </c>
      <c r="AI26" s="13">
        <v>2430978</v>
      </c>
      <c r="AJ26" s="14">
        <f t="shared" si="4"/>
        <v>2430978</v>
      </c>
      <c r="AK26" s="16">
        <f t="shared" si="5"/>
        <v>-2.1500221583300227E-2</v>
      </c>
      <c r="AL26" s="14">
        <f t="shared" si="6"/>
        <v>2436568.6</v>
      </c>
      <c r="AM26" s="16">
        <f t="shared" si="7"/>
        <v>-1.9249933484758563E-2</v>
      </c>
      <c r="AN26" s="24">
        <f t="shared" si="8"/>
        <v>4069.2396144734457</v>
      </c>
    </row>
    <row r="27" spans="2:40" x14ac:dyDescent="0.25">
      <c r="B27" s="12"/>
      <c r="C27" s="11" t="s">
        <v>108</v>
      </c>
      <c r="D27" s="24">
        <v>8220</v>
      </c>
      <c r="E27" s="24">
        <f t="shared" si="9"/>
        <v>1161.6499999999999</v>
      </c>
      <c r="F27" s="24">
        <v>2173807</v>
      </c>
      <c r="G27" s="14"/>
      <c r="H27" s="15">
        <f t="shared" si="10"/>
        <v>-1</v>
      </c>
      <c r="I27" s="14"/>
      <c r="J27" s="16">
        <f t="shared" si="11"/>
        <v>-1</v>
      </c>
      <c r="K27" s="14">
        <f t="shared" si="1"/>
        <v>2098997</v>
      </c>
      <c r="L27" s="16">
        <f t="shared" si="1"/>
        <v>-3.4414278728516323E-2</v>
      </c>
      <c r="M27" s="14">
        <f t="shared" si="1"/>
        <v>2121496.7000000002</v>
      </c>
      <c r="N27" s="16">
        <f t="shared" si="1"/>
        <v>-2.4063911837619356E-2</v>
      </c>
      <c r="U27" s="68"/>
      <c r="V27" s="11" t="str">
        <f t="shared" si="3"/>
        <v>O1_p-4</v>
      </c>
      <c r="W27" s="11">
        <f t="shared" si="2"/>
        <v>8220</v>
      </c>
      <c r="X27" s="44">
        <f t="shared" si="0"/>
        <v>1161.6499999999999</v>
      </c>
      <c r="Y27" s="24">
        <f t="shared" si="0"/>
        <v>2173807</v>
      </c>
      <c r="Z27" s="14">
        <v>2134403</v>
      </c>
      <c r="AA27" s="14">
        <v>2132188</v>
      </c>
      <c r="AB27" s="14">
        <v>2098997</v>
      </c>
      <c r="AC27" s="14">
        <v>2124055</v>
      </c>
      <c r="AD27" s="14">
        <v>2114920</v>
      </c>
      <c r="AE27" s="14">
        <v>2123906</v>
      </c>
      <c r="AF27" s="14">
        <v>2130194</v>
      </c>
      <c r="AG27" s="14">
        <v>2123957</v>
      </c>
      <c r="AH27" s="14">
        <v>2124182</v>
      </c>
      <c r="AI27" s="13">
        <v>2108165</v>
      </c>
      <c r="AJ27" s="14">
        <f t="shared" si="4"/>
        <v>2098997</v>
      </c>
      <c r="AK27" s="16">
        <f t="shared" si="5"/>
        <v>-3.4414278728516323E-2</v>
      </c>
      <c r="AL27" s="14">
        <f t="shared" si="6"/>
        <v>2121496.7000000002</v>
      </c>
      <c r="AM27" s="16">
        <f t="shared" si="7"/>
        <v>-2.4063911837619356E-2</v>
      </c>
      <c r="AN27" s="24">
        <f t="shared" si="8"/>
        <v>10532.60057203348</v>
      </c>
    </row>
    <row r="28" spans="2:40" x14ac:dyDescent="0.25">
      <c r="B28" s="12"/>
      <c r="C28" s="11" t="s">
        <v>97</v>
      </c>
      <c r="D28" s="24">
        <v>8267</v>
      </c>
      <c r="E28" s="24">
        <f t="shared" si="9"/>
        <v>1330.5833333333333</v>
      </c>
      <c r="F28" s="24">
        <v>5822825</v>
      </c>
      <c r="G28" s="14"/>
      <c r="H28" s="15">
        <f t="shared" si="10"/>
        <v>-1</v>
      </c>
      <c r="I28" s="14"/>
      <c r="J28" s="16">
        <f t="shared" si="11"/>
        <v>-1</v>
      </c>
      <c r="K28" s="14">
        <f t="shared" si="1"/>
        <v>0</v>
      </c>
      <c r="L28" s="16">
        <f t="shared" si="1"/>
        <v>-1</v>
      </c>
      <c r="M28" s="14" t="e">
        <f t="shared" si="1"/>
        <v>#DIV/0!</v>
      </c>
      <c r="N28" s="16" t="e">
        <f t="shared" si="1"/>
        <v>#DIV/0!</v>
      </c>
      <c r="U28" s="68"/>
      <c r="V28" s="11" t="str">
        <f t="shared" si="3"/>
        <v>K5_g-2</v>
      </c>
      <c r="W28" s="11">
        <f t="shared" si="2"/>
        <v>8267</v>
      </c>
      <c r="X28" s="44">
        <f t="shared" si="0"/>
        <v>1330.5833333333333</v>
      </c>
      <c r="Y28" s="24">
        <f t="shared" si="0"/>
        <v>5822825</v>
      </c>
      <c r="Z28" s="14"/>
      <c r="AA28" s="14"/>
      <c r="AB28" s="14"/>
      <c r="AC28" s="14"/>
      <c r="AD28" s="14"/>
      <c r="AE28" s="14"/>
      <c r="AF28" s="14"/>
      <c r="AG28" s="14"/>
      <c r="AH28" s="14"/>
      <c r="AI28" s="13"/>
      <c r="AJ28" s="14">
        <f t="shared" si="4"/>
        <v>0</v>
      </c>
      <c r="AK28" s="16">
        <f t="shared" si="5"/>
        <v>-1</v>
      </c>
      <c r="AL28" s="14" t="e">
        <f t="shared" si="6"/>
        <v>#DIV/0!</v>
      </c>
      <c r="AM28" s="16" t="e">
        <f t="shared" si="7"/>
        <v>#DIV/0!</v>
      </c>
      <c r="AN28" s="24" t="e">
        <f t="shared" si="8"/>
        <v>#DIV/0!</v>
      </c>
    </row>
    <row r="29" spans="2:40" x14ac:dyDescent="0.25">
      <c r="B29" s="12"/>
      <c r="C29" s="11" t="s">
        <v>98</v>
      </c>
      <c r="D29" s="24">
        <v>8267</v>
      </c>
      <c r="E29" s="24">
        <f t="shared" si="9"/>
        <v>1330.5833333333333</v>
      </c>
      <c r="F29" s="24">
        <v>3406571</v>
      </c>
      <c r="G29" s="14"/>
      <c r="H29" s="15">
        <f t="shared" si="10"/>
        <v>-1</v>
      </c>
      <c r="I29" s="14"/>
      <c r="J29" s="16">
        <f t="shared" si="11"/>
        <v>-1</v>
      </c>
      <c r="K29" s="14">
        <f t="shared" si="1"/>
        <v>0</v>
      </c>
      <c r="L29" s="16">
        <f t="shared" si="1"/>
        <v>-1</v>
      </c>
      <c r="M29" s="14" t="e">
        <f t="shared" si="1"/>
        <v>#DIV/0!</v>
      </c>
      <c r="N29" s="16" t="e">
        <f t="shared" si="1"/>
        <v>#DIV/0!</v>
      </c>
      <c r="U29" s="68"/>
      <c r="V29" s="11" t="str">
        <f t="shared" si="3"/>
        <v>K5_g-6</v>
      </c>
      <c r="W29" s="11">
        <f t="shared" si="2"/>
        <v>8267</v>
      </c>
      <c r="X29" s="44">
        <f t="shared" si="0"/>
        <v>1330.5833333333333</v>
      </c>
      <c r="Y29" s="24">
        <f t="shared" si="0"/>
        <v>3406571</v>
      </c>
      <c r="Z29" s="14"/>
      <c r="AA29" s="14"/>
      <c r="AB29" s="14"/>
      <c r="AC29" s="14"/>
      <c r="AD29" s="14"/>
      <c r="AE29" s="14"/>
      <c r="AF29" s="14"/>
      <c r="AG29" s="14"/>
      <c r="AH29" s="14"/>
      <c r="AI29" s="13"/>
      <c r="AJ29" s="14">
        <f t="shared" si="4"/>
        <v>0</v>
      </c>
      <c r="AK29" s="16">
        <f t="shared" si="5"/>
        <v>-1</v>
      </c>
      <c r="AL29" s="14" t="e">
        <f t="shared" si="6"/>
        <v>#DIV/0!</v>
      </c>
      <c r="AM29" s="16" t="e">
        <f t="shared" si="7"/>
        <v>#DIV/0!</v>
      </c>
      <c r="AN29" s="24" t="e">
        <f t="shared" si="8"/>
        <v>#DIV/0!</v>
      </c>
    </row>
    <row r="30" spans="2:40" x14ac:dyDescent="0.25">
      <c r="B30" s="12"/>
      <c r="C30" s="11" t="s">
        <v>95</v>
      </c>
      <c r="D30" s="24">
        <v>8563</v>
      </c>
      <c r="E30" s="24">
        <f t="shared" si="9"/>
        <v>1357.5333333333333</v>
      </c>
      <c r="F30" s="24">
        <v>6033790</v>
      </c>
      <c r="G30" s="14"/>
      <c r="H30" s="15">
        <f t="shared" si="10"/>
        <v>-1</v>
      </c>
      <c r="I30" s="14"/>
      <c r="J30" s="16">
        <f t="shared" si="11"/>
        <v>-1</v>
      </c>
      <c r="K30" s="14">
        <f t="shared" si="1"/>
        <v>0</v>
      </c>
      <c r="L30" s="16">
        <f t="shared" si="1"/>
        <v>-1</v>
      </c>
      <c r="M30" s="14" t="e">
        <f t="shared" si="1"/>
        <v>#DIV/0!</v>
      </c>
      <c r="N30" s="16" t="e">
        <f t="shared" si="1"/>
        <v>#DIV/0!</v>
      </c>
      <c r="U30" s="68"/>
      <c r="V30" s="11" t="str">
        <f t="shared" si="3"/>
        <v>K2_g-2</v>
      </c>
      <c r="W30" s="11">
        <f t="shared" si="2"/>
        <v>8563</v>
      </c>
      <c r="X30" s="44">
        <f t="shared" si="0"/>
        <v>1357.5333333333333</v>
      </c>
      <c r="Y30" s="24">
        <f t="shared" si="0"/>
        <v>6033790</v>
      </c>
      <c r="Z30" s="14"/>
      <c r="AA30" s="14"/>
      <c r="AB30" s="14"/>
      <c r="AC30" s="14"/>
      <c r="AD30" s="14"/>
      <c r="AE30" s="14"/>
      <c r="AF30" s="14"/>
      <c r="AG30" s="14"/>
      <c r="AH30" s="14"/>
      <c r="AI30" s="13"/>
      <c r="AJ30" s="14">
        <f t="shared" si="4"/>
        <v>0</v>
      </c>
      <c r="AK30" s="16">
        <f t="shared" si="5"/>
        <v>-1</v>
      </c>
      <c r="AL30" s="14" t="e">
        <f t="shared" si="6"/>
        <v>#DIV/0!</v>
      </c>
      <c r="AM30" s="16" t="e">
        <f t="shared" si="7"/>
        <v>#DIV/0!</v>
      </c>
      <c r="AN30" s="24" t="e">
        <f t="shared" si="8"/>
        <v>#DIV/0!</v>
      </c>
    </row>
    <row r="31" spans="2:40" x14ac:dyDescent="0.25">
      <c r="B31" s="12"/>
      <c r="C31" s="11" t="s">
        <v>96</v>
      </c>
      <c r="D31" s="24">
        <v>8563</v>
      </c>
      <c r="E31" s="24">
        <f t="shared" si="9"/>
        <v>1357.5333333333333</v>
      </c>
      <c r="F31" s="24">
        <v>4293975</v>
      </c>
      <c r="G31" s="14"/>
      <c r="H31" s="15">
        <f t="shared" si="10"/>
        <v>-1</v>
      </c>
      <c r="I31" s="14"/>
      <c r="J31" s="16">
        <f t="shared" si="11"/>
        <v>-1</v>
      </c>
      <c r="K31" s="14">
        <f t="shared" si="1"/>
        <v>0</v>
      </c>
      <c r="L31" s="16">
        <f t="shared" si="1"/>
        <v>-1</v>
      </c>
      <c r="M31" s="14" t="e">
        <f t="shared" si="1"/>
        <v>#DIV/0!</v>
      </c>
      <c r="N31" s="16" t="e">
        <f t="shared" si="1"/>
        <v>#DIV/0!</v>
      </c>
      <c r="U31" s="68"/>
      <c r="V31" s="11" t="str">
        <f t="shared" si="3"/>
        <v>K2_g-4</v>
      </c>
      <c r="W31" s="11">
        <f t="shared" si="2"/>
        <v>8563</v>
      </c>
      <c r="X31" s="44">
        <f t="shared" si="0"/>
        <v>1357.5333333333333</v>
      </c>
      <c r="Y31" s="24">
        <f t="shared" si="0"/>
        <v>4293975</v>
      </c>
      <c r="Z31" s="14"/>
      <c r="AA31" s="14"/>
      <c r="AB31" s="14"/>
      <c r="AC31" s="14"/>
      <c r="AD31" s="14"/>
      <c r="AE31" s="14"/>
      <c r="AF31" s="14"/>
      <c r="AG31" s="14"/>
      <c r="AH31" s="14"/>
      <c r="AI31" s="13"/>
      <c r="AJ31" s="14">
        <f t="shared" si="4"/>
        <v>0</v>
      </c>
      <c r="AK31" s="16">
        <f t="shared" si="5"/>
        <v>-1</v>
      </c>
      <c r="AL31" s="14" t="e">
        <f t="shared" si="6"/>
        <v>#DIV/0!</v>
      </c>
      <c r="AM31" s="16" t="e">
        <f t="shared" si="7"/>
        <v>#DIV/0!</v>
      </c>
      <c r="AN31" s="24" t="e">
        <f t="shared" si="8"/>
        <v>#DIV/0!</v>
      </c>
    </row>
    <row r="32" spans="2:40" x14ac:dyDescent="0.25">
      <c r="B32" s="12"/>
      <c r="C32" s="11" t="s">
        <v>93</v>
      </c>
      <c r="D32" s="24">
        <v>8566</v>
      </c>
      <c r="E32" s="24">
        <f t="shared" si="9"/>
        <v>1358</v>
      </c>
      <c r="F32" s="24">
        <v>6274277</v>
      </c>
      <c r="G32" s="14"/>
      <c r="H32" s="15">
        <f t="shared" si="10"/>
        <v>-1</v>
      </c>
      <c r="I32" s="14"/>
      <c r="J32" s="16">
        <f t="shared" si="11"/>
        <v>-1</v>
      </c>
      <c r="K32" s="14">
        <f t="shared" si="1"/>
        <v>0</v>
      </c>
      <c r="L32" s="16">
        <f t="shared" si="1"/>
        <v>-1</v>
      </c>
      <c r="M32" s="14" t="e">
        <f t="shared" si="1"/>
        <v>#DIV/0!</v>
      </c>
      <c r="N32" s="16" t="e">
        <f t="shared" si="1"/>
        <v>#DIV/0!</v>
      </c>
      <c r="U32" s="68"/>
      <c r="V32" s="11" t="str">
        <f t="shared" si="3"/>
        <v>K1_g-2</v>
      </c>
      <c r="W32" s="11">
        <f t="shared" si="2"/>
        <v>8566</v>
      </c>
      <c r="X32" s="44">
        <f t="shared" si="0"/>
        <v>1358</v>
      </c>
      <c r="Y32" s="24">
        <f t="shared" si="0"/>
        <v>6274277</v>
      </c>
      <c r="Z32" s="14"/>
      <c r="AA32" s="14"/>
      <c r="AB32" s="14"/>
      <c r="AC32" s="14"/>
      <c r="AD32" s="14"/>
      <c r="AE32" s="14"/>
      <c r="AF32" s="14"/>
      <c r="AG32" s="14"/>
      <c r="AH32" s="14"/>
      <c r="AI32" s="13"/>
      <c r="AJ32" s="14">
        <f t="shared" si="4"/>
        <v>0</v>
      </c>
      <c r="AK32" s="16">
        <f t="shared" si="5"/>
        <v>-1</v>
      </c>
      <c r="AL32" s="14" t="e">
        <f t="shared" si="6"/>
        <v>#DIV/0!</v>
      </c>
      <c r="AM32" s="16" t="e">
        <f t="shared" si="7"/>
        <v>#DIV/0!</v>
      </c>
      <c r="AN32" s="24" t="e">
        <f t="shared" si="8"/>
        <v>#DIV/0!</v>
      </c>
    </row>
    <row r="33" spans="2:40" x14ac:dyDescent="0.25">
      <c r="B33" s="12"/>
      <c r="C33" s="11" t="s">
        <v>94</v>
      </c>
      <c r="D33" s="24">
        <v>8566</v>
      </c>
      <c r="E33" s="24">
        <f t="shared" si="9"/>
        <v>1358</v>
      </c>
      <c r="F33" s="24">
        <v>3541665</v>
      </c>
      <c r="G33" s="14"/>
      <c r="H33" s="15">
        <f t="shared" si="10"/>
        <v>-1</v>
      </c>
      <c r="I33" s="14"/>
      <c r="J33" s="16">
        <f t="shared" si="11"/>
        <v>-1</v>
      </c>
      <c r="K33" s="14">
        <f t="shared" si="1"/>
        <v>0</v>
      </c>
      <c r="L33" s="16">
        <f t="shared" si="1"/>
        <v>-1</v>
      </c>
      <c r="M33" s="14" t="e">
        <f t="shared" si="1"/>
        <v>#DIV/0!</v>
      </c>
      <c r="N33" s="16" t="e">
        <f t="shared" si="1"/>
        <v>#DIV/0!</v>
      </c>
      <c r="U33" s="68"/>
      <c r="V33" s="11" t="str">
        <f t="shared" si="3"/>
        <v>K1_g-6</v>
      </c>
      <c r="W33" s="11">
        <f t="shared" si="2"/>
        <v>8566</v>
      </c>
      <c r="X33" s="44">
        <f t="shared" si="0"/>
        <v>1358</v>
      </c>
      <c r="Y33" s="24">
        <f t="shared" si="0"/>
        <v>3541665</v>
      </c>
      <c r="Z33" s="14"/>
      <c r="AA33" s="14"/>
      <c r="AB33" s="14"/>
      <c r="AC33" s="14"/>
      <c r="AD33" s="14"/>
      <c r="AE33" s="14"/>
      <c r="AF33" s="14"/>
      <c r="AG33" s="14"/>
      <c r="AH33" s="14"/>
      <c r="AI33" s="13"/>
      <c r="AJ33" s="14">
        <f t="shared" si="4"/>
        <v>0</v>
      </c>
      <c r="AK33" s="16">
        <f t="shared" si="5"/>
        <v>-1</v>
      </c>
      <c r="AL33" s="14" t="e">
        <f t="shared" si="6"/>
        <v>#DIV/0!</v>
      </c>
      <c r="AM33" s="16" t="e">
        <f t="shared" si="7"/>
        <v>#DIV/0!</v>
      </c>
      <c r="AN33" s="24" t="e">
        <f t="shared" si="8"/>
        <v>#DIV/0!</v>
      </c>
    </row>
    <row r="34" spans="2:40" x14ac:dyDescent="0.25">
      <c r="B34" s="12"/>
      <c r="C34" s="11" t="s">
        <v>105</v>
      </c>
      <c r="D34" s="24">
        <v>8581</v>
      </c>
      <c r="E34" s="24">
        <f t="shared" si="9"/>
        <v>1199.6833333333334</v>
      </c>
      <c r="F34" s="24">
        <v>3260611</v>
      </c>
      <c r="G34" s="14"/>
      <c r="H34" s="15">
        <f t="shared" si="10"/>
        <v>-1</v>
      </c>
      <c r="I34" s="14"/>
      <c r="J34" s="16">
        <f t="shared" si="11"/>
        <v>-1</v>
      </c>
      <c r="K34" s="14">
        <f t="shared" si="1"/>
        <v>3199605</v>
      </c>
      <c r="L34" s="16">
        <f t="shared" si="1"/>
        <v>-1.8709990244159758E-2</v>
      </c>
      <c r="M34" s="14">
        <f t="shared" si="1"/>
        <v>3214648</v>
      </c>
      <c r="N34" s="16">
        <f t="shared" si="1"/>
        <v>-1.4096437753537638E-2</v>
      </c>
      <c r="U34" s="68"/>
      <c r="V34" s="11" t="str">
        <f t="shared" si="3"/>
        <v>O1_g-4</v>
      </c>
      <c r="W34" s="11">
        <f t="shared" si="2"/>
        <v>8581</v>
      </c>
      <c r="X34" s="44">
        <f t="shared" si="0"/>
        <v>1199.6833333333334</v>
      </c>
      <c r="Y34" s="24">
        <f t="shared" si="0"/>
        <v>3260611</v>
      </c>
      <c r="Z34" s="14">
        <v>3218983</v>
      </c>
      <c r="AA34" s="14">
        <v>3199605</v>
      </c>
      <c r="AB34" s="14">
        <v>3221657</v>
      </c>
      <c r="AC34" s="14">
        <v>3223362</v>
      </c>
      <c r="AD34" s="14">
        <v>3211560</v>
      </c>
      <c r="AE34" s="14">
        <v>3203031</v>
      </c>
      <c r="AF34" s="14">
        <v>3211638</v>
      </c>
      <c r="AG34" s="14"/>
      <c r="AH34" s="14">
        <v>3229373</v>
      </c>
      <c r="AI34" s="13">
        <v>3212623</v>
      </c>
      <c r="AJ34" s="14">
        <f t="shared" si="4"/>
        <v>3199605</v>
      </c>
      <c r="AK34" s="16">
        <f t="shared" si="5"/>
        <v>-1.8709990244159758E-2</v>
      </c>
      <c r="AL34" s="14">
        <f t="shared" si="6"/>
        <v>3214648</v>
      </c>
      <c r="AM34" s="16">
        <f t="shared" si="7"/>
        <v>-1.4096437753537638E-2</v>
      </c>
      <c r="AN34" s="24">
        <f t="shared" si="8"/>
        <v>9095.9132092996078</v>
      </c>
    </row>
    <row r="35" spans="2:40" ht="15.75" thickBot="1" x14ac:dyDescent="0.3">
      <c r="B35" s="12"/>
      <c r="C35" s="17" t="s">
        <v>106</v>
      </c>
      <c r="D35" s="25">
        <v>8581</v>
      </c>
      <c r="E35" s="25">
        <f t="shared" si="9"/>
        <v>1199.6833333333334</v>
      </c>
      <c r="F35" s="25">
        <v>2664709</v>
      </c>
      <c r="G35" s="19"/>
      <c r="H35" s="20">
        <f t="shared" si="10"/>
        <v>-1</v>
      </c>
      <c r="I35" s="19"/>
      <c r="J35" s="21">
        <f t="shared" si="11"/>
        <v>-1</v>
      </c>
      <c r="K35" s="19">
        <f t="shared" si="1"/>
        <v>2611085</v>
      </c>
      <c r="L35" s="21">
        <f t="shared" si="1"/>
        <v>-2.0123773365121722E-2</v>
      </c>
      <c r="M35" s="19">
        <f t="shared" si="1"/>
        <v>2623703</v>
      </c>
      <c r="N35" s="21">
        <f t="shared" si="1"/>
        <v>-1.5388547117152429E-2</v>
      </c>
      <c r="U35" s="69"/>
      <c r="V35" s="17" t="str">
        <f t="shared" si="3"/>
        <v>O1_g-6</v>
      </c>
      <c r="W35" s="17">
        <f t="shared" si="2"/>
        <v>8581</v>
      </c>
      <c r="X35" s="45">
        <f t="shared" si="0"/>
        <v>1199.6833333333334</v>
      </c>
      <c r="Y35" s="25">
        <f t="shared" si="0"/>
        <v>2664709</v>
      </c>
      <c r="Z35" s="19">
        <v>2636966</v>
      </c>
      <c r="AA35" s="19">
        <v>2629257</v>
      </c>
      <c r="AB35" s="19">
        <v>2611085</v>
      </c>
      <c r="AC35" s="19">
        <v>2615849</v>
      </c>
      <c r="AD35" s="19">
        <v>2620784</v>
      </c>
      <c r="AE35" s="19">
        <v>2620592</v>
      </c>
      <c r="AF35" s="19">
        <v>2621251</v>
      </c>
      <c r="AG35" s="19">
        <v>2623230</v>
      </c>
      <c r="AH35" s="19">
        <v>2622705</v>
      </c>
      <c r="AI35" s="39">
        <v>2635311</v>
      </c>
      <c r="AJ35" s="19">
        <f t="shared" si="4"/>
        <v>2611085</v>
      </c>
      <c r="AK35" s="21">
        <f t="shared" si="5"/>
        <v>-2.0123773365121722E-2</v>
      </c>
      <c r="AL35" s="19">
        <f t="shared" si="6"/>
        <v>2623703</v>
      </c>
      <c r="AM35" s="21">
        <f t="shared" si="7"/>
        <v>-1.5388547117152429E-2</v>
      </c>
      <c r="AN35" s="25">
        <f t="shared" si="8"/>
        <v>7667.006638838915</v>
      </c>
    </row>
    <row r="36" spans="2:40" ht="16.5" thickTop="1" thickBot="1" x14ac:dyDescent="0.3">
      <c r="H36" s="35">
        <f>AVERAGE(H6:H35)</f>
        <v>-1</v>
      </c>
      <c r="J36" s="35">
        <f>AVERAGE(J6:J35)</f>
        <v>-1</v>
      </c>
      <c r="L36" s="35">
        <f>AVERAGE(L6:L35)</f>
        <v>-0.6151847213079189</v>
      </c>
      <c r="N36" s="35" t="e">
        <f>AVERAGE(N6:N35)</f>
        <v>#DIV/0!</v>
      </c>
    </row>
    <row r="37" spans="2:40" ht="15.75" thickTop="1" x14ac:dyDescent="0.25">
      <c r="F37" s="47">
        <v>3406571</v>
      </c>
      <c r="X37" s="46"/>
      <c r="Z37" t="s">
        <v>86</v>
      </c>
    </row>
    <row r="38" spans="2:40" x14ac:dyDescent="0.25">
      <c r="Z38" t="s">
        <v>109</v>
      </c>
      <c r="AA38">
        <v>3472943</v>
      </c>
      <c r="AB38">
        <v>3473847</v>
      </c>
      <c r="AC38">
        <v>3492449</v>
      </c>
      <c r="AD38">
        <v>3502768</v>
      </c>
      <c r="AE38">
        <v>3490030</v>
      </c>
      <c r="AF38">
        <v>3493055</v>
      </c>
      <c r="AG38" s="14">
        <v>3493171</v>
      </c>
      <c r="AH38">
        <v>3499868</v>
      </c>
      <c r="AI38">
        <v>3489504</v>
      </c>
      <c r="AJ38">
        <v>3494098</v>
      </c>
    </row>
    <row r="39" spans="2:40" x14ac:dyDescent="0.25">
      <c r="Z39" t="s">
        <v>110</v>
      </c>
      <c r="AA39">
        <v>2239691</v>
      </c>
      <c r="AB39">
        <v>2222437</v>
      </c>
      <c r="AC39">
        <v>2231383</v>
      </c>
      <c r="AD39">
        <v>2229562</v>
      </c>
      <c r="AE39">
        <v>2224872</v>
      </c>
      <c r="AF39">
        <v>2243914</v>
      </c>
      <c r="AG39">
        <v>2230036</v>
      </c>
      <c r="AH39">
        <v>2212261</v>
      </c>
      <c r="AI39">
        <v>2214542</v>
      </c>
      <c r="AJ39">
        <v>2215546</v>
      </c>
    </row>
    <row r="40" spans="2:40" ht="15.75" customHeight="1" x14ac:dyDescent="0.25">
      <c r="Z40" t="s">
        <v>86</v>
      </c>
    </row>
    <row r="41" spans="2:40" x14ac:dyDescent="0.25">
      <c r="C41" t="s">
        <v>2</v>
      </c>
      <c r="D41" t="s">
        <v>118</v>
      </c>
      <c r="E41" t="s">
        <v>8</v>
      </c>
      <c r="F41" t="s">
        <v>27</v>
      </c>
      <c r="Z41" t="s">
        <v>107</v>
      </c>
      <c r="AA41">
        <v>2470306</v>
      </c>
      <c r="AB41">
        <v>2457985</v>
      </c>
      <c r="AC41">
        <v>2447884</v>
      </c>
      <c r="AD41">
        <v>2466404</v>
      </c>
      <c r="AE41" s="14">
        <v>2464065</v>
      </c>
      <c r="AF41">
        <v>2470278</v>
      </c>
      <c r="AG41">
        <v>2463144</v>
      </c>
      <c r="AH41">
        <v>2456482</v>
      </c>
      <c r="AI41">
        <v>2467717</v>
      </c>
      <c r="AJ41">
        <v>2449952</v>
      </c>
    </row>
    <row r="42" spans="2:40" x14ac:dyDescent="0.25">
      <c r="C42" t="s">
        <v>91</v>
      </c>
      <c r="D42" s="14">
        <v>788</v>
      </c>
      <c r="E42" s="14">
        <v>686</v>
      </c>
      <c r="F42" s="14">
        <v>718145</v>
      </c>
      <c r="Z42" t="s">
        <v>108</v>
      </c>
      <c r="AA42">
        <v>2151592</v>
      </c>
      <c r="AB42">
        <v>2148345</v>
      </c>
      <c r="AC42">
        <v>2155677</v>
      </c>
      <c r="AD42">
        <v>2151100</v>
      </c>
      <c r="AE42">
        <v>2142244</v>
      </c>
      <c r="AF42">
        <v>2144171</v>
      </c>
      <c r="AG42">
        <v>2167538</v>
      </c>
      <c r="AH42">
        <v>2154478</v>
      </c>
      <c r="AI42">
        <v>2155814</v>
      </c>
      <c r="AJ42">
        <v>2148628</v>
      </c>
    </row>
    <row r="43" spans="2:40" x14ac:dyDescent="0.25">
      <c r="C43" t="s">
        <v>92</v>
      </c>
      <c r="D43" s="14">
        <v>788</v>
      </c>
      <c r="E43" s="14">
        <v>686</v>
      </c>
      <c r="F43" s="14">
        <v>444369</v>
      </c>
      <c r="Z43" t="s">
        <v>86</v>
      </c>
    </row>
    <row r="44" spans="2:40" x14ac:dyDescent="0.25">
      <c r="C44" t="s">
        <v>89</v>
      </c>
      <c r="D44" s="14">
        <v>795</v>
      </c>
      <c r="E44" s="14">
        <v>728</v>
      </c>
      <c r="F44" s="14">
        <v>261743</v>
      </c>
      <c r="Z44" t="s">
        <v>97</v>
      </c>
      <c r="AA44">
        <v>5877932</v>
      </c>
      <c r="AB44">
        <v>5892429</v>
      </c>
      <c r="AC44">
        <v>5904570</v>
      </c>
      <c r="AD44">
        <v>5897577</v>
      </c>
      <c r="AE44">
        <v>5857908</v>
      </c>
      <c r="AF44">
        <v>5891656</v>
      </c>
      <c r="AG44">
        <v>5870543</v>
      </c>
      <c r="AH44">
        <v>5906590</v>
      </c>
      <c r="AI44">
        <v>5866269</v>
      </c>
      <c r="AJ44">
        <v>5858304</v>
      </c>
    </row>
    <row r="45" spans="2:40" x14ac:dyDescent="0.25">
      <c r="C45" t="s">
        <v>90</v>
      </c>
      <c r="D45" s="14">
        <v>795</v>
      </c>
      <c r="E45" s="14">
        <v>728</v>
      </c>
      <c r="F45" s="14">
        <v>162376</v>
      </c>
      <c r="Z45" t="s">
        <v>98</v>
      </c>
      <c r="AA45">
        <v>3431434</v>
      </c>
      <c r="AB45">
        <v>3451447</v>
      </c>
      <c r="AC45">
        <v>3411827</v>
      </c>
      <c r="AD45">
        <v>3418377</v>
      </c>
      <c r="AE45">
        <v>3410838</v>
      </c>
      <c r="AF45">
        <v>3407463</v>
      </c>
      <c r="AG45">
        <v>3387872</v>
      </c>
      <c r="AH45">
        <v>3417020</v>
      </c>
      <c r="AI45">
        <v>3441641</v>
      </c>
      <c r="AJ45">
        <v>3420208</v>
      </c>
    </row>
    <row r="46" spans="2:40" x14ac:dyDescent="0.25">
      <c r="C46" t="s">
        <v>87</v>
      </c>
      <c r="D46" s="14">
        <v>812</v>
      </c>
      <c r="E46" s="14">
        <v>780</v>
      </c>
      <c r="F46" s="14">
        <v>768209</v>
      </c>
      <c r="Z46" t="s">
        <v>86</v>
      </c>
    </row>
    <row r="47" spans="2:40" x14ac:dyDescent="0.25">
      <c r="C47" t="s">
        <v>88</v>
      </c>
      <c r="D47" s="14">
        <v>812</v>
      </c>
      <c r="E47" s="14">
        <v>780</v>
      </c>
      <c r="F47" s="14">
        <v>474809</v>
      </c>
      <c r="Z47" t="s">
        <v>93</v>
      </c>
      <c r="AA47" s="14">
        <v>6289012</v>
      </c>
      <c r="AB47">
        <v>6285566</v>
      </c>
      <c r="AC47">
        <v>6306554</v>
      </c>
      <c r="AD47">
        <v>6274948</v>
      </c>
      <c r="AE47">
        <v>6264287</v>
      </c>
      <c r="AF47">
        <v>6291690</v>
      </c>
      <c r="AG47">
        <v>6277267</v>
      </c>
      <c r="AH47">
        <v>6287092</v>
      </c>
      <c r="AI47">
        <v>6279450</v>
      </c>
      <c r="AJ47">
        <v>6268675</v>
      </c>
    </row>
    <row r="48" spans="2:40" x14ac:dyDescent="0.25">
      <c r="C48" t="s">
        <v>115</v>
      </c>
      <c r="D48" s="14">
        <v>6104</v>
      </c>
      <c r="E48" s="14">
        <v>3732</v>
      </c>
      <c r="F48" s="14">
        <v>2191441</v>
      </c>
      <c r="Z48" t="s">
        <v>94</v>
      </c>
      <c r="AA48">
        <v>3543686</v>
      </c>
      <c r="AB48">
        <v>3576225</v>
      </c>
      <c r="AC48">
        <v>3564582</v>
      </c>
      <c r="AD48">
        <v>3561130</v>
      </c>
      <c r="AE48">
        <v>3565004</v>
      </c>
      <c r="AF48">
        <v>3562602</v>
      </c>
      <c r="AG48">
        <v>3555896</v>
      </c>
      <c r="AH48">
        <v>3546952</v>
      </c>
      <c r="AI48">
        <v>3549676</v>
      </c>
      <c r="AJ48">
        <v>3562668</v>
      </c>
    </row>
    <row r="49" spans="2:36" x14ac:dyDescent="0.25">
      <c r="C49" t="s">
        <v>116</v>
      </c>
      <c r="D49" s="14">
        <v>6104</v>
      </c>
      <c r="E49" s="14">
        <v>3732</v>
      </c>
      <c r="F49" s="14">
        <v>1413134</v>
      </c>
      <c r="Z49" t="s">
        <v>95</v>
      </c>
      <c r="AA49">
        <v>6098372</v>
      </c>
      <c r="AB49">
        <v>6090927</v>
      </c>
      <c r="AC49">
        <v>6091567</v>
      </c>
      <c r="AD49">
        <v>6090628</v>
      </c>
      <c r="AE49">
        <v>6085692</v>
      </c>
      <c r="AF49">
        <v>6088221</v>
      </c>
      <c r="AG49">
        <v>6048626</v>
      </c>
      <c r="AH49">
        <v>6069154</v>
      </c>
      <c r="AI49">
        <v>6076422</v>
      </c>
      <c r="AJ49">
        <v>6088161</v>
      </c>
    </row>
    <row r="50" spans="2:36" x14ac:dyDescent="0.25">
      <c r="C50" t="s">
        <v>111</v>
      </c>
      <c r="D50" s="14">
        <v>6149</v>
      </c>
      <c r="E50" s="14">
        <v>3797</v>
      </c>
      <c r="F50" s="14">
        <v>3624502</v>
      </c>
      <c r="Z50" t="s">
        <v>96</v>
      </c>
      <c r="AA50">
        <v>4295303</v>
      </c>
      <c r="AB50">
        <v>4284480</v>
      </c>
      <c r="AC50">
        <v>4280655</v>
      </c>
      <c r="AD50">
        <v>4249160</v>
      </c>
      <c r="AE50">
        <v>4266405</v>
      </c>
      <c r="AF50">
        <v>4245472</v>
      </c>
      <c r="AG50">
        <v>4275244</v>
      </c>
      <c r="AH50">
        <v>4286596</v>
      </c>
      <c r="AI50">
        <v>4268830</v>
      </c>
      <c r="AJ50">
        <v>4271221</v>
      </c>
    </row>
    <row r="51" spans="2:36" x14ac:dyDescent="0.25">
      <c r="C51" t="s">
        <v>112</v>
      </c>
      <c r="D51" s="14">
        <v>6149</v>
      </c>
      <c r="E51" s="14">
        <v>3797</v>
      </c>
      <c r="F51" s="14">
        <v>1470679</v>
      </c>
      <c r="L51" t="s">
        <v>103</v>
      </c>
      <c r="M51" t="str">
        <f>_xlfn.TEXTJOIN(".txt",FALSE,L51,K51)</f>
        <v>N5_g-2.txt</v>
      </c>
      <c r="Z51" t="s">
        <v>86</v>
      </c>
    </row>
    <row r="52" spans="2:36" x14ac:dyDescent="0.25">
      <c r="C52" t="s">
        <v>113</v>
      </c>
      <c r="D52" s="14">
        <v>6149</v>
      </c>
      <c r="E52" s="14">
        <v>3797</v>
      </c>
      <c r="F52" s="14">
        <v>3459811</v>
      </c>
      <c r="L52" t="s">
        <v>104</v>
      </c>
      <c r="M52" t="str">
        <f t="shared" ref="M52:M62" si="12">_xlfn.TEXTJOIN(".txt",FALSE,L52,K52)</f>
        <v>N5_g-5.txt</v>
      </c>
      <c r="Z52" t="s">
        <v>105</v>
      </c>
      <c r="AA52">
        <v>3239405</v>
      </c>
      <c r="AB52">
        <v>3241606</v>
      </c>
      <c r="AC52">
        <v>3250530</v>
      </c>
      <c r="AD52">
        <v>3243145</v>
      </c>
      <c r="AE52">
        <v>3230733</v>
      </c>
      <c r="AF52" s="14">
        <v>3239468</v>
      </c>
      <c r="AG52">
        <v>3247892</v>
      </c>
      <c r="AH52">
        <v>3256017</v>
      </c>
      <c r="AI52">
        <v>3237603</v>
      </c>
      <c r="AJ52">
        <v>3237981</v>
      </c>
    </row>
    <row r="53" spans="2:36" x14ac:dyDescent="0.25">
      <c r="C53" t="s">
        <v>114</v>
      </c>
      <c r="D53" s="14">
        <v>6149</v>
      </c>
      <c r="E53" s="14">
        <v>3797</v>
      </c>
      <c r="F53" s="14">
        <v>1439140</v>
      </c>
      <c r="L53" t="s">
        <v>99</v>
      </c>
      <c r="M53" t="str">
        <f t="shared" si="12"/>
        <v>N1_g-2.txt</v>
      </c>
      <c r="Z53" t="s">
        <v>106</v>
      </c>
      <c r="AB53">
        <v>2652050</v>
      </c>
      <c r="AC53">
        <v>2631298</v>
      </c>
      <c r="AD53">
        <v>2647939</v>
      </c>
      <c r="AE53">
        <v>2656416</v>
      </c>
      <c r="AF53">
        <v>2650152</v>
      </c>
      <c r="AG53">
        <v>2651954</v>
      </c>
      <c r="AH53">
        <v>2652040</v>
      </c>
      <c r="AI53">
        <v>2649303</v>
      </c>
      <c r="AJ53">
        <v>2655373</v>
      </c>
    </row>
    <row r="54" spans="2:36" x14ac:dyDescent="0.25">
      <c r="C54" t="s">
        <v>103</v>
      </c>
      <c r="D54" s="14">
        <v>8444</v>
      </c>
      <c r="E54" s="14">
        <v>6165</v>
      </c>
      <c r="F54" s="14">
        <v>5908863</v>
      </c>
      <c r="I54" t="s">
        <v>103</v>
      </c>
      <c r="L54" t="s">
        <v>100</v>
      </c>
      <c r="M54" t="str">
        <f t="shared" si="12"/>
        <v>N1_g-6.txt</v>
      </c>
    </row>
    <row r="55" spans="2:36" x14ac:dyDescent="0.25">
      <c r="C55" t="s">
        <v>104</v>
      </c>
      <c r="D55" s="14">
        <v>8444</v>
      </c>
      <c r="E55" s="14">
        <v>6165</v>
      </c>
      <c r="F55" s="14">
        <v>3325667</v>
      </c>
      <c r="I55" t="s">
        <v>99</v>
      </c>
      <c r="L55" t="s">
        <v>101</v>
      </c>
      <c r="M55" t="str">
        <f t="shared" si="12"/>
        <v>N2_g-3.txt</v>
      </c>
    </row>
    <row r="56" spans="2:36" x14ac:dyDescent="0.25">
      <c r="C56" t="s">
        <v>99</v>
      </c>
      <c r="D56" s="14">
        <v>8537</v>
      </c>
      <c r="E56" s="14">
        <v>6339</v>
      </c>
      <c r="F56" s="14">
        <v>6472575</v>
      </c>
      <c r="I56" t="s">
        <v>109</v>
      </c>
      <c r="L56" t="s">
        <v>102</v>
      </c>
      <c r="M56" t="str">
        <f t="shared" si="12"/>
        <v>N2_g-5.txt</v>
      </c>
    </row>
    <row r="57" spans="2:36" x14ac:dyDescent="0.25">
      <c r="C57" t="s">
        <v>100</v>
      </c>
      <c r="D57" s="14">
        <v>8537</v>
      </c>
      <c r="E57" s="14">
        <v>6339</v>
      </c>
      <c r="F57" s="14">
        <v>3180997</v>
      </c>
      <c r="G57" s="33"/>
      <c r="H57" s="33"/>
      <c r="I57" t="s">
        <v>107</v>
      </c>
      <c r="J57" s="33"/>
      <c r="L57" t="s">
        <v>109</v>
      </c>
      <c r="M57" t="str">
        <f t="shared" si="12"/>
        <v>O6_g-2.txt</v>
      </c>
      <c r="N57" s="33"/>
      <c r="O57" s="33"/>
      <c r="P57" s="33"/>
    </row>
    <row r="58" spans="2:36" x14ac:dyDescent="0.25">
      <c r="C58" t="s">
        <v>101</v>
      </c>
      <c r="D58" s="14">
        <v>8537</v>
      </c>
      <c r="E58" s="14">
        <v>6339</v>
      </c>
      <c r="F58" s="14">
        <v>4716390</v>
      </c>
      <c r="I58" t="s">
        <v>97</v>
      </c>
      <c r="L58" t="s">
        <v>110</v>
      </c>
      <c r="M58" t="str">
        <f t="shared" si="12"/>
        <v>O6_g-6.txt</v>
      </c>
      <c r="Q58" s="33"/>
      <c r="R58" s="33"/>
      <c r="S58" s="33"/>
      <c r="T58" s="33"/>
    </row>
    <row r="59" spans="2:36" ht="15.75" customHeight="1" x14ac:dyDescent="0.25">
      <c r="B59" s="34"/>
      <c r="C59" t="s">
        <v>102</v>
      </c>
      <c r="D59" s="14">
        <v>8537</v>
      </c>
      <c r="E59" s="14">
        <v>6339</v>
      </c>
      <c r="F59" s="14">
        <v>3436348</v>
      </c>
      <c r="G59" s="14"/>
      <c r="H59" s="14"/>
      <c r="I59" t="s">
        <v>95</v>
      </c>
      <c r="J59" s="14"/>
      <c r="L59" t="s">
        <v>107</v>
      </c>
      <c r="M59" t="str">
        <f t="shared" si="12"/>
        <v>O1_p-2.txt</v>
      </c>
      <c r="N59" s="14"/>
      <c r="O59" s="14"/>
      <c r="P59" s="14"/>
      <c r="Q59" s="14"/>
      <c r="R59" s="22"/>
      <c r="S59" s="14"/>
      <c r="T59" s="22"/>
      <c r="U59" s="14"/>
    </row>
    <row r="60" spans="2:36" x14ac:dyDescent="0.25">
      <c r="B60" s="34"/>
      <c r="C60" t="s">
        <v>109</v>
      </c>
      <c r="D60" s="14">
        <v>9563</v>
      </c>
      <c r="E60" s="14">
        <v>7831</v>
      </c>
      <c r="F60" s="14">
        <v>2330201</v>
      </c>
      <c r="G60" s="14"/>
      <c r="H60" s="14"/>
      <c r="I60" t="s">
        <v>93</v>
      </c>
      <c r="J60" s="14"/>
      <c r="L60" t="s">
        <v>108</v>
      </c>
      <c r="M60" t="str">
        <f t="shared" si="12"/>
        <v>O1_p-4.txt</v>
      </c>
      <c r="N60" s="14"/>
      <c r="O60" s="14"/>
      <c r="P60" s="14"/>
      <c r="Q60" s="14"/>
      <c r="R60" s="22"/>
      <c r="S60" s="14"/>
      <c r="T60" s="22"/>
      <c r="U60" s="14"/>
    </row>
    <row r="61" spans="2:36" x14ac:dyDescent="0.25">
      <c r="B61" s="34"/>
      <c r="C61" t="s">
        <v>110</v>
      </c>
      <c r="D61" s="14">
        <v>9563</v>
      </c>
      <c r="E61" s="14">
        <v>7831</v>
      </c>
      <c r="F61" s="14">
        <v>2101956</v>
      </c>
      <c r="G61" s="14"/>
      <c r="H61" s="14"/>
      <c r="I61" t="s">
        <v>105</v>
      </c>
      <c r="J61" s="14"/>
      <c r="L61" t="s">
        <v>105</v>
      </c>
      <c r="M61" t="str">
        <f t="shared" si="12"/>
        <v>O1_g-4.txt</v>
      </c>
      <c r="N61" s="14"/>
      <c r="O61" s="14"/>
      <c r="P61" s="14"/>
      <c r="Q61" s="14"/>
      <c r="R61" s="22"/>
      <c r="S61" s="14"/>
      <c r="T61" s="22"/>
      <c r="U61" s="14"/>
    </row>
    <row r="62" spans="2:36" x14ac:dyDescent="0.25">
      <c r="B62" s="34"/>
      <c r="C62" t="s">
        <v>107</v>
      </c>
      <c r="D62" s="14">
        <v>9957</v>
      </c>
      <c r="E62" s="14">
        <v>8220</v>
      </c>
      <c r="F62" s="14">
        <v>2146477</v>
      </c>
      <c r="G62" s="14"/>
      <c r="H62" s="14"/>
      <c r="J62" s="14"/>
      <c r="L62" t="s">
        <v>106</v>
      </c>
      <c r="M62" t="str">
        <f t="shared" si="12"/>
        <v>O1_g-6.txt</v>
      </c>
      <c r="N62" s="14"/>
      <c r="O62" s="14"/>
      <c r="P62" s="14"/>
      <c r="Q62" s="14"/>
      <c r="R62" s="22"/>
      <c r="S62" s="14"/>
      <c r="T62" s="22"/>
      <c r="U62" s="14"/>
    </row>
    <row r="63" spans="2:36" x14ac:dyDescent="0.25">
      <c r="B63" s="34"/>
      <c r="C63" t="s">
        <v>108</v>
      </c>
      <c r="D63" s="14">
        <v>9957</v>
      </c>
      <c r="E63" s="14">
        <v>8220</v>
      </c>
      <c r="F63" s="14">
        <v>2128504</v>
      </c>
      <c r="G63" s="14"/>
      <c r="H63" s="14"/>
      <c r="J63" s="14"/>
      <c r="L63" s="14"/>
      <c r="M63" s="14"/>
      <c r="N63" s="14"/>
      <c r="O63" s="14"/>
      <c r="P63" s="14"/>
      <c r="Q63" s="14"/>
      <c r="R63" s="22"/>
      <c r="S63" s="14"/>
      <c r="T63" s="22"/>
      <c r="U63" s="14"/>
    </row>
    <row r="64" spans="2:36" x14ac:dyDescent="0.25">
      <c r="B64" s="34"/>
      <c r="C64" t="s">
        <v>97</v>
      </c>
      <c r="D64" s="14">
        <v>11405</v>
      </c>
      <c r="E64" s="14">
        <v>8267</v>
      </c>
      <c r="F64" s="14">
        <v>3599643</v>
      </c>
      <c r="G64" s="14"/>
      <c r="Q64" s="14"/>
      <c r="R64" s="22"/>
      <c r="S64" s="14"/>
      <c r="T64" s="22"/>
      <c r="U64" s="14"/>
    </row>
    <row r="65" spans="2:21" x14ac:dyDescent="0.25">
      <c r="B65" s="34"/>
      <c r="C65" t="s">
        <v>98</v>
      </c>
      <c r="D65" s="14">
        <v>11405</v>
      </c>
      <c r="E65" s="14">
        <v>8267</v>
      </c>
      <c r="F65" s="14">
        <v>3109473</v>
      </c>
      <c r="G65" s="14"/>
      <c r="Q65" s="14"/>
      <c r="R65" s="22"/>
      <c r="S65" s="14"/>
      <c r="T65" s="22"/>
      <c r="U65" s="14"/>
    </row>
    <row r="66" spans="2:21" x14ac:dyDescent="0.25">
      <c r="B66" s="34"/>
      <c r="C66" t="s">
        <v>95</v>
      </c>
      <c r="D66" s="14">
        <v>11636</v>
      </c>
      <c r="E66" s="14">
        <v>8563</v>
      </c>
      <c r="F66" s="14">
        <v>3695530</v>
      </c>
      <c r="G66" s="14"/>
      <c r="Q66" s="14"/>
      <c r="R66" s="22"/>
      <c r="S66" s="14"/>
      <c r="T66" s="22"/>
      <c r="U66" s="14"/>
    </row>
    <row r="67" spans="2:21" x14ac:dyDescent="0.25">
      <c r="B67" s="34"/>
      <c r="C67" t="s">
        <v>96</v>
      </c>
      <c r="D67" s="14">
        <v>11636</v>
      </c>
      <c r="E67" s="14">
        <v>8563</v>
      </c>
      <c r="F67" s="14">
        <v>3451648</v>
      </c>
      <c r="G67" s="14"/>
      <c r="Q67" s="14"/>
      <c r="R67" s="22"/>
      <c r="S67" s="14"/>
      <c r="T67" s="22"/>
      <c r="U67" s="14"/>
    </row>
    <row r="68" spans="2:21" x14ac:dyDescent="0.25">
      <c r="B68" s="34"/>
      <c r="C68" t="s">
        <v>93</v>
      </c>
      <c r="D68" s="14">
        <v>11640</v>
      </c>
      <c r="E68" s="14">
        <v>8566</v>
      </c>
      <c r="F68" s="14">
        <v>3755268</v>
      </c>
      <c r="G68" s="14"/>
      <c r="Q68" s="14"/>
      <c r="R68" s="22"/>
      <c r="S68" s="14"/>
      <c r="T68" s="22"/>
      <c r="U68" s="14"/>
    </row>
    <row r="69" spans="2:21" x14ac:dyDescent="0.25">
      <c r="B69" s="34"/>
      <c r="C69" t="s">
        <v>94</v>
      </c>
      <c r="D69" s="14">
        <v>11640</v>
      </c>
      <c r="E69" s="14">
        <v>8566</v>
      </c>
      <c r="F69" s="14">
        <v>3193689</v>
      </c>
      <c r="G69" s="14"/>
      <c r="Q69" s="14"/>
      <c r="R69" s="22"/>
      <c r="S69" s="14"/>
      <c r="T69" s="22"/>
      <c r="U69" s="14"/>
    </row>
    <row r="70" spans="2:21" x14ac:dyDescent="0.25">
      <c r="B70" s="34"/>
      <c r="C70" t="s">
        <v>105</v>
      </c>
      <c r="D70" s="14">
        <v>10283</v>
      </c>
      <c r="E70" s="14">
        <v>8581</v>
      </c>
      <c r="F70" s="14">
        <v>2597731</v>
      </c>
      <c r="G70" s="14"/>
      <c r="Q70" s="14"/>
      <c r="R70" s="22"/>
      <c r="S70" s="14"/>
      <c r="T70" s="22"/>
      <c r="U70" s="14"/>
    </row>
    <row r="71" spans="2:21" x14ac:dyDescent="0.25">
      <c r="B71" s="34"/>
      <c r="C71" t="s">
        <v>106</v>
      </c>
      <c r="D71" s="14">
        <v>10283</v>
      </c>
      <c r="E71" s="14">
        <v>8581</v>
      </c>
      <c r="F71" s="14">
        <v>2357209</v>
      </c>
      <c r="G71" s="14"/>
      <c r="Q71" s="14"/>
      <c r="R71" s="22"/>
      <c r="S71" s="14"/>
      <c r="T71" s="22"/>
      <c r="U71" s="14"/>
    </row>
    <row r="72" spans="2:21" x14ac:dyDescent="0.25">
      <c r="B72" s="34"/>
      <c r="F72" s="14"/>
      <c r="G72" s="14"/>
      <c r="Q72" s="14"/>
      <c r="R72" s="22"/>
      <c r="S72" s="14"/>
      <c r="T72" s="22"/>
      <c r="U72" s="14"/>
    </row>
    <row r="73" spans="2:21" x14ac:dyDescent="0.25">
      <c r="B73" s="34"/>
      <c r="F73" s="14"/>
      <c r="G73" s="14"/>
      <c r="Q73" s="14"/>
      <c r="R73" s="22"/>
      <c r="S73" s="14"/>
      <c r="T73" s="22"/>
      <c r="U73" s="14"/>
    </row>
  </sheetData>
  <mergeCells count="12">
    <mergeCell ref="Q4:R4"/>
    <mergeCell ref="Z4:AI4"/>
    <mergeCell ref="U6:U35"/>
    <mergeCell ref="Z2:AI3"/>
    <mergeCell ref="G3:J3"/>
    <mergeCell ref="K3:N3"/>
    <mergeCell ref="O3:R3"/>
    <mergeCell ref="G4:H4"/>
    <mergeCell ref="I4:J4"/>
    <mergeCell ref="K4:L4"/>
    <mergeCell ref="M4:N4"/>
    <mergeCell ref="O4:P4"/>
  </mergeCells>
  <conditionalFormatting sqref="G6:G35 K6:K35">
    <cfRule type="expression" dxfId="0" priority="1">
      <formula>G6=$E6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mval</vt:lpstr>
      <vt:lpstr>Lpr</vt:lpstr>
      <vt:lpstr>Hefei</vt:lpstr>
      <vt:lpstr>Beijing</vt:lpstr>
      <vt:lpstr>kw</vt:lpstr>
      <vt:lpstr>kw 60 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Oliveira</dc:creator>
  <cp:lastModifiedBy>Diogo Oliveira</cp:lastModifiedBy>
  <dcterms:created xsi:type="dcterms:W3CDTF">2022-06-14T15:04:52Z</dcterms:created>
  <dcterms:modified xsi:type="dcterms:W3CDTF">2023-02-27T12:21:25Z</dcterms:modified>
</cp:coreProperties>
</file>