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OneDrive\Documentos\IST\Master Thesis\MADCoM\Results\Excel Sheets\"/>
    </mc:Choice>
  </mc:AlternateContent>
  <xr:revisionPtr revIDLastSave="0" documentId="13_ncr:1_{BE36A8A0-DC01-4D37-BD4E-035C7863B952}" xr6:coauthVersionLast="47" xr6:coauthVersionMax="47" xr10:uidLastSave="{00000000-0000-0000-0000-000000000000}"/>
  <bookViews>
    <workbookView xWindow="-120" yWindow="-120" windowWidth="29040" windowHeight="16440" xr2:uid="{03D7EE80-680F-421B-99E1-BEBDEF059FA5}"/>
  </bookViews>
  <sheets>
    <sheet name="Comparison" sheetId="3" r:id="rId1"/>
    <sheet name="UHGS" sheetId="1" r:id="rId2"/>
    <sheet name="MADCoM (Only HD)" sheetId="2" r:id="rId3"/>
    <sheet name="MADCoM (HD+RCO)" sheetId="5" r:id="rId4"/>
    <sheet name="HD Fraction" sheetId="6" r:id="rId5"/>
    <sheet name="Mutation Probability" sheetId="7" r:id="rId6"/>
    <sheet name="Sheet1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6" l="1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O6" i="6"/>
  <c r="P6" i="6"/>
  <c r="Q6" i="6"/>
  <c r="N6" i="6"/>
  <c r="J3" i="6"/>
  <c r="F3" i="6"/>
  <c r="C28" i="6"/>
  <c r="D28" i="6"/>
  <c r="E28" i="6"/>
  <c r="C29" i="6"/>
  <c r="D29" i="6"/>
  <c r="E29" i="6"/>
  <c r="C30" i="6"/>
  <c r="D30" i="6"/>
  <c r="E30" i="6"/>
  <c r="C31" i="6"/>
  <c r="D31" i="6"/>
  <c r="E31" i="6"/>
  <c r="D27" i="6"/>
  <c r="E27" i="6"/>
  <c r="C27" i="6"/>
  <c r="C19" i="6"/>
  <c r="D19" i="6"/>
  <c r="E19" i="6"/>
  <c r="C20" i="6"/>
  <c r="D20" i="6"/>
  <c r="E20" i="6"/>
  <c r="C21" i="6"/>
  <c r="D21" i="6"/>
  <c r="E21" i="6"/>
  <c r="C22" i="6"/>
  <c r="D22" i="6"/>
  <c r="E22" i="6"/>
  <c r="D18" i="6"/>
  <c r="E18" i="6"/>
  <c r="C18" i="6"/>
  <c r="T31" i="6"/>
  <c r="R31" i="6"/>
  <c r="L10" i="6" s="1"/>
  <c r="P31" i="6"/>
  <c r="J10" i="6" s="1"/>
  <c r="T30" i="6"/>
  <c r="R30" i="6"/>
  <c r="L9" i="6" s="1"/>
  <c r="P30" i="6"/>
  <c r="J9" i="6" s="1"/>
  <c r="T29" i="6"/>
  <c r="R29" i="6"/>
  <c r="L8" i="6" s="1"/>
  <c r="P29" i="6"/>
  <c r="J8" i="6" s="1"/>
  <c r="T28" i="6"/>
  <c r="R28" i="6"/>
  <c r="L7" i="6" s="1"/>
  <c r="P28" i="6"/>
  <c r="J7" i="6" s="1"/>
  <c r="T27" i="6"/>
  <c r="R27" i="6"/>
  <c r="L6" i="6" s="1"/>
  <c r="P27" i="6"/>
  <c r="J6" i="6" s="1"/>
  <c r="T22" i="6"/>
  <c r="R22" i="6"/>
  <c r="H10" i="6" s="1"/>
  <c r="P22" i="6"/>
  <c r="F10" i="6" s="1"/>
  <c r="T21" i="6"/>
  <c r="R21" i="6"/>
  <c r="H9" i="6" s="1"/>
  <c r="P21" i="6"/>
  <c r="F9" i="6" s="1"/>
  <c r="T20" i="6"/>
  <c r="R20" i="6"/>
  <c r="S20" i="6" s="1"/>
  <c r="I8" i="6" s="1"/>
  <c r="P20" i="6"/>
  <c r="F8" i="6" s="1"/>
  <c r="T19" i="6"/>
  <c r="R19" i="6"/>
  <c r="P19" i="6"/>
  <c r="F7" i="6" s="1"/>
  <c r="T18" i="6"/>
  <c r="R18" i="6"/>
  <c r="H6" i="6" s="1"/>
  <c r="P18" i="6"/>
  <c r="F6" i="6" s="1"/>
  <c r="E15" i="3"/>
  <c r="D15" i="3"/>
  <c r="C15" i="3"/>
  <c r="S29" i="6" l="1"/>
  <c r="M8" i="6" s="1"/>
  <c r="S19" i="6"/>
  <c r="I7" i="6" s="1"/>
  <c r="S27" i="6"/>
  <c r="M6" i="6" s="1"/>
  <c r="H8" i="6"/>
  <c r="H7" i="6"/>
  <c r="S22" i="6"/>
  <c r="I10" i="6" s="1"/>
  <c r="Q18" i="6"/>
  <c r="G6" i="6" s="1"/>
  <c r="Q30" i="6"/>
  <c r="K9" i="6" s="1"/>
  <c r="S18" i="6"/>
  <c r="I6" i="6" s="1"/>
  <c r="S30" i="6"/>
  <c r="M9" i="6" s="1"/>
  <c r="Q20" i="6"/>
  <c r="G8" i="6" s="1"/>
  <c r="S21" i="6"/>
  <c r="I9" i="6" s="1"/>
  <c r="Q21" i="6"/>
  <c r="G9" i="6" s="1"/>
  <c r="Q19" i="6"/>
  <c r="G7" i="6" s="1"/>
  <c r="Q27" i="6"/>
  <c r="K6" i="6" s="1"/>
  <c r="S28" i="6"/>
  <c r="M7" i="6" s="1"/>
  <c r="S31" i="6"/>
  <c r="M10" i="6" s="1"/>
  <c r="Q22" i="6"/>
  <c r="G10" i="6" s="1"/>
  <c r="Q28" i="6"/>
  <c r="K7" i="6" s="1"/>
  <c r="Q29" i="6"/>
  <c r="K8" i="6" s="1"/>
  <c r="Q31" i="6"/>
  <c r="K10" i="6" s="1"/>
  <c r="P4" i="1"/>
  <c r="R4" i="1"/>
  <c r="T4" i="1"/>
  <c r="P5" i="1"/>
  <c r="R5" i="1"/>
  <c r="T5" i="1"/>
  <c r="P6" i="1"/>
  <c r="Q6" i="1" s="1"/>
  <c r="R6" i="1"/>
  <c r="T6" i="1"/>
  <c r="P7" i="1"/>
  <c r="R7" i="1"/>
  <c r="T7" i="1"/>
  <c r="P18" i="1"/>
  <c r="F16" i="3" s="1"/>
  <c r="R18" i="1"/>
  <c r="H16" i="3" s="1"/>
  <c r="T18" i="1"/>
  <c r="P19" i="1"/>
  <c r="R19" i="1"/>
  <c r="H17" i="3" s="1"/>
  <c r="T19" i="1"/>
  <c r="P20" i="1"/>
  <c r="R20" i="1"/>
  <c r="H18" i="3" s="1"/>
  <c r="T20" i="1"/>
  <c r="P21" i="1"/>
  <c r="F19" i="3" s="1"/>
  <c r="R21" i="1"/>
  <c r="H19" i="3" s="1"/>
  <c r="T21" i="1"/>
  <c r="C18" i="1"/>
  <c r="D18" i="1"/>
  <c r="E18" i="1"/>
  <c r="C19" i="1"/>
  <c r="D19" i="1"/>
  <c r="E19" i="1"/>
  <c r="C20" i="1"/>
  <c r="D20" i="1"/>
  <c r="E20" i="1"/>
  <c r="C21" i="1"/>
  <c r="D21" i="1"/>
  <c r="E21" i="1"/>
  <c r="C4" i="1"/>
  <c r="D4" i="1"/>
  <c r="E4" i="1"/>
  <c r="C5" i="1"/>
  <c r="D5" i="1"/>
  <c r="E5" i="1"/>
  <c r="C6" i="1"/>
  <c r="D6" i="1"/>
  <c r="E6" i="1"/>
  <c r="C7" i="1"/>
  <c r="D7" i="1"/>
  <c r="E7" i="1"/>
  <c r="P19" i="5"/>
  <c r="N16" i="3" s="1"/>
  <c r="R19" i="5"/>
  <c r="P16" i="3" s="1"/>
  <c r="S19" i="5"/>
  <c r="Q16" i="3" s="1"/>
  <c r="T19" i="5"/>
  <c r="P20" i="5"/>
  <c r="N17" i="3" s="1"/>
  <c r="R20" i="5"/>
  <c r="P17" i="3" s="1"/>
  <c r="T20" i="5"/>
  <c r="P21" i="5"/>
  <c r="N18" i="3" s="1"/>
  <c r="R21" i="5"/>
  <c r="P18" i="3" s="1"/>
  <c r="T21" i="5"/>
  <c r="P22" i="5"/>
  <c r="N19" i="3" s="1"/>
  <c r="R22" i="5"/>
  <c r="P19" i="3" s="1"/>
  <c r="S22" i="5"/>
  <c r="Q19" i="3" s="1"/>
  <c r="T22" i="5"/>
  <c r="P5" i="5"/>
  <c r="R5" i="5"/>
  <c r="T5" i="5"/>
  <c r="P6" i="5"/>
  <c r="R6" i="5"/>
  <c r="S6" i="5" s="1"/>
  <c r="T6" i="5"/>
  <c r="P7" i="5"/>
  <c r="Q7" i="5"/>
  <c r="R7" i="5"/>
  <c r="T7" i="5"/>
  <c r="P8" i="5"/>
  <c r="Q8" i="5" s="1"/>
  <c r="R8" i="5"/>
  <c r="T8" i="5"/>
  <c r="C19" i="5"/>
  <c r="D19" i="5"/>
  <c r="E19" i="5"/>
  <c r="C20" i="5"/>
  <c r="D20" i="5"/>
  <c r="E20" i="5"/>
  <c r="C21" i="5"/>
  <c r="D21" i="5"/>
  <c r="E21" i="5"/>
  <c r="Q21" i="5" s="1"/>
  <c r="O18" i="3" s="1"/>
  <c r="C22" i="5"/>
  <c r="D22" i="5"/>
  <c r="E22" i="5"/>
  <c r="C4" i="5"/>
  <c r="D4" i="5"/>
  <c r="E4" i="5"/>
  <c r="C5" i="5"/>
  <c r="D5" i="5"/>
  <c r="E5" i="5"/>
  <c r="Q5" i="5" s="1"/>
  <c r="C6" i="5"/>
  <c r="D6" i="5"/>
  <c r="E6" i="5"/>
  <c r="Q6" i="5" s="1"/>
  <c r="C7" i="5"/>
  <c r="D7" i="5"/>
  <c r="E7" i="5"/>
  <c r="S7" i="5" s="1"/>
  <c r="C8" i="5"/>
  <c r="D8" i="5"/>
  <c r="E8" i="5"/>
  <c r="S8" i="5" s="1"/>
  <c r="P20" i="2"/>
  <c r="J17" i="3" s="1"/>
  <c r="R20" i="2"/>
  <c r="L17" i="3" s="1"/>
  <c r="T20" i="2"/>
  <c r="P21" i="2"/>
  <c r="J18" i="3" s="1"/>
  <c r="R21" i="2"/>
  <c r="T21" i="2"/>
  <c r="P22" i="2"/>
  <c r="J19" i="3" s="1"/>
  <c r="Q22" i="2"/>
  <c r="K19" i="3" s="1"/>
  <c r="R22" i="2"/>
  <c r="L19" i="3" s="1"/>
  <c r="T22" i="2"/>
  <c r="P23" i="2"/>
  <c r="R23" i="2"/>
  <c r="T23" i="2"/>
  <c r="C20" i="2"/>
  <c r="D20" i="2"/>
  <c r="E20" i="2"/>
  <c r="C21" i="2"/>
  <c r="D21" i="2"/>
  <c r="E21" i="2"/>
  <c r="C22" i="2"/>
  <c r="D22" i="2"/>
  <c r="E22" i="2"/>
  <c r="S22" i="2" s="1"/>
  <c r="M19" i="3" s="1"/>
  <c r="C23" i="2"/>
  <c r="D23" i="2"/>
  <c r="E23" i="2"/>
  <c r="C5" i="2"/>
  <c r="D5" i="2"/>
  <c r="E5" i="2"/>
  <c r="C6" i="2"/>
  <c r="D6" i="2"/>
  <c r="E6" i="2"/>
  <c r="C7" i="2"/>
  <c r="D7" i="2"/>
  <c r="E7" i="2"/>
  <c r="C8" i="2"/>
  <c r="D8" i="2"/>
  <c r="E8" i="2"/>
  <c r="S8" i="2" s="1"/>
  <c r="P5" i="2"/>
  <c r="R5" i="2"/>
  <c r="S5" i="2"/>
  <c r="T5" i="2"/>
  <c r="P6" i="2"/>
  <c r="Q6" i="2"/>
  <c r="R6" i="2"/>
  <c r="S6" i="2" s="1"/>
  <c r="T6" i="2"/>
  <c r="P7" i="2"/>
  <c r="Q7" i="2"/>
  <c r="R7" i="2"/>
  <c r="S7" i="2" s="1"/>
  <c r="T7" i="2"/>
  <c r="P8" i="2"/>
  <c r="R8" i="2"/>
  <c r="T8" i="2"/>
  <c r="P7" i="3"/>
  <c r="P6" i="3"/>
  <c r="N6" i="3"/>
  <c r="P22" i="1"/>
  <c r="F20" i="3" s="1"/>
  <c r="R22" i="1"/>
  <c r="H20" i="3" s="1"/>
  <c r="T22" i="1"/>
  <c r="T23" i="5"/>
  <c r="R23" i="5"/>
  <c r="P20" i="3" s="1"/>
  <c r="P23" i="5"/>
  <c r="N20" i="3" s="1"/>
  <c r="E23" i="5"/>
  <c r="D23" i="5"/>
  <c r="C23" i="5"/>
  <c r="P9" i="3"/>
  <c r="N9" i="3"/>
  <c r="N8" i="3"/>
  <c r="N7" i="3"/>
  <c r="T4" i="5"/>
  <c r="R4" i="5"/>
  <c r="P4" i="5"/>
  <c r="C22" i="1"/>
  <c r="D22" i="1"/>
  <c r="E22" i="1"/>
  <c r="D19" i="2"/>
  <c r="E19" i="2"/>
  <c r="S19" i="2" s="1"/>
  <c r="M16" i="3" s="1"/>
  <c r="C19" i="2"/>
  <c r="T19" i="2"/>
  <c r="R19" i="2"/>
  <c r="L16" i="3" s="1"/>
  <c r="P19" i="2"/>
  <c r="P8" i="1"/>
  <c r="R8" i="1"/>
  <c r="T8" i="1"/>
  <c r="P4" i="2"/>
  <c r="R4" i="2"/>
  <c r="T4" i="2"/>
  <c r="C8" i="1"/>
  <c r="D8" i="1"/>
  <c r="E8" i="1"/>
  <c r="D4" i="2"/>
  <c r="E4" i="2"/>
  <c r="C4" i="2"/>
  <c r="S23" i="2" l="1"/>
  <c r="M20" i="3" s="1"/>
  <c r="L20" i="3"/>
  <c r="Q23" i="2"/>
  <c r="K20" i="3" s="1"/>
  <c r="J20" i="3"/>
  <c r="Q19" i="2"/>
  <c r="K16" i="3" s="1"/>
  <c r="J16" i="3"/>
  <c r="S20" i="2"/>
  <c r="M17" i="3" s="1"/>
  <c r="S21" i="2"/>
  <c r="M18" i="3" s="1"/>
  <c r="L18" i="3"/>
  <c r="Q21" i="2"/>
  <c r="K18" i="3" s="1"/>
  <c r="Q20" i="5"/>
  <c r="O17" i="3" s="1"/>
  <c r="Q20" i="1"/>
  <c r="G18" i="3" s="1"/>
  <c r="F18" i="3"/>
  <c r="S7" i="1"/>
  <c r="S21" i="1"/>
  <c r="I19" i="3" s="1"/>
  <c r="Q19" i="1"/>
  <c r="G17" i="3" s="1"/>
  <c r="F17" i="3"/>
  <c r="Q5" i="1"/>
  <c r="S5" i="5"/>
  <c r="S21" i="5"/>
  <c r="Q18" i="3" s="1"/>
  <c r="S20" i="5"/>
  <c r="Q17" i="3" s="1"/>
  <c r="Q5" i="2"/>
  <c r="K7" i="3" s="1"/>
  <c r="Q20" i="2"/>
  <c r="K17" i="3" s="1"/>
  <c r="S18" i="1"/>
  <c r="I16" i="3" s="1"/>
  <c r="S4" i="1"/>
  <c r="I6" i="3" s="1"/>
  <c r="Q22" i="5"/>
  <c r="O19" i="3" s="1"/>
  <c r="Q19" i="5"/>
  <c r="O16" i="3" s="1"/>
  <c r="S20" i="1"/>
  <c r="I18" i="3" s="1"/>
  <c r="S19" i="1"/>
  <c r="I17" i="3" s="1"/>
  <c r="S6" i="1"/>
  <c r="I8" i="3" s="1"/>
  <c r="S5" i="1"/>
  <c r="I7" i="3" s="1"/>
  <c r="S22" i="1"/>
  <c r="I20" i="3" s="1"/>
  <c r="Q21" i="1"/>
  <c r="G19" i="3" s="1"/>
  <c r="Q18" i="1"/>
  <c r="G16" i="3" s="1"/>
  <c r="Q7" i="1"/>
  <c r="G9" i="3" s="1"/>
  <c r="Q4" i="1"/>
  <c r="Q8" i="1"/>
  <c r="P8" i="3"/>
  <c r="Q23" i="5"/>
  <c r="O20" i="3" s="1"/>
  <c r="Q8" i="2"/>
  <c r="Q7" i="3"/>
  <c r="Q9" i="3"/>
  <c r="O7" i="3"/>
  <c r="O9" i="3"/>
  <c r="O8" i="3"/>
  <c r="O10" i="3"/>
  <c r="S23" i="5"/>
  <c r="Q20" i="3" s="1"/>
  <c r="S4" i="5"/>
  <c r="Q6" i="3" s="1"/>
  <c r="Q8" i="3"/>
  <c r="Q10" i="3"/>
  <c r="I9" i="3"/>
  <c r="Q4" i="5"/>
  <c r="O6" i="3" s="1"/>
  <c r="Q22" i="1"/>
  <c r="G20" i="3" s="1"/>
  <c r="P10" i="3"/>
  <c r="N10" i="3"/>
  <c r="K8" i="3"/>
  <c r="S8" i="1"/>
  <c r="I10" i="3" s="1"/>
  <c r="G8" i="3"/>
  <c r="G6" i="3"/>
  <c r="S4" i="2"/>
  <c r="M6" i="3" s="1"/>
  <c r="K9" i="3"/>
  <c r="Q4" i="2"/>
  <c r="K6" i="3" s="1"/>
  <c r="M8" i="3"/>
  <c r="K10" i="3"/>
  <c r="G10" i="3"/>
  <c r="M10" i="3"/>
  <c r="J8" i="3"/>
  <c r="L8" i="3"/>
  <c r="J9" i="3"/>
  <c r="L9" i="3"/>
  <c r="M9" i="3"/>
  <c r="J10" i="3"/>
  <c r="L10" i="3"/>
  <c r="F8" i="3"/>
  <c r="H8" i="3"/>
  <c r="F9" i="3"/>
  <c r="H9" i="3"/>
  <c r="F10" i="3"/>
  <c r="H10" i="3"/>
  <c r="D5" i="3"/>
  <c r="E5" i="3"/>
  <c r="C5" i="3"/>
  <c r="M7" i="3"/>
  <c r="G7" i="3"/>
  <c r="J6" i="3" l="1"/>
  <c r="J7" i="3"/>
  <c r="L6" i="3"/>
  <c r="L7" i="3"/>
  <c r="F6" i="3"/>
  <c r="F7" i="3"/>
  <c r="H6" i="3"/>
  <c r="H7" i="3"/>
</calcChain>
</file>

<file path=xl/sharedStrings.xml><?xml version="1.0" encoding="utf-8"?>
<sst xmlns="http://schemas.openxmlformats.org/spreadsheetml/2006/main" count="203" uniqueCount="26">
  <si>
    <t>Instance</t>
  </si>
  <si>
    <t>Run Nº</t>
  </si>
  <si>
    <t>Best</t>
  </si>
  <si>
    <t>Mean</t>
  </si>
  <si>
    <t>Std</t>
  </si>
  <si>
    <t>UB</t>
  </si>
  <si>
    <t>Nº Tasks</t>
  </si>
  <si>
    <t>egl-g2-E</t>
  </si>
  <si>
    <t>Hefei-10</t>
  </si>
  <si>
    <t>UHGS</t>
  </si>
  <si>
    <t xml:space="preserve">Cost </t>
  </si>
  <si>
    <t>Gap</t>
  </si>
  <si>
    <t>MADCoM (Only HD)</t>
  </si>
  <si>
    <t>F1_g-6</t>
  </si>
  <si>
    <t>Beijing-3</t>
  </si>
  <si>
    <t>Beijing-5</t>
  </si>
  <si>
    <t>30 Minutes</t>
  </si>
  <si>
    <t>60 Minutes</t>
  </si>
  <si>
    <t>MADCoM (HD + RCO)</t>
  </si>
  <si>
    <t>MADCoM (Python)</t>
  </si>
  <si>
    <t xml:space="preserve">MADCoM </t>
  </si>
  <si>
    <t>madcom</t>
  </si>
  <si>
    <t>gencarp</t>
  </si>
  <si>
    <t>madcom -hdf 0</t>
  </si>
  <si>
    <t>madcom -hdf 0.5</t>
  </si>
  <si>
    <t>NºTasks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</si>
</sst>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vertical="center" textRotation="90"/>
    </xf>
    <xf numFmtId="10" fontId="0" fillId="0" borderId="0" xfId="1" applyNumberFormat="1" applyFont="1" applyBorder="1"/>
    <xf numFmtId="0" fontId="0" fillId="0" borderId="14" xfId="0" applyBorder="1"/>
    <xf numFmtId="3" fontId="0" fillId="0" borderId="12" xfId="0" applyNumberFormat="1" applyBorder="1"/>
    <xf numFmtId="3" fontId="0" fillId="0" borderId="13" xfId="0" applyNumberFormat="1" applyBorder="1"/>
    <xf numFmtId="10" fontId="0" fillId="0" borderId="15" xfId="1" applyNumberFormat="1" applyFont="1" applyBorder="1"/>
    <xf numFmtId="10" fontId="0" fillId="0" borderId="12" xfId="1" applyNumberFormat="1" applyFont="1" applyBorder="1"/>
    <xf numFmtId="0" fontId="0" fillId="0" borderId="16" xfId="0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0" fillId="0" borderId="20" xfId="0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5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4" xfId="0" applyNumberFormat="1" applyBorder="1"/>
    <xf numFmtId="0" fontId="0" fillId="0" borderId="14" xfId="0" applyBorder="1" applyAlignment="1">
      <alignment horizontal="center" vertical="center"/>
    </xf>
    <xf numFmtId="9" fontId="2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5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C759-3513-4B3C-9D29-C75598F3A089}">
  <dimension ref="A2:U21"/>
  <sheetViews>
    <sheetView tabSelected="1" topLeftCell="C1" zoomScale="150" zoomScaleNormal="150" workbookViewId="0">
      <selection activeCell="M23" sqref="M23"/>
    </sheetView>
  </sheetViews>
  <sheetFormatPr defaultRowHeight="15" x14ac:dyDescent="0.25"/>
  <cols>
    <col min="1" max="1" width="4.140625" customWidth="1"/>
    <col min="2" max="2" width="4.42578125" customWidth="1"/>
  </cols>
  <sheetData>
    <row r="2" spans="1:21" ht="15.75" thickBot="1" x14ac:dyDescent="0.3"/>
    <row r="3" spans="1:21" ht="16.5" thickTop="1" thickBot="1" x14ac:dyDescent="0.3">
      <c r="F3" s="45" t="s">
        <v>9</v>
      </c>
      <c r="G3" s="46"/>
      <c r="H3" s="46"/>
      <c r="I3" s="47"/>
      <c r="J3" s="45" t="s">
        <v>12</v>
      </c>
      <c r="K3" s="46"/>
      <c r="L3" s="46"/>
      <c r="M3" s="47"/>
      <c r="N3" s="45" t="s">
        <v>18</v>
      </c>
      <c r="O3" s="46"/>
      <c r="P3" s="46"/>
      <c r="Q3" s="47"/>
      <c r="R3" s="45" t="s">
        <v>19</v>
      </c>
      <c r="S3" s="46"/>
      <c r="T3" s="46"/>
      <c r="U3" s="47"/>
    </row>
    <row r="4" spans="1:21" ht="16.5" thickTop="1" thickBot="1" x14ac:dyDescent="0.3">
      <c r="F4" s="43" t="s">
        <v>2</v>
      </c>
      <c r="G4" s="44"/>
      <c r="H4" s="43" t="s">
        <v>3</v>
      </c>
      <c r="I4" s="44"/>
      <c r="J4" s="43" t="s">
        <v>2</v>
      </c>
      <c r="K4" s="44"/>
      <c r="L4" s="43" t="s">
        <v>3</v>
      </c>
      <c r="M4" s="44"/>
      <c r="N4" s="43" t="s">
        <v>2</v>
      </c>
      <c r="O4" s="44"/>
      <c r="P4" s="43" t="s">
        <v>3</v>
      </c>
      <c r="Q4" s="44"/>
      <c r="R4" s="43" t="s">
        <v>2</v>
      </c>
      <c r="S4" s="44"/>
      <c r="T4" s="43" t="s">
        <v>3</v>
      </c>
      <c r="U4" s="44"/>
    </row>
    <row r="5" spans="1:21" ht="16.5" thickTop="1" thickBot="1" x14ac:dyDescent="0.3">
      <c r="C5" s="1" t="str">
        <f>UHGS!C3</f>
        <v>Instance</v>
      </c>
      <c r="D5" s="1" t="str">
        <f>UHGS!D3</f>
        <v>Nº Tasks</v>
      </c>
      <c r="E5" s="1" t="str">
        <f>UHGS!E3</f>
        <v>UB</v>
      </c>
      <c r="F5" s="3" t="s">
        <v>10</v>
      </c>
      <c r="G5" s="2" t="s">
        <v>11</v>
      </c>
      <c r="H5" s="4" t="s">
        <v>10</v>
      </c>
      <c r="I5" s="2" t="s">
        <v>11</v>
      </c>
      <c r="J5" s="3" t="s">
        <v>10</v>
      </c>
      <c r="K5" s="2" t="s">
        <v>11</v>
      </c>
      <c r="L5" s="4" t="s">
        <v>10</v>
      </c>
      <c r="M5" s="2" t="s">
        <v>11</v>
      </c>
      <c r="N5" s="3" t="s">
        <v>10</v>
      </c>
      <c r="O5" s="2" t="s">
        <v>11</v>
      </c>
      <c r="P5" s="4" t="s">
        <v>10</v>
      </c>
      <c r="Q5" s="2" t="s">
        <v>11</v>
      </c>
      <c r="R5" s="3" t="s">
        <v>10</v>
      </c>
      <c r="S5" s="2" t="s">
        <v>11</v>
      </c>
      <c r="T5" s="4" t="s">
        <v>10</v>
      </c>
      <c r="U5" s="2" t="s">
        <v>11</v>
      </c>
    </row>
    <row r="6" spans="1:21" ht="15.75" customHeight="1" thickTop="1" x14ac:dyDescent="0.25">
      <c r="B6" s="48" t="s">
        <v>16</v>
      </c>
      <c r="C6" s="18" t="s">
        <v>7</v>
      </c>
      <c r="D6" s="10">
        <v>375</v>
      </c>
      <c r="E6" s="16">
        <v>1602229</v>
      </c>
      <c r="F6" s="23">
        <f>UHGS!P4</f>
        <v>1614739</v>
      </c>
      <c r="G6" s="14">
        <f>UHGS!Q4</f>
        <v>7.8078726574042356E-3</v>
      </c>
      <c r="H6" s="23">
        <f>UHGS!R4</f>
        <v>1625758.6</v>
      </c>
      <c r="I6" s="12">
        <f>UHGS!S4</f>
        <v>1.4685541205408326E-2</v>
      </c>
      <c r="J6" s="23">
        <f>'MADCoM (Only HD)'!P4</f>
        <v>1609826</v>
      </c>
      <c r="K6" s="14">
        <f>'MADCoM (Only HD)'!Q4</f>
        <v>4.7415194706874608E-3</v>
      </c>
      <c r="L6" s="23">
        <f>'MADCoM (Only HD)'!R4</f>
        <v>1617199.3</v>
      </c>
      <c r="M6" s="12">
        <f>'MADCoM (Only HD)'!S4</f>
        <v>9.3434209466936036E-3</v>
      </c>
      <c r="N6" s="23">
        <f>'MADCoM (HD+RCO)'!P4</f>
        <v>1615420</v>
      </c>
      <c r="O6" s="14">
        <f>'MADCoM (HD+RCO)'!Q4</f>
        <v>8.2329055334786627E-3</v>
      </c>
      <c r="P6" s="23">
        <f>'MADCoM (HD+RCO)'!R4</f>
        <v>1621760.4</v>
      </c>
      <c r="Q6" s="12">
        <f>'MADCoM (HD+RCO)'!S4</f>
        <v>1.2190142607579668E-2</v>
      </c>
      <c r="R6" s="23">
        <v>1675262</v>
      </c>
      <c r="S6" s="14">
        <v>4.5582000000000004E-2</v>
      </c>
      <c r="T6" s="23">
        <v>1683165</v>
      </c>
      <c r="U6" s="12">
        <v>5.0514799999999999E-2</v>
      </c>
    </row>
    <row r="7" spans="1:21" x14ac:dyDescent="0.25">
      <c r="B7" s="49"/>
      <c r="C7" s="19" t="s">
        <v>13</v>
      </c>
      <c r="D7" s="11">
        <v>780</v>
      </c>
      <c r="E7" s="17">
        <v>474809</v>
      </c>
      <c r="F7" s="22">
        <f>UHGS!P5</f>
        <v>444061</v>
      </c>
      <c r="G7" s="15">
        <f>UHGS!Q5</f>
        <v>-6.4758671381545008E-2</v>
      </c>
      <c r="H7" s="22">
        <f>UHGS!R5</f>
        <v>444809.5</v>
      </c>
      <c r="I7" s="13">
        <f>UHGS!S5</f>
        <v>-6.3182248019730047E-2</v>
      </c>
      <c r="J7" s="22">
        <f>'MADCoM (Only HD)'!P5</f>
        <v>439439</v>
      </c>
      <c r="K7" s="15">
        <f>'MADCoM (Only HD)'!Q5</f>
        <v>-7.4493111967127823E-2</v>
      </c>
      <c r="L7" s="22">
        <f>'MADCoM (Only HD)'!R5</f>
        <v>441578.5</v>
      </c>
      <c r="M7" s="13">
        <f>'MADCoM (Only HD)'!S5</f>
        <v>-6.9987089545480385E-2</v>
      </c>
      <c r="N7" s="22">
        <f>'MADCoM (HD+RCO)'!P5</f>
        <v>439830</v>
      </c>
      <c r="O7" s="15">
        <f>'MADCoM (HD+RCO)'!Q5</f>
        <v>-7.3669622943120294E-2</v>
      </c>
      <c r="P7" s="22">
        <f>'MADCoM (HD+RCO)'!R5</f>
        <v>441952.2</v>
      </c>
      <c r="Q7" s="13">
        <f>'MADCoM (HD+RCO)'!S5</f>
        <v>-6.9200036225092632E-2</v>
      </c>
      <c r="R7" s="22">
        <v>460267</v>
      </c>
      <c r="S7" s="15">
        <v>-3.0627000000000001E-2</v>
      </c>
      <c r="T7" s="22">
        <v>461224</v>
      </c>
      <c r="U7" s="13">
        <v>-2.86106E-2</v>
      </c>
    </row>
    <row r="8" spans="1:21" x14ac:dyDescent="0.25">
      <c r="B8" s="49"/>
      <c r="C8" s="19" t="s">
        <v>14</v>
      </c>
      <c r="D8" s="11">
        <v>1075</v>
      </c>
      <c r="E8" s="17">
        <v>1534878</v>
      </c>
      <c r="F8" s="22">
        <f>UHGS!P6</f>
        <v>1541368</v>
      </c>
      <c r="G8" s="15">
        <f>UHGS!Q6</f>
        <v>4.2283490935435264E-3</v>
      </c>
      <c r="H8" s="22">
        <f>UHGS!R6</f>
        <v>1546766.9</v>
      </c>
      <c r="I8" s="13">
        <f>UHGS!S6</f>
        <v>7.7458273556594293E-3</v>
      </c>
      <c r="J8" s="22">
        <f>'MADCoM (Only HD)'!P6</f>
        <v>1538368</v>
      </c>
      <c r="K8" s="15">
        <f>'MADCoM (Only HD)'!Q6</f>
        <v>2.2737963538470574E-3</v>
      </c>
      <c r="L8" s="22">
        <f>'MADCoM (Only HD)'!R6</f>
        <v>1544921.3</v>
      </c>
      <c r="M8" s="13">
        <f>'MADCoM (Only HD)'!S6</f>
        <v>6.5433865101982569E-3</v>
      </c>
      <c r="N8" s="22">
        <f>'MADCoM (HD+RCO)'!P6</f>
        <v>1540668</v>
      </c>
      <c r="O8" s="15">
        <f>'MADCoM (HD+RCO)'!Q6</f>
        <v>3.7722867876144317E-3</v>
      </c>
      <c r="P8" s="22">
        <f>'MADCoM (HD+RCO)'!R6</f>
        <v>1543291.1</v>
      </c>
      <c r="Q8" s="13">
        <f>'MADCoM (HD+RCO)'!S6</f>
        <v>5.4812825514471974E-3</v>
      </c>
      <c r="R8" s="22">
        <v>1628115</v>
      </c>
      <c r="S8" s="15">
        <v>6.0746000000000001E-2</v>
      </c>
      <c r="T8" s="22">
        <v>1648438</v>
      </c>
      <c r="U8" s="13">
        <v>7.3986400000000008E-2</v>
      </c>
    </row>
    <row r="9" spans="1:21" x14ac:dyDescent="0.25">
      <c r="B9" s="49"/>
      <c r="C9" s="19" t="s">
        <v>8</v>
      </c>
      <c r="D9" s="11">
        <v>1212</v>
      </c>
      <c r="E9" s="17">
        <v>1748829</v>
      </c>
      <c r="F9" s="22">
        <f>UHGS!P7</f>
        <v>1759294</v>
      </c>
      <c r="G9" s="15">
        <f>UHGS!Q7</f>
        <v>5.9840041536365352E-3</v>
      </c>
      <c r="H9" s="22">
        <f>UHGS!R7</f>
        <v>1770684</v>
      </c>
      <c r="I9" s="13">
        <f>UHGS!S7</f>
        <v>1.2496933662467846E-2</v>
      </c>
      <c r="J9" s="22">
        <f>'MADCoM (Only HD)'!P7</f>
        <v>1751271</v>
      </c>
      <c r="K9" s="15">
        <f>'MADCoM (Only HD)'!Q7</f>
        <v>1.3963629377142794E-3</v>
      </c>
      <c r="L9" s="22">
        <f>'MADCoM (Only HD)'!R7</f>
        <v>1759686.3</v>
      </c>
      <c r="M9" s="13">
        <f>'MADCoM (Only HD)'!S7</f>
        <v>6.2083256853586732E-3</v>
      </c>
      <c r="N9" s="22">
        <f>'MADCoM (HD+RCO)'!P7</f>
        <v>1757911</v>
      </c>
      <c r="O9" s="15">
        <f>'MADCoM (HD+RCO)'!Q7</f>
        <v>5.1931892712209216E-3</v>
      </c>
      <c r="P9" s="22">
        <f>'MADCoM (HD+RCO)'!R7</f>
        <v>1765520.7</v>
      </c>
      <c r="Q9" s="13">
        <f>'MADCoM (HD+RCO)'!S7</f>
        <v>9.5445009203301012E-3</v>
      </c>
      <c r="R9" s="22">
        <v>1839707</v>
      </c>
      <c r="S9" s="15">
        <v>5.1965000000000004E-2</v>
      </c>
      <c r="T9" s="22">
        <v>1846897</v>
      </c>
      <c r="U9" s="13">
        <v>5.60762E-2</v>
      </c>
    </row>
    <row r="10" spans="1:21" ht="15.75" thickBot="1" x14ac:dyDescent="0.3">
      <c r="B10" s="50"/>
      <c r="C10" s="30" t="s">
        <v>15</v>
      </c>
      <c r="D10" s="24">
        <v>1792</v>
      </c>
      <c r="E10" s="31">
        <v>2199275</v>
      </c>
      <c r="F10" s="32">
        <f>UHGS!P8</f>
        <v>2220606</v>
      </c>
      <c r="G10" s="33">
        <f>UHGS!Q8</f>
        <v>9.6991053870025823E-3</v>
      </c>
      <c r="H10" s="32">
        <f>UHGS!R8</f>
        <v>2225175.7999999998</v>
      </c>
      <c r="I10" s="34">
        <f>UHGS!S8</f>
        <v>1.1776971956667381E-2</v>
      </c>
      <c r="J10" s="32">
        <f>'MADCoM (Only HD)'!P8</f>
        <v>2202023</v>
      </c>
      <c r="K10" s="33">
        <f>'MADCoM (Only HD)'!Q8</f>
        <v>1.2495026770185103E-3</v>
      </c>
      <c r="L10" s="32">
        <f>'MADCoM (Only HD)'!R8</f>
        <v>2215326.9</v>
      </c>
      <c r="M10" s="34">
        <f>'MADCoM (Only HD)'!S8</f>
        <v>7.2987234429526815E-3</v>
      </c>
      <c r="N10" s="32">
        <f>'MADCoM (HD+RCO)'!P8</f>
        <v>2204970</v>
      </c>
      <c r="O10" s="33">
        <f>'MADCoM (HD+RCO)'!Q8</f>
        <v>2.5894897182026089E-3</v>
      </c>
      <c r="P10" s="32">
        <f>'MADCoM (HD+RCO)'!R8</f>
        <v>2215325.7000000002</v>
      </c>
      <c r="Q10" s="34">
        <f>'MADCoM (HD+RCO)'!S8</f>
        <v>7.2981778085960958E-3</v>
      </c>
      <c r="R10" s="32">
        <v>2347314</v>
      </c>
      <c r="S10" s="33">
        <v>6.7312999999999998E-2</v>
      </c>
      <c r="T10" s="32">
        <v>2361021</v>
      </c>
      <c r="U10" s="34">
        <v>7.3544999999999999E-2</v>
      </c>
    </row>
    <row r="11" spans="1:21" ht="15.75" thickTop="1" x14ac:dyDescent="0.25">
      <c r="A11" s="26"/>
      <c r="B11" s="28"/>
      <c r="C11" s="26"/>
      <c r="D11" s="26"/>
      <c r="E11" s="2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5"/>
      <c r="U11" s="29"/>
    </row>
    <row r="12" spans="1:21" ht="15.75" thickBot="1" x14ac:dyDescent="0.3">
      <c r="A12" s="26"/>
      <c r="B12" s="28"/>
      <c r="C12" s="26"/>
      <c r="D12" s="26"/>
      <c r="E12" s="2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5"/>
      <c r="U12" s="29"/>
    </row>
    <row r="13" spans="1:21" ht="16.5" thickTop="1" thickBot="1" x14ac:dyDescent="0.3">
      <c r="A13" s="26"/>
      <c r="F13" s="45" t="s">
        <v>9</v>
      </c>
      <c r="G13" s="46"/>
      <c r="H13" s="46"/>
      <c r="I13" s="47"/>
      <c r="J13" s="45" t="s">
        <v>12</v>
      </c>
      <c r="K13" s="46"/>
      <c r="L13" s="46"/>
      <c r="M13" s="47"/>
      <c r="N13" s="45" t="s">
        <v>18</v>
      </c>
      <c r="O13" s="46"/>
      <c r="P13" s="46"/>
      <c r="Q13" s="47"/>
    </row>
    <row r="14" spans="1:21" ht="16.5" thickTop="1" thickBot="1" x14ac:dyDescent="0.3">
      <c r="A14" s="26"/>
      <c r="F14" s="43" t="s">
        <v>2</v>
      </c>
      <c r="G14" s="44"/>
      <c r="H14" s="43" t="s">
        <v>3</v>
      </c>
      <c r="I14" s="44"/>
      <c r="J14" s="43" t="s">
        <v>2</v>
      </c>
      <c r="K14" s="44"/>
      <c r="L14" s="43" t="s">
        <v>3</v>
      </c>
      <c r="M14" s="44"/>
      <c r="N14" s="43" t="s">
        <v>2</v>
      </c>
      <c r="O14" s="44"/>
      <c r="P14" s="43" t="s">
        <v>3</v>
      </c>
      <c r="Q14" s="44"/>
    </row>
    <row r="15" spans="1:21" ht="16.5" thickTop="1" thickBot="1" x14ac:dyDescent="0.3">
      <c r="A15" s="26"/>
      <c r="C15" s="1">
        <f>UHGS!C13</f>
        <v>0</v>
      </c>
      <c r="D15" s="1">
        <f>UHGS!D13</f>
        <v>0</v>
      </c>
      <c r="E15" s="1">
        <f>UHGS!E13</f>
        <v>0</v>
      </c>
      <c r="F15" s="3" t="s">
        <v>10</v>
      </c>
      <c r="G15" s="2" t="s">
        <v>11</v>
      </c>
      <c r="H15" s="4" t="s">
        <v>10</v>
      </c>
      <c r="I15" s="2" t="s">
        <v>11</v>
      </c>
      <c r="J15" s="3" t="s">
        <v>10</v>
      </c>
      <c r="K15" s="2" t="s">
        <v>11</v>
      </c>
      <c r="L15" s="4" t="s">
        <v>10</v>
      </c>
      <c r="M15" s="2" t="s">
        <v>11</v>
      </c>
      <c r="N15" s="3" t="s">
        <v>10</v>
      </c>
      <c r="O15" s="2" t="s">
        <v>11</v>
      </c>
      <c r="P15" s="4" t="s">
        <v>10</v>
      </c>
      <c r="Q15" s="2" t="s">
        <v>11</v>
      </c>
    </row>
    <row r="16" spans="1:21" ht="15.75" thickTop="1" x14ac:dyDescent="0.25">
      <c r="A16" s="26"/>
      <c r="B16" s="48" t="s">
        <v>17</v>
      </c>
      <c r="C16" s="18" t="s">
        <v>7</v>
      </c>
      <c r="D16" s="10">
        <v>375</v>
      </c>
      <c r="E16" s="16">
        <v>1602229</v>
      </c>
      <c r="F16" s="23">
        <f>UHGS!P18</f>
        <v>1609029</v>
      </c>
      <c r="G16" s="14">
        <f>UHGS!Q18</f>
        <v>4.2440874556632924E-3</v>
      </c>
      <c r="H16" s="23">
        <f>UHGS!R18</f>
        <v>1620200.3</v>
      </c>
      <c r="I16" s="12">
        <f>UHGS!S18</f>
        <v>1.1216436601759305E-2</v>
      </c>
      <c r="J16" s="23">
        <f>'MADCoM (Only HD)'!P19</f>
        <v>1611124</v>
      </c>
      <c r="K16" s="14">
        <f>'MADCoM (Only HD)'!Q19</f>
        <v>5.5516408703124576E-3</v>
      </c>
      <c r="L16" s="23">
        <f>'MADCoM (Only HD)'!R19</f>
        <v>1617724.3</v>
      </c>
      <c r="M16" s="12">
        <f>'MADCoM (Only HD)'!S19</f>
        <v>9.671089463491267E-3</v>
      </c>
      <c r="N16" s="23">
        <f>'MADCoM (HD+RCO)'!P19</f>
        <v>1615150</v>
      </c>
      <c r="O16" s="14">
        <f>'MADCoM (HD+RCO)'!Q19</f>
        <v>8.0643902962684866E-3</v>
      </c>
      <c r="P16" s="23">
        <f>'MADCoM (HD+RCO)'!R19</f>
        <v>1618980.2</v>
      </c>
      <c r="Q16" s="12">
        <f>'MADCoM (HD+RCO)'!S19</f>
        <v>1.0454934968721741E-2</v>
      </c>
    </row>
    <row r="17" spans="1:17" x14ac:dyDescent="0.25">
      <c r="A17" s="26"/>
      <c r="B17" s="49"/>
      <c r="C17" s="19" t="s">
        <v>13</v>
      </c>
      <c r="D17" s="11">
        <v>780</v>
      </c>
      <c r="E17" s="17">
        <v>474809</v>
      </c>
      <c r="F17" s="22">
        <f>UHGS!P19</f>
        <v>441014</v>
      </c>
      <c r="G17" s="15">
        <f>UHGS!Q19</f>
        <v>-7.1175988660703515E-2</v>
      </c>
      <c r="H17" s="22">
        <f>UHGS!R19</f>
        <v>442882.9</v>
      </c>
      <c r="I17" s="13">
        <f>UHGS!S19</f>
        <v>-6.7239879614750309E-2</v>
      </c>
      <c r="J17" s="22">
        <f>'MADCoM (Only HD)'!P20</f>
        <v>437617</v>
      </c>
      <c r="K17" s="15">
        <f>'MADCoM (Only HD)'!Q20</f>
        <v>-7.8330444452400894E-2</v>
      </c>
      <c r="L17" s="22">
        <f>'MADCoM (Only HD)'!R20</f>
        <v>439209</v>
      </c>
      <c r="M17" s="13">
        <f>'MADCoM (Only HD)'!S20</f>
        <v>-7.4977517275367611E-2</v>
      </c>
      <c r="N17" s="22">
        <f>'MADCoM (HD+RCO)'!P20</f>
        <v>438152</v>
      </c>
      <c r="O17" s="15">
        <f>'MADCoM (HD+RCO)'!Q20</f>
        <v>-7.7203675583234488E-2</v>
      </c>
      <c r="P17" s="22">
        <f>'MADCoM (HD+RCO)'!R20</f>
        <v>440124.6</v>
      </c>
      <c r="Q17" s="13">
        <f>'MADCoM (HD+RCO)'!S20</f>
        <v>-7.3049162926566269E-2</v>
      </c>
    </row>
    <row r="18" spans="1:17" x14ac:dyDescent="0.25">
      <c r="B18" s="49"/>
      <c r="C18" s="19" t="s">
        <v>14</v>
      </c>
      <c r="D18" s="11">
        <v>1075</v>
      </c>
      <c r="E18" s="17">
        <v>1534878</v>
      </c>
      <c r="F18" s="22">
        <f>UHGS!P20</f>
        <v>1537164</v>
      </c>
      <c r="G18" s="15">
        <f>UHGS!Q20</f>
        <v>1.489369187648748E-3</v>
      </c>
      <c r="H18" s="22">
        <f>UHGS!R20</f>
        <v>1540647.7</v>
      </c>
      <c r="I18" s="13">
        <f>UHGS!S20</f>
        <v>3.7590609807425235E-3</v>
      </c>
      <c r="J18" s="22">
        <f>'MADCoM (Only HD)'!P21</f>
        <v>1537202</v>
      </c>
      <c r="K18" s="15">
        <f>'MADCoM (Only HD)'!Q21</f>
        <v>1.5141268556848608E-3</v>
      </c>
      <c r="L18" s="22">
        <f>'MADCoM (Only HD)'!R21</f>
        <v>1541072.1</v>
      </c>
      <c r="M18" s="13">
        <f>'MADCoM (Only HD)'!S21</f>
        <v>4.0355650416514788E-3</v>
      </c>
      <c r="N18" s="22">
        <f>'MADCoM (HD+RCO)'!P21</f>
        <v>1536020</v>
      </c>
      <c r="O18" s="15">
        <f>'MADCoM (HD+RCO)'!Q21</f>
        <v>7.44033076244488E-4</v>
      </c>
      <c r="P18" s="22">
        <f>'MADCoM (HD+RCO)'!R21</f>
        <v>1539651.6</v>
      </c>
      <c r="Q18" s="13">
        <f>'MADCoM (HD+RCO)'!S21</f>
        <v>3.1100843194051819E-3</v>
      </c>
    </row>
    <row r="19" spans="1:17" x14ac:dyDescent="0.25">
      <c r="B19" s="49"/>
      <c r="C19" s="19" t="s">
        <v>8</v>
      </c>
      <c r="D19" s="11">
        <v>1212</v>
      </c>
      <c r="E19" s="17">
        <v>1748829</v>
      </c>
      <c r="F19" s="22">
        <f>UHGS!P21</f>
        <v>1751683</v>
      </c>
      <c r="G19" s="15">
        <f>UHGS!Q21</f>
        <v>1.6319491499741101E-3</v>
      </c>
      <c r="H19" s="22">
        <f>UHGS!R21</f>
        <v>1758796.5</v>
      </c>
      <c r="I19" s="13">
        <f>UHGS!S21</f>
        <v>5.6995280842209173E-3</v>
      </c>
      <c r="J19" s="22">
        <f>'MADCoM (Only HD)'!P22</f>
        <v>1741687</v>
      </c>
      <c r="K19" s="15">
        <f>'MADCoM (Only HD)'!Q22</f>
        <v>-4.0838755532988102E-3</v>
      </c>
      <c r="L19" s="22">
        <f>'MADCoM (Only HD)'!R22</f>
        <v>1748918.3</v>
      </c>
      <c r="M19" s="13">
        <f>'MADCoM (Only HD)'!S22</f>
        <v>5.106273969612829E-5</v>
      </c>
      <c r="N19" s="22">
        <f>'MADCoM (HD+RCO)'!P22</f>
        <v>1743514</v>
      </c>
      <c r="O19" s="15">
        <f>'MADCoM (HD+RCO)'!Q22</f>
        <v>-3.0391765003896509E-3</v>
      </c>
      <c r="P19" s="22">
        <f>'MADCoM (HD+RCO)'!R22</f>
        <v>1751036.5</v>
      </c>
      <c r="Q19" s="13">
        <f>'MADCoM (HD+RCO)'!S22</f>
        <v>1.262273212532472E-3</v>
      </c>
    </row>
    <row r="20" spans="1:17" ht="15.75" thickBot="1" x14ac:dyDescent="0.3">
      <c r="B20" s="50"/>
      <c r="C20" s="30" t="s">
        <v>15</v>
      </c>
      <c r="D20" s="24">
        <v>1792</v>
      </c>
      <c r="E20" s="31">
        <v>2199275</v>
      </c>
      <c r="F20" s="32">
        <f>UHGS!P22</f>
        <v>2207166</v>
      </c>
      <c r="G20" s="33">
        <f>UHGS!Q22</f>
        <v>3.5880005911039792E-3</v>
      </c>
      <c r="H20" s="32">
        <f>UHGS!R22</f>
        <v>2214564.6</v>
      </c>
      <c r="I20" s="34">
        <f>UHGS!S22</f>
        <v>6.9521092178104205E-3</v>
      </c>
      <c r="J20" s="32">
        <f>'MADCoM (Only HD)'!P23</f>
        <v>2199267</v>
      </c>
      <c r="K20" s="33">
        <f>'MADCoM (Only HD)'!Q23</f>
        <v>-3.6375623785334099E-6</v>
      </c>
      <c r="L20" s="32">
        <f>'MADCoM (Only HD)'!R23</f>
        <v>2207338.7000000002</v>
      </c>
      <c r="M20" s="34">
        <f>'MADCoM (Only HD)'!S23</f>
        <v>3.6665264689501598E-3</v>
      </c>
      <c r="N20" s="32">
        <f>'MADCoM (HD+RCO)'!P23</f>
        <v>2197230</v>
      </c>
      <c r="O20" s="33">
        <f>'MADCoM (HD+RCO)'!Q23</f>
        <v>-9.2985188300687138E-4</v>
      </c>
      <c r="P20" s="32">
        <f>'MADCoM (HD+RCO)'!R23</f>
        <v>2206541.1</v>
      </c>
      <c r="Q20" s="34">
        <f>'MADCoM (HD+RCO)'!S23</f>
        <v>3.3038614998124327E-3</v>
      </c>
    </row>
    <row r="21" spans="1:17" ht="15.75" thickTop="1" x14ac:dyDescent="0.25"/>
  </sheetData>
  <mergeCells count="23">
    <mergeCell ref="B16:B20"/>
    <mergeCell ref="R3:U3"/>
    <mergeCell ref="R4:S4"/>
    <mergeCell ref="T4:U4"/>
    <mergeCell ref="B6:B10"/>
    <mergeCell ref="F13:I13"/>
    <mergeCell ref="J13:M13"/>
    <mergeCell ref="N13:Q13"/>
    <mergeCell ref="F14:G14"/>
    <mergeCell ref="H14:I14"/>
    <mergeCell ref="J14:K14"/>
    <mergeCell ref="L14:M14"/>
    <mergeCell ref="N14:O14"/>
    <mergeCell ref="P14:Q14"/>
    <mergeCell ref="N3:Q3"/>
    <mergeCell ref="N4:O4"/>
    <mergeCell ref="P4:Q4"/>
    <mergeCell ref="F4:G4"/>
    <mergeCell ref="H4:I4"/>
    <mergeCell ref="F3:I3"/>
    <mergeCell ref="J3:M3"/>
    <mergeCell ref="J4:K4"/>
    <mergeCell ref="L4:M4"/>
  </mergeCells>
  <conditionalFormatting sqref="G6 K6 O6">
    <cfRule type="top10" dxfId="44" priority="14" bottom="1" rank="1"/>
  </conditionalFormatting>
  <conditionalFormatting sqref="G7 K7 O7">
    <cfRule type="top10" dxfId="43" priority="15" bottom="1" rank="1"/>
  </conditionalFormatting>
  <conditionalFormatting sqref="G8 K8 O8">
    <cfRule type="top10" dxfId="42" priority="13" bottom="1" rank="1"/>
  </conditionalFormatting>
  <conditionalFormatting sqref="G9 K9 O9">
    <cfRule type="top10" dxfId="41" priority="12" bottom="1" rank="1"/>
  </conditionalFormatting>
  <conditionalFormatting sqref="G10 K10 O10">
    <cfRule type="top10" dxfId="40" priority="11" bottom="1" rank="1"/>
  </conditionalFormatting>
  <conditionalFormatting sqref="G16 K16 O16">
    <cfRule type="top10" dxfId="39" priority="10" bottom="1" rank="1"/>
  </conditionalFormatting>
  <conditionalFormatting sqref="G17 K17 O17">
    <cfRule type="top10" dxfId="38" priority="9" bottom="1" rank="1"/>
  </conditionalFormatting>
  <conditionalFormatting sqref="G18 K18 O18">
    <cfRule type="top10" dxfId="37" priority="8" bottom="1" rank="1"/>
  </conditionalFormatting>
  <conditionalFormatting sqref="G19 K19 O19">
    <cfRule type="top10" dxfId="36" priority="7" bottom="1" rank="1"/>
  </conditionalFormatting>
  <conditionalFormatting sqref="G20 K20 O20">
    <cfRule type="top10" dxfId="35" priority="6" bottom="1" rank="1"/>
  </conditionalFormatting>
  <conditionalFormatting sqref="I16 M16 Q16">
    <cfRule type="top10" dxfId="34" priority="5" bottom="1" rank="1"/>
  </conditionalFormatting>
  <conditionalFormatting sqref="I17 M17 Q17">
    <cfRule type="top10" dxfId="33" priority="4" bottom="1" rank="1"/>
  </conditionalFormatting>
  <conditionalFormatting sqref="I18 M18 Q18">
    <cfRule type="top10" dxfId="32" priority="3" bottom="1" rank="1"/>
  </conditionalFormatting>
  <conditionalFormatting sqref="I19 M19 Q19">
    <cfRule type="top10" dxfId="31" priority="2" bottom="1" rank="1"/>
  </conditionalFormatting>
  <conditionalFormatting sqref="I20 M20 Q20">
    <cfRule type="top10" dxfId="30" priority="1" bottom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DFC1-B6AB-4CF0-8361-830B07542BB7}">
  <dimension ref="A1:T28"/>
  <sheetViews>
    <sheetView topLeftCell="B13" zoomScale="150" zoomScaleNormal="150" workbookViewId="0">
      <selection activeCell="E32" sqref="E32:J37"/>
    </sheetView>
  </sheetViews>
  <sheetFormatPr defaultRowHeight="15" x14ac:dyDescent="0.25"/>
  <cols>
    <col min="1" max="2" width="5" customWidth="1"/>
    <col min="5" max="5" width="12.85546875" bestFit="1" customWidth="1"/>
    <col min="20" max="20" width="9.5703125" bestFit="1" customWidth="1"/>
  </cols>
  <sheetData>
    <row r="1" spans="1:20" ht="15.75" thickBot="1" x14ac:dyDescent="0.3"/>
    <row r="2" spans="1:20" ht="16.5" thickTop="1" thickBot="1" x14ac:dyDescent="0.3">
      <c r="E2" s="24"/>
      <c r="F2" s="43" t="s">
        <v>1</v>
      </c>
      <c r="G2" s="51"/>
      <c r="H2" s="51"/>
      <c r="I2" s="51"/>
      <c r="J2" s="51"/>
      <c r="K2" s="51"/>
      <c r="L2" s="51"/>
      <c r="M2" s="51"/>
      <c r="N2" s="51"/>
      <c r="O2" s="44"/>
    </row>
    <row r="3" spans="1:20" ht="16.5" thickTop="1" thickBot="1" x14ac:dyDescent="0.3">
      <c r="C3" s="7" t="s">
        <v>0</v>
      </c>
      <c r="D3" s="8" t="s">
        <v>6</v>
      </c>
      <c r="E3" s="7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3" t="s">
        <v>2</v>
      </c>
      <c r="Q3" s="44"/>
      <c r="R3" s="43" t="s">
        <v>3</v>
      </c>
      <c r="S3" s="44"/>
      <c r="T3" s="9" t="s">
        <v>4</v>
      </c>
    </row>
    <row r="4" spans="1:20" ht="15.75" customHeight="1" thickTop="1" x14ac:dyDescent="0.25">
      <c r="A4" s="11"/>
      <c r="B4" s="48" t="s">
        <v>17</v>
      </c>
      <c r="C4" s="11" t="str">
        <f>Comparison!C6</f>
        <v>egl-g2-E</v>
      </c>
      <c r="D4" s="21">
        <f>Comparison!D6</f>
        <v>375</v>
      </c>
      <c r="E4" s="17">
        <f>Comparison!E6</f>
        <v>1602229</v>
      </c>
      <c r="F4" s="5">
        <v>1632217</v>
      </c>
      <c r="G4" s="5">
        <v>1629122</v>
      </c>
      <c r="H4" s="5">
        <v>1622745</v>
      </c>
      <c r="I4" s="5">
        <v>1627171</v>
      </c>
      <c r="J4" s="23">
        <v>1622945</v>
      </c>
      <c r="K4" s="5">
        <v>1622541</v>
      </c>
      <c r="L4" s="5">
        <v>1614739</v>
      </c>
      <c r="M4" s="5">
        <v>1630598</v>
      </c>
      <c r="N4" s="5">
        <v>1627268</v>
      </c>
      <c r="O4" s="16">
        <v>1628240</v>
      </c>
      <c r="P4" s="5">
        <f t="shared" ref="P4:P7" si="0">MIN(F4:O4)</f>
        <v>1614739</v>
      </c>
      <c r="Q4" s="13">
        <f t="shared" ref="Q4:Q7" si="1">P4/E4-1</f>
        <v>7.8078726574042356E-3</v>
      </c>
      <c r="R4" s="5">
        <f t="shared" ref="R4:R7" si="2">AVERAGE(F4:O4)</f>
        <v>1625758.6</v>
      </c>
      <c r="S4" s="13">
        <f t="shared" ref="S4:S7" si="3">R4/E4-1</f>
        <v>1.4685541205408326E-2</v>
      </c>
      <c r="T4" s="21">
        <f t="shared" ref="T4:T7" si="4">_xlfn.STDEV.P(F4:O4)</f>
        <v>4854.4449157447443</v>
      </c>
    </row>
    <row r="5" spans="1:20" x14ac:dyDescent="0.25">
      <c r="A5" s="11"/>
      <c r="B5" s="49"/>
      <c r="C5" s="11" t="str">
        <f>Comparison!C7</f>
        <v>F1_g-6</v>
      </c>
      <c r="D5" s="21">
        <f>Comparison!D7</f>
        <v>780</v>
      </c>
      <c r="E5" s="17">
        <f>Comparison!E7</f>
        <v>474809</v>
      </c>
      <c r="F5" s="5">
        <v>445604</v>
      </c>
      <c r="G5" s="5">
        <v>444138</v>
      </c>
      <c r="H5" s="5">
        <v>444061</v>
      </c>
      <c r="I5" s="5">
        <v>444136</v>
      </c>
      <c r="J5" s="22">
        <v>445286</v>
      </c>
      <c r="K5" s="5">
        <v>444137</v>
      </c>
      <c r="L5" s="5">
        <v>444552</v>
      </c>
      <c r="M5" s="5">
        <v>445200</v>
      </c>
      <c r="N5" s="5">
        <v>445707</v>
      </c>
      <c r="O5" s="17">
        <v>445274</v>
      </c>
      <c r="P5" s="5">
        <f t="shared" si="0"/>
        <v>444061</v>
      </c>
      <c r="Q5" s="13">
        <f t="shared" si="1"/>
        <v>-6.4758671381545008E-2</v>
      </c>
      <c r="R5" s="5">
        <f t="shared" si="2"/>
        <v>444809.5</v>
      </c>
      <c r="S5" s="13">
        <f t="shared" si="3"/>
        <v>-6.3182248019730047E-2</v>
      </c>
      <c r="T5" s="21">
        <f t="shared" si="4"/>
        <v>633.66935384315377</v>
      </c>
    </row>
    <row r="6" spans="1:20" x14ac:dyDescent="0.25">
      <c r="A6" s="11"/>
      <c r="B6" s="49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1541420</v>
      </c>
      <c r="G6" s="5">
        <v>1546027</v>
      </c>
      <c r="H6" s="5">
        <v>1550195</v>
      </c>
      <c r="I6" s="5">
        <v>1546617</v>
      </c>
      <c r="J6" s="22">
        <v>1543849</v>
      </c>
      <c r="K6" s="5">
        <v>1551528</v>
      </c>
      <c r="L6" s="5">
        <v>1548142</v>
      </c>
      <c r="M6" s="5">
        <v>1546299</v>
      </c>
      <c r="N6" s="5">
        <v>1541368</v>
      </c>
      <c r="O6" s="17">
        <v>1552224</v>
      </c>
      <c r="P6" s="5">
        <f t="shared" si="0"/>
        <v>1541368</v>
      </c>
      <c r="Q6" s="13">
        <f t="shared" si="1"/>
        <v>4.2283490935435264E-3</v>
      </c>
      <c r="R6" s="5">
        <f t="shared" si="2"/>
        <v>1546766.9</v>
      </c>
      <c r="S6" s="13">
        <f t="shared" si="3"/>
        <v>7.7458273556594293E-3</v>
      </c>
      <c r="T6" s="21">
        <f t="shared" si="4"/>
        <v>3648.7153478998607</v>
      </c>
    </row>
    <row r="7" spans="1:20" x14ac:dyDescent="0.25">
      <c r="A7" s="11"/>
      <c r="B7" s="49"/>
      <c r="C7" s="11" t="str">
        <f>Comparison!C9</f>
        <v>Hefei-10</v>
      </c>
      <c r="D7" s="21">
        <f>Comparison!D9</f>
        <v>1212</v>
      </c>
      <c r="E7" s="17">
        <f>Comparison!E9</f>
        <v>1748829</v>
      </c>
      <c r="F7" s="5">
        <v>1774126</v>
      </c>
      <c r="G7" s="5">
        <v>1774995</v>
      </c>
      <c r="H7" s="5">
        <v>1759294</v>
      </c>
      <c r="I7" s="5">
        <v>1769869</v>
      </c>
      <c r="J7" s="22">
        <v>1772879</v>
      </c>
      <c r="K7" s="5">
        <v>1763650</v>
      </c>
      <c r="L7" s="5">
        <v>1776479</v>
      </c>
      <c r="M7" s="5">
        <v>1775310</v>
      </c>
      <c r="N7" s="5">
        <v>1764049</v>
      </c>
      <c r="O7" s="17">
        <v>1776189</v>
      </c>
      <c r="P7" s="5">
        <f t="shared" si="0"/>
        <v>1759294</v>
      </c>
      <c r="Q7" s="13">
        <f t="shared" si="1"/>
        <v>5.9840041536365352E-3</v>
      </c>
      <c r="R7" s="5">
        <f t="shared" si="2"/>
        <v>1770684</v>
      </c>
      <c r="S7" s="13">
        <f t="shared" si="3"/>
        <v>1.2496933662467846E-2</v>
      </c>
      <c r="T7" s="21">
        <f t="shared" si="4"/>
        <v>5868.8477744783941</v>
      </c>
    </row>
    <row r="8" spans="1:20" x14ac:dyDescent="0.25">
      <c r="A8" s="11"/>
      <c r="B8" s="49"/>
      <c r="C8" s="11" t="str">
        <f>Comparison!C10</f>
        <v>Beijing-5</v>
      </c>
      <c r="D8" s="21">
        <f>Comparison!D10</f>
        <v>1792</v>
      </c>
      <c r="E8" s="17">
        <f>Comparison!E10</f>
        <v>2199275</v>
      </c>
      <c r="F8" s="5">
        <v>2227620</v>
      </c>
      <c r="G8" s="5">
        <v>2224625</v>
      </c>
      <c r="H8" s="5">
        <v>2224167</v>
      </c>
      <c r="I8" s="5">
        <v>2229609</v>
      </c>
      <c r="J8" s="22">
        <v>2220606</v>
      </c>
      <c r="K8" s="5">
        <v>2224119</v>
      </c>
      <c r="L8" s="5">
        <v>2224072</v>
      </c>
      <c r="M8" s="5">
        <v>2221270</v>
      </c>
      <c r="N8" s="5">
        <v>2229248</v>
      </c>
      <c r="O8" s="17">
        <v>2226422</v>
      </c>
      <c r="P8" s="5">
        <f t="shared" ref="P8" si="5">MIN(F8:O8)</f>
        <v>2220606</v>
      </c>
      <c r="Q8" s="13">
        <f t="shared" ref="Q8" si="6">P8/E8-1</f>
        <v>9.6991053870025823E-3</v>
      </c>
      <c r="R8" s="5">
        <f t="shared" ref="R8" si="7">AVERAGE(F8:O8)</f>
        <v>2225175.7999999998</v>
      </c>
      <c r="S8" s="13">
        <f t="shared" ref="S8" si="8">R8/E8-1</f>
        <v>1.1776971956667381E-2</v>
      </c>
      <c r="T8" s="21">
        <f t="shared" ref="T8" si="9">_xlfn.STDEV.P(F8:O8)</f>
        <v>2890.6367395437292</v>
      </c>
    </row>
    <row r="9" spans="1:20" x14ac:dyDescent="0.25">
      <c r="A9" s="11"/>
      <c r="B9" s="49"/>
      <c r="C9" s="11"/>
      <c r="D9" s="21"/>
      <c r="E9" s="17"/>
      <c r="F9" s="5"/>
      <c r="G9" s="5"/>
      <c r="H9" s="5"/>
      <c r="I9" s="5"/>
      <c r="J9" s="22"/>
      <c r="K9" s="5"/>
      <c r="L9" s="5"/>
      <c r="M9" s="5"/>
      <c r="N9" s="5"/>
      <c r="O9" s="17"/>
      <c r="P9" s="5"/>
      <c r="Q9" s="13"/>
      <c r="R9" s="5"/>
      <c r="S9" s="13"/>
      <c r="T9" s="21"/>
    </row>
    <row r="10" spans="1:20" x14ac:dyDescent="0.25">
      <c r="A10" s="11"/>
      <c r="B10" s="49"/>
      <c r="C10" s="11"/>
      <c r="D10" s="21"/>
      <c r="E10" s="17"/>
      <c r="F10" s="5"/>
      <c r="G10" s="5"/>
      <c r="H10" s="5"/>
      <c r="I10" s="5"/>
      <c r="J10" s="22"/>
      <c r="K10" s="5"/>
      <c r="L10" s="5"/>
      <c r="M10" s="5"/>
      <c r="N10" s="5"/>
      <c r="O10" s="17"/>
      <c r="P10" s="5"/>
      <c r="Q10" s="13"/>
      <c r="R10" s="5"/>
      <c r="S10" s="13"/>
      <c r="T10" s="21"/>
    </row>
    <row r="11" spans="1:20" x14ac:dyDescent="0.25">
      <c r="B11" s="49"/>
      <c r="E11" s="5"/>
      <c r="P11" s="5"/>
      <c r="Q11" s="6"/>
      <c r="R11" s="5"/>
      <c r="S11" s="6"/>
      <c r="T11" s="5"/>
    </row>
    <row r="12" spans="1:20" x14ac:dyDescent="0.25">
      <c r="B12" s="49"/>
      <c r="E12" s="5"/>
      <c r="P12" s="5"/>
      <c r="Q12" s="6"/>
      <c r="R12" s="5"/>
      <c r="S12" s="6"/>
      <c r="T12" s="5"/>
    </row>
    <row r="13" spans="1:20" x14ac:dyDescent="0.25">
      <c r="B13" s="49"/>
      <c r="E13" s="5"/>
      <c r="P13" s="5"/>
      <c r="Q13" s="6"/>
      <c r="R13" s="5"/>
      <c r="S13" s="6"/>
      <c r="T13" s="5"/>
    </row>
    <row r="14" spans="1:20" x14ac:dyDescent="0.25">
      <c r="B14" s="27"/>
      <c r="E14" s="5"/>
      <c r="P14" s="5"/>
      <c r="Q14" s="6"/>
      <c r="R14" s="5"/>
      <c r="S14" s="6"/>
      <c r="T14" s="5"/>
    </row>
    <row r="15" spans="1:20" ht="15.75" thickBot="1" x14ac:dyDescent="0.3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R15" s="5"/>
      <c r="S15" s="6"/>
      <c r="T15" s="5"/>
    </row>
    <row r="16" spans="1:20" ht="16.5" thickTop="1" thickBot="1" x14ac:dyDescent="0.3">
      <c r="B16" s="26"/>
      <c r="F16" s="43" t="s">
        <v>1</v>
      </c>
      <c r="G16" s="51"/>
      <c r="H16" s="51"/>
      <c r="I16" s="51"/>
      <c r="J16" s="51"/>
      <c r="K16" s="51"/>
      <c r="L16" s="51"/>
      <c r="M16" s="51"/>
      <c r="N16" s="51"/>
      <c r="O16" s="44"/>
    </row>
    <row r="17" spans="2:20" ht="16.5" thickTop="1" thickBot="1" x14ac:dyDescent="0.3">
      <c r="B17" s="11"/>
      <c r="C17" s="1" t="s">
        <v>0</v>
      </c>
      <c r="D17" s="2" t="s">
        <v>6</v>
      </c>
      <c r="E17" s="1" t="s">
        <v>5</v>
      </c>
      <c r="F17" s="3">
        <v>1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2">
        <v>10</v>
      </c>
      <c r="P17" s="43" t="s">
        <v>2</v>
      </c>
      <c r="Q17" s="44"/>
      <c r="R17" s="43" t="s">
        <v>3</v>
      </c>
      <c r="S17" s="44"/>
      <c r="T17" s="1" t="s">
        <v>4</v>
      </c>
    </row>
    <row r="18" spans="2:20" ht="15.75" thickTop="1" x14ac:dyDescent="0.25">
      <c r="B18" s="48" t="s">
        <v>17</v>
      </c>
      <c r="C18" s="11" t="str">
        <f>Comparison!C6</f>
        <v>egl-g2-E</v>
      </c>
      <c r="D18" s="21">
        <f>Comparison!D6</f>
        <v>375</v>
      </c>
      <c r="E18" s="17">
        <f>Comparison!E6</f>
        <v>1602229</v>
      </c>
      <c r="F18" s="5">
        <v>1625766</v>
      </c>
      <c r="G18" s="5">
        <v>1624105</v>
      </c>
      <c r="H18" s="5">
        <v>1609029</v>
      </c>
      <c r="I18" s="5">
        <v>1620742</v>
      </c>
      <c r="J18" s="23">
        <v>1615460</v>
      </c>
      <c r="K18" s="5">
        <v>1623492</v>
      </c>
      <c r="L18" s="5">
        <v>1626324</v>
      </c>
      <c r="M18" s="5">
        <v>1618946</v>
      </c>
      <c r="N18" s="5">
        <v>1621087</v>
      </c>
      <c r="O18" s="16">
        <v>1617052</v>
      </c>
      <c r="P18" s="5">
        <f t="shared" ref="P18:P21" si="10">MIN(F18:O18)</f>
        <v>1609029</v>
      </c>
      <c r="Q18" s="13">
        <f t="shared" ref="Q18:Q21" si="11">P18/E18-1</f>
        <v>4.2440874556632924E-3</v>
      </c>
      <c r="R18" s="5">
        <f t="shared" ref="R18:R21" si="12">AVERAGE(F18:O18)</f>
        <v>1620200.3</v>
      </c>
      <c r="S18" s="13">
        <f t="shared" ref="S18:S21" si="13">R18/E18-1</f>
        <v>1.1216436601759305E-2</v>
      </c>
      <c r="T18" s="21">
        <f t="shared" ref="T18:T21" si="14">_xlfn.STDEV.P(F18:O18)</f>
        <v>5043.7269365024122</v>
      </c>
    </row>
    <row r="19" spans="2:20" x14ac:dyDescent="0.25">
      <c r="B19" s="49"/>
      <c r="C19" s="11" t="str">
        <f>Comparison!C7</f>
        <v>F1_g-6</v>
      </c>
      <c r="D19" s="21">
        <f>Comparison!D7</f>
        <v>780</v>
      </c>
      <c r="E19" s="17">
        <f>Comparison!E7</f>
        <v>474809</v>
      </c>
      <c r="F19" s="5">
        <v>443957</v>
      </c>
      <c r="G19" s="5">
        <v>443706</v>
      </c>
      <c r="H19" s="5">
        <v>441014</v>
      </c>
      <c r="I19" s="5">
        <v>442086</v>
      </c>
      <c r="J19" s="22">
        <v>443625</v>
      </c>
      <c r="K19" s="5">
        <v>442949</v>
      </c>
      <c r="L19" s="5">
        <v>443012</v>
      </c>
      <c r="M19" s="5">
        <v>442381</v>
      </c>
      <c r="N19" s="5">
        <v>443459</v>
      </c>
      <c r="O19" s="17">
        <v>442640</v>
      </c>
      <c r="P19" s="5">
        <f t="shared" si="10"/>
        <v>441014</v>
      </c>
      <c r="Q19" s="13">
        <f t="shared" si="11"/>
        <v>-7.1175988660703515E-2</v>
      </c>
      <c r="R19" s="5">
        <f t="shared" si="12"/>
        <v>442882.9</v>
      </c>
      <c r="S19" s="13">
        <f t="shared" si="13"/>
        <v>-6.7239879614750309E-2</v>
      </c>
      <c r="T19" s="21">
        <f t="shared" si="14"/>
        <v>846.9690017940444</v>
      </c>
    </row>
    <row r="20" spans="2:20" x14ac:dyDescent="0.25">
      <c r="B20" s="49"/>
      <c r="C20" s="11" t="str">
        <f>Comparison!C8</f>
        <v>Beijing-3</v>
      </c>
      <c r="D20" s="21">
        <f>Comparison!D8</f>
        <v>1075</v>
      </c>
      <c r="E20" s="17">
        <f>Comparison!E8</f>
        <v>1534878</v>
      </c>
      <c r="F20" s="5">
        <v>1542191</v>
      </c>
      <c r="G20" s="5">
        <v>1537164</v>
      </c>
      <c r="H20" s="5">
        <v>1542325</v>
      </c>
      <c r="I20" s="5">
        <v>1541168</v>
      </c>
      <c r="J20" s="22">
        <v>1540492</v>
      </c>
      <c r="K20" s="5">
        <v>1541798</v>
      </c>
      <c r="L20" s="5">
        <v>1537730</v>
      </c>
      <c r="M20" s="5">
        <v>1540414</v>
      </c>
      <c r="N20" s="5">
        <v>1541009</v>
      </c>
      <c r="O20" s="17">
        <v>1542186</v>
      </c>
      <c r="P20" s="5">
        <f t="shared" si="10"/>
        <v>1537164</v>
      </c>
      <c r="Q20" s="13">
        <f t="shared" si="11"/>
        <v>1.489369187648748E-3</v>
      </c>
      <c r="R20" s="5">
        <f t="shared" si="12"/>
        <v>1540647.7</v>
      </c>
      <c r="S20" s="13">
        <f t="shared" si="13"/>
        <v>3.7590609807425235E-3</v>
      </c>
      <c r="T20" s="21">
        <f t="shared" si="14"/>
        <v>1732.4524264752556</v>
      </c>
    </row>
    <row r="21" spans="2:20" x14ac:dyDescent="0.25">
      <c r="B21" s="49"/>
      <c r="C21" s="11" t="str">
        <f>Comparison!C9</f>
        <v>Hefei-10</v>
      </c>
      <c r="D21" s="21">
        <f>Comparison!D9</f>
        <v>1212</v>
      </c>
      <c r="E21" s="17">
        <f>Comparison!E9</f>
        <v>1748829</v>
      </c>
      <c r="F21" s="5">
        <v>1759934</v>
      </c>
      <c r="G21" s="5">
        <v>1759398</v>
      </c>
      <c r="H21" s="5">
        <v>1763277</v>
      </c>
      <c r="I21" s="5">
        <v>1761469</v>
      </c>
      <c r="J21" s="22">
        <v>1759289</v>
      </c>
      <c r="K21" s="5">
        <v>1751683</v>
      </c>
      <c r="L21" s="5">
        <v>1761838</v>
      </c>
      <c r="M21" s="5">
        <v>1759900</v>
      </c>
      <c r="N21" s="5">
        <v>1757075</v>
      </c>
      <c r="O21" s="17">
        <v>1754102</v>
      </c>
      <c r="P21" s="5">
        <f t="shared" si="10"/>
        <v>1751683</v>
      </c>
      <c r="Q21" s="13">
        <f t="shared" si="11"/>
        <v>1.6319491499741101E-3</v>
      </c>
      <c r="R21" s="5">
        <f t="shared" si="12"/>
        <v>1758796.5</v>
      </c>
      <c r="S21" s="13">
        <f t="shared" si="13"/>
        <v>5.6995280842209173E-3</v>
      </c>
      <c r="T21" s="21">
        <f t="shared" si="14"/>
        <v>3393.9300302157085</v>
      </c>
    </row>
    <row r="22" spans="2:20" x14ac:dyDescent="0.25">
      <c r="B22" s="49"/>
      <c r="C22" s="11" t="str">
        <f>Comparison!C10</f>
        <v>Beijing-5</v>
      </c>
      <c r="D22" s="21">
        <f>Comparison!D10</f>
        <v>1792</v>
      </c>
      <c r="E22" s="17">
        <f>Comparison!E10</f>
        <v>2199275</v>
      </c>
      <c r="F22" s="5">
        <v>2207166</v>
      </c>
      <c r="G22" s="5">
        <v>2213310</v>
      </c>
      <c r="H22" s="5">
        <v>2215951</v>
      </c>
      <c r="I22" s="5">
        <v>2213357</v>
      </c>
      <c r="J22" s="22">
        <v>2213153</v>
      </c>
      <c r="K22" s="5">
        <v>2215283</v>
      </c>
      <c r="L22" s="5">
        <v>2221902</v>
      </c>
      <c r="M22" s="5">
        <v>2219764</v>
      </c>
      <c r="N22" s="5">
        <v>2213029</v>
      </c>
      <c r="O22" s="17">
        <v>2212731</v>
      </c>
      <c r="P22" s="5">
        <f t="shared" ref="P22" si="15">MIN(F22:O22)</f>
        <v>2207166</v>
      </c>
      <c r="Q22" s="13">
        <f t="shared" ref="Q22" si="16">P22/E22-1</f>
        <v>3.5880005911039792E-3</v>
      </c>
      <c r="R22" s="5">
        <f t="shared" ref="R22" si="17">AVERAGE(F22:O22)</f>
        <v>2214564.6</v>
      </c>
      <c r="S22" s="13">
        <f t="shared" ref="S22" si="18">R22/E22-1</f>
        <v>6.9521092178104205E-3</v>
      </c>
      <c r="T22" s="21">
        <f t="shared" ref="T22" si="19">_xlfn.STDEV.P(F22:O22)</f>
        <v>3857.379607972231</v>
      </c>
    </row>
    <row r="23" spans="2:20" x14ac:dyDescent="0.25">
      <c r="B23" s="49"/>
      <c r="C23" s="11"/>
      <c r="D23" s="21"/>
      <c r="E23" s="17"/>
      <c r="F23" s="5"/>
      <c r="G23" s="5"/>
      <c r="H23" s="5"/>
      <c r="I23" s="5"/>
      <c r="J23" s="22"/>
      <c r="K23" s="22"/>
      <c r="L23" s="22"/>
      <c r="M23" s="22"/>
      <c r="N23" s="22"/>
      <c r="O23" s="17"/>
      <c r="P23" s="5"/>
      <c r="Q23" s="13"/>
      <c r="R23" s="5"/>
      <c r="S23" s="13"/>
      <c r="T23" s="21"/>
    </row>
    <row r="24" spans="2:20" x14ac:dyDescent="0.25">
      <c r="B24" s="49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49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49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49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</sheetData>
  <mergeCells count="8">
    <mergeCell ref="B18:B27"/>
    <mergeCell ref="B4:B13"/>
    <mergeCell ref="P3:Q3"/>
    <mergeCell ref="R3:S3"/>
    <mergeCell ref="F2:O2"/>
    <mergeCell ref="F16:O16"/>
    <mergeCell ref="P17:Q17"/>
    <mergeCell ref="R17:S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B514-066C-4E5B-AFC3-BF5602F4CDA8}">
  <dimension ref="A1:T29"/>
  <sheetViews>
    <sheetView topLeftCell="C13" zoomScale="150" zoomScaleNormal="150" workbookViewId="0">
      <selection activeCell="E31" sqref="E31:J35"/>
    </sheetView>
  </sheetViews>
  <sheetFormatPr defaultRowHeight="15" x14ac:dyDescent="0.25"/>
  <cols>
    <col min="1" max="2" width="4" customWidth="1"/>
    <col min="8" max="8" width="11" bestFit="1" customWidth="1"/>
  </cols>
  <sheetData>
    <row r="1" spans="1:20" ht="15.75" thickBot="1" x14ac:dyDescent="0.3"/>
    <row r="2" spans="1:20" ht="16.5" thickTop="1" thickBot="1" x14ac:dyDescent="0.3">
      <c r="F2" s="43" t="s">
        <v>1</v>
      </c>
      <c r="G2" s="51"/>
      <c r="H2" s="51"/>
      <c r="I2" s="51"/>
      <c r="J2" s="51"/>
      <c r="K2" s="51"/>
      <c r="L2" s="51"/>
      <c r="M2" s="51"/>
      <c r="N2" s="51"/>
      <c r="O2" s="44"/>
    </row>
    <row r="3" spans="1:20" ht="16.5" thickTop="1" thickBot="1" x14ac:dyDescent="0.3">
      <c r="B3" s="25"/>
      <c r="C3" s="1" t="s">
        <v>0</v>
      </c>
      <c r="D3" s="2" t="s">
        <v>6</v>
      </c>
      <c r="E3" s="1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2">
        <v>10</v>
      </c>
      <c r="P3" s="43" t="s">
        <v>2</v>
      </c>
      <c r="Q3" s="44"/>
      <c r="R3" s="43" t="s">
        <v>3</v>
      </c>
      <c r="S3" s="44"/>
      <c r="T3" s="1" t="s">
        <v>4</v>
      </c>
    </row>
    <row r="4" spans="1:20" ht="15.75" thickTop="1" x14ac:dyDescent="0.25">
      <c r="A4" s="11"/>
      <c r="B4" s="49" t="s">
        <v>16</v>
      </c>
      <c r="C4" s="11" t="str">
        <f>Comparison!C6</f>
        <v>egl-g2-E</v>
      </c>
      <c r="D4" s="20">
        <f>Comparison!D6</f>
        <v>375</v>
      </c>
      <c r="E4" s="16">
        <f>Comparison!E6</f>
        <v>1602229</v>
      </c>
      <c r="F4" s="5">
        <v>1611893</v>
      </c>
      <c r="G4" s="5">
        <v>1620434</v>
      </c>
      <c r="H4" s="5">
        <v>1616963</v>
      </c>
      <c r="I4" s="5">
        <v>1617617</v>
      </c>
      <c r="J4" s="23">
        <v>1609826</v>
      </c>
      <c r="K4" s="22">
        <v>1626478</v>
      </c>
      <c r="L4" s="22">
        <v>1621322</v>
      </c>
      <c r="M4" s="22">
        <v>1616597</v>
      </c>
      <c r="N4" s="22">
        <v>1616973</v>
      </c>
      <c r="O4" s="16">
        <v>1613890</v>
      </c>
      <c r="P4" s="5">
        <f>MIN(F4:O4)</f>
        <v>1609826</v>
      </c>
      <c r="Q4" s="13">
        <f>P4/E4-1</f>
        <v>4.7415194706874608E-3</v>
      </c>
      <c r="R4" s="5">
        <f>AVERAGE(F4:O4)</f>
        <v>1617199.3</v>
      </c>
      <c r="S4" s="13">
        <f>R4/E4-1</f>
        <v>9.3434209466936036E-3</v>
      </c>
      <c r="T4" s="21">
        <f>_xlfn.STDEV.P(F4:O4)</f>
        <v>4557.1080753038977</v>
      </c>
    </row>
    <row r="5" spans="1:20" x14ac:dyDescent="0.25">
      <c r="A5" s="11"/>
      <c r="B5" s="49"/>
      <c r="C5" s="11" t="str">
        <f>Comparison!C7</f>
        <v>F1_g-6</v>
      </c>
      <c r="D5" s="21">
        <f>Comparison!D7</f>
        <v>780</v>
      </c>
      <c r="E5" s="21">
        <f>Comparison!E7</f>
        <v>474809</v>
      </c>
      <c r="F5" s="5">
        <v>441888</v>
      </c>
      <c r="G5" s="5">
        <v>442503</v>
      </c>
      <c r="H5" s="5">
        <v>442616</v>
      </c>
      <c r="I5" s="5">
        <v>440299</v>
      </c>
      <c r="J5" s="22">
        <v>440842</v>
      </c>
      <c r="K5" s="22">
        <v>442510</v>
      </c>
      <c r="L5" s="22">
        <v>442407</v>
      </c>
      <c r="M5" s="22">
        <v>439439</v>
      </c>
      <c r="N5" s="22">
        <v>441399</v>
      </c>
      <c r="O5" s="17">
        <v>441882</v>
      </c>
      <c r="P5" s="5">
        <f t="shared" ref="P5:P8" si="0">MIN(F5:O5)</f>
        <v>439439</v>
      </c>
      <c r="Q5" s="13">
        <f t="shared" ref="Q5:Q8" si="1">P5/E5-1</f>
        <v>-7.4493111967127823E-2</v>
      </c>
      <c r="R5" s="5">
        <f t="shared" ref="R5:R8" si="2">AVERAGE(F5:O5)</f>
        <v>441578.5</v>
      </c>
      <c r="S5" s="13">
        <f t="shared" ref="S5:S8" si="3">R5/E5-1</f>
        <v>-6.9987089545480385E-2</v>
      </c>
      <c r="T5" s="21">
        <f t="shared" ref="T5:T8" si="4">_xlfn.STDEV.P(F5:O5)</f>
        <v>1022.8561238023655</v>
      </c>
    </row>
    <row r="6" spans="1:20" x14ac:dyDescent="0.25">
      <c r="A6" s="11"/>
      <c r="B6" s="49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1549577</v>
      </c>
      <c r="G6" s="5">
        <v>1542637</v>
      </c>
      <c r="H6" s="5">
        <v>1538368</v>
      </c>
      <c r="I6" s="5">
        <v>1544190</v>
      </c>
      <c r="J6" s="22">
        <v>1547520</v>
      </c>
      <c r="K6" s="22">
        <v>1541180</v>
      </c>
      <c r="L6" s="22">
        <v>1549478</v>
      </c>
      <c r="M6" s="22">
        <v>1546836</v>
      </c>
      <c r="N6" s="22">
        <v>1542914</v>
      </c>
      <c r="O6" s="17">
        <v>1546513</v>
      </c>
      <c r="P6" s="5">
        <f t="shared" si="0"/>
        <v>1538368</v>
      </c>
      <c r="Q6" s="13">
        <f t="shared" si="1"/>
        <v>2.2737963538470574E-3</v>
      </c>
      <c r="R6" s="5">
        <f t="shared" si="2"/>
        <v>1544921.3</v>
      </c>
      <c r="S6" s="13">
        <f t="shared" si="3"/>
        <v>6.5433865101982569E-3</v>
      </c>
      <c r="T6" s="21">
        <f t="shared" si="4"/>
        <v>3494.5247187564719</v>
      </c>
    </row>
    <row r="7" spans="1:20" x14ac:dyDescent="0.25">
      <c r="A7" s="11"/>
      <c r="B7" s="49"/>
      <c r="C7" s="11" t="str">
        <f>Comparison!C9</f>
        <v>Hefei-10</v>
      </c>
      <c r="D7" s="21">
        <f>Comparison!D9</f>
        <v>1212</v>
      </c>
      <c r="E7" s="21">
        <f>Comparison!E9</f>
        <v>1748829</v>
      </c>
      <c r="F7" s="5">
        <v>1761155</v>
      </c>
      <c r="G7" s="5">
        <v>1761054</v>
      </c>
      <c r="H7" s="5">
        <v>1751271</v>
      </c>
      <c r="I7" s="5">
        <v>1758563</v>
      </c>
      <c r="J7" s="22">
        <v>1759826</v>
      </c>
      <c r="K7" s="22">
        <v>1763297</v>
      </c>
      <c r="L7" s="22">
        <v>1756139</v>
      </c>
      <c r="M7" s="22">
        <v>1756357</v>
      </c>
      <c r="N7" s="22">
        <v>1768005</v>
      </c>
      <c r="O7" s="17">
        <v>1761196</v>
      </c>
      <c r="P7" s="5">
        <f t="shared" si="0"/>
        <v>1751271</v>
      </c>
      <c r="Q7" s="13">
        <f t="shared" si="1"/>
        <v>1.3963629377142794E-3</v>
      </c>
      <c r="R7" s="5">
        <f t="shared" si="2"/>
        <v>1759686.3</v>
      </c>
      <c r="S7" s="13">
        <f t="shared" si="3"/>
        <v>6.2083256853586732E-3</v>
      </c>
      <c r="T7" s="21">
        <f t="shared" si="4"/>
        <v>4293.145351604112</v>
      </c>
    </row>
    <row r="8" spans="1:20" x14ac:dyDescent="0.25">
      <c r="A8" s="11"/>
      <c r="B8" s="49"/>
      <c r="C8" s="11" t="str">
        <f>Comparison!C10</f>
        <v>Beijing-5</v>
      </c>
      <c r="D8" s="21">
        <f>Comparison!D10</f>
        <v>1792</v>
      </c>
      <c r="E8" s="21">
        <f>Comparison!E10</f>
        <v>2199275</v>
      </c>
      <c r="F8" s="5">
        <v>2209706</v>
      </c>
      <c r="G8" s="5">
        <v>2223765</v>
      </c>
      <c r="H8" s="5">
        <v>2216618</v>
      </c>
      <c r="I8" s="5">
        <v>2214576</v>
      </c>
      <c r="J8" s="22">
        <v>2215984</v>
      </c>
      <c r="K8" s="22">
        <v>2225876</v>
      </c>
      <c r="L8" s="22">
        <v>2215011</v>
      </c>
      <c r="M8" s="22">
        <v>2213932</v>
      </c>
      <c r="N8" s="22">
        <v>2202023</v>
      </c>
      <c r="O8" s="17">
        <v>2215778</v>
      </c>
      <c r="P8" s="5">
        <f t="shared" si="0"/>
        <v>2202023</v>
      </c>
      <c r="Q8" s="13">
        <f t="shared" si="1"/>
        <v>1.2495026770185103E-3</v>
      </c>
      <c r="R8" s="5">
        <f t="shared" si="2"/>
        <v>2215326.9</v>
      </c>
      <c r="S8" s="13">
        <f t="shared" si="3"/>
        <v>7.2987234429526815E-3</v>
      </c>
      <c r="T8" s="21">
        <f t="shared" si="4"/>
        <v>6292.7332288918778</v>
      </c>
    </row>
    <row r="9" spans="1:20" x14ac:dyDescent="0.25">
      <c r="A9" s="11"/>
      <c r="B9" s="49"/>
      <c r="C9" s="11"/>
      <c r="D9" s="21"/>
      <c r="E9" s="17"/>
      <c r="F9" s="5"/>
      <c r="G9" s="5"/>
      <c r="H9" s="5"/>
      <c r="I9" s="5"/>
      <c r="J9" s="22"/>
      <c r="K9" s="22"/>
      <c r="L9" s="22"/>
      <c r="M9" s="22"/>
      <c r="N9" s="22"/>
      <c r="O9" s="17"/>
      <c r="P9" s="5"/>
      <c r="Q9" s="13"/>
      <c r="R9" s="5"/>
      <c r="S9" s="13"/>
      <c r="T9" s="21"/>
    </row>
    <row r="10" spans="1:20" x14ac:dyDescent="0.25">
      <c r="A10" s="11"/>
      <c r="B10" s="49"/>
      <c r="C10" s="11"/>
      <c r="D10" s="21"/>
      <c r="E10" s="17"/>
      <c r="F10" s="5"/>
      <c r="G10" s="5"/>
      <c r="H10" s="5"/>
      <c r="I10" s="5"/>
      <c r="J10" s="22"/>
      <c r="K10" s="22"/>
      <c r="L10" s="22"/>
      <c r="M10" s="22"/>
      <c r="N10" s="22"/>
      <c r="O10" s="17"/>
      <c r="P10" s="5"/>
      <c r="Q10" s="13"/>
      <c r="R10" s="5"/>
      <c r="S10" s="13"/>
      <c r="T10" s="21"/>
    </row>
    <row r="11" spans="1:20" x14ac:dyDescent="0.25">
      <c r="A11" s="11"/>
      <c r="B11" s="49"/>
      <c r="C11" s="11"/>
      <c r="D11" s="21"/>
      <c r="E11" s="17"/>
      <c r="P11" s="5"/>
      <c r="Q11" s="13"/>
      <c r="R11" s="5"/>
      <c r="S11" s="13"/>
      <c r="T11" s="21"/>
    </row>
    <row r="12" spans="1:20" x14ac:dyDescent="0.25">
      <c r="A12" s="11"/>
      <c r="B12" s="49"/>
      <c r="C12" s="11"/>
      <c r="D12" s="21"/>
      <c r="E12" s="17"/>
      <c r="P12" s="5"/>
      <c r="Q12" s="13"/>
      <c r="R12" s="5"/>
      <c r="S12" s="13"/>
      <c r="T12" s="21"/>
    </row>
    <row r="13" spans="1:20" x14ac:dyDescent="0.25">
      <c r="A13" s="11"/>
      <c r="B13" s="49"/>
      <c r="C13" s="11"/>
      <c r="D13" s="21"/>
      <c r="E13" s="17"/>
      <c r="P13" s="5"/>
      <c r="Q13" s="13"/>
      <c r="R13" s="5"/>
      <c r="S13" s="13"/>
      <c r="T13" s="21"/>
    </row>
    <row r="14" spans="1:20" x14ac:dyDescent="0.25">
      <c r="A14" s="11"/>
      <c r="B14" s="49"/>
      <c r="C14" s="11"/>
      <c r="D14" s="21"/>
      <c r="E14" s="17"/>
      <c r="F14" s="5"/>
      <c r="G14" s="5"/>
      <c r="H14" s="5"/>
      <c r="I14" s="5"/>
      <c r="J14" s="22"/>
      <c r="K14" s="22"/>
      <c r="L14" s="22"/>
      <c r="M14" s="22"/>
      <c r="N14" s="22"/>
      <c r="O14" s="17"/>
      <c r="P14" s="5"/>
      <c r="Q14" s="13"/>
      <c r="R14" s="5"/>
      <c r="S14" s="13"/>
      <c r="T14" s="21"/>
    </row>
    <row r="16" spans="1:20" ht="15.75" thickBot="1" x14ac:dyDescent="0.3"/>
    <row r="17" spans="2:20" ht="16.5" thickTop="1" thickBot="1" x14ac:dyDescent="0.3">
      <c r="B17" s="26"/>
      <c r="F17" s="43" t="s">
        <v>1</v>
      </c>
      <c r="G17" s="51"/>
      <c r="H17" s="51"/>
      <c r="I17" s="51"/>
      <c r="J17" s="51"/>
      <c r="K17" s="51"/>
      <c r="L17" s="51"/>
      <c r="M17" s="51"/>
      <c r="N17" s="51"/>
      <c r="O17" s="44"/>
    </row>
    <row r="18" spans="2:20" ht="16.5" customHeight="1" thickTop="1" thickBot="1" x14ac:dyDescent="0.3">
      <c r="B18" s="11"/>
      <c r="C18" s="1" t="s">
        <v>0</v>
      </c>
      <c r="D18" s="2" t="s">
        <v>6</v>
      </c>
      <c r="E18" s="1" t="s">
        <v>5</v>
      </c>
      <c r="F18" s="3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2">
        <v>10</v>
      </c>
      <c r="P18" s="43" t="s">
        <v>2</v>
      </c>
      <c r="Q18" s="44"/>
      <c r="R18" s="43" t="s">
        <v>3</v>
      </c>
      <c r="S18" s="44"/>
      <c r="T18" s="1" t="s">
        <v>4</v>
      </c>
    </row>
    <row r="19" spans="2:20" ht="16.5" customHeight="1" thickTop="1" x14ac:dyDescent="0.25">
      <c r="B19" s="48" t="s">
        <v>17</v>
      </c>
      <c r="C19" s="11" t="str">
        <f>Comparison!C6</f>
        <v>egl-g2-E</v>
      </c>
      <c r="D19" s="20">
        <f>Comparison!D6</f>
        <v>375</v>
      </c>
      <c r="E19" s="16">
        <f>Comparison!E6</f>
        <v>1602229</v>
      </c>
      <c r="F19" s="5">
        <v>1614299</v>
      </c>
      <c r="G19" s="5">
        <v>1625232</v>
      </c>
      <c r="H19" s="5">
        <v>1617464</v>
      </c>
      <c r="I19" s="5">
        <v>1618932</v>
      </c>
      <c r="J19" s="23">
        <v>1613618</v>
      </c>
      <c r="K19" s="22">
        <v>1618958</v>
      </c>
      <c r="L19" s="22">
        <v>1615979</v>
      </c>
      <c r="M19" s="22">
        <v>1619191</v>
      </c>
      <c r="N19" s="22">
        <v>1611124</v>
      </c>
      <c r="O19" s="16">
        <v>1622446</v>
      </c>
      <c r="P19" s="5">
        <f>MIN(F19:O19)</f>
        <v>1611124</v>
      </c>
      <c r="Q19" s="13">
        <f>P19/E19-1</f>
        <v>5.5516408703124576E-3</v>
      </c>
      <c r="R19" s="5">
        <f>AVERAGE(F19:O19)</f>
        <v>1617724.3</v>
      </c>
      <c r="S19" s="13">
        <f>R19/E19-1</f>
        <v>9.671089463491267E-3</v>
      </c>
      <c r="T19" s="21">
        <f>_xlfn.STDEV.P(F19:O19)</f>
        <v>3988.2821126394761</v>
      </c>
    </row>
    <row r="20" spans="2:20" x14ac:dyDescent="0.25">
      <c r="B20" s="49"/>
      <c r="C20" s="11" t="str">
        <f>Comparison!C7</f>
        <v>F1_g-6</v>
      </c>
      <c r="D20" s="21">
        <f>Comparison!D7</f>
        <v>780</v>
      </c>
      <c r="E20" s="21">
        <f>Comparison!E7</f>
        <v>474809</v>
      </c>
      <c r="F20" s="5">
        <v>440504</v>
      </c>
      <c r="G20" s="5">
        <v>438069</v>
      </c>
      <c r="H20" s="5">
        <v>440419</v>
      </c>
      <c r="I20" s="5">
        <v>440879</v>
      </c>
      <c r="J20" s="22">
        <v>439616</v>
      </c>
      <c r="K20" s="22">
        <v>437617</v>
      </c>
      <c r="L20" s="22">
        <v>439680</v>
      </c>
      <c r="M20" s="22">
        <v>438760</v>
      </c>
      <c r="N20" s="22">
        <v>437936</v>
      </c>
      <c r="O20" s="17">
        <v>438610</v>
      </c>
      <c r="P20" s="5">
        <f t="shared" ref="P20:P23" si="5">MIN(F20:O20)</f>
        <v>437617</v>
      </c>
      <c r="Q20" s="13">
        <f t="shared" ref="Q20:Q23" si="6">P20/E20-1</f>
        <v>-7.8330444452400894E-2</v>
      </c>
      <c r="R20" s="5">
        <f t="shared" ref="R20:R23" si="7">AVERAGE(F20:O20)</f>
        <v>439209</v>
      </c>
      <c r="S20" s="13">
        <f t="shared" ref="S20:S23" si="8">R20/E20-1</f>
        <v>-7.4977517275367611E-2</v>
      </c>
      <c r="T20" s="21">
        <f t="shared" ref="T20:T23" si="9">_xlfn.STDEV.P(F20:O20)</f>
        <v>1110.518347439609</v>
      </c>
    </row>
    <row r="21" spans="2:20" x14ac:dyDescent="0.25">
      <c r="B21" s="49"/>
      <c r="C21" s="11" t="str">
        <f>Comparison!C8</f>
        <v>Beijing-3</v>
      </c>
      <c r="D21" s="21">
        <f>Comparison!D8</f>
        <v>1075</v>
      </c>
      <c r="E21" s="17">
        <f>Comparison!E8</f>
        <v>1534878</v>
      </c>
      <c r="F21" s="5">
        <v>1548149</v>
      </c>
      <c r="G21" s="5">
        <v>1539983</v>
      </c>
      <c r="H21" s="5">
        <v>1542478</v>
      </c>
      <c r="I21" s="5">
        <v>1539455</v>
      </c>
      <c r="J21" s="22">
        <v>1539768</v>
      </c>
      <c r="K21" s="22">
        <v>1540145</v>
      </c>
      <c r="L21" s="22">
        <v>1540744</v>
      </c>
      <c r="M21" s="22">
        <v>1537202</v>
      </c>
      <c r="N21" s="22">
        <v>1541494</v>
      </c>
      <c r="O21" s="17">
        <v>1541303</v>
      </c>
      <c r="P21" s="5">
        <f t="shared" si="5"/>
        <v>1537202</v>
      </c>
      <c r="Q21" s="13">
        <f t="shared" si="6"/>
        <v>1.5141268556848608E-3</v>
      </c>
      <c r="R21" s="5">
        <f t="shared" si="7"/>
        <v>1541072.1</v>
      </c>
      <c r="S21" s="13">
        <f t="shared" si="8"/>
        <v>4.0355650416514788E-3</v>
      </c>
      <c r="T21" s="21">
        <f t="shared" si="9"/>
        <v>2715.4566632520578</v>
      </c>
    </row>
    <row r="22" spans="2:20" x14ac:dyDescent="0.25">
      <c r="B22" s="49"/>
      <c r="C22" s="11" t="str">
        <f>Comparison!C9</f>
        <v>Hefei-10</v>
      </c>
      <c r="D22" s="21">
        <f>Comparison!D9</f>
        <v>1212</v>
      </c>
      <c r="E22" s="21">
        <f>Comparison!E9</f>
        <v>1748829</v>
      </c>
      <c r="F22" s="5">
        <v>1750284</v>
      </c>
      <c r="G22" s="5">
        <v>1749482</v>
      </c>
      <c r="H22" s="5">
        <v>1741687</v>
      </c>
      <c r="I22" s="5">
        <v>1746900</v>
      </c>
      <c r="J22" s="22">
        <v>1745935</v>
      </c>
      <c r="K22" s="22">
        <v>1755945</v>
      </c>
      <c r="L22" s="22">
        <v>1745228</v>
      </c>
      <c r="M22" s="22">
        <v>1746757</v>
      </c>
      <c r="N22" s="22">
        <v>1753277</v>
      </c>
      <c r="O22" s="17">
        <v>1753688</v>
      </c>
      <c r="P22" s="5">
        <f t="shared" si="5"/>
        <v>1741687</v>
      </c>
      <c r="Q22" s="13">
        <f t="shared" si="6"/>
        <v>-4.0838755532988102E-3</v>
      </c>
      <c r="R22" s="5">
        <f t="shared" si="7"/>
        <v>1748918.3</v>
      </c>
      <c r="S22" s="13">
        <f t="shared" si="8"/>
        <v>5.106273969612829E-5</v>
      </c>
      <c r="T22" s="21">
        <f t="shared" si="9"/>
        <v>4205.4792366625716</v>
      </c>
    </row>
    <row r="23" spans="2:20" x14ac:dyDescent="0.25">
      <c r="B23" s="49"/>
      <c r="C23" s="11" t="str">
        <f>Comparison!C10</f>
        <v>Beijing-5</v>
      </c>
      <c r="D23" s="21">
        <f>Comparison!D10</f>
        <v>1792</v>
      </c>
      <c r="E23" s="21">
        <f>Comparison!E10</f>
        <v>2199275</v>
      </c>
      <c r="F23" s="5">
        <v>2206080</v>
      </c>
      <c r="G23" s="5">
        <v>2211436</v>
      </c>
      <c r="H23" s="5">
        <v>2206202</v>
      </c>
      <c r="I23" s="5">
        <v>2202382</v>
      </c>
      <c r="J23" s="22">
        <v>2204045</v>
      </c>
      <c r="K23" s="22">
        <v>2212938</v>
      </c>
      <c r="L23" s="22">
        <v>2199267</v>
      </c>
      <c r="M23" s="22">
        <v>2211527</v>
      </c>
      <c r="N23" s="22">
        <v>2215036</v>
      </c>
      <c r="O23" s="17">
        <v>2204474</v>
      </c>
      <c r="P23" s="5">
        <f t="shared" si="5"/>
        <v>2199267</v>
      </c>
      <c r="Q23" s="13">
        <f t="shared" si="6"/>
        <v>-3.6375623785334099E-6</v>
      </c>
      <c r="R23" s="5">
        <f t="shared" si="7"/>
        <v>2207338.7000000002</v>
      </c>
      <c r="S23" s="13">
        <f t="shared" si="8"/>
        <v>3.6665264689501598E-3</v>
      </c>
      <c r="T23" s="21">
        <f t="shared" si="9"/>
        <v>4863.9788866729268</v>
      </c>
    </row>
    <row r="24" spans="2:20" x14ac:dyDescent="0.25">
      <c r="B24" s="49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49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49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49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B28" s="49"/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  <row r="29" spans="2:20" x14ac:dyDescent="0.25">
      <c r="C29" s="11"/>
      <c r="D29" s="21"/>
      <c r="E29" s="17"/>
      <c r="F29" s="5"/>
      <c r="G29" s="5"/>
      <c r="H29" s="5"/>
      <c r="I29" s="5"/>
      <c r="J29" s="22"/>
      <c r="K29" s="22"/>
      <c r="L29" s="22"/>
      <c r="M29" s="22"/>
      <c r="N29" s="22"/>
      <c r="O29" s="17"/>
      <c r="P29" s="5"/>
      <c r="Q29" s="13"/>
      <c r="R29" s="5"/>
      <c r="S29" s="13"/>
      <c r="T29" s="21"/>
    </row>
  </sheetData>
  <mergeCells count="8">
    <mergeCell ref="B4:B14"/>
    <mergeCell ref="B19:B28"/>
    <mergeCell ref="P3:Q3"/>
    <mergeCell ref="R3:S3"/>
    <mergeCell ref="F2:O2"/>
    <mergeCell ref="F17:O17"/>
    <mergeCell ref="P18:Q18"/>
    <mergeCell ref="R18:S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81BF-362D-4F38-A22D-B817C4C20373}">
  <dimension ref="B1:T29"/>
  <sheetViews>
    <sheetView topLeftCell="A13" zoomScale="150" zoomScaleNormal="150" workbookViewId="0">
      <selection activeCell="B38" sqref="B38"/>
    </sheetView>
  </sheetViews>
  <sheetFormatPr defaultRowHeight="15" x14ac:dyDescent="0.25"/>
  <sheetData>
    <row r="1" spans="2:20" ht="15.75" thickBot="1" x14ac:dyDescent="0.3"/>
    <row r="2" spans="2:20" ht="16.5" thickTop="1" thickBot="1" x14ac:dyDescent="0.3">
      <c r="F2" s="43" t="s">
        <v>1</v>
      </c>
      <c r="G2" s="51"/>
      <c r="H2" s="51"/>
      <c r="I2" s="51"/>
      <c r="J2" s="51"/>
      <c r="K2" s="51"/>
      <c r="L2" s="51"/>
      <c r="M2" s="51"/>
      <c r="N2" s="51"/>
      <c r="O2" s="44"/>
    </row>
    <row r="3" spans="2:20" ht="16.5" thickTop="1" thickBot="1" x14ac:dyDescent="0.3">
      <c r="B3" s="25"/>
      <c r="C3" s="1" t="s">
        <v>0</v>
      </c>
      <c r="D3" s="2" t="s">
        <v>6</v>
      </c>
      <c r="E3" s="1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2">
        <v>10</v>
      </c>
      <c r="P3" s="43" t="s">
        <v>2</v>
      </c>
      <c r="Q3" s="44"/>
      <c r="R3" s="43" t="s">
        <v>3</v>
      </c>
      <c r="S3" s="44"/>
      <c r="T3" s="1" t="s">
        <v>4</v>
      </c>
    </row>
    <row r="4" spans="2:20" ht="15.75" thickTop="1" x14ac:dyDescent="0.25">
      <c r="B4" s="49" t="s">
        <v>16</v>
      </c>
      <c r="C4" s="11" t="str">
        <f>Comparison!C6</f>
        <v>egl-g2-E</v>
      </c>
      <c r="D4" s="21">
        <f>Comparison!D6</f>
        <v>375</v>
      </c>
      <c r="E4" s="17">
        <f>Comparison!E6</f>
        <v>1602229</v>
      </c>
      <c r="F4" s="5">
        <v>1621235</v>
      </c>
      <c r="G4" s="5">
        <v>1619679</v>
      </c>
      <c r="H4" s="5">
        <v>1624716</v>
      </c>
      <c r="I4" s="5">
        <v>1626187</v>
      </c>
      <c r="J4" s="23">
        <v>1628650</v>
      </c>
      <c r="K4" s="22">
        <v>1624527</v>
      </c>
      <c r="L4" s="22">
        <v>1615420</v>
      </c>
      <c r="M4" s="22">
        <v>1618241</v>
      </c>
      <c r="N4" s="22">
        <v>1618615</v>
      </c>
      <c r="O4" s="16">
        <v>1620334</v>
      </c>
      <c r="P4" s="5">
        <f>MIN(F4:O4)</f>
        <v>1615420</v>
      </c>
      <c r="Q4" s="13">
        <f>P4/E4-1</f>
        <v>8.2329055334786627E-3</v>
      </c>
      <c r="R4" s="5">
        <f>AVERAGE(F4:O4)</f>
        <v>1621760.4</v>
      </c>
      <c r="S4" s="13">
        <f>R4/E4-1</f>
        <v>1.2190142607579668E-2</v>
      </c>
      <c r="T4" s="21">
        <f>_xlfn.STDEV.P(F4:O4)</f>
        <v>3906.0760412465092</v>
      </c>
    </row>
    <row r="5" spans="2:20" x14ac:dyDescent="0.25">
      <c r="B5" s="49"/>
      <c r="C5" s="11" t="str">
        <f>Comparison!C7</f>
        <v>F1_g-6</v>
      </c>
      <c r="D5" s="21">
        <f>Comparison!D7</f>
        <v>780</v>
      </c>
      <c r="E5" s="17">
        <f>Comparison!E7</f>
        <v>474809</v>
      </c>
      <c r="F5" s="5">
        <v>441295</v>
      </c>
      <c r="G5" s="5">
        <v>442138</v>
      </c>
      <c r="H5" s="5">
        <v>442030</v>
      </c>
      <c r="I5" s="5">
        <v>443718</v>
      </c>
      <c r="J5" s="22">
        <v>439830</v>
      </c>
      <c r="K5" s="22">
        <v>440099</v>
      </c>
      <c r="L5" s="22">
        <v>442539</v>
      </c>
      <c r="M5" s="22">
        <v>443144</v>
      </c>
      <c r="N5" s="22">
        <v>442822</v>
      </c>
      <c r="O5" s="17">
        <v>441907</v>
      </c>
      <c r="P5" s="5">
        <f t="shared" ref="P5:P8" si="0">MIN(F5:O5)</f>
        <v>439830</v>
      </c>
      <c r="Q5" s="13">
        <f t="shared" ref="Q5:Q8" si="1">P5/E5-1</f>
        <v>-7.3669622943120294E-2</v>
      </c>
      <c r="R5" s="5">
        <f t="shared" ref="R5:R8" si="2">AVERAGE(F5:O5)</f>
        <v>441952.2</v>
      </c>
      <c r="S5" s="13">
        <f t="shared" ref="S5:S8" si="3">R5/E5-1</f>
        <v>-6.9200036225092632E-2</v>
      </c>
      <c r="T5" s="21">
        <f t="shared" ref="T5:T8" si="4">_xlfn.STDEV.P(F5:O5)</f>
        <v>1185.4086046591699</v>
      </c>
    </row>
    <row r="6" spans="2:20" x14ac:dyDescent="0.25">
      <c r="B6" s="49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1545265</v>
      </c>
      <c r="G6" s="5">
        <v>1545274</v>
      </c>
      <c r="H6" s="5">
        <v>1546240</v>
      </c>
      <c r="I6" s="5">
        <v>1540668</v>
      </c>
      <c r="J6" s="22">
        <v>1541468</v>
      </c>
      <c r="K6" s="22">
        <v>1543189</v>
      </c>
      <c r="L6" s="22">
        <v>1542734</v>
      </c>
      <c r="M6" s="22">
        <v>1542283</v>
      </c>
      <c r="N6" s="22">
        <v>1544437</v>
      </c>
      <c r="O6" s="17">
        <v>1541353</v>
      </c>
      <c r="P6" s="5">
        <f t="shared" si="0"/>
        <v>1540668</v>
      </c>
      <c r="Q6" s="13">
        <f t="shared" si="1"/>
        <v>3.7722867876144317E-3</v>
      </c>
      <c r="R6" s="5">
        <f t="shared" si="2"/>
        <v>1543291.1</v>
      </c>
      <c r="S6" s="13">
        <f t="shared" si="3"/>
        <v>5.4812825514471974E-3</v>
      </c>
      <c r="T6" s="21">
        <f t="shared" si="4"/>
        <v>1820.2994506399216</v>
      </c>
    </row>
    <row r="7" spans="2:20" x14ac:dyDescent="0.25">
      <c r="B7" s="49"/>
      <c r="C7" s="11" t="str">
        <f>Comparison!C9</f>
        <v>Hefei-10</v>
      </c>
      <c r="D7" s="21">
        <f>Comparison!D9</f>
        <v>1212</v>
      </c>
      <c r="E7" s="17">
        <f>Comparison!E9</f>
        <v>1748829</v>
      </c>
      <c r="F7" s="5">
        <v>1765683</v>
      </c>
      <c r="G7" s="5">
        <v>1780129</v>
      </c>
      <c r="H7" s="5">
        <v>1762208</v>
      </c>
      <c r="I7" s="5">
        <v>1760777</v>
      </c>
      <c r="J7" s="22">
        <v>1760968</v>
      </c>
      <c r="K7" s="22">
        <v>1760568</v>
      </c>
      <c r="L7" s="22">
        <v>1771811</v>
      </c>
      <c r="M7" s="22">
        <v>1765638</v>
      </c>
      <c r="N7" s="22">
        <v>1757911</v>
      </c>
      <c r="O7" s="17">
        <v>1769514</v>
      </c>
      <c r="P7" s="5">
        <f t="shared" si="0"/>
        <v>1757911</v>
      </c>
      <c r="Q7" s="13">
        <f t="shared" si="1"/>
        <v>5.1931892712209216E-3</v>
      </c>
      <c r="R7" s="5">
        <f t="shared" si="2"/>
        <v>1765520.7</v>
      </c>
      <c r="S7" s="13">
        <f t="shared" si="3"/>
        <v>9.5445009203301012E-3</v>
      </c>
      <c r="T7" s="21">
        <f t="shared" si="4"/>
        <v>6368.652668343595</v>
      </c>
    </row>
    <row r="8" spans="2:20" x14ac:dyDescent="0.25">
      <c r="B8" s="49"/>
      <c r="C8" s="11" t="str">
        <f>Comparison!C10</f>
        <v>Beijing-5</v>
      </c>
      <c r="D8" s="21">
        <f>Comparison!D10</f>
        <v>1792</v>
      </c>
      <c r="E8" s="17">
        <f>Comparison!E10</f>
        <v>2199275</v>
      </c>
      <c r="F8" s="5">
        <v>2209028</v>
      </c>
      <c r="G8" s="5">
        <v>2218745</v>
      </c>
      <c r="H8" s="5">
        <v>2212072</v>
      </c>
      <c r="I8" s="5">
        <v>2224158</v>
      </c>
      <c r="J8" s="22">
        <v>2214009</v>
      </c>
      <c r="K8" s="22">
        <v>2204970</v>
      </c>
      <c r="L8" s="22">
        <v>2219299</v>
      </c>
      <c r="M8" s="22">
        <v>2219243</v>
      </c>
      <c r="N8" s="22">
        <v>2214662</v>
      </c>
      <c r="O8" s="17">
        <v>2217071</v>
      </c>
      <c r="P8" s="5">
        <f t="shared" si="0"/>
        <v>2204970</v>
      </c>
      <c r="Q8" s="13">
        <f t="shared" si="1"/>
        <v>2.5894897182026089E-3</v>
      </c>
      <c r="R8" s="5">
        <f t="shared" si="2"/>
        <v>2215325.7000000002</v>
      </c>
      <c r="S8" s="13">
        <f t="shared" si="3"/>
        <v>7.2981778085960958E-3</v>
      </c>
      <c r="T8" s="21">
        <f t="shared" si="4"/>
        <v>5324.8649569730878</v>
      </c>
    </row>
    <row r="9" spans="2:20" x14ac:dyDescent="0.25">
      <c r="B9" s="49"/>
      <c r="C9" s="11"/>
      <c r="D9" s="21"/>
      <c r="E9" s="17"/>
      <c r="F9" s="5"/>
      <c r="G9" s="5"/>
      <c r="H9" s="5"/>
      <c r="I9" s="5"/>
      <c r="J9" s="22"/>
      <c r="K9" s="22"/>
      <c r="L9" s="22"/>
      <c r="M9" s="22"/>
      <c r="N9" s="22"/>
      <c r="O9" s="17"/>
      <c r="P9" s="5"/>
      <c r="Q9" s="13"/>
      <c r="R9" s="5"/>
      <c r="S9" s="13"/>
      <c r="T9" s="21"/>
    </row>
    <row r="10" spans="2:20" x14ac:dyDescent="0.25">
      <c r="B10" s="49"/>
      <c r="C10" s="11"/>
      <c r="D10" s="21"/>
      <c r="E10" s="17"/>
      <c r="P10" s="5"/>
      <c r="Q10" s="13"/>
      <c r="R10" s="5"/>
      <c r="S10" s="13"/>
      <c r="T10" s="21"/>
    </row>
    <row r="11" spans="2:20" x14ac:dyDescent="0.25">
      <c r="B11" s="49"/>
      <c r="C11" s="11"/>
      <c r="D11" s="21"/>
      <c r="E11" s="17"/>
      <c r="P11" s="5"/>
      <c r="Q11" s="13"/>
      <c r="R11" s="5"/>
      <c r="S11" s="13"/>
      <c r="T11" s="21"/>
    </row>
    <row r="12" spans="2:20" x14ac:dyDescent="0.25">
      <c r="B12" s="49"/>
      <c r="C12" s="11"/>
      <c r="D12" s="21"/>
      <c r="E12" s="17"/>
      <c r="P12" s="5"/>
      <c r="Q12" s="13"/>
      <c r="R12" s="5"/>
      <c r="S12" s="13"/>
      <c r="T12" s="21"/>
    </row>
    <row r="13" spans="2:20" x14ac:dyDescent="0.25">
      <c r="B13" s="49"/>
      <c r="C13" s="11"/>
      <c r="D13" s="21"/>
      <c r="E13" s="17"/>
      <c r="F13" s="5"/>
      <c r="G13" s="5"/>
      <c r="H13" s="5"/>
      <c r="I13" s="5"/>
      <c r="J13" s="22"/>
      <c r="K13" s="22"/>
      <c r="L13" s="22"/>
      <c r="M13" s="22"/>
      <c r="N13" s="22"/>
      <c r="O13" s="17"/>
      <c r="P13" s="5"/>
      <c r="Q13" s="13"/>
      <c r="R13" s="5"/>
      <c r="S13" s="13"/>
      <c r="T13" s="21"/>
    </row>
    <row r="14" spans="2:20" x14ac:dyDescent="0.25">
      <c r="B14" s="49"/>
      <c r="C14" s="11"/>
      <c r="D14" s="21"/>
      <c r="E14" s="17"/>
      <c r="F14" s="5"/>
      <c r="G14" s="5"/>
      <c r="H14" s="5"/>
      <c r="I14" s="5"/>
      <c r="J14" s="22"/>
      <c r="K14" s="22"/>
      <c r="L14" s="22"/>
      <c r="M14" s="22"/>
      <c r="N14" s="22"/>
      <c r="O14" s="17"/>
      <c r="P14" s="5"/>
      <c r="Q14" s="13"/>
      <c r="R14" s="5"/>
      <c r="S14" s="13"/>
      <c r="T14" s="21"/>
    </row>
    <row r="16" spans="2:20" ht="15.75" thickBot="1" x14ac:dyDescent="0.3"/>
    <row r="17" spans="2:20" ht="16.5" thickTop="1" thickBot="1" x14ac:dyDescent="0.3">
      <c r="B17" s="26"/>
      <c r="F17" s="43" t="s">
        <v>1</v>
      </c>
      <c r="G17" s="51"/>
      <c r="H17" s="51"/>
      <c r="I17" s="51"/>
      <c r="J17" s="51"/>
      <c r="K17" s="51"/>
      <c r="L17" s="51"/>
      <c r="M17" s="51"/>
      <c r="N17" s="51"/>
      <c r="O17" s="44"/>
    </row>
    <row r="18" spans="2:20" ht="16.5" thickTop="1" thickBot="1" x14ac:dyDescent="0.3">
      <c r="B18" s="11"/>
      <c r="C18" s="1" t="s">
        <v>0</v>
      </c>
      <c r="D18" s="2" t="s">
        <v>6</v>
      </c>
      <c r="E18" s="1" t="s">
        <v>5</v>
      </c>
      <c r="F18" s="3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2">
        <v>10</v>
      </c>
      <c r="P18" s="43" t="s">
        <v>2</v>
      </c>
      <c r="Q18" s="44"/>
      <c r="R18" s="43" t="s">
        <v>3</v>
      </c>
      <c r="S18" s="44"/>
      <c r="T18" s="1" t="s">
        <v>4</v>
      </c>
    </row>
    <row r="19" spans="2:20" ht="15.75" thickTop="1" x14ac:dyDescent="0.25">
      <c r="B19" s="48" t="s">
        <v>17</v>
      </c>
      <c r="C19" s="11" t="str">
        <f>Comparison!C6</f>
        <v>egl-g2-E</v>
      </c>
      <c r="D19" s="21">
        <f>Comparison!D6</f>
        <v>375</v>
      </c>
      <c r="E19" s="17">
        <f>Comparison!E6</f>
        <v>1602229</v>
      </c>
      <c r="F19" s="5">
        <v>1622228</v>
      </c>
      <c r="G19" s="5">
        <v>1616441</v>
      </c>
      <c r="H19" s="5">
        <v>1616141</v>
      </c>
      <c r="I19" s="5">
        <v>1625951</v>
      </c>
      <c r="J19" s="23">
        <v>1618439</v>
      </c>
      <c r="K19" s="22">
        <v>1615150</v>
      </c>
      <c r="L19" s="22">
        <v>1617012</v>
      </c>
      <c r="M19" s="22">
        <v>1617326</v>
      </c>
      <c r="N19" s="22">
        <v>1622562</v>
      </c>
      <c r="O19" s="16">
        <v>1618552</v>
      </c>
      <c r="P19" s="5">
        <f t="shared" ref="P19:P22" si="5">MIN(F19:O19)</f>
        <v>1615150</v>
      </c>
      <c r="Q19" s="13">
        <f t="shared" ref="Q19:Q22" si="6">P19/E19-1</f>
        <v>8.0643902962684866E-3</v>
      </c>
      <c r="R19" s="5">
        <f t="shared" ref="R19:R22" si="7">AVERAGE(F19:O19)</f>
        <v>1618980.2</v>
      </c>
      <c r="S19" s="13">
        <f t="shared" ref="S19:S22" si="8">R19/E19-1</f>
        <v>1.0454934968721741E-2</v>
      </c>
      <c r="T19" s="21">
        <f t="shared" ref="T19:T22" si="9">_xlfn.STDEV.P(F19:O19)</f>
        <v>3289.9090504146161</v>
      </c>
    </row>
    <row r="20" spans="2:20" x14ac:dyDescent="0.25">
      <c r="B20" s="49"/>
      <c r="C20" s="11" t="str">
        <f>Comparison!C7</f>
        <v>F1_g-6</v>
      </c>
      <c r="D20" s="21">
        <f>Comparison!D7</f>
        <v>780</v>
      </c>
      <c r="E20" s="17">
        <f>Comparison!E7</f>
        <v>474809</v>
      </c>
      <c r="F20" s="5">
        <v>442738</v>
      </c>
      <c r="G20" s="5">
        <v>439602</v>
      </c>
      <c r="H20" s="5">
        <v>441284</v>
      </c>
      <c r="I20" s="5">
        <v>438152</v>
      </c>
      <c r="J20" s="22">
        <v>440968</v>
      </c>
      <c r="K20" s="22">
        <v>439288</v>
      </c>
      <c r="L20" s="22">
        <v>440028</v>
      </c>
      <c r="M20" s="22">
        <v>438495</v>
      </c>
      <c r="N20" s="22">
        <v>441678</v>
      </c>
      <c r="O20" s="17">
        <v>439013</v>
      </c>
      <c r="P20" s="5">
        <f t="shared" si="5"/>
        <v>438152</v>
      </c>
      <c r="Q20" s="13">
        <f t="shared" si="6"/>
        <v>-7.7203675583234488E-2</v>
      </c>
      <c r="R20" s="5">
        <f t="shared" si="7"/>
        <v>440124.6</v>
      </c>
      <c r="S20" s="13">
        <f t="shared" si="8"/>
        <v>-7.3049162926566269E-2</v>
      </c>
      <c r="T20" s="21">
        <f t="shared" si="9"/>
        <v>1416.4457772890567</v>
      </c>
    </row>
    <row r="21" spans="2:20" x14ac:dyDescent="0.25">
      <c r="B21" s="49"/>
      <c r="C21" s="11" t="str">
        <f>Comparison!C8</f>
        <v>Beijing-3</v>
      </c>
      <c r="D21" s="21">
        <f>Comparison!D8</f>
        <v>1075</v>
      </c>
      <c r="E21" s="17">
        <f>Comparison!E8</f>
        <v>1534878</v>
      </c>
      <c r="F21" s="5">
        <v>1536913</v>
      </c>
      <c r="G21" s="5">
        <v>1537194</v>
      </c>
      <c r="H21" s="5">
        <v>1536324</v>
      </c>
      <c r="I21" s="5">
        <v>1536020</v>
      </c>
      <c r="J21" s="22">
        <v>1539399</v>
      </c>
      <c r="K21" s="22">
        <v>1539984</v>
      </c>
      <c r="L21" s="22">
        <v>1542887</v>
      </c>
      <c r="M21" s="22">
        <v>1544364</v>
      </c>
      <c r="N21" s="22">
        <v>1539822</v>
      </c>
      <c r="O21" s="17">
        <v>1543609</v>
      </c>
      <c r="P21" s="5">
        <f t="shared" si="5"/>
        <v>1536020</v>
      </c>
      <c r="Q21" s="13">
        <f t="shared" si="6"/>
        <v>7.44033076244488E-4</v>
      </c>
      <c r="R21" s="5">
        <f t="shared" si="7"/>
        <v>1539651.6</v>
      </c>
      <c r="S21" s="13">
        <f t="shared" si="8"/>
        <v>3.1100843194051819E-3</v>
      </c>
      <c r="T21" s="21">
        <f t="shared" si="9"/>
        <v>2938.3676148501231</v>
      </c>
    </row>
    <row r="22" spans="2:20" x14ac:dyDescent="0.25">
      <c r="B22" s="49"/>
      <c r="C22" s="11" t="str">
        <f>Comparison!C9</f>
        <v>Hefei-10</v>
      </c>
      <c r="D22" s="21">
        <f>Comparison!D9</f>
        <v>1212</v>
      </c>
      <c r="E22" s="17">
        <f>Comparison!E9</f>
        <v>1748829</v>
      </c>
      <c r="F22" s="5">
        <v>1745180</v>
      </c>
      <c r="G22" s="5">
        <v>1761084</v>
      </c>
      <c r="H22" s="5">
        <v>1743514</v>
      </c>
      <c r="I22" s="5">
        <v>1762224</v>
      </c>
      <c r="J22" s="22">
        <v>1747257</v>
      </c>
      <c r="K22" s="22">
        <v>1743655</v>
      </c>
      <c r="L22" s="22">
        <v>1748435</v>
      </c>
      <c r="M22" s="22">
        <v>1753707</v>
      </c>
      <c r="N22" s="22">
        <v>1752295</v>
      </c>
      <c r="O22" s="17">
        <v>1753014</v>
      </c>
      <c r="P22" s="5">
        <f t="shared" si="5"/>
        <v>1743514</v>
      </c>
      <c r="Q22" s="13">
        <f t="shared" si="6"/>
        <v>-3.0391765003896509E-3</v>
      </c>
      <c r="R22" s="5">
        <f t="shared" si="7"/>
        <v>1751036.5</v>
      </c>
      <c r="S22" s="13">
        <f t="shared" si="8"/>
        <v>1.262273212532472E-3</v>
      </c>
      <c r="T22" s="21">
        <f t="shared" si="9"/>
        <v>6365.248420132556</v>
      </c>
    </row>
    <row r="23" spans="2:20" x14ac:dyDescent="0.25">
      <c r="B23" s="49"/>
      <c r="C23" s="11" t="str">
        <f>Comparison!C10</f>
        <v>Beijing-5</v>
      </c>
      <c r="D23" s="21">
        <f>Comparison!D10</f>
        <v>1792</v>
      </c>
      <c r="E23" s="17">
        <f>Comparison!E10</f>
        <v>2199275</v>
      </c>
      <c r="F23" s="5">
        <v>2210329</v>
      </c>
      <c r="G23" s="5">
        <v>2207959</v>
      </c>
      <c r="H23" s="5">
        <v>2200799</v>
      </c>
      <c r="I23" s="5">
        <v>2215392</v>
      </c>
      <c r="J23" s="22">
        <v>2207579</v>
      </c>
      <c r="K23" s="22">
        <v>2212138</v>
      </c>
      <c r="L23" s="22">
        <v>2201416</v>
      </c>
      <c r="M23" s="22">
        <v>2213151</v>
      </c>
      <c r="N23" s="22">
        <v>2199418</v>
      </c>
      <c r="O23" s="17">
        <v>2197230</v>
      </c>
      <c r="P23" s="5">
        <f t="shared" ref="P23" si="10">MIN(F23:O23)</f>
        <v>2197230</v>
      </c>
      <c r="Q23" s="13">
        <f t="shared" ref="Q23" si="11">P23/E23-1</f>
        <v>-9.2985188300687138E-4</v>
      </c>
      <c r="R23" s="5">
        <f t="shared" ref="R23" si="12">AVERAGE(F23:O23)</f>
        <v>2206541.1</v>
      </c>
      <c r="S23" s="13">
        <f t="shared" ref="S23" si="13">R23/E23-1</f>
        <v>3.3038614998124327E-3</v>
      </c>
      <c r="T23" s="21">
        <f t="shared" ref="T23" si="14">_xlfn.STDEV.P(F23:O23)</f>
        <v>6061.8797488897781</v>
      </c>
    </row>
    <row r="24" spans="2:20" x14ac:dyDescent="0.25">
      <c r="B24" s="49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49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49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49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B28" s="49"/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  <row r="29" spans="2:20" x14ac:dyDescent="0.25">
      <c r="C29" s="11"/>
      <c r="D29" s="21"/>
      <c r="E29" s="17"/>
      <c r="F29" s="5"/>
      <c r="G29" s="5"/>
      <c r="H29" s="5"/>
      <c r="I29" s="5"/>
      <c r="J29" s="22"/>
      <c r="K29" s="22"/>
      <c r="L29" s="22"/>
      <c r="M29" s="22"/>
      <c r="N29" s="22"/>
      <c r="O29" s="17"/>
      <c r="P29" s="5"/>
      <c r="Q29" s="13"/>
      <c r="R29" s="5"/>
      <c r="S29" s="13"/>
      <c r="T29" s="21"/>
    </row>
  </sheetData>
  <mergeCells count="8">
    <mergeCell ref="B19:B28"/>
    <mergeCell ref="F2:O2"/>
    <mergeCell ref="P3:Q3"/>
    <mergeCell ref="R3:S3"/>
    <mergeCell ref="B4:B14"/>
    <mergeCell ref="F17:O17"/>
    <mergeCell ref="P18:Q18"/>
    <mergeCell ref="R18:S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CEDC-A0D0-42F4-BC04-689F8C4AA144}">
  <dimension ref="B2:T36"/>
  <sheetViews>
    <sheetView topLeftCell="C7" zoomScale="160" zoomScaleNormal="160" workbookViewId="0">
      <selection activeCell="L13" sqref="L13"/>
    </sheetView>
  </sheetViews>
  <sheetFormatPr defaultRowHeight="15" x14ac:dyDescent="0.25"/>
  <cols>
    <col min="1" max="1" width="9.140625" customWidth="1"/>
    <col min="2" max="2" width="4.7109375" customWidth="1"/>
  </cols>
  <sheetData>
    <row r="2" spans="2:17" ht="15.75" thickBot="1" x14ac:dyDescent="0.3"/>
    <row r="3" spans="2:17" ht="16.5" thickTop="1" thickBot="1" x14ac:dyDescent="0.3">
      <c r="F3" s="56">
        <f>B18</f>
        <v>0</v>
      </c>
      <c r="G3" s="46"/>
      <c r="H3" s="46"/>
      <c r="I3" s="47"/>
      <c r="J3" s="56">
        <f>B27</f>
        <v>0.5</v>
      </c>
      <c r="K3" s="46"/>
      <c r="L3" s="46"/>
      <c r="M3" s="47"/>
      <c r="N3" s="56">
        <v>1</v>
      </c>
      <c r="O3" s="46"/>
      <c r="P3" s="46"/>
      <c r="Q3" s="47"/>
    </row>
    <row r="4" spans="2:17" ht="16.5" thickTop="1" thickBot="1" x14ac:dyDescent="0.3">
      <c r="F4" s="43" t="s">
        <v>2</v>
      </c>
      <c r="G4" s="44"/>
      <c r="H4" s="43" t="s">
        <v>3</v>
      </c>
      <c r="I4" s="44"/>
      <c r="J4" s="43" t="s">
        <v>2</v>
      </c>
      <c r="K4" s="44"/>
      <c r="L4" s="43" t="s">
        <v>3</v>
      </c>
      <c r="M4" s="44"/>
      <c r="N4" s="43" t="s">
        <v>2</v>
      </c>
      <c r="O4" s="44"/>
      <c r="P4" s="43" t="s">
        <v>3</v>
      </c>
      <c r="Q4" s="44"/>
    </row>
    <row r="5" spans="2:17" ht="16.5" thickTop="1" thickBot="1" x14ac:dyDescent="0.3">
      <c r="C5" s="1" t="s">
        <v>0</v>
      </c>
      <c r="D5" s="1" t="s">
        <v>25</v>
      </c>
      <c r="E5" s="1" t="s">
        <v>5</v>
      </c>
      <c r="F5" s="3" t="s">
        <v>10</v>
      </c>
      <c r="G5" s="2" t="s">
        <v>11</v>
      </c>
      <c r="H5" s="4" t="s">
        <v>10</v>
      </c>
      <c r="I5" s="2" t="s">
        <v>11</v>
      </c>
      <c r="J5" s="3" t="s">
        <v>10</v>
      </c>
      <c r="K5" s="2" t="s">
        <v>11</v>
      </c>
      <c r="L5" s="4" t="s">
        <v>10</v>
      </c>
      <c r="M5" s="2" t="s">
        <v>11</v>
      </c>
      <c r="N5" s="3" t="s">
        <v>10</v>
      </c>
      <c r="O5" s="2" t="s">
        <v>11</v>
      </c>
      <c r="P5" s="4" t="s">
        <v>10</v>
      </c>
      <c r="Q5" s="2" t="s">
        <v>11</v>
      </c>
    </row>
    <row r="6" spans="2:17" ht="15.75" thickTop="1" x14ac:dyDescent="0.25">
      <c r="B6" s="48" t="s">
        <v>16</v>
      </c>
      <c r="C6" s="18" t="s">
        <v>7</v>
      </c>
      <c r="D6" s="10">
        <v>375</v>
      </c>
      <c r="E6" s="16">
        <v>1602229</v>
      </c>
      <c r="F6" s="23">
        <f>P18</f>
        <v>1620274</v>
      </c>
      <c r="G6" s="14">
        <f t="shared" ref="G6:I6" si="0">Q18</f>
        <v>1.1262435020212402E-2</v>
      </c>
      <c r="H6" s="23">
        <f t="shared" si="0"/>
        <v>1626975.6</v>
      </c>
      <c r="I6" s="12">
        <f t="shared" si="0"/>
        <v>1.5445108033870447E-2</v>
      </c>
      <c r="J6" s="23">
        <f>P27</f>
        <v>1615397</v>
      </c>
      <c r="K6" s="14">
        <f t="shared" ref="K6:M6" si="1">Q27</f>
        <v>8.2185505317904362E-3</v>
      </c>
      <c r="L6" s="23">
        <f t="shared" si="1"/>
        <v>1621380.2</v>
      </c>
      <c r="M6" s="12">
        <f t="shared" si="1"/>
        <v>1.1952848188367504E-2</v>
      </c>
      <c r="N6" s="23">
        <f>Comparison!N6</f>
        <v>1615420</v>
      </c>
      <c r="O6" s="14">
        <f>Comparison!O6</f>
        <v>8.2329055334786627E-3</v>
      </c>
      <c r="P6" s="23">
        <f>Comparison!P6</f>
        <v>1621760.4</v>
      </c>
      <c r="Q6" s="12">
        <f>Comparison!Q6</f>
        <v>1.2190142607579668E-2</v>
      </c>
    </row>
    <row r="7" spans="2:17" x14ac:dyDescent="0.25">
      <c r="B7" s="49"/>
      <c r="C7" s="19" t="s">
        <v>13</v>
      </c>
      <c r="D7" s="11">
        <v>780</v>
      </c>
      <c r="E7" s="17">
        <v>474809</v>
      </c>
      <c r="F7" s="22">
        <f t="shared" ref="F7:F10" si="2">P19</f>
        <v>444008</v>
      </c>
      <c r="G7" s="15">
        <f t="shared" ref="G7:G10" si="3">Q19</f>
        <v>-6.4870295213443674E-2</v>
      </c>
      <c r="H7" s="22">
        <f t="shared" ref="H7:H10" si="4">R19</f>
        <v>444821</v>
      </c>
      <c r="I7" s="13">
        <f t="shared" ref="I7:I10" si="5">S19</f>
        <v>-6.3158027754318002E-2</v>
      </c>
      <c r="J7" s="22">
        <f t="shared" ref="J7:J10" si="6">P28</f>
        <v>438336</v>
      </c>
      <c r="K7" s="15">
        <f t="shared" ref="K7:K10" si="7">Q28</f>
        <v>-7.6816151336642768E-2</v>
      </c>
      <c r="L7" s="22">
        <f t="shared" ref="L7:L10" si="8">R28</f>
        <v>440418.8</v>
      </c>
      <c r="M7" s="13">
        <f t="shared" ref="M7:M10" si="9">S28</f>
        <v>-7.242954535402657E-2</v>
      </c>
      <c r="N7" s="22">
        <f>Comparison!N7</f>
        <v>439830</v>
      </c>
      <c r="O7" s="15">
        <f>Comparison!O7</f>
        <v>-7.3669622943120294E-2</v>
      </c>
      <c r="P7" s="22">
        <f>Comparison!P7</f>
        <v>441952.2</v>
      </c>
      <c r="Q7" s="13">
        <f>Comparison!Q7</f>
        <v>-6.9200036225092632E-2</v>
      </c>
    </row>
    <row r="8" spans="2:17" x14ac:dyDescent="0.25">
      <c r="B8" s="49"/>
      <c r="C8" s="19" t="s">
        <v>14</v>
      </c>
      <c r="D8" s="11">
        <v>1075</v>
      </c>
      <c r="E8" s="17">
        <v>1534878</v>
      </c>
      <c r="F8" s="22">
        <f t="shared" si="2"/>
        <v>1543703</v>
      </c>
      <c r="G8" s="15">
        <f t="shared" si="3"/>
        <v>5.7496426426073555E-3</v>
      </c>
      <c r="H8" s="22">
        <f t="shared" si="4"/>
        <v>1546118.8</v>
      </c>
      <c r="I8" s="13">
        <f t="shared" si="5"/>
        <v>7.3235788121270851E-3</v>
      </c>
      <c r="J8" s="22">
        <f t="shared" si="6"/>
        <v>1545396</v>
      </c>
      <c r="K8" s="15">
        <f t="shared" si="7"/>
        <v>6.8526619053761451E-3</v>
      </c>
      <c r="L8" s="22">
        <f t="shared" si="8"/>
        <v>1546848.2</v>
      </c>
      <c r="M8" s="13">
        <f t="shared" si="9"/>
        <v>7.7987957349052728E-3</v>
      </c>
      <c r="N8" s="22">
        <f>Comparison!N8</f>
        <v>1540668</v>
      </c>
      <c r="O8" s="15">
        <f>Comparison!O8</f>
        <v>3.7722867876144317E-3</v>
      </c>
      <c r="P8" s="22">
        <f>Comparison!P8</f>
        <v>1543291.1</v>
      </c>
      <c r="Q8" s="13">
        <f>Comparison!Q8</f>
        <v>5.4812825514471974E-3</v>
      </c>
    </row>
    <row r="9" spans="2:17" x14ac:dyDescent="0.25">
      <c r="B9" s="49"/>
      <c r="C9" s="19" t="s">
        <v>8</v>
      </c>
      <c r="D9" s="11">
        <v>1212</v>
      </c>
      <c r="E9" s="17">
        <v>1748829</v>
      </c>
      <c r="F9" s="22">
        <f t="shared" si="2"/>
        <v>1768517</v>
      </c>
      <c r="G9" s="15">
        <f t="shared" si="3"/>
        <v>1.1257818803324993E-2</v>
      </c>
      <c r="H9" s="22">
        <f t="shared" si="4"/>
        <v>1773346.6</v>
      </c>
      <c r="I9" s="13">
        <f t="shared" si="5"/>
        <v>1.4019438149756258E-2</v>
      </c>
      <c r="J9" s="22">
        <f t="shared" si="6"/>
        <v>1759054</v>
      </c>
      <c r="K9" s="15">
        <f t="shared" si="7"/>
        <v>5.8467694668833392E-3</v>
      </c>
      <c r="L9" s="22">
        <f t="shared" si="8"/>
        <v>1763535.6</v>
      </c>
      <c r="M9" s="13">
        <f t="shared" si="9"/>
        <v>8.4093985175224262E-3</v>
      </c>
      <c r="N9" s="22">
        <f>Comparison!N9</f>
        <v>1757911</v>
      </c>
      <c r="O9" s="15">
        <f>Comparison!O9</f>
        <v>5.1931892712209216E-3</v>
      </c>
      <c r="P9" s="22">
        <f>Comparison!P9</f>
        <v>1765520.7</v>
      </c>
      <c r="Q9" s="13">
        <f>Comparison!Q9</f>
        <v>9.5445009203301012E-3</v>
      </c>
    </row>
    <row r="10" spans="2:17" ht="15.75" thickBot="1" x14ac:dyDescent="0.3">
      <c r="B10" s="50"/>
      <c r="C10" s="30" t="s">
        <v>15</v>
      </c>
      <c r="D10" s="24">
        <v>1792</v>
      </c>
      <c r="E10" s="31">
        <v>2199275</v>
      </c>
      <c r="F10" s="32">
        <f t="shared" si="2"/>
        <v>2219441</v>
      </c>
      <c r="G10" s="33">
        <f t="shared" si="3"/>
        <v>9.1693853656318325E-3</v>
      </c>
      <c r="H10" s="32">
        <f t="shared" si="4"/>
        <v>2227392.6</v>
      </c>
      <c r="I10" s="34">
        <f t="shared" si="5"/>
        <v>1.278494049175305E-2</v>
      </c>
      <c r="J10" s="32">
        <f t="shared" si="6"/>
        <v>2209445</v>
      </c>
      <c r="K10" s="33">
        <f t="shared" si="7"/>
        <v>4.6242511736822589E-3</v>
      </c>
      <c r="L10" s="32">
        <f t="shared" si="8"/>
        <v>2216271</v>
      </c>
      <c r="M10" s="34">
        <f t="shared" si="9"/>
        <v>7.7280012731468783E-3</v>
      </c>
      <c r="N10" s="32">
        <f>Comparison!N10</f>
        <v>2204970</v>
      </c>
      <c r="O10" s="33">
        <f>Comparison!O10</f>
        <v>2.5894897182026089E-3</v>
      </c>
      <c r="P10" s="32">
        <f>Comparison!P10</f>
        <v>2215325.7000000002</v>
      </c>
      <c r="Q10" s="34">
        <f>Comparison!Q10</f>
        <v>7.2981778085960958E-3</v>
      </c>
    </row>
    <row r="11" spans="2:17" ht="15.75" thickTop="1" x14ac:dyDescent="0.25">
      <c r="B11" s="27"/>
      <c r="C11" s="26"/>
      <c r="D11" s="26"/>
      <c r="E11" s="2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</row>
    <row r="12" spans="2:17" x14ac:dyDescent="0.25">
      <c r="B12" s="27"/>
      <c r="C12" s="26"/>
      <c r="D12" s="26"/>
      <c r="E12" s="2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</row>
    <row r="13" spans="2:17" x14ac:dyDescent="0.25">
      <c r="B13" s="27"/>
      <c r="C13" s="26"/>
      <c r="D13" s="26"/>
      <c r="E13" s="22"/>
      <c r="F13" s="22"/>
      <c r="G13" s="29"/>
      <c r="H13" s="22"/>
      <c r="I13" s="29"/>
      <c r="J13" s="22"/>
      <c r="K13" s="29"/>
      <c r="L13" s="22"/>
      <c r="M13" s="29"/>
      <c r="N13" s="22"/>
      <c r="O13" s="29"/>
      <c r="P13" s="22"/>
      <c r="Q13" s="29"/>
    </row>
    <row r="14" spans="2:17" x14ac:dyDescent="0.25">
      <c r="B14" s="27"/>
      <c r="C14" s="26"/>
      <c r="D14" s="26"/>
      <c r="E14" s="22"/>
      <c r="F14" s="22"/>
      <c r="G14" s="29"/>
      <c r="H14" s="22"/>
      <c r="I14" s="29"/>
      <c r="J14" s="22"/>
      <c r="K14" s="29"/>
      <c r="L14" s="22"/>
      <c r="M14" s="29"/>
      <c r="N14" s="22"/>
      <c r="O14" s="29"/>
      <c r="P14" s="22"/>
      <c r="Q14" s="29"/>
    </row>
    <row r="15" spans="2:17" ht="15.75" thickBot="1" x14ac:dyDescent="0.3"/>
    <row r="16" spans="2:17" ht="16.5" thickTop="1" thickBot="1" x14ac:dyDescent="0.3">
      <c r="F16" s="43" t="s">
        <v>1</v>
      </c>
      <c r="G16" s="51"/>
      <c r="H16" s="51"/>
      <c r="I16" s="51"/>
      <c r="J16" s="51"/>
      <c r="K16" s="51"/>
      <c r="L16" s="51"/>
      <c r="M16" s="51"/>
      <c r="N16" s="51"/>
      <c r="O16" s="44"/>
    </row>
    <row r="17" spans="2:20" ht="16.5" thickTop="1" thickBot="1" x14ac:dyDescent="0.3">
      <c r="B17" s="25"/>
      <c r="C17" s="1" t="s">
        <v>0</v>
      </c>
      <c r="D17" s="2" t="s">
        <v>6</v>
      </c>
      <c r="E17" s="1" t="s">
        <v>5</v>
      </c>
      <c r="F17" s="3">
        <v>1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2">
        <v>10</v>
      </c>
      <c r="P17" s="43" t="s">
        <v>2</v>
      </c>
      <c r="Q17" s="44"/>
      <c r="R17" s="43" t="s">
        <v>3</v>
      </c>
      <c r="S17" s="44"/>
      <c r="T17" s="1" t="s">
        <v>4</v>
      </c>
    </row>
    <row r="18" spans="2:20" ht="15.75" customHeight="1" thickTop="1" x14ac:dyDescent="0.25">
      <c r="B18" s="52">
        <v>0</v>
      </c>
      <c r="C18" s="18" t="str">
        <f>C6</f>
        <v>egl-g2-E</v>
      </c>
      <c r="D18" s="10">
        <f t="shared" ref="D18:E18" si="10">D6</f>
        <v>375</v>
      </c>
      <c r="E18" s="16">
        <f t="shared" si="10"/>
        <v>1602229</v>
      </c>
      <c r="F18" s="5">
        <v>1621652</v>
      </c>
      <c r="G18" s="5">
        <v>1634999</v>
      </c>
      <c r="H18" s="5">
        <v>1633269</v>
      </c>
      <c r="I18" s="5">
        <v>1624684</v>
      </c>
      <c r="J18" s="23">
        <v>1620274</v>
      </c>
      <c r="K18" s="22"/>
      <c r="L18" s="22"/>
      <c r="M18" s="22"/>
      <c r="N18" s="22"/>
      <c r="O18" s="16"/>
      <c r="P18" s="5">
        <f>MIN(F18:O18)</f>
        <v>1620274</v>
      </c>
      <c r="Q18" s="13">
        <f>P18/E18-1</f>
        <v>1.1262435020212402E-2</v>
      </c>
      <c r="R18" s="5">
        <f>AVERAGE(F18:O18)</f>
        <v>1626975.6</v>
      </c>
      <c r="S18" s="13">
        <f>R18/E18-1</f>
        <v>1.5445108033870447E-2</v>
      </c>
      <c r="T18" s="21">
        <f>_xlfn.STDEV.P(F18:O18)</f>
        <v>6041.2816719633265</v>
      </c>
    </row>
    <row r="19" spans="2:20" x14ac:dyDescent="0.25">
      <c r="B19" s="53"/>
      <c r="C19" s="19" t="str">
        <f t="shared" ref="C19:E19" si="11">C7</f>
        <v>F1_g-6</v>
      </c>
      <c r="D19" s="11">
        <f t="shared" si="11"/>
        <v>780</v>
      </c>
      <c r="E19" s="17">
        <f t="shared" si="11"/>
        <v>474809</v>
      </c>
      <c r="F19" s="5">
        <v>444906</v>
      </c>
      <c r="G19" s="5">
        <v>445548</v>
      </c>
      <c r="H19" s="5">
        <v>444660</v>
      </c>
      <c r="I19" s="5">
        <v>444008</v>
      </c>
      <c r="J19" s="22">
        <v>444983</v>
      </c>
      <c r="K19" s="22"/>
      <c r="L19" s="22"/>
      <c r="M19" s="22"/>
      <c r="N19" s="22"/>
      <c r="O19" s="17"/>
      <c r="P19" s="5">
        <f t="shared" ref="P19:P22" si="12">MIN(F19:O19)</f>
        <v>444008</v>
      </c>
      <c r="Q19" s="13">
        <f t="shared" ref="Q19:Q22" si="13">P19/E19-1</f>
        <v>-6.4870295213443674E-2</v>
      </c>
      <c r="R19" s="5">
        <f t="shared" ref="R19:R22" si="14">AVERAGE(F19:O19)</f>
        <v>444821</v>
      </c>
      <c r="S19" s="13">
        <f t="shared" ref="S19:S22" si="15">R19/E19-1</f>
        <v>-6.3158027754318002E-2</v>
      </c>
      <c r="T19" s="21">
        <f t="shared" ref="T19:T22" si="16">_xlfn.STDEV.P(F19:O19)</f>
        <v>499.77755051622717</v>
      </c>
    </row>
    <row r="20" spans="2:20" x14ac:dyDescent="0.25">
      <c r="B20" s="53"/>
      <c r="C20" s="19" t="str">
        <f t="shared" ref="C20:E20" si="17">C8</f>
        <v>Beijing-3</v>
      </c>
      <c r="D20" s="11">
        <f t="shared" si="17"/>
        <v>1075</v>
      </c>
      <c r="E20" s="17">
        <f t="shared" si="17"/>
        <v>1534878</v>
      </c>
      <c r="F20" s="5">
        <v>1543703</v>
      </c>
      <c r="G20" s="5">
        <v>1544972</v>
      </c>
      <c r="H20" s="5">
        <v>1547652</v>
      </c>
      <c r="I20" s="5">
        <v>1549337</v>
      </c>
      <c r="J20" s="22">
        <v>1544930</v>
      </c>
      <c r="K20" s="22"/>
      <c r="L20" s="22"/>
      <c r="M20" s="22"/>
      <c r="N20" s="22"/>
      <c r="O20" s="17"/>
      <c r="P20" s="5">
        <f t="shared" si="12"/>
        <v>1543703</v>
      </c>
      <c r="Q20" s="13">
        <f t="shared" si="13"/>
        <v>5.7496426426073555E-3</v>
      </c>
      <c r="R20" s="5">
        <f t="shared" si="14"/>
        <v>1546118.8</v>
      </c>
      <c r="S20" s="13">
        <f t="shared" si="15"/>
        <v>7.3235788121270851E-3</v>
      </c>
      <c r="T20" s="21">
        <f t="shared" si="16"/>
        <v>2062.6196353181554</v>
      </c>
    </row>
    <row r="21" spans="2:20" x14ac:dyDescent="0.25">
      <c r="B21" s="53"/>
      <c r="C21" s="19" t="str">
        <f t="shared" ref="C21:E21" si="18">C9</f>
        <v>Hefei-10</v>
      </c>
      <c r="D21" s="11">
        <f t="shared" si="18"/>
        <v>1212</v>
      </c>
      <c r="E21" s="17">
        <f t="shared" si="18"/>
        <v>1748829</v>
      </c>
      <c r="F21" s="5">
        <v>1776990</v>
      </c>
      <c r="G21" s="5">
        <v>1772324</v>
      </c>
      <c r="H21" s="5">
        <v>1770664</v>
      </c>
      <c r="I21" s="5">
        <v>1768517</v>
      </c>
      <c r="J21" s="22">
        <v>1778238</v>
      </c>
      <c r="K21" s="22"/>
      <c r="L21" s="22"/>
      <c r="M21" s="22"/>
      <c r="N21" s="22"/>
      <c r="O21" s="17"/>
      <c r="P21" s="5">
        <f t="shared" si="12"/>
        <v>1768517</v>
      </c>
      <c r="Q21" s="13">
        <f t="shared" si="13"/>
        <v>1.1257818803324993E-2</v>
      </c>
      <c r="R21" s="5">
        <f t="shared" si="14"/>
        <v>1773346.6</v>
      </c>
      <c r="S21" s="13">
        <f t="shared" si="15"/>
        <v>1.4019438149756258E-2</v>
      </c>
      <c r="T21" s="21">
        <f t="shared" si="16"/>
        <v>3708.5643367750813</v>
      </c>
    </row>
    <row r="22" spans="2:20" ht="15.75" thickBot="1" x14ac:dyDescent="0.3">
      <c r="B22" s="55"/>
      <c r="C22" s="30" t="str">
        <f t="shared" ref="C22:E22" si="19">C10</f>
        <v>Beijing-5</v>
      </c>
      <c r="D22" s="24">
        <f t="shared" si="19"/>
        <v>1792</v>
      </c>
      <c r="E22" s="31">
        <f t="shared" si="19"/>
        <v>2199275</v>
      </c>
      <c r="F22" s="32">
        <v>2227071</v>
      </c>
      <c r="G22" s="32">
        <v>2228918</v>
      </c>
      <c r="H22" s="32">
        <v>2230846</v>
      </c>
      <c r="I22" s="32">
        <v>2219441</v>
      </c>
      <c r="J22" s="32">
        <v>2230687</v>
      </c>
      <c r="K22" s="32"/>
      <c r="L22" s="32"/>
      <c r="M22" s="32"/>
      <c r="N22" s="32"/>
      <c r="O22" s="31"/>
      <c r="P22" s="32">
        <f t="shared" si="12"/>
        <v>2219441</v>
      </c>
      <c r="Q22" s="34">
        <f t="shared" si="13"/>
        <v>9.1693853656318325E-3</v>
      </c>
      <c r="R22" s="32">
        <f t="shared" si="14"/>
        <v>2227392.6</v>
      </c>
      <c r="S22" s="34">
        <f t="shared" si="15"/>
        <v>1.278494049175305E-2</v>
      </c>
      <c r="T22" s="54">
        <f t="shared" si="16"/>
        <v>4205.6451871264653</v>
      </c>
    </row>
    <row r="23" spans="2:20" ht="15.75" thickTop="1" x14ac:dyDescent="0.25"/>
    <row r="24" spans="2:20" ht="15.75" thickBot="1" x14ac:dyDescent="0.3"/>
    <row r="25" spans="2:20" ht="16.5" thickTop="1" thickBot="1" x14ac:dyDescent="0.3">
      <c r="B25" s="26"/>
      <c r="F25" s="43" t="s">
        <v>1</v>
      </c>
      <c r="G25" s="51"/>
      <c r="H25" s="51"/>
      <c r="I25" s="51"/>
      <c r="J25" s="51"/>
      <c r="K25" s="51"/>
      <c r="L25" s="51"/>
      <c r="M25" s="51"/>
      <c r="N25" s="51"/>
      <c r="O25" s="44"/>
    </row>
    <row r="26" spans="2:20" ht="16.5" thickTop="1" thickBot="1" x14ac:dyDescent="0.3">
      <c r="B26" s="11"/>
      <c r="C26" s="1" t="s">
        <v>0</v>
      </c>
      <c r="D26" s="2" t="s">
        <v>6</v>
      </c>
      <c r="E26" s="1" t="s">
        <v>5</v>
      </c>
      <c r="F26" s="3">
        <v>1</v>
      </c>
      <c r="G26" s="4">
        <v>2</v>
      </c>
      <c r="H26" s="4">
        <v>3</v>
      </c>
      <c r="I26" s="4">
        <v>4</v>
      </c>
      <c r="J26" s="4">
        <v>5</v>
      </c>
      <c r="K26" s="4">
        <v>6</v>
      </c>
      <c r="L26" s="4">
        <v>7</v>
      </c>
      <c r="M26" s="4">
        <v>8</v>
      </c>
      <c r="N26" s="4">
        <v>9</v>
      </c>
      <c r="O26" s="2">
        <v>10</v>
      </c>
      <c r="P26" s="43" t="s">
        <v>2</v>
      </c>
      <c r="Q26" s="44"/>
      <c r="R26" s="43" t="s">
        <v>3</v>
      </c>
      <c r="S26" s="44"/>
      <c r="T26" s="1" t="s">
        <v>4</v>
      </c>
    </row>
    <row r="27" spans="2:20" ht="15.75" customHeight="1" thickTop="1" x14ac:dyDescent="0.25">
      <c r="B27" s="52">
        <v>0.5</v>
      </c>
      <c r="C27" s="18" t="str">
        <f>C6</f>
        <v>egl-g2-E</v>
      </c>
      <c r="D27" s="10">
        <f t="shared" ref="D27:E27" si="20">D6</f>
        <v>375</v>
      </c>
      <c r="E27" s="16">
        <f t="shared" si="20"/>
        <v>1602229</v>
      </c>
      <c r="F27" s="5">
        <v>1623446</v>
      </c>
      <c r="G27" s="5">
        <v>1621827</v>
      </c>
      <c r="H27" s="5">
        <v>1622575</v>
      </c>
      <c r="I27" s="5">
        <v>1623656</v>
      </c>
      <c r="J27" s="23">
        <v>1615397</v>
      </c>
      <c r="K27" s="22"/>
      <c r="L27" s="22"/>
      <c r="M27" s="22"/>
      <c r="N27" s="22"/>
      <c r="O27" s="16"/>
      <c r="P27" s="5">
        <f>MIN(F27:O27)</f>
        <v>1615397</v>
      </c>
      <c r="Q27" s="13">
        <f>P27/E27-1</f>
        <v>8.2185505317904362E-3</v>
      </c>
      <c r="R27" s="5">
        <f>AVERAGE(F27:O27)</f>
        <v>1621380.2</v>
      </c>
      <c r="S27" s="13">
        <f>R27/E27-1</f>
        <v>1.1952848188367504E-2</v>
      </c>
      <c r="T27" s="21">
        <f>_xlfn.STDEV.P(F27:O27)</f>
        <v>3061.7855836096687</v>
      </c>
    </row>
    <row r="28" spans="2:20" x14ac:dyDescent="0.25">
      <c r="B28" s="53"/>
      <c r="C28" s="19" t="str">
        <f t="shared" ref="C28:E28" si="21">C7</f>
        <v>F1_g-6</v>
      </c>
      <c r="D28" s="11">
        <f t="shared" si="21"/>
        <v>780</v>
      </c>
      <c r="E28" s="17">
        <f t="shared" si="21"/>
        <v>474809</v>
      </c>
      <c r="F28" s="5">
        <v>441529</v>
      </c>
      <c r="G28" s="5">
        <v>438336</v>
      </c>
      <c r="H28" s="5">
        <v>440769</v>
      </c>
      <c r="I28" s="5">
        <v>441688</v>
      </c>
      <c r="J28" s="22">
        <v>439772</v>
      </c>
      <c r="K28" s="22"/>
      <c r="L28" s="22"/>
      <c r="M28" s="22"/>
      <c r="N28" s="22"/>
      <c r="O28" s="17"/>
      <c r="P28" s="5">
        <f t="shared" ref="P28:P31" si="22">MIN(F28:O28)</f>
        <v>438336</v>
      </c>
      <c r="Q28" s="13">
        <f t="shared" ref="Q28:Q31" si="23">P28/E28-1</f>
        <v>-7.6816151336642768E-2</v>
      </c>
      <c r="R28" s="5">
        <f t="shared" ref="R28:R31" si="24">AVERAGE(F28:O28)</f>
        <v>440418.8</v>
      </c>
      <c r="S28" s="13">
        <f t="shared" ref="S28:S31" si="25">R28/E28-1</f>
        <v>-7.242954535402657E-2</v>
      </c>
      <c r="T28" s="21">
        <f t="shared" ref="T28:T31" si="26">_xlfn.STDEV.P(F28:O28)</f>
        <v>1242.775828538679</v>
      </c>
    </row>
    <row r="29" spans="2:20" x14ac:dyDescent="0.25">
      <c r="B29" s="53"/>
      <c r="C29" s="19" t="str">
        <f t="shared" ref="C29:E29" si="27">C8</f>
        <v>Beijing-3</v>
      </c>
      <c r="D29" s="11">
        <f t="shared" si="27"/>
        <v>1075</v>
      </c>
      <c r="E29" s="17">
        <f t="shared" si="27"/>
        <v>1534878</v>
      </c>
      <c r="F29" s="22">
        <v>1546255</v>
      </c>
      <c r="G29" s="22">
        <v>1545396</v>
      </c>
      <c r="H29" s="22">
        <v>1545481</v>
      </c>
      <c r="I29" s="22">
        <v>1549060</v>
      </c>
      <c r="J29" s="22">
        <v>1548049</v>
      </c>
      <c r="K29" s="22"/>
      <c r="L29" s="22"/>
      <c r="M29" s="22"/>
      <c r="N29" s="22"/>
      <c r="O29" s="17"/>
      <c r="P29" s="5">
        <f t="shared" si="22"/>
        <v>1545396</v>
      </c>
      <c r="Q29" s="13">
        <f t="shared" si="23"/>
        <v>6.8526619053761451E-3</v>
      </c>
      <c r="R29" s="5">
        <f t="shared" si="24"/>
        <v>1546848.2</v>
      </c>
      <c r="S29" s="13">
        <f t="shared" si="25"/>
        <v>7.7987957349052728E-3</v>
      </c>
      <c r="T29" s="21">
        <f t="shared" si="26"/>
        <v>1460.4099972268064</v>
      </c>
    </row>
    <row r="30" spans="2:20" x14ac:dyDescent="0.25">
      <c r="B30" s="53"/>
      <c r="C30" s="19" t="str">
        <f t="shared" ref="C30:E30" si="28">C9</f>
        <v>Hefei-10</v>
      </c>
      <c r="D30" s="11">
        <f t="shared" si="28"/>
        <v>1212</v>
      </c>
      <c r="E30" s="17">
        <f t="shared" si="28"/>
        <v>1748829</v>
      </c>
      <c r="F30" s="22">
        <v>1767092</v>
      </c>
      <c r="G30" s="22">
        <v>1768499</v>
      </c>
      <c r="H30" s="22">
        <v>1760107</v>
      </c>
      <c r="I30" s="22">
        <v>1762926</v>
      </c>
      <c r="J30" s="22">
        <v>1759054</v>
      </c>
      <c r="K30" s="22"/>
      <c r="L30" s="22"/>
      <c r="M30" s="22"/>
      <c r="N30" s="22"/>
      <c r="O30" s="17"/>
      <c r="P30" s="5">
        <f t="shared" si="22"/>
        <v>1759054</v>
      </c>
      <c r="Q30" s="13">
        <f t="shared" si="23"/>
        <v>5.8467694668833392E-3</v>
      </c>
      <c r="R30" s="5">
        <f t="shared" si="24"/>
        <v>1763535.6</v>
      </c>
      <c r="S30" s="13">
        <f t="shared" si="25"/>
        <v>8.4093985175224262E-3</v>
      </c>
      <c r="T30" s="21">
        <f t="shared" si="26"/>
        <v>3728.135437453956</v>
      </c>
    </row>
    <row r="31" spans="2:20" ht="15.75" thickBot="1" x14ac:dyDescent="0.3">
      <c r="B31" s="55"/>
      <c r="C31" s="30" t="str">
        <f t="shared" ref="C31:E31" si="29">C10</f>
        <v>Beijing-5</v>
      </c>
      <c r="D31" s="24">
        <f t="shared" si="29"/>
        <v>1792</v>
      </c>
      <c r="E31" s="31">
        <f t="shared" si="29"/>
        <v>2199275</v>
      </c>
      <c r="F31" s="32">
        <v>2222391</v>
      </c>
      <c r="G31" s="32">
        <v>2209445</v>
      </c>
      <c r="H31" s="32">
        <v>2211693</v>
      </c>
      <c r="I31" s="32">
        <v>2218899</v>
      </c>
      <c r="J31" s="32">
        <v>2218927</v>
      </c>
      <c r="K31" s="32"/>
      <c r="L31" s="32"/>
      <c r="M31" s="32"/>
      <c r="N31" s="32"/>
      <c r="O31" s="31"/>
      <c r="P31" s="32">
        <f t="shared" si="22"/>
        <v>2209445</v>
      </c>
      <c r="Q31" s="34">
        <f t="shared" si="23"/>
        <v>4.6242511736822589E-3</v>
      </c>
      <c r="R31" s="32">
        <f t="shared" si="24"/>
        <v>2216271</v>
      </c>
      <c r="S31" s="34">
        <f t="shared" si="25"/>
        <v>7.7280012731468783E-3</v>
      </c>
      <c r="T31" s="54">
        <f t="shared" si="26"/>
        <v>4877.857726502486</v>
      </c>
    </row>
    <row r="32" spans="2:20" ht="15.75" thickTop="1" x14ac:dyDescent="0.25">
      <c r="B32" s="28"/>
      <c r="C32" s="26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9"/>
      <c r="R32" s="22"/>
      <c r="S32" s="29"/>
      <c r="T32" s="22"/>
    </row>
    <row r="33" spans="2:20" x14ac:dyDescent="0.25">
      <c r="B33" s="28"/>
      <c r="C33" s="26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9"/>
      <c r="R33" s="22"/>
      <c r="S33" s="29"/>
      <c r="T33" s="22"/>
    </row>
    <row r="34" spans="2:20" x14ac:dyDescent="0.25">
      <c r="B34" s="28"/>
      <c r="C34" s="26"/>
      <c r="D34" s="22"/>
      <c r="E34" s="22"/>
      <c r="G34" s="22"/>
      <c r="H34" s="22"/>
      <c r="I34" s="22"/>
      <c r="J34" s="22"/>
      <c r="K34" s="22"/>
      <c r="P34" s="22"/>
      <c r="Q34" s="29"/>
      <c r="R34" s="22"/>
      <c r="S34" s="29"/>
      <c r="T34" s="22"/>
    </row>
    <row r="35" spans="2:20" x14ac:dyDescent="0.25">
      <c r="B35" s="28"/>
      <c r="C35" s="26"/>
      <c r="D35" s="22"/>
      <c r="E35" s="22"/>
      <c r="G35" s="22"/>
      <c r="H35" s="22"/>
      <c r="I35" s="22"/>
      <c r="J35" s="22"/>
      <c r="K35" s="22"/>
      <c r="P35" s="22"/>
      <c r="Q35" s="29"/>
      <c r="R35" s="22"/>
      <c r="S35" s="29"/>
      <c r="T35" s="22"/>
    </row>
    <row r="36" spans="2:20" x14ac:dyDescent="0.25">
      <c r="B36" s="28"/>
      <c r="C36" s="26"/>
      <c r="D36" s="22"/>
      <c r="E36" s="22"/>
      <c r="G36" s="22"/>
      <c r="H36" s="22"/>
      <c r="I36" s="22"/>
      <c r="J36" s="22"/>
      <c r="K36" s="22"/>
      <c r="P36" s="22"/>
      <c r="Q36" s="29"/>
      <c r="R36" s="22"/>
      <c r="S36" s="29"/>
      <c r="T36" s="22"/>
    </row>
  </sheetData>
  <mergeCells count="18">
    <mergeCell ref="N4:O4"/>
    <mergeCell ref="P4:Q4"/>
    <mergeCell ref="B6:B10"/>
    <mergeCell ref="B18:B22"/>
    <mergeCell ref="B27:B31"/>
    <mergeCell ref="F3:I3"/>
    <mergeCell ref="J3:M3"/>
    <mergeCell ref="N3:Q3"/>
    <mergeCell ref="F4:G4"/>
    <mergeCell ref="H4:I4"/>
    <mergeCell ref="J4:K4"/>
    <mergeCell ref="L4:M4"/>
    <mergeCell ref="F16:O16"/>
    <mergeCell ref="P17:Q17"/>
    <mergeCell ref="R17:S17"/>
    <mergeCell ref="F25:O25"/>
    <mergeCell ref="P26:Q26"/>
    <mergeCell ref="R26:S26"/>
  </mergeCells>
  <conditionalFormatting sqref="G9 K9 O9">
    <cfRule type="top10" dxfId="24" priority="4" bottom="1" rank="1"/>
  </conditionalFormatting>
  <conditionalFormatting sqref="G10 K10 O10">
    <cfRule type="top10" dxfId="23" priority="5" bottom="1" rank="1"/>
  </conditionalFormatting>
  <conditionalFormatting sqref="G8 K8 O8">
    <cfRule type="top10" dxfId="22" priority="3" bottom="1" rank="1"/>
  </conditionalFormatting>
  <conditionalFormatting sqref="G7 K7 O7">
    <cfRule type="top10" dxfId="21" priority="2" bottom="1" rank="1"/>
  </conditionalFormatting>
  <conditionalFormatting sqref="G6 K6 O6">
    <cfRule type="top10" dxfId="20" priority="1" bottom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F69-007F-4C31-B54F-A9483762C6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BDDF-2E4A-43BA-9C94-A9709F6384C0}">
  <dimension ref="C13:Q36"/>
  <sheetViews>
    <sheetView topLeftCell="A22" zoomScale="160" zoomScaleNormal="160" workbookViewId="0">
      <selection activeCell="C31" sqref="C31:H36"/>
    </sheetView>
  </sheetViews>
  <sheetFormatPr defaultRowHeight="15" x14ac:dyDescent="0.25"/>
  <sheetData>
    <row r="13" spans="3:17" ht="15.75" thickBot="1" x14ac:dyDescent="0.3"/>
    <row r="14" spans="3:17" ht="16.5" thickTop="1" thickBot="1" x14ac:dyDescent="0.3">
      <c r="F14" s="45" t="s">
        <v>9</v>
      </c>
      <c r="G14" s="46"/>
      <c r="H14" s="46"/>
      <c r="I14" s="47"/>
      <c r="J14" s="45" t="s">
        <v>20</v>
      </c>
      <c r="K14" s="46"/>
      <c r="L14" s="46"/>
      <c r="M14" s="47"/>
      <c r="N14" s="45" t="s">
        <v>19</v>
      </c>
      <c r="O14" s="46"/>
      <c r="P14" s="46"/>
      <c r="Q14" s="47"/>
    </row>
    <row r="15" spans="3:17" ht="16.5" thickTop="1" thickBot="1" x14ac:dyDescent="0.3">
      <c r="F15" s="43" t="s">
        <v>2</v>
      </c>
      <c r="G15" s="44"/>
      <c r="H15" s="43" t="s">
        <v>3</v>
      </c>
      <c r="I15" s="44"/>
      <c r="J15" s="43" t="s">
        <v>2</v>
      </c>
      <c r="K15" s="44"/>
      <c r="L15" s="43" t="s">
        <v>3</v>
      </c>
      <c r="M15" s="44"/>
      <c r="N15" s="43" t="s">
        <v>2</v>
      </c>
      <c r="O15" s="44"/>
      <c r="P15" s="43" t="s">
        <v>3</v>
      </c>
      <c r="Q15" s="44"/>
    </row>
    <row r="16" spans="3:17" ht="16.5" thickTop="1" thickBot="1" x14ac:dyDescent="0.3">
      <c r="C16" s="1" t="s">
        <v>0</v>
      </c>
      <c r="D16" s="1" t="s">
        <v>6</v>
      </c>
      <c r="E16" s="1" t="s">
        <v>5</v>
      </c>
      <c r="F16" s="35" t="s">
        <v>10</v>
      </c>
      <c r="G16" s="2" t="s">
        <v>11</v>
      </c>
      <c r="H16" s="39" t="s">
        <v>10</v>
      </c>
      <c r="I16" s="2" t="s">
        <v>11</v>
      </c>
      <c r="J16" s="35" t="s">
        <v>10</v>
      </c>
      <c r="K16" s="2" t="s">
        <v>11</v>
      </c>
      <c r="L16" s="39" t="s">
        <v>10</v>
      </c>
      <c r="M16" s="2" t="s">
        <v>11</v>
      </c>
      <c r="N16" s="35" t="s">
        <v>10</v>
      </c>
      <c r="O16" s="2" t="s">
        <v>11</v>
      </c>
      <c r="P16" s="39" t="s">
        <v>10</v>
      </c>
      <c r="Q16" s="2" t="s">
        <v>11</v>
      </c>
    </row>
    <row r="17" spans="3:17" ht="15.75" thickTop="1" x14ac:dyDescent="0.25">
      <c r="C17" s="18" t="s">
        <v>7</v>
      </c>
      <c r="D17" s="10">
        <v>375</v>
      </c>
      <c r="E17" s="16">
        <v>1602229</v>
      </c>
      <c r="F17" s="36">
        <v>1614739</v>
      </c>
      <c r="G17" s="14">
        <v>7.8078726574042356E-3</v>
      </c>
      <c r="H17" s="40">
        <v>1625758.6</v>
      </c>
      <c r="I17" s="12">
        <v>1.4685541205408326E-2</v>
      </c>
      <c r="J17" s="36">
        <v>1609826</v>
      </c>
      <c r="K17" s="14">
        <v>4.7415194706874608E-3</v>
      </c>
      <c r="L17" s="40">
        <v>1617199.3</v>
      </c>
      <c r="M17" s="12">
        <v>9.3434209466936036E-3</v>
      </c>
      <c r="N17" s="36">
        <v>1675262</v>
      </c>
      <c r="O17" s="14">
        <v>4.5582000000000004E-2</v>
      </c>
      <c r="P17" s="40">
        <v>1683165</v>
      </c>
      <c r="Q17" s="12">
        <v>5.0514799999999999E-2</v>
      </c>
    </row>
    <row r="18" spans="3:17" x14ac:dyDescent="0.25">
      <c r="C18" s="19" t="s">
        <v>13</v>
      </c>
      <c r="D18" s="11">
        <v>780</v>
      </c>
      <c r="E18" s="17">
        <v>474809</v>
      </c>
      <c r="F18" s="37">
        <v>444061</v>
      </c>
      <c r="G18" s="15">
        <v>-6.4758671381545008E-2</v>
      </c>
      <c r="H18" s="41">
        <v>444809.5</v>
      </c>
      <c r="I18" s="13">
        <v>-6.3182248019730047E-2</v>
      </c>
      <c r="J18" s="37">
        <v>439439</v>
      </c>
      <c r="K18" s="15">
        <v>-7.4493111967127823E-2</v>
      </c>
      <c r="L18" s="41">
        <v>441578.5</v>
      </c>
      <c r="M18" s="13">
        <v>-6.9987089545480385E-2</v>
      </c>
      <c r="N18" s="37">
        <v>460267</v>
      </c>
      <c r="O18" s="15">
        <v>-3.0627000000000001E-2</v>
      </c>
      <c r="P18" s="41">
        <v>461224</v>
      </c>
      <c r="Q18" s="13">
        <v>-2.86106E-2</v>
      </c>
    </row>
    <row r="19" spans="3:17" x14ac:dyDescent="0.25">
      <c r="C19" s="19" t="s">
        <v>14</v>
      </c>
      <c r="D19" s="11">
        <v>1075</v>
      </c>
      <c r="E19" s="17">
        <v>1534878</v>
      </c>
      <c r="F19" s="37">
        <v>1541368</v>
      </c>
      <c r="G19" s="15">
        <v>4.2283490935435264E-3</v>
      </c>
      <c r="H19" s="41">
        <v>1546766.9</v>
      </c>
      <c r="I19" s="13">
        <v>7.7458273556594293E-3</v>
      </c>
      <c r="J19" s="37">
        <v>1538368</v>
      </c>
      <c r="K19" s="15">
        <v>2.2737963538470574E-3</v>
      </c>
      <c r="L19" s="41">
        <v>1544921.3</v>
      </c>
      <c r="M19" s="13">
        <v>6.5433865101982569E-3</v>
      </c>
      <c r="N19" s="37">
        <v>1628115</v>
      </c>
      <c r="O19" s="15">
        <v>6.0746000000000001E-2</v>
      </c>
      <c r="P19" s="41">
        <v>1648438</v>
      </c>
      <c r="Q19" s="13">
        <v>7.3986400000000008E-2</v>
      </c>
    </row>
    <row r="20" spans="3:17" x14ac:dyDescent="0.25">
      <c r="C20" s="19" t="s">
        <v>8</v>
      </c>
      <c r="D20" s="11">
        <v>1212</v>
      </c>
      <c r="E20" s="17">
        <v>1748829</v>
      </c>
      <c r="F20" s="37">
        <v>1759294</v>
      </c>
      <c r="G20" s="15">
        <v>5.9840041536365352E-3</v>
      </c>
      <c r="H20" s="41">
        <v>1770684</v>
      </c>
      <c r="I20" s="13">
        <v>1.2496933662467846E-2</v>
      </c>
      <c r="J20" s="37">
        <v>1751271</v>
      </c>
      <c r="K20" s="15">
        <v>1.3963629377142794E-3</v>
      </c>
      <c r="L20" s="41">
        <v>1759686.3</v>
      </c>
      <c r="M20" s="13">
        <v>6.2083256853586732E-3</v>
      </c>
      <c r="N20" s="37">
        <v>1839707</v>
      </c>
      <c r="O20" s="15">
        <v>5.1965000000000004E-2</v>
      </c>
      <c r="P20" s="41">
        <v>1846897</v>
      </c>
      <c r="Q20" s="13">
        <v>5.60762E-2</v>
      </c>
    </row>
    <row r="21" spans="3:17" ht="15.75" thickBot="1" x14ac:dyDescent="0.3">
      <c r="C21" s="30" t="s">
        <v>15</v>
      </c>
      <c r="D21" s="24">
        <v>1792</v>
      </c>
      <c r="E21" s="31">
        <v>2199275</v>
      </c>
      <c r="F21" s="38">
        <v>2220606</v>
      </c>
      <c r="G21" s="33">
        <v>9.6991053870025823E-3</v>
      </c>
      <c r="H21" s="42">
        <v>2225175.7999999998</v>
      </c>
      <c r="I21" s="34">
        <v>1.1776971956667381E-2</v>
      </c>
      <c r="J21" s="38">
        <v>2202023</v>
      </c>
      <c r="K21" s="33">
        <v>1.2495026770185103E-3</v>
      </c>
      <c r="L21" s="42">
        <v>2215326.9</v>
      </c>
      <c r="M21" s="34">
        <v>7.2987234429526815E-3</v>
      </c>
      <c r="N21" s="38">
        <v>2347314</v>
      </c>
      <c r="O21" s="33">
        <v>6.7312999999999998E-2</v>
      </c>
      <c r="P21" s="42">
        <v>2361021</v>
      </c>
      <c r="Q21" s="34">
        <v>7.3544999999999999E-2</v>
      </c>
    </row>
    <row r="22" spans="3:17" ht="15.75" thickTop="1" x14ac:dyDescent="0.25"/>
    <row r="25" spans="3:17" x14ac:dyDescent="0.25">
      <c r="C25" t="s">
        <v>22</v>
      </c>
      <c r="J25" t="s">
        <v>23</v>
      </c>
    </row>
    <row r="26" spans="3:17" x14ac:dyDescent="0.25">
      <c r="C26" t="s">
        <v>14</v>
      </c>
      <c r="D26">
        <v>1541798</v>
      </c>
      <c r="E26">
        <v>1537730</v>
      </c>
      <c r="F26">
        <v>1540414</v>
      </c>
      <c r="G26">
        <v>1541009</v>
      </c>
      <c r="H26">
        <v>1542186</v>
      </c>
      <c r="J26" t="s">
        <v>14</v>
      </c>
      <c r="K26">
        <v>1543703</v>
      </c>
      <c r="L26">
        <v>1544972</v>
      </c>
      <c r="M26">
        <v>1547652</v>
      </c>
      <c r="N26">
        <v>1549337</v>
      </c>
      <c r="O26">
        <v>1544930</v>
      </c>
    </row>
    <row r="27" spans="3:17" x14ac:dyDescent="0.25">
      <c r="C27" t="s">
        <v>7</v>
      </c>
      <c r="D27">
        <v>1623492</v>
      </c>
      <c r="E27">
        <v>1626324</v>
      </c>
      <c r="F27">
        <v>1618946</v>
      </c>
      <c r="G27">
        <v>1621087</v>
      </c>
      <c r="H27">
        <v>1617052</v>
      </c>
      <c r="J27" t="s">
        <v>8</v>
      </c>
      <c r="K27">
        <v>1776990</v>
      </c>
      <c r="L27">
        <v>1772324</v>
      </c>
      <c r="M27">
        <v>1770664</v>
      </c>
      <c r="N27">
        <v>1768517</v>
      </c>
      <c r="O27">
        <v>1778238</v>
      </c>
    </row>
    <row r="28" spans="3:17" x14ac:dyDescent="0.25">
      <c r="C28" t="s">
        <v>15</v>
      </c>
      <c r="D28">
        <v>2215283</v>
      </c>
      <c r="E28">
        <v>2221902</v>
      </c>
      <c r="F28">
        <v>2219764</v>
      </c>
      <c r="G28">
        <v>2213029</v>
      </c>
      <c r="H28">
        <v>2212731</v>
      </c>
      <c r="J28" t="s">
        <v>13</v>
      </c>
      <c r="K28">
        <v>444906</v>
      </c>
      <c r="L28">
        <v>445548</v>
      </c>
      <c r="M28">
        <v>444660</v>
      </c>
      <c r="N28">
        <v>444008</v>
      </c>
      <c r="O28">
        <v>444983</v>
      </c>
    </row>
    <row r="29" spans="3:17" x14ac:dyDescent="0.25">
      <c r="C29" t="s">
        <v>8</v>
      </c>
      <c r="D29">
        <v>1751683</v>
      </c>
      <c r="E29">
        <v>1761838</v>
      </c>
      <c r="F29">
        <v>1759900</v>
      </c>
      <c r="G29">
        <v>1757075</v>
      </c>
      <c r="H29">
        <v>1754102</v>
      </c>
      <c r="J29" t="s">
        <v>15</v>
      </c>
      <c r="K29">
        <v>2227071</v>
      </c>
      <c r="L29">
        <v>2228918</v>
      </c>
      <c r="M29">
        <v>2230846</v>
      </c>
      <c r="N29">
        <v>2219441</v>
      </c>
      <c r="O29">
        <v>2230687</v>
      </c>
    </row>
    <row r="30" spans="3:17" x14ac:dyDescent="0.25">
      <c r="C30" t="s">
        <v>13</v>
      </c>
      <c r="D30">
        <v>442949</v>
      </c>
      <c r="E30">
        <v>443012</v>
      </c>
      <c r="F30">
        <v>442381</v>
      </c>
      <c r="G30">
        <v>443459</v>
      </c>
      <c r="H30">
        <v>442640</v>
      </c>
      <c r="J30" t="s">
        <v>7</v>
      </c>
      <c r="K30">
        <v>1621652</v>
      </c>
      <c r="L30">
        <v>1634999</v>
      </c>
      <c r="M30">
        <v>1633269</v>
      </c>
      <c r="N30">
        <v>1624684</v>
      </c>
      <c r="O30">
        <v>1620274</v>
      </c>
    </row>
    <row r="31" spans="3:17" x14ac:dyDescent="0.25">
      <c r="C31" t="s">
        <v>21</v>
      </c>
      <c r="J31" t="s">
        <v>24</v>
      </c>
    </row>
    <row r="32" spans="3:17" x14ac:dyDescent="0.25">
      <c r="C32" t="s">
        <v>14</v>
      </c>
      <c r="D32">
        <v>1539984</v>
      </c>
      <c r="E32">
        <v>1542887</v>
      </c>
      <c r="F32">
        <v>1544364</v>
      </c>
      <c r="G32">
        <v>1539822</v>
      </c>
      <c r="H32">
        <v>1543609</v>
      </c>
      <c r="J32" t="s">
        <v>14</v>
      </c>
      <c r="K32">
        <v>1546255</v>
      </c>
      <c r="L32">
        <v>1545396</v>
      </c>
      <c r="M32">
        <v>1545481</v>
      </c>
      <c r="N32">
        <v>1549060</v>
      </c>
      <c r="O32">
        <v>1548049</v>
      </c>
    </row>
    <row r="33" spans="3:15" x14ac:dyDescent="0.25">
      <c r="C33" t="s">
        <v>7</v>
      </c>
      <c r="D33">
        <v>1615150</v>
      </c>
      <c r="E33">
        <v>1617012</v>
      </c>
      <c r="F33">
        <v>1617326</v>
      </c>
      <c r="G33">
        <v>1622562</v>
      </c>
      <c r="H33">
        <v>1618552</v>
      </c>
      <c r="J33" t="s">
        <v>8</v>
      </c>
      <c r="K33">
        <v>1767092</v>
      </c>
      <c r="L33">
        <v>1768499</v>
      </c>
      <c r="M33">
        <v>1760107</v>
      </c>
      <c r="N33">
        <v>1762926</v>
      </c>
      <c r="O33">
        <v>1759054</v>
      </c>
    </row>
    <row r="34" spans="3:15" x14ac:dyDescent="0.25">
      <c r="C34" t="s">
        <v>15</v>
      </c>
      <c r="D34">
        <v>2212138</v>
      </c>
      <c r="E34">
        <v>2201416</v>
      </c>
      <c r="F34">
        <v>2213151</v>
      </c>
      <c r="G34">
        <v>2199418</v>
      </c>
      <c r="H34">
        <v>2197230</v>
      </c>
      <c r="J34" t="s">
        <v>13</v>
      </c>
      <c r="K34">
        <v>441529</v>
      </c>
      <c r="L34">
        <v>438336</v>
      </c>
      <c r="M34">
        <v>440769</v>
      </c>
      <c r="N34">
        <v>441688</v>
      </c>
      <c r="O34">
        <v>439772</v>
      </c>
    </row>
    <row r="35" spans="3:15" x14ac:dyDescent="0.25">
      <c r="C35" t="s">
        <v>8</v>
      </c>
      <c r="D35">
        <v>1743655</v>
      </c>
      <c r="E35">
        <v>1748435</v>
      </c>
      <c r="F35">
        <v>1753707</v>
      </c>
      <c r="G35">
        <v>1752295</v>
      </c>
      <c r="H35">
        <v>1753014</v>
      </c>
      <c r="J35" t="s">
        <v>15</v>
      </c>
      <c r="K35">
        <v>2222391</v>
      </c>
      <c r="L35">
        <v>2209445</v>
      </c>
      <c r="M35">
        <v>2211693</v>
      </c>
      <c r="N35">
        <v>2218899</v>
      </c>
      <c r="O35">
        <v>2218927</v>
      </c>
    </row>
    <row r="36" spans="3:15" x14ac:dyDescent="0.25">
      <c r="C36" t="s">
        <v>13</v>
      </c>
      <c r="D36">
        <v>439288</v>
      </c>
      <c r="E36">
        <v>440028</v>
      </c>
      <c r="F36">
        <v>438495</v>
      </c>
      <c r="G36">
        <v>441678</v>
      </c>
      <c r="H36">
        <v>439013</v>
      </c>
      <c r="J36" t="s">
        <v>7</v>
      </c>
      <c r="K36">
        <v>1623446</v>
      </c>
      <c r="L36">
        <v>1621827</v>
      </c>
      <c r="M36">
        <v>1622575</v>
      </c>
      <c r="N36">
        <v>1623656</v>
      </c>
      <c r="O36">
        <v>1615397</v>
      </c>
    </row>
  </sheetData>
  <mergeCells count="9">
    <mergeCell ref="F15:G15"/>
    <mergeCell ref="F14:I14"/>
    <mergeCell ref="J14:M14"/>
    <mergeCell ref="N14:Q14"/>
    <mergeCell ref="N15:O15"/>
    <mergeCell ref="P15:Q15"/>
    <mergeCell ref="L15:M15"/>
    <mergeCell ref="J15:K15"/>
    <mergeCell ref="H15:I15"/>
  </mergeCells>
  <conditionalFormatting sqref="G17 K17">
    <cfRule type="top10" dxfId="29" priority="1" bottom="1" rank="1"/>
  </conditionalFormatting>
  <conditionalFormatting sqref="G18 K18">
    <cfRule type="top10" dxfId="28" priority="2" bottom="1" rank="1"/>
  </conditionalFormatting>
  <conditionalFormatting sqref="G19 K19">
    <cfRule type="top10" dxfId="27" priority="3" bottom="1" rank="1"/>
  </conditionalFormatting>
  <conditionalFormatting sqref="G20 K20">
    <cfRule type="top10" dxfId="26" priority="4" bottom="1" rank="1"/>
  </conditionalFormatting>
  <conditionalFormatting sqref="G21 K21">
    <cfRule type="top10" dxfId="25" priority="5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UHGS</vt:lpstr>
      <vt:lpstr>MADCoM (Only HD)</vt:lpstr>
      <vt:lpstr>MADCoM (HD+RCO)</vt:lpstr>
      <vt:lpstr>HD Fraction</vt:lpstr>
      <vt:lpstr>Mutation Probability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Oliveira</dc:creator>
  <cp:lastModifiedBy>Diogo Oliveira</cp:lastModifiedBy>
  <dcterms:created xsi:type="dcterms:W3CDTF">2022-02-12T13:17:53Z</dcterms:created>
  <dcterms:modified xsi:type="dcterms:W3CDTF">2022-03-21T21:15:22Z</dcterms:modified>
</cp:coreProperties>
</file>