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E:\B K EXPORTS\BK Exports bills\25-26\Invoices 25-26\19 BK019 July 25-26 HOANG MINH STONE TRADING COMPANY LIMITED (Nam stone) Hassan Green Long (RJSL)\"/>
    </mc:Choice>
  </mc:AlternateContent>
  <xr:revisionPtr revIDLastSave="0" documentId="13_ncr:1_{6F1EC99C-2EEE-4F40-9720-A923D99E85C5}" xr6:coauthVersionLast="36" xr6:coauthVersionMax="36" xr10:uidLastSave="{00000000-0000-0000-0000-000000000000}"/>
  <bookViews>
    <workbookView xWindow="0" yWindow="0" windowWidth="20490" windowHeight="7245" activeTab="2" xr2:uid="{00000000-000D-0000-FFFF-FFFF00000000}"/>
  </bookViews>
  <sheets>
    <sheet name="company data" sheetId="1" r:id="rId1"/>
    <sheet name="input data" sheetId="2" r:id="rId2"/>
    <sheet name="Invoice" sheetId="3" r:id="rId3"/>
    <sheet name="Sheet1" sheetId="6" r:id="rId4"/>
    <sheet name="Peacking List" sheetId="4" r:id="rId5"/>
    <sheet name="PO" sheetId="5" r:id="rId6"/>
    <sheet name="Sheet2" sheetId="7" r:id="rId7"/>
  </sheets>
  <definedNames>
    <definedName name="_xlnm.Print_Area" localSheetId="5">PO!$A$1:$K$42</definedName>
  </definedNames>
  <calcPr calcId="191029"/>
  <extLst>
    <ext uri="GoogleSheetsCustomDataVersion2">
      <go:sheetsCustomData xmlns:go="http://customooxmlschemas.google.com/" r:id="rId9" roundtripDataChecksum="0UDH6hR5QprJBtfF4YeReHDvc/QhxlqsMNJhY5nbzoU="/>
    </ext>
  </extLst>
</workbook>
</file>

<file path=xl/calcChain.xml><?xml version="1.0" encoding="utf-8"?>
<calcChain xmlns="http://schemas.openxmlformats.org/spreadsheetml/2006/main">
  <c r="H29" i="3" l="1"/>
  <c r="F29" i="3"/>
  <c r="I29" i="3" l="1"/>
  <c r="D4" i="6"/>
  <c r="D5" i="6" s="1"/>
  <c r="D3" i="6"/>
  <c r="F28" i="3" l="1"/>
  <c r="J19" i="5" l="1"/>
  <c r="J20" i="5" s="1"/>
  <c r="H28" i="3" l="1"/>
  <c r="C33" i="4" l="1"/>
  <c r="A12" i="4"/>
  <c r="A12" i="3"/>
  <c r="A15" i="3" l="1"/>
  <c r="B3" i="2" l="1"/>
  <c r="B5" i="2"/>
  <c r="G5" i="4" l="1"/>
  <c r="C37" i="5"/>
  <c r="H6" i="3"/>
  <c r="I29" i="4"/>
  <c r="I30" i="4" s="1"/>
  <c r="C35" i="4"/>
  <c r="B29" i="4"/>
  <c r="G26" i="4"/>
  <c r="G22" i="4"/>
  <c r="C31" i="3"/>
  <c r="A31" i="3"/>
  <c r="A33" i="4" s="1"/>
  <c r="B28" i="3"/>
  <c r="D29" i="4" s="1"/>
  <c r="H25" i="3"/>
  <c r="D26" i="4" s="1"/>
  <c r="E25" i="3"/>
  <c r="A26" i="4" s="1"/>
  <c r="C25" i="3"/>
  <c r="D24" i="4" s="1"/>
  <c r="H22" i="3"/>
  <c r="I20" i="4" s="1"/>
  <c r="C22" i="3"/>
  <c r="D22" i="4" s="1"/>
  <c r="A15" i="4"/>
  <c r="H12" i="3"/>
  <c r="E12" i="3"/>
  <c r="H10" i="3"/>
  <c r="E10" i="3"/>
  <c r="H4" i="3"/>
  <c r="I3" i="4" s="1"/>
  <c r="E4" i="3"/>
  <c r="G3" i="4" s="1"/>
  <c r="J21" i="5" l="1"/>
  <c r="J23" i="5" s="1"/>
  <c r="I28" i="3"/>
  <c r="I34" i="3" s="1"/>
</calcChain>
</file>

<file path=xl/sharedStrings.xml><?xml version="1.0" encoding="utf-8"?>
<sst xmlns="http://schemas.openxmlformats.org/spreadsheetml/2006/main" count="206" uniqueCount="169">
  <si>
    <t>financial year</t>
  </si>
  <si>
    <t>Kind of packing</t>
  </si>
  <si>
    <t>type of container</t>
  </si>
  <si>
    <t>terms of delivery</t>
  </si>
  <si>
    <t>terms of payment</t>
  </si>
  <si>
    <t>Wooden Crate packing</t>
  </si>
  <si>
    <t>FCL</t>
  </si>
  <si>
    <t>FOB</t>
  </si>
  <si>
    <t>30 % Advance, Remaning Against Document</t>
  </si>
  <si>
    <t>Loose packing</t>
  </si>
  <si>
    <t>CIF</t>
  </si>
  <si>
    <t>100 % Advance</t>
  </si>
  <si>
    <t>American Standard</t>
  </si>
  <si>
    <t>CNF</t>
  </si>
  <si>
    <t>70 %  Advance, Remaning Against Document</t>
  </si>
  <si>
    <t>100% Against Documents</t>
  </si>
  <si>
    <t>Financial Year</t>
  </si>
  <si>
    <t>No.</t>
  </si>
  <si>
    <t>Invoice Number</t>
  </si>
  <si>
    <t>Date</t>
  </si>
  <si>
    <t xml:space="preserve">LUT No: </t>
  </si>
  <si>
    <t>Party Name</t>
  </si>
  <si>
    <t>number of containers</t>
  </si>
  <si>
    <t>Kind of Packing</t>
  </si>
  <si>
    <t>Type of container</t>
  </si>
  <si>
    <t>Terms of delivery</t>
  </si>
  <si>
    <t>Terms of payment</t>
  </si>
  <si>
    <t>Product Name</t>
  </si>
  <si>
    <t>POLISHED GRANITE SLABS</t>
  </si>
  <si>
    <t>Place Of Receipt By Pre-Carrier</t>
  </si>
  <si>
    <t>Port Of Loading</t>
  </si>
  <si>
    <t xml:space="preserve">Port Of Discharge </t>
  </si>
  <si>
    <t xml:space="preserve">Place Of Delivery </t>
  </si>
  <si>
    <t>Country Of Final Destination</t>
  </si>
  <si>
    <t xml:space="preserve">  Container No.</t>
  </si>
  <si>
    <t>Slabs</t>
  </si>
  <si>
    <t>Rate  Per</t>
  </si>
  <si>
    <t xml:space="preserve">INVOICE </t>
  </si>
  <si>
    <t xml:space="preserve">EXPORTER </t>
  </si>
  <si>
    <t>INVOICE NO.</t>
  </si>
  <si>
    <t>DATE</t>
  </si>
  <si>
    <t>B K EXPORTS</t>
  </si>
  <si>
    <t>90, Jasodanagar Cross Road, Nr. Canal,</t>
  </si>
  <si>
    <t>BUYER'S ORDER NO.</t>
  </si>
  <si>
    <t>LUT/ARN NO.</t>
  </si>
  <si>
    <t>Opp.Baroda Express Highway, Amraiwadi,</t>
  </si>
  <si>
    <t>Ahmedabad, Gujarat, India - 380026.</t>
  </si>
  <si>
    <t>PAN NO. /IEC CODE</t>
  </si>
  <si>
    <t>GSTIN</t>
  </si>
  <si>
    <t xml:space="preserve"> +91 9313035076,  +91 9537651265</t>
  </si>
  <si>
    <t>AGQPJ1643Q</t>
  </si>
  <si>
    <t>24AGQPJ1643Q1ZW</t>
  </si>
  <si>
    <t>info@bkexportsinternational.com</t>
  </si>
  <si>
    <t xml:space="preserve">KIND OF PACKING </t>
  </si>
  <si>
    <t>TYPE OF CONTAINER</t>
  </si>
  <si>
    <t>www.bkexportsinternational.com</t>
  </si>
  <si>
    <t>CONSIGNEE</t>
  </si>
  <si>
    <t xml:space="preserve">TERMS OF DELIVERY </t>
  </si>
  <si>
    <t>TERMS OF PAYMENT</t>
  </si>
  <si>
    <t>NOTIFY PARTY</t>
  </si>
  <si>
    <t>BANK DETAILS: 
ACCOUNT NAME : B K  EXPORTS
BANK NAME : BANK OF BARODA
ACCOUNT NUMBER : 14970200000658
SWIFT CODE : BARBINBBVAT
IFSC CODE : BARB0MANEAS (fifth digit zero)
BRANCH : MANINAGAR (EAST)</t>
  </si>
  <si>
    <t>Per Carriage By</t>
  </si>
  <si>
    <t xml:space="preserve">Country Of Origin Of Goods </t>
  </si>
  <si>
    <t>By Road Truck No.</t>
  </si>
  <si>
    <t>INDIA</t>
  </si>
  <si>
    <t>Vessel/ Flight No.</t>
  </si>
  <si>
    <t>Sr. No.</t>
  </si>
  <si>
    <t xml:space="preserve">Description Of Goods </t>
  </si>
  <si>
    <t>HS CODE</t>
  </si>
  <si>
    <t>Quantity in</t>
  </si>
  <si>
    <t xml:space="preserve">TOTAL AMOUNT </t>
  </si>
  <si>
    <t>SQM</t>
  </si>
  <si>
    <t>(IN USD)</t>
  </si>
  <si>
    <t>Gross Weight</t>
  </si>
  <si>
    <t>Net Weight</t>
  </si>
  <si>
    <t>28000 kgs</t>
  </si>
  <si>
    <t>27500 kgs</t>
  </si>
  <si>
    <t>Amount in Words:</t>
  </si>
  <si>
    <t>Declaration</t>
  </si>
  <si>
    <t>For B K EXPORTS</t>
  </si>
  <si>
    <r>
      <rPr>
        <sz val="11"/>
        <color theme="1"/>
        <rFont val="Calibri"/>
        <family val="2"/>
      </rPr>
      <t>*</t>
    </r>
    <r>
      <rPr>
        <sz val="9"/>
        <color theme="1"/>
        <rFont val="Calibri"/>
        <family val="2"/>
      </rPr>
      <t xml:space="preserve"> We declare that invoice shows the actual price of the  goods described and that all particulars are true and correct.</t>
    </r>
  </si>
  <si>
    <t xml:space="preserve">Proprietor </t>
  </si>
  <si>
    <t xml:space="preserve">*  Thickness Variation will be -/+1mm.
</t>
  </si>
  <si>
    <t xml:space="preserve">Authorised Signatory </t>
  </si>
  <si>
    <t>PACKING LIST</t>
  </si>
  <si>
    <t>EXPORTER</t>
  </si>
  <si>
    <t>B K  EXPORTS</t>
  </si>
  <si>
    <t xml:space="preserve">90, Jasodanagar Cross Road, Nr. Canal,  </t>
  </si>
  <si>
    <t>Opp. Baroda Express Highway, Amraiwadi,</t>
  </si>
  <si>
    <t xml:space="preserve"> Ahmedabad, Gujarat, India - 380026.</t>
  </si>
  <si>
    <t xml:space="preserve"> 09313035076,  09537651265</t>
  </si>
  <si>
    <t>OTHER REFERENCE(S)</t>
  </si>
  <si>
    <t>GSTIN : 24AGQPJ1643Q1ZW</t>
  </si>
  <si>
    <t>IE CODE  : AGQPJ1643Q</t>
  </si>
  <si>
    <t>PAN NO. : AGQPJ1643Q</t>
  </si>
  <si>
    <t>BUYER (if other than consignee)</t>
  </si>
  <si>
    <t>Country of Origin of Goods</t>
  </si>
  <si>
    <t>Country of Final Destination</t>
  </si>
  <si>
    <t xml:space="preserve">Pre-Carriage by </t>
  </si>
  <si>
    <t>Place of Receipt by Pre-carrier</t>
  </si>
  <si>
    <t>Terms of Delivery.</t>
  </si>
  <si>
    <t>Vessel/Flight No.</t>
  </si>
  <si>
    <t xml:space="preserve">Port Of Loading </t>
  </si>
  <si>
    <t>Terms of Payment</t>
  </si>
  <si>
    <t>HSN CODE</t>
  </si>
  <si>
    <t>TOTAL</t>
  </si>
  <si>
    <t>Container No.</t>
  </si>
  <si>
    <t>28000kgs</t>
  </si>
  <si>
    <t>27500kgs</t>
  </si>
  <si>
    <t xml:space="preserve">PACKING TYPE : </t>
  </si>
  <si>
    <t>QUANTITY  : 1X20 FT CONTAINER</t>
  </si>
  <si>
    <t xml:space="preserve">DECLARATION </t>
  </si>
  <si>
    <t xml:space="preserve">  *  We declare that this invoice shows the actual price of the goods </t>
  </si>
  <si>
    <r>
      <rPr>
        <sz val="9"/>
        <color theme="1"/>
        <rFont val="Calibri"/>
        <family val="2"/>
      </rPr>
      <t xml:space="preserve">       describedand that all particulars are true and correct.</t>
    </r>
    <r>
      <rPr>
        <sz val="9"/>
        <color theme="1"/>
        <rFont val="Calibri"/>
        <family val="2"/>
      </rPr>
      <t xml:space="preserve">
</t>
    </r>
  </si>
  <si>
    <t>*   Zero rated export under LUT.</t>
  </si>
  <si>
    <t xml:space="preserve">Authorised Signature </t>
  </si>
  <si>
    <t>90, Jasodanagar Cross Road, Nr. Canal, Opp. Baroda Express Highway, Amraiwadi,</t>
  </si>
  <si>
    <t xml:space="preserve"> Ahmedabad, Gujarat, India - 380026</t>
  </si>
  <si>
    <t>09313035076, 9537651265,  info@bkexportsinternational.com,  www.bkexportsinternational.com</t>
  </si>
  <si>
    <t>PURCHASE ORDER</t>
  </si>
  <si>
    <t>DATE:</t>
  </si>
  <si>
    <t>REF. NO.</t>
  </si>
  <si>
    <t>TO,</t>
  </si>
  <si>
    <t>Dear Sir/ Madam,</t>
  </si>
  <si>
    <t>Description</t>
  </si>
  <si>
    <t xml:space="preserve">RATES </t>
  </si>
  <si>
    <t>SQFT</t>
  </si>
  <si>
    <t>AMOUNT</t>
  </si>
  <si>
    <t>GRAND TOTAL</t>
  </si>
  <si>
    <t xml:space="preserve">OTHER DETAILS </t>
  </si>
  <si>
    <t>Packing</t>
  </si>
  <si>
    <t>Terms</t>
  </si>
  <si>
    <t>Port of Delivery</t>
  </si>
  <si>
    <t xml:space="preserve">Port of Loading </t>
  </si>
  <si>
    <t xml:space="preserve">Country of Destination </t>
  </si>
  <si>
    <t xml:space="preserve">Weight </t>
  </si>
  <si>
    <t xml:space="preserve">Invoice Address: </t>
  </si>
  <si>
    <r>
      <rPr>
        <b/>
        <sz val="11"/>
        <color theme="1"/>
        <rFont val="Calibri"/>
        <family val="2"/>
      </rPr>
      <t>B K EXPORTS</t>
    </r>
    <r>
      <rPr>
        <sz val="11"/>
        <color theme="1"/>
        <rFont val="Calibri"/>
        <family val="2"/>
      </rPr>
      <t xml:space="preserve">  </t>
    </r>
  </si>
  <si>
    <t xml:space="preserve">90, Jasodanagar Cross Road, Nr. Canal, Opp. Baroda Express Highway,  </t>
  </si>
  <si>
    <r>
      <rPr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>Amraiwadi, Ahmedabad, Gujarat, India - 380026</t>
    </r>
  </si>
  <si>
    <t>IEC NO.    AGQPJ1643Q</t>
  </si>
  <si>
    <t>GSTIN NO.  24AGQPJ1643Q1ZW</t>
  </si>
  <si>
    <t xml:space="preserve">LUT NO: </t>
  </si>
  <si>
    <r>
      <rPr>
        <b/>
        <sz val="11"/>
        <color theme="1"/>
        <rFont val="Calibri"/>
        <family val="2"/>
      </rPr>
      <t>For B K EXPORTS</t>
    </r>
    <r>
      <rPr>
        <sz val="11"/>
        <color theme="1"/>
        <rFont val="Calibri"/>
        <family val="2"/>
      </rPr>
      <t xml:space="preserve"> </t>
    </r>
  </si>
  <si>
    <t>25-26</t>
  </si>
  <si>
    <t>LC at Sight</t>
  </si>
  <si>
    <t>To the Order</t>
  </si>
  <si>
    <t>CHENNAI</t>
  </si>
  <si>
    <t>VIETNAM</t>
  </si>
  <si>
    <t>Loose Packing</t>
  </si>
  <si>
    <t>Chennai</t>
  </si>
  <si>
    <t>Round Off</t>
  </si>
  <si>
    <t>GST 0.1%</t>
  </si>
  <si>
    <t>actual</t>
  </si>
  <si>
    <t>invoie</t>
  </si>
  <si>
    <t>Nine Thousand Six Hundred Eighty three Dollars and Eighty Five Cent</t>
  </si>
  <si>
    <t>need to pay in company's bank account</t>
  </si>
  <si>
    <t>need to pay in vietnamese account</t>
  </si>
  <si>
    <t>KGM STONE COMPANY LIMITED
Lot F12 Dien Bien Phu, Quy Nhon Dong Ward, Gia Lai Province, Vietnam
 Tax ID: 4101622149
 TEL:   0932442343
kgmstone22@gmail.com</t>
  </si>
  <si>
    <t>19</t>
  </si>
  <si>
    <t>QUY NHON</t>
  </si>
  <si>
    <t>CSNU2182753</t>
  </si>
  <si>
    <t xml:space="preserve"> SRI VENKATESWARA GRANITES</t>
  </si>
  <si>
    <t xml:space="preserve"> SY NO:92/2A,BUDAWADA(VIL),. CHIMAKURTHY(M.D),
 PRAKASAM(DIST),.                                   
GSTIN:37ABXFS9185N1ZP</t>
  </si>
  <si>
    <t>PO020/25-26</t>
  </si>
  <si>
    <t>Quantity 1</t>
  </si>
  <si>
    <t>Rate  Per 1</t>
  </si>
  <si>
    <t>Quantity 2</t>
  </si>
  <si>
    <t>Rate per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</si>
</sst>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&quot; / &quot;"/>
    <numFmt numFmtId="165" formatCode="d/m/yyyy"/>
    <numFmt numFmtId="166" formatCode="_-[$$-409]* #,##0.00_ ;_-[$$-409]* \-#,##0.00\ ;_-[$$-409]* &quot;-&quot;??_ ;_-@_ "/>
    <numFmt numFmtId="167" formatCode="[$-F800]dddd\,\ mmmm\ dd\,\ yyyy"/>
    <numFmt numFmtId="168" formatCode="[$-14009]dd/mm/yyyy;@"/>
  </numFmts>
  <fonts count="2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</font>
    <font>
      <sz val="11"/>
      <name val="Calibri"/>
      <family val="2"/>
    </font>
    <font>
      <sz val="11"/>
      <color rgb="FF252525"/>
      <name val="Calibri"/>
      <family val="2"/>
    </font>
    <font>
      <u/>
      <sz val="11"/>
      <color rgb="FF0000FF"/>
      <name val="Calibri"/>
      <family val="2"/>
    </font>
    <font>
      <b/>
      <sz val="9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u/>
      <sz val="11"/>
      <color theme="1"/>
      <name val="Calibri"/>
      <family val="2"/>
    </font>
    <font>
      <sz val="9"/>
      <color theme="1"/>
      <name val="Calibri"/>
      <family val="2"/>
    </font>
    <font>
      <b/>
      <sz val="12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b/>
      <sz val="28"/>
      <color rgb="FF00B0F0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4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5">
    <xf numFmtId="0" fontId="0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0" xfId="0" applyFont="1"/>
    <xf numFmtId="49" fontId="7" fillId="0" borderId="0" xfId="0" applyNumberFormat="1" applyFont="1" applyAlignment="1">
      <alignment horizontal="left"/>
    </xf>
    <xf numFmtId="164" fontId="7" fillId="0" borderId="0" xfId="0" applyNumberFormat="1" applyFont="1" applyAlignment="1">
      <alignment horizontal="left"/>
    </xf>
    <xf numFmtId="165" fontId="7" fillId="0" borderId="0" xfId="0" applyNumberFormat="1" applyFont="1" applyAlignment="1">
      <alignment horizontal="left"/>
    </xf>
    <xf numFmtId="165" fontId="7" fillId="0" borderId="0" xfId="0" applyNumberFormat="1" applyFont="1" applyAlignment="1">
      <alignment horizontal="left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wrapText="1"/>
    </xf>
    <xf numFmtId="165" fontId="7" fillId="0" borderId="0" xfId="0" applyNumberFormat="1" applyFont="1"/>
    <xf numFmtId="0" fontId="5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0" fontId="7" fillId="0" borderId="0" xfId="0" applyFont="1" applyAlignment="1">
      <alignment horizontal="left"/>
    </xf>
    <xf numFmtId="0" fontId="5" fillId="0" borderId="2" xfId="0" applyFont="1" applyBorder="1"/>
    <xf numFmtId="0" fontId="7" fillId="0" borderId="3" xfId="0" applyFont="1" applyBorder="1"/>
    <xf numFmtId="0" fontId="7" fillId="0" borderId="4" xfId="0" applyFont="1" applyBorder="1"/>
    <xf numFmtId="0" fontId="7" fillId="0" borderId="5" xfId="0" applyFont="1" applyBorder="1"/>
    <xf numFmtId="0" fontId="7" fillId="0" borderId="6" xfId="0" applyFont="1" applyBorder="1"/>
    <xf numFmtId="0" fontId="10" fillId="0" borderId="5" xfId="0" applyFont="1" applyBorder="1"/>
    <xf numFmtId="0" fontId="11" fillId="2" borderId="9" xfId="0" applyFont="1" applyFill="1" applyBorder="1"/>
    <xf numFmtId="0" fontId="5" fillId="0" borderId="5" xfId="0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6" fillId="0" borderId="15" xfId="0" applyFont="1" applyBorder="1" applyAlignment="1"/>
    <xf numFmtId="0" fontId="7" fillId="0" borderId="8" xfId="0" applyFont="1" applyBorder="1"/>
    <xf numFmtId="0" fontId="7" fillId="0" borderId="7" xfId="0" applyFont="1" applyBorder="1"/>
    <xf numFmtId="0" fontId="5" fillId="0" borderId="0" xfId="0" applyFont="1" applyAlignment="1">
      <alignment horizontal="center"/>
    </xf>
    <xf numFmtId="0" fontId="7" fillId="0" borderId="1" xfId="0" applyFont="1" applyBorder="1"/>
    <xf numFmtId="0" fontId="5" fillId="0" borderId="6" xfId="0" applyFont="1" applyBorder="1" applyAlignment="1">
      <alignment horizontal="center"/>
    </xf>
    <xf numFmtId="0" fontId="7" fillId="0" borderId="2" xfId="0" applyFont="1" applyBorder="1"/>
    <xf numFmtId="0" fontId="5" fillId="0" borderId="5" xfId="0" applyFont="1" applyBorder="1"/>
    <xf numFmtId="0" fontId="17" fillId="0" borderId="5" xfId="0" applyFont="1" applyBorder="1"/>
    <xf numFmtId="0" fontId="17" fillId="0" borderId="0" xfId="0" applyFont="1"/>
    <xf numFmtId="0" fontId="17" fillId="0" borderId="6" xfId="0" applyFont="1" applyBorder="1"/>
    <xf numFmtId="0" fontId="18" fillId="0" borderId="5" xfId="0" applyFont="1" applyBorder="1"/>
    <xf numFmtId="0" fontId="19" fillId="0" borderId="7" xfId="0" applyFont="1" applyBorder="1"/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7" fillId="0" borderId="10" xfId="0" applyFont="1" applyBorder="1"/>
    <xf numFmtId="0" fontId="7" fillId="0" borderId="11" xfId="0" applyFont="1" applyBorder="1"/>
    <xf numFmtId="0" fontId="7" fillId="0" borderId="12" xfId="0" applyFont="1" applyBorder="1"/>
    <xf numFmtId="0" fontId="5" fillId="0" borderId="1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0" xfId="0" applyFont="1" applyBorder="1"/>
    <xf numFmtId="0" fontId="7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20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1" fillId="0" borderId="0" xfId="0" applyFont="1" applyAlignment="1">
      <alignment horizontal="center"/>
    </xf>
    <xf numFmtId="0" fontId="7" fillId="0" borderId="0" xfId="0" applyFont="1" applyAlignment="1"/>
    <xf numFmtId="0" fontId="7" fillId="0" borderId="0" xfId="0" applyFont="1" applyAlignment="1">
      <alignment horizontal="left" vertical="top" wrapText="1"/>
    </xf>
    <xf numFmtId="0" fontId="7" fillId="0" borderId="27" xfId="0" applyFont="1" applyBorder="1"/>
    <xf numFmtId="0" fontId="23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165" fontId="17" fillId="0" borderId="0" xfId="0" applyNumberFormat="1" applyFont="1"/>
    <xf numFmtId="0" fontId="4" fillId="0" borderId="0" xfId="0" applyFont="1"/>
    <xf numFmtId="0" fontId="0" fillId="0" borderId="0" xfId="0" applyFont="1" applyAlignment="1"/>
    <xf numFmtId="167" fontId="7" fillId="0" borderId="0" xfId="0" applyNumberFormat="1" applyFont="1" applyAlignment="1">
      <alignment horizontal="left"/>
    </xf>
    <xf numFmtId="0" fontId="3" fillId="0" borderId="0" xfId="0" applyFont="1" applyAlignment="1"/>
    <xf numFmtId="0" fontId="7" fillId="0" borderId="17" xfId="0" applyFont="1" applyBorder="1"/>
    <xf numFmtId="0" fontId="7" fillId="0" borderId="20" xfId="0" applyFont="1" applyBorder="1"/>
    <xf numFmtId="166" fontId="7" fillId="0" borderId="13" xfId="0" applyNumberFormat="1" applyFont="1" applyBorder="1" applyAlignment="1">
      <alignment horizontal="center"/>
    </xf>
    <xf numFmtId="0" fontId="7" fillId="0" borderId="18" xfId="0" applyFont="1" applyBorder="1"/>
    <xf numFmtId="0" fontId="0" fillId="0" borderId="35" xfId="0" applyFont="1" applyBorder="1" applyAlignment="1"/>
    <xf numFmtId="2" fontId="0" fillId="0" borderId="35" xfId="0" applyNumberFormat="1" applyFont="1" applyBorder="1" applyAlignment="1"/>
    <xf numFmtId="0" fontId="2" fillId="0" borderId="36" xfId="0" applyFont="1" applyBorder="1" applyAlignment="1"/>
    <xf numFmtId="0" fontId="0" fillId="0" borderId="37" xfId="0" applyFont="1" applyBorder="1" applyAlignment="1"/>
    <xf numFmtId="0" fontId="0" fillId="0" borderId="38" xfId="0" applyFont="1" applyBorder="1" applyAlignment="1"/>
    <xf numFmtId="0" fontId="2" fillId="0" borderId="39" xfId="0" applyFont="1" applyBorder="1" applyAlignment="1"/>
    <xf numFmtId="0" fontId="2" fillId="0" borderId="40" xfId="0" applyFont="1" applyBorder="1" applyAlignment="1"/>
    <xf numFmtId="0" fontId="0" fillId="0" borderId="41" xfId="0" applyFont="1" applyBorder="1" applyAlignment="1"/>
    <xf numFmtId="0" fontId="0" fillId="0" borderId="42" xfId="0" applyFont="1" applyBorder="1" applyAlignment="1"/>
    <xf numFmtId="2" fontId="0" fillId="0" borderId="42" xfId="0" applyNumberFormat="1" applyFont="1" applyBorder="1" applyAlignment="1"/>
    <xf numFmtId="0" fontId="2" fillId="0" borderId="43" xfId="0" applyFont="1" applyBorder="1" applyAlignment="1"/>
    <xf numFmtId="0" fontId="5" fillId="0" borderId="0" xfId="0" applyFont="1" applyAlignment="1">
      <alignment horizontal="left" vertical="center"/>
    </xf>
    <xf numFmtId="0" fontId="0" fillId="0" borderId="0" xfId="0" applyFont="1" applyAlignment="1"/>
    <xf numFmtId="0" fontId="7" fillId="0" borderId="0" xfId="0" applyFont="1" applyAlignment="1">
      <alignment horizontal="left" vertical="top" wrapText="1"/>
    </xf>
    <xf numFmtId="0" fontId="5" fillId="0" borderId="19" xfId="0" applyFont="1" applyBorder="1" applyAlignment="1">
      <alignment horizontal="left"/>
    </xf>
    <xf numFmtId="0" fontId="5" fillId="0" borderId="20" xfId="0" applyFont="1" applyBorder="1" applyAlignment="1">
      <alignment horizontal="left"/>
    </xf>
    <xf numFmtId="0" fontId="5" fillId="0" borderId="21" xfId="0" applyFont="1" applyBorder="1" applyAlignment="1">
      <alignment horizontal="left"/>
    </xf>
    <xf numFmtId="0" fontId="7" fillId="0" borderId="7" xfId="0" applyFont="1" applyBorder="1" applyAlignment="1">
      <alignment horizontal="center"/>
    </xf>
    <xf numFmtId="0" fontId="9" fillId="0" borderId="8" xfId="0" applyFont="1" applyBorder="1"/>
    <xf numFmtId="0" fontId="5" fillId="0" borderId="7" xfId="0" applyFont="1" applyBorder="1" applyAlignment="1">
      <alignment horizontal="center"/>
    </xf>
    <xf numFmtId="0" fontId="9" fillId="0" borderId="1" xfId="0" applyFont="1" applyBorder="1"/>
    <xf numFmtId="0" fontId="5" fillId="0" borderId="13" xfId="0" applyFont="1" applyBorder="1" applyAlignment="1">
      <alignment horizontal="center" vertical="center"/>
    </xf>
    <xf numFmtId="0" fontId="9" fillId="0" borderId="14" xfId="0" applyFont="1" applyBorder="1"/>
    <xf numFmtId="0" fontId="5" fillId="0" borderId="2" xfId="0" applyFont="1" applyBorder="1" applyAlignment="1">
      <alignment horizontal="center" vertical="center"/>
    </xf>
    <xf numFmtId="0" fontId="9" fillId="0" borderId="3" xfId="0" applyFont="1" applyBorder="1"/>
    <xf numFmtId="0" fontId="9" fillId="0" borderId="4" xfId="0" applyFont="1" applyBorder="1"/>
    <xf numFmtId="0" fontId="9" fillId="0" borderId="5" xfId="0" applyFont="1" applyBorder="1"/>
    <xf numFmtId="0" fontId="9" fillId="0" borderId="6" xfId="0" applyFont="1" applyBorder="1"/>
    <xf numFmtId="0" fontId="5" fillId="0" borderId="32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16" fillId="0" borderId="5" xfId="0" applyFont="1" applyBorder="1" applyAlignment="1">
      <alignment horizontal="left" vertical="top" wrapText="1"/>
    </xf>
    <xf numFmtId="0" fontId="9" fillId="0" borderId="7" xfId="0" applyFont="1" applyBorder="1"/>
    <xf numFmtId="0" fontId="7" fillId="0" borderId="10" xfId="0" applyFont="1" applyBorder="1" applyAlignment="1">
      <alignment horizontal="center"/>
    </xf>
    <xf numFmtId="0" fontId="9" fillId="0" borderId="11" xfId="0" applyFont="1" applyBorder="1"/>
    <xf numFmtId="0" fontId="9" fillId="0" borderId="12" xfId="0" applyFont="1" applyBorder="1"/>
    <xf numFmtId="0" fontId="5" fillId="0" borderId="2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9" fillId="0" borderId="20" xfId="0" applyFont="1" applyBorder="1"/>
    <xf numFmtId="0" fontId="5" fillId="0" borderId="0" xfId="0" applyFont="1" applyAlignment="1">
      <alignment horizontal="center"/>
    </xf>
    <xf numFmtId="0" fontId="0" fillId="0" borderId="17" xfId="0" applyFont="1" applyBorder="1" applyAlignment="1"/>
    <xf numFmtId="0" fontId="7" fillId="0" borderId="5" xfId="0" applyFont="1" applyBorder="1" applyAlignment="1">
      <alignment horizontal="center"/>
    </xf>
    <xf numFmtId="0" fontId="15" fillId="0" borderId="2" xfId="0" applyFont="1" applyBorder="1" applyAlignment="1">
      <alignment horizontal="left"/>
    </xf>
    <xf numFmtId="0" fontId="7" fillId="0" borderId="5" xfId="0" applyFont="1" applyBorder="1" applyAlignment="1">
      <alignment horizontal="left" wrapText="1"/>
    </xf>
    <xf numFmtId="166" fontId="14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/>
    </xf>
    <xf numFmtId="166" fontId="7" fillId="0" borderId="11" xfId="0" applyNumberFormat="1" applyFont="1" applyBorder="1" applyAlignment="1">
      <alignment horizontal="center"/>
    </xf>
    <xf numFmtId="166" fontId="7" fillId="0" borderId="10" xfId="0" applyNumberFormat="1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164" fontId="7" fillId="0" borderId="7" xfId="0" applyNumberFormat="1" applyFont="1" applyBorder="1" applyAlignment="1">
      <alignment horizontal="center"/>
    </xf>
    <xf numFmtId="168" fontId="7" fillId="0" borderId="7" xfId="0" applyNumberFormat="1" applyFont="1" applyBorder="1" applyAlignment="1">
      <alignment horizontal="center"/>
    </xf>
    <xf numFmtId="168" fontId="9" fillId="0" borderId="1" xfId="0" applyNumberFormat="1" applyFont="1" applyBorder="1"/>
    <xf numFmtId="168" fontId="9" fillId="0" borderId="8" xfId="0" applyNumberFormat="1" applyFont="1" applyBorder="1"/>
    <xf numFmtId="165" fontId="5" fillId="0" borderId="7" xfId="0" applyNumberFormat="1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/>
    </xf>
    <xf numFmtId="0" fontId="5" fillId="0" borderId="5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/>
    </xf>
    <xf numFmtId="0" fontId="7" fillId="0" borderId="5" xfId="0" applyFont="1" applyBorder="1" applyAlignment="1">
      <alignment horizontal="left" vertical="top" wrapText="1"/>
    </xf>
    <xf numFmtId="0" fontId="12" fillId="0" borderId="2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2" fillId="0" borderId="2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17" fillId="0" borderId="5" xfId="0" applyFont="1" applyBorder="1" applyAlignment="1">
      <alignment horizontal="left" vertical="center"/>
    </xf>
    <xf numFmtId="0" fontId="16" fillId="0" borderId="2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7" fillId="0" borderId="5" xfId="0" applyFont="1" applyBorder="1" applyAlignment="1">
      <alignment horizontal="left"/>
    </xf>
    <xf numFmtId="0" fontId="5" fillId="0" borderId="7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left" vertical="top" wrapText="1"/>
    </xf>
    <xf numFmtId="0" fontId="9" fillId="0" borderId="17" xfId="0" applyFont="1" applyBorder="1"/>
    <xf numFmtId="0" fontId="9" fillId="0" borderId="18" xfId="0" applyFont="1" applyBorder="1"/>
    <xf numFmtId="0" fontId="16" fillId="2" borderId="19" xfId="0" applyFont="1" applyFill="1" applyBorder="1" applyAlignment="1">
      <alignment horizontal="left" vertical="top"/>
    </xf>
    <xf numFmtId="0" fontId="9" fillId="0" borderId="21" xfId="0" applyFont="1" applyBorder="1"/>
    <xf numFmtId="0" fontId="7" fillId="0" borderId="7" xfId="0" applyFont="1" applyBorder="1" applyAlignment="1">
      <alignment horizontal="left"/>
    </xf>
    <xf numFmtId="0" fontId="7" fillId="0" borderId="0" xfId="0" applyFont="1" applyAlignment="1">
      <alignment horizontal="center" vertical="top"/>
    </xf>
    <xf numFmtId="0" fontId="16" fillId="0" borderId="5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2" fontId="7" fillId="0" borderId="10" xfId="0" applyNumberFormat="1" applyFont="1" applyBorder="1" applyAlignment="1">
      <alignment horizontal="center"/>
    </xf>
    <xf numFmtId="2" fontId="5" fillId="0" borderId="11" xfId="0" applyNumberFormat="1" applyFont="1" applyBorder="1" applyAlignment="1">
      <alignment horizontal="center"/>
    </xf>
    <xf numFmtId="0" fontId="20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9" fillId="0" borderId="6" xfId="0" applyFont="1" applyBorder="1" applyAlignment="1">
      <alignment vertical="center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" fontId="5" fillId="0" borderId="30" xfId="0" applyNumberFormat="1" applyFont="1" applyBorder="1" applyAlignment="1">
      <alignment horizontal="center"/>
    </xf>
    <xf numFmtId="0" fontId="9" fillId="0" borderId="31" xfId="0" applyFont="1" applyBorder="1"/>
    <xf numFmtId="4" fontId="5" fillId="0" borderId="10" xfId="0" applyNumberFormat="1" applyFont="1" applyBorder="1" applyAlignment="1">
      <alignment horizontal="center"/>
    </xf>
    <xf numFmtId="0" fontId="17" fillId="0" borderId="0" xfId="0" applyFont="1" applyAlignment="1">
      <alignment horizontal="center"/>
    </xf>
    <xf numFmtId="0" fontId="5" fillId="0" borderId="10" xfId="0" applyFont="1" applyBorder="1" applyAlignment="1">
      <alignment horizontal="left"/>
    </xf>
    <xf numFmtId="1" fontId="5" fillId="0" borderId="11" xfId="0" applyNumberFormat="1" applyFont="1" applyBorder="1" applyAlignment="1">
      <alignment horizontal="center"/>
    </xf>
    <xf numFmtId="1" fontId="5" fillId="0" borderId="10" xfId="0" applyNumberFormat="1" applyFont="1" applyBorder="1" applyAlignment="1">
      <alignment horizontal="center"/>
    </xf>
    <xf numFmtId="0" fontId="9" fillId="0" borderId="22" xfId="0" applyFont="1" applyBorder="1"/>
    <xf numFmtId="0" fontId="7" fillId="0" borderId="11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1" fontId="5" fillId="0" borderId="25" xfId="0" applyNumberFormat="1" applyFont="1" applyBorder="1" applyAlignment="1">
      <alignment horizontal="center"/>
    </xf>
    <xf numFmtId="0" fontId="9" fillId="0" borderId="26" xfId="0" applyFont="1" applyBorder="1"/>
    <xf numFmtId="0" fontId="17" fillId="0" borderId="23" xfId="0" applyFont="1" applyBorder="1" applyAlignment="1">
      <alignment horizontal="center"/>
    </xf>
    <xf numFmtId="0" fontId="9" fillId="0" borderId="24" xfId="0" applyFont="1" applyBorder="1"/>
    <xf numFmtId="0" fontId="24" fillId="0" borderId="5" xfId="0" applyFont="1" applyBorder="1" applyAlignment="1">
      <alignment horizontal="left"/>
    </xf>
    <xf numFmtId="0" fontId="17" fillId="0" borderId="28" xfId="0" applyFont="1" applyBorder="1" applyAlignment="1">
      <alignment horizontal="center"/>
    </xf>
    <xf numFmtId="0" fontId="9" fillId="0" borderId="29" xfId="0" applyFont="1" applyBorder="1"/>
    <xf numFmtId="0" fontId="1" fillId="0" borderId="0" xfId="0" applyFont="1" applyAlignment="1"/>
    <xf numFmtId="0" fontId="7" fillId="0" borderId="14" xfId="0" applyFont="1" applyBorder="1" applyAlignment="1">
      <alignment horizontal="center"/>
    </xf>
    <xf numFmtId="166" fontId="7" fillId="0" borderId="34" xfId="0" applyNumberFormat="1" applyFon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43445</xdr:colOff>
      <xdr:row>36</xdr:row>
      <xdr:rowOff>0</xdr:rowOff>
    </xdr:from>
    <xdr:to>
      <xdr:col>8</xdr:col>
      <xdr:colOff>476250</xdr:colOff>
      <xdr:row>39</xdr:row>
      <xdr:rowOff>67777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B73B709-7356-421F-9217-A99C699D1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4845" y="7400925"/>
          <a:ext cx="1861555" cy="7631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269263</xdr:colOff>
      <xdr:row>38</xdr:row>
      <xdr:rowOff>1</xdr:rowOff>
    </xdr:from>
    <xdr:to>
      <xdr:col>9</xdr:col>
      <xdr:colOff>361949</xdr:colOff>
      <xdr:row>40</xdr:row>
      <xdr:rowOff>114301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177F5BC-17D1-4CB7-93E0-5C2672053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5013" y="8001001"/>
          <a:ext cx="1254736" cy="514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49760</xdr:colOff>
      <xdr:row>38</xdr:row>
      <xdr:rowOff>9526</xdr:rowOff>
    </xdr:from>
    <xdr:to>
      <xdr:col>2</xdr:col>
      <xdr:colOff>769942</xdr:colOff>
      <xdr:row>40</xdr:row>
      <xdr:rowOff>142876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E5F20EA-7AC8-4270-9CB6-7B3277446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785" y="8886826"/>
          <a:ext cx="1301207" cy="53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E14" sqref="E14"/>
    </sheetView>
  </sheetViews>
  <sheetFormatPr defaultColWidth="14.42578125" defaultRowHeight="15" customHeight="1" x14ac:dyDescent="0.25"/>
  <cols>
    <col min="1" max="1" width="12.85546875" customWidth="1"/>
    <col min="2" max="2" width="18" customWidth="1"/>
    <col min="3" max="4" width="16.28515625" customWidth="1"/>
    <col min="5" max="5" width="39.28515625" customWidth="1"/>
    <col min="6" max="26" width="8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65" t="s">
        <v>144</v>
      </c>
      <c r="B2" s="2" t="s">
        <v>5</v>
      </c>
      <c r="C2" s="2" t="s">
        <v>6</v>
      </c>
      <c r="D2" s="2" t="s">
        <v>7</v>
      </c>
      <c r="E2" s="2" t="s">
        <v>8</v>
      </c>
    </row>
    <row r="3" spans="1:5" x14ac:dyDescent="0.25">
      <c r="B3" s="2" t="s">
        <v>9</v>
      </c>
      <c r="D3" s="2" t="s">
        <v>10</v>
      </c>
      <c r="E3" s="2" t="s">
        <v>11</v>
      </c>
    </row>
    <row r="4" spans="1:5" x14ac:dyDescent="0.25">
      <c r="B4" s="2" t="s">
        <v>12</v>
      </c>
      <c r="D4" s="2" t="s">
        <v>13</v>
      </c>
      <c r="E4" s="2" t="s">
        <v>14</v>
      </c>
    </row>
    <row r="5" spans="1:5" x14ac:dyDescent="0.25">
      <c r="E5" s="2" t="s">
        <v>15</v>
      </c>
    </row>
    <row r="6" spans="1:5" ht="15" customHeight="1" x14ac:dyDescent="0.25">
      <c r="E6" s="68" t="s">
        <v>145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1"/>
  <sheetViews>
    <sheetView topLeftCell="A13" workbookViewId="0">
      <selection activeCell="B29" sqref="B29"/>
    </sheetView>
  </sheetViews>
  <sheetFormatPr defaultColWidth="14.42578125" defaultRowHeight="15" customHeight="1" x14ac:dyDescent="0.25"/>
  <cols>
    <col min="1" max="1" width="20.28515625" customWidth="1"/>
    <col min="2" max="2" width="39.5703125" customWidth="1"/>
    <col min="3" max="14" width="9.140625" customWidth="1"/>
    <col min="15" max="26" width="8.7109375" customWidth="1"/>
  </cols>
  <sheetData>
    <row r="1" spans="1:26" x14ac:dyDescent="0.25">
      <c r="A1" s="1" t="s">
        <v>16</v>
      </c>
      <c r="B1" s="3" t="s">
        <v>144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1" t="s">
        <v>17</v>
      </c>
      <c r="B2" s="5" t="s">
        <v>159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1" t="s">
        <v>18</v>
      </c>
      <c r="B3" s="6" t="str">
        <f>"BK0" &amp; B2 &amp; "/" &amp; B1</f>
        <v>BK019/25-26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1" t="s">
        <v>19</v>
      </c>
      <c r="B4" s="7">
        <v>45874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1" t="s">
        <v>20</v>
      </c>
      <c r="B5" s="8" t="str">
        <f>IF(B1="24-25","AD240424008317F",IF(B1="23-24","AD240322004861M",IF(B1="25-26","AD2403250650768",IF(B1="","select the financial year"))))</f>
        <v>AD2403250650768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s="66" customFormat="1" x14ac:dyDescent="0.25">
      <c r="A6" s="1" t="s">
        <v>56</v>
      </c>
      <c r="B6" s="8" t="s">
        <v>146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 customHeight="1" x14ac:dyDescent="0.25">
      <c r="A7" s="84" t="s">
        <v>21</v>
      </c>
      <c r="B7" s="86" t="s">
        <v>158</v>
      </c>
      <c r="C7" s="11"/>
      <c r="D7" s="11"/>
      <c r="E7" s="11"/>
      <c r="F7" s="11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30" customHeight="1" x14ac:dyDescent="0.25">
      <c r="A8" s="85"/>
      <c r="B8" s="85"/>
      <c r="C8" s="11"/>
      <c r="D8" s="11"/>
      <c r="E8" s="11"/>
      <c r="F8" s="11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35.25" customHeight="1" x14ac:dyDescent="0.25">
      <c r="A9" s="85"/>
      <c r="B9" s="85"/>
      <c r="C9" s="11"/>
      <c r="D9" s="11"/>
      <c r="E9" s="11"/>
      <c r="F9" s="11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85"/>
      <c r="B10" s="85"/>
      <c r="C10" s="11"/>
      <c r="D10" s="11"/>
      <c r="E10" s="11"/>
      <c r="F10" s="11"/>
      <c r="G10" s="4"/>
      <c r="H10" s="4"/>
      <c r="I10" s="4"/>
      <c r="J10" s="4"/>
      <c r="K10" s="4"/>
      <c r="L10" s="4"/>
      <c r="M10" s="4"/>
      <c r="N10" s="12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85"/>
      <c r="B11" s="85"/>
      <c r="C11" s="11"/>
      <c r="D11" s="11"/>
      <c r="E11" s="11"/>
      <c r="F11" s="11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4.5" customHeight="1" x14ac:dyDescent="0.25">
      <c r="A12" s="85"/>
      <c r="B12" s="85"/>
      <c r="C12" s="11"/>
      <c r="D12" s="11"/>
      <c r="E12" s="11"/>
      <c r="F12" s="11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4.5" customHeight="1" x14ac:dyDescent="0.25">
      <c r="A13" s="9" t="s">
        <v>22</v>
      </c>
      <c r="B13" s="10">
        <v>1</v>
      </c>
      <c r="C13" s="11"/>
      <c r="D13" s="11"/>
      <c r="E13" s="11"/>
      <c r="F13" s="11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1" t="s">
        <v>23</v>
      </c>
      <c r="B14" s="3" t="s">
        <v>9</v>
      </c>
      <c r="C14" s="3"/>
      <c r="D14" s="3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1" t="s">
        <v>24</v>
      </c>
      <c r="B15" s="3" t="s">
        <v>6</v>
      </c>
      <c r="C15" s="3"/>
      <c r="D15" s="3"/>
      <c r="E15" s="3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1" t="s">
        <v>25</v>
      </c>
      <c r="B16" s="3" t="s">
        <v>13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1" t="s">
        <v>26</v>
      </c>
      <c r="B17" s="3" t="s">
        <v>15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1" t="s">
        <v>27</v>
      </c>
      <c r="B18" s="3" t="s">
        <v>28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30" x14ac:dyDescent="0.25">
      <c r="A19" s="13" t="s">
        <v>29</v>
      </c>
      <c r="B19" s="3" t="s">
        <v>147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13" t="s">
        <v>30</v>
      </c>
      <c r="B20" s="3" t="s">
        <v>147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5">
      <c r="A21" s="13" t="s">
        <v>31</v>
      </c>
      <c r="B21" s="192" t="s">
        <v>160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13" t="s">
        <v>32</v>
      </c>
      <c r="B22" s="192" t="s">
        <v>160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14" t="s">
        <v>33</v>
      </c>
      <c r="B23" s="3" t="s">
        <v>148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1" t="s">
        <v>34</v>
      </c>
      <c r="B24" s="15" t="s">
        <v>161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1" t="s">
        <v>35</v>
      </c>
      <c r="B25" s="15">
        <v>260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1" t="s">
        <v>165</v>
      </c>
      <c r="B26" s="15">
        <v>300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4" t="s">
        <v>166</v>
      </c>
      <c r="B27" s="15">
        <v>13.5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1" t="s">
        <v>167</v>
      </c>
      <c r="B28" s="15">
        <v>100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1" t="s">
        <v>168</v>
      </c>
      <c r="B29" s="15">
        <v>22.2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4"/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4"/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4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4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4"/>
      <c r="B34" s="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4"/>
      <c r="B35" s="3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5">
      <c r="A36" s="4"/>
      <c r="B36" s="3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4"/>
      <c r="B37" s="3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4"/>
      <c r="B38" s="3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4"/>
      <c r="B39" s="3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4"/>
      <c r="B40" s="3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4"/>
      <c r="B41" s="3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4"/>
      <c r="B42" s="3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4"/>
      <c r="B43" s="3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4"/>
      <c r="B44" s="3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5">
      <c r="A45" s="4"/>
      <c r="B45" s="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5">
      <c r="A46" s="4"/>
      <c r="B46" s="3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4"/>
      <c r="B47" s="3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4"/>
      <c r="B48" s="3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5">
      <c r="A49" s="4"/>
      <c r="B49" s="3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4"/>
      <c r="B50" s="3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4"/>
      <c r="B51" s="3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4"/>
      <c r="B52" s="3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4"/>
      <c r="B53" s="3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4"/>
      <c r="B54" s="3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4"/>
      <c r="B55" s="3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4"/>
      <c r="B56" s="3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4"/>
      <c r="B57" s="3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4"/>
      <c r="B58" s="3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4"/>
      <c r="B59" s="3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4"/>
      <c r="B60" s="3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4"/>
      <c r="B61" s="3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4"/>
      <c r="B62" s="3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4"/>
      <c r="B63" s="3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4"/>
      <c r="B64" s="3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4"/>
      <c r="B65" s="3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4"/>
      <c r="B66" s="3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4"/>
      <c r="B67" s="3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4"/>
      <c r="B68" s="3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4"/>
      <c r="B69" s="3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4"/>
      <c r="B70" s="3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4"/>
      <c r="B71" s="3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4"/>
      <c r="B72" s="3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4"/>
      <c r="B73" s="3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4"/>
      <c r="B74" s="3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4"/>
      <c r="B75" s="3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4"/>
      <c r="B76" s="3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4"/>
      <c r="B77" s="3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4"/>
      <c r="B78" s="3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4"/>
      <c r="B79" s="3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4"/>
      <c r="B80" s="3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4"/>
      <c r="B81" s="3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4"/>
      <c r="B82" s="3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4"/>
      <c r="B83" s="3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4"/>
      <c r="B84" s="3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4"/>
      <c r="B85" s="3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4"/>
      <c r="B86" s="3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4"/>
      <c r="B87" s="3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4"/>
      <c r="B88" s="3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4"/>
      <c r="B89" s="3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/>
      <c r="B90" s="3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/>
      <c r="B91" s="3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4"/>
      <c r="B92" s="3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3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3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3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3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/>
      <c r="B97" s="3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3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3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3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3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3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3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3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3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3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3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3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3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3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3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3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3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3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3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3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3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3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3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3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3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3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3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3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3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3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3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3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3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3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3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3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3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3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3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3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3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3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3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3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3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3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3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3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3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3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3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3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3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3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3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3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3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3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3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3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/>
      <c r="B157" s="3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/>
      <c r="B158" s="3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/>
      <c r="B159" s="3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/>
      <c r="B160" s="3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/>
      <c r="B161" s="3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/>
      <c r="B162" s="3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/>
      <c r="B163" s="3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/>
      <c r="B164" s="3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/>
      <c r="B165" s="3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3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3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3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3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3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3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3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3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3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3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3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3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3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3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3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3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3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3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3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3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3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3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3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3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3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3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3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3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3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3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3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3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3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3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3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3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3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3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3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3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3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3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3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3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3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3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3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3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3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3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3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3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3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3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3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3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3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3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3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3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3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3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3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3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3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3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3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3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3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3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3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3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3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3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3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3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3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3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3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3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3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3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3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3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3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3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3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3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3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3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3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3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3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3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3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3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3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3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3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3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3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3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3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3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3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3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3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3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3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3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3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3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3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3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3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3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3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3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3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3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3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3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3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3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3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3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3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3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3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3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3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3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3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3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3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3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3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3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3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3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3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3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3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3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3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3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3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3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3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3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3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3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3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3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3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3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3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3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3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3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3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3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3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3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3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3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3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3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3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3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3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3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3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3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3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3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3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3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3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3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3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3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3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3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3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3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3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3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3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3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3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3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3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3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3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3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3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3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3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3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3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3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3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3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3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3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3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3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3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3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3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3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3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3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3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3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3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3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3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3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3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3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3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3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3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3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3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3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3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3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3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3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3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3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3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3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3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3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3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3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3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3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3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3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3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3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3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3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3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3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3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3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3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3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3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3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3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3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3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3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3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3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3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3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3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3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3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3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3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3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3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3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3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3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3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3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3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3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3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3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3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3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3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3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3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3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3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3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3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3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3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3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3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3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3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3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3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3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3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3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3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3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3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3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3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3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3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3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3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3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3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3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3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3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3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3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3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3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3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3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3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3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3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3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3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3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3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3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3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3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3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3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3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3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3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3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3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3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3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3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3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3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3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3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3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3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3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3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3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3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3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3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3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3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3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3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3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3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3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3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3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3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3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3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3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3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3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3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3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3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3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3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3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3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3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3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3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3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3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3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3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3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3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3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3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3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3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3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3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3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3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3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3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3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3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3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3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3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3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3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3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3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3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3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3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3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3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3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3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3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3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3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3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3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3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3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3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3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3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3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3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3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3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3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3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3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3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3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3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3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3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3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3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3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3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3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3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3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3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3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3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3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3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3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3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3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3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3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3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3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3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3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3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3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3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3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3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3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3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3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3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3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3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3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3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3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3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3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3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3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3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3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3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3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3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3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3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3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3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3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3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3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3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3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3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3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3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3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3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3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3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3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3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3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3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3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3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3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3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3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3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3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3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3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3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3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3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3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3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3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3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3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3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3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3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3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3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3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3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3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3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3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3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3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3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3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3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3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3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3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3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3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3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3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3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3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3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3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3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3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3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3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3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3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3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3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3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3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3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3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3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3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3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3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3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3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3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3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3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3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3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3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3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3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3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3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3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3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3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3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3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3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3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3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3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3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3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3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3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3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3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3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3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3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3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3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3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3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3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3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3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3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3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3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3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3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3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3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3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3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3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3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3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3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3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3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3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3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3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3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3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3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3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3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3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3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3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3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3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3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3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3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3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3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3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3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3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3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3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3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3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3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3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3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3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3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3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3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3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3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3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3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3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3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3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3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3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3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3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3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3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3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3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3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3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3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3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3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3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3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3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3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3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3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3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3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3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3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3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3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3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3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3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3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3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3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3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3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3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3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3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3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3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3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3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3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3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3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3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3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3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3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3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3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3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3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3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3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3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3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3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3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3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3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3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3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3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3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3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3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3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3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3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3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3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3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3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3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3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3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3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3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3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3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3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3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3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3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3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3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3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3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3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3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3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3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3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3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3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3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3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3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3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3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3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3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3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3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3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3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3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3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3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3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3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3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3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3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3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3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3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3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3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3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3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3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3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3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3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3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3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3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3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3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3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3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3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3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3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3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3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3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3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3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3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3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3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3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3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3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3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3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3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3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3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3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3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3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3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3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3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3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3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3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3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3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3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3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3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3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3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3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3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3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3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3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3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3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3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3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3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3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3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3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3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3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3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3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3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3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3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4"/>
      <c r="B997" s="3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4"/>
      <c r="B998" s="3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4"/>
      <c r="B999" s="3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4"/>
      <c r="B1000" s="3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 customHeight="1" x14ac:dyDescent="0.25">
      <c r="A1001" s="4"/>
      <c r="B1001" s="3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sheetProtection selectLockedCells="1"/>
  <mergeCells count="2">
    <mergeCell ref="A7:A12"/>
    <mergeCell ref="B7:B12"/>
  </mergeCells>
  <conditionalFormatting sqref="B1:B20 B23:B29">
    <cfRule type="containsBlanks" dxfId="3" priority="1">
      <formula>LEN(TRIM(B1))=0</formula>
    </cfRule>
  </conditionalFormatting>
  <conditionalFormatting sqref="B5:B6">
    <cfRule type="containsText" dxfId="2" priority="2" operator="containsText" text="FALSE">
      <formula>NOT(ISERROR(SEARCH(("FALSE"),(B5))))</formula>
    </cfRule>
  </conditionalFormatting>
  <conditionalFormatting sqref="B5:B6">
    <cfRule type="containsText" dxfId="1" priority="3" operator="containsText" text="select the financial year">
      <formula>NOT(ISERROR(SEARCH(("select the financial year"),(B5))))</formula>
    </cfRule>
  </conditionalFormatting>
  <dataValidations count="3">
    <dataValidation type="decimal" allowBlank="1" showErrorMessage="1" sqref="B13" xr:uid="{00000000-0002-0000-0100-000000000000}">
      <formula1>1</formula1>
      <formula2>100</formula2>
    </dataValidation>
    <dataValidation type="date" operator="greaterThan" allowBlank="1" showInputMessage="1" showErrorMessage="1" prompt="kindly enter date" sqref="B4" xr:uid="{00000000-0002-0000-0100-000003000000}">
      <formula1>44927</formula1>
    </dataValidation>
    <dataValidation type="decimal" allowBlank="1" showInputMessage="1" showErrorMessage="1" prompt="kindly enter numeric values only" sqref="B25:B29" xr:uid="{00000000-0002-0000-0100-000006000000}">
      <formula1>0</formula1>
      <formula2>9999999999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100-000001000000}">
          <x14:formula1>
            <xm:f>'company data'!$B$2:$B$13</xm:f>
          </x14:formula1>
          <xm:sqref>B14</xm:sqref>
        </x14:dataValidation>
        <x14:dataValidation type="list" allowBlank="1" showErrorMessage="1" xr:uid="{00000000-0002-0000-0100-000002000000}">
          <x14:formula1>
            <xm:f>'company data'!$D$2:$D$23</xm:f>
          </x14:formula1>
          <xm:sqref>B16</xm:sqref>
        </x14:dataValidation>
        <x14:dataValidation type="list" allowBlank="1" showErrorMessage="1" xr:uid="{00000000-0002-0000-0100-000004000000}">
          <x14:formula1>
            <xm:f>'company data'!$A$2:$A$7</xm:f>
          </x14:formula1>
          <xm:sqref>B1</xm:sqref>
        </x14:dataValidation>
        <x14:dataValidation type="list" allowBlank="1" showErrorMessage="1" xr:uid="{00000000-0002-0000-0100-000005000000}">
          <x14:formula1>
            <xm:f>'company data'!$E$2:$E$18</xm:f>
          </x14:formula1>
          <xm:sqref>B17</xm:sqref>
        </x14:dataValidation>
        <x14:dataValidation type="list" allowBlank="1" showErrorMessage="1" xr:uid="{00000000-0002-0000-0100-000007000000}">
          <x14:formula1>
            <xm:f>'company data'!$C$2:$C$16</xm:f>
          </x14:formula1>
          <xm:sqref>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98"/>
  <sheetViews>
    <sheetView tabSelected="1" topLeftCell="A22" workbookViewId="0">
      <selection activeCell="L31" sqref="L31"/>
    </sheetView>
  </sheetViews>
  <sheetFormatPr defaultColWidth="14.42578125" defaultRowHeight="15" customHeight="1" x14ac:dyDescent="0.25"/>
  <cols>
    <col min="1" max="1" width="8.7109375" customWidth="1"/>
    <col min="2" max="2" width="8.28515625" customWidth="1"/>
    <col min="3" max="3" width="8.7109375" customWidth="1"/>
    <col min="4" max="4" width="18.28515625" customWidth="1"/>
    <col min="5" max="5" width="9.7109375" customWidth="1"/>
    <col min="6" max="6" width="6.5703125" customWidth="1"/>
    <col min="7" max="7" width="4.7109375" customWidth="1"/>
    <col min="8" max="8" width="10.140625" customWidth="1"/>
    <col min="9" max="9" width="8.7109375" customWidth="1"/>
    <col min="10" max="10" width="6.5703125" customWidth="1"/>
    <col min="11" max="26" width="8.7109375" customWidth="1"/>
  </cols>
  <sheetData>
    <row r="1" spans="1:10" x14ac:dyDescent="0.25">
      <c r="A1" s="120" t="s">
        <v>37</v>
      </c>
      <c r="B1" s="85"/>
      <c r="C1" s="85"/>
      <c r="D1" s="85"/>
      <c r="E1" s="85"/>
      <c r="F1" s="85"/>
      <c r="G1" s="85"/>
      <c r="H1" s="85"/>
      <c r="I1" s="85"/>
      <c r="J1" s="85"/>
    </row>
    <row r="2" spans="1:10" x14ac:dyDescent="0.25">
      <c r="A2" s="93"/>
      <c r="B2" s="93"/>
      <c r="C2" s="93"/>
      <c r="D2" s="93"/>
      <c r="E2" s="93"/>
      <c r="F2" s="93"/>
      <c r="G2" s="93"/>
      <c r="H2" s="93"/>
      <c r="I2" s="93"/>
      <c r="J2" s="93"/>
    </row>
    <row r="3" spans="1:10" x14ac:dyDescent="0.25">
      <c r="A3" s="16" t="s">
        <v>38</v>
      </c>
      <c r="B3" s="17"/>
      <c r="C3" s="17"/>
      <c r="D3" s="18"/>
      <c r="E3" s="108" t="s">
        <v>39</v>
      </c>
      <c r="F3" s="97"/>
      <c r="G3" s="98"/>
      <c r="H3" s="108" t="s">
        <v>40</v>
      </c>
      <c r="I3" s="97"/>
      <c r="J3" s="98"/>
    </row>
    <row r="4" spans="1:10" x14ac:dyDescent="0.25">
      <c r="A4" s="19" t="s">
        <v>41</v>
      </c>
      <c r="B4" s="4"/>
      <c r="C4" s="4"/>
      <c r="D4" s="20"/>
      <c r="E4" s="121" t="str">
        <f>'input data'!B3</f>
        <v>BK019/25-26</v>
      </c>
      <c r="F4" s="93"/>
      <c r="G4" s="91"/>
      <c r="H4" s="122">
        <f>'input data'!B4</f>
        <v>45874</v>
      </c>
      <c r="I4" s="123"/>
      <c r="J4" s="124"/>
    </row>
    <row r="5" spans="1:10" x14ac:dyDescent="0.25">
      <c r="A5" s="21" t="s">
        <v>42</v>
      </c>
      <c r="B5" s="4"/>
      <c r="C5" s="4"/>
      <c r="D5" s="20"/>
      <c r="E5" s="108" t="s">
        <v>43</v>
      </c>
      <c r="F5" s="97"/>
      <c r="G5" s="98"/>
      <c r="H5" s="108" t="s">
        <v>44</v>
      </c>
      <c r="I5" s="97"/>
      <c r="J5" s="98"/>
    </row>
    <row r="6" spans="1:10" x14ac:dyDescent="0.25">
      <c r="A6" s="21" t="s">
        <v>45</v>
      </c>
      <c r="B6" s="4"/>
      <c r="C6" s="4"/>
      <c r="D6" s="20"/>
      <c r="E6" s="90"/>
      <c r="F6" s="93"/>
      <c r="G6" s="91"/>
      <c r="H6" s="125" t="str">
        <f>'input data'!B5</f>
        <v>AD2403250650768</v>
      </c>
      <c r="I6" s="93"/>
      <c r="J6" s="91"/>
    </row>
    <row r="7" spans="1:10" x14ac:dyDescent="0.25">
      <c r="A7" s="21" t="s">
        <v>46</v>
      </c>
      <c r="B7" s="4"/>
      <c r="C7" s="4"/>
      <c r="D7" s="20"/>
      <c r="E7" s="108" t="s">
        <v>47</v>
      </c>
      <c r="F7" s="97"/>
      <c r="G7" s="98"/>
      <c r="H7" s="108" t="s">
        <v>48</v>
      </c>
      <c r="I7" s="97"/>
      <c r="J7" s="98"/>
    </row>
    <row r="8" spans="1:10" x14ac:dyDescent="0.25">
      <c r="A8" s="19" t="s">
        <v>49</v>
      </c>
      <c r="B8" s="4"/>
      <c r="C8" s="4"/>
      <c r="D8" s="20"/>
      <c r="E8" s="90" t="s">
        <v>50</v>
      </c>
      <c r="F8" s="93"/>
      <c r="G8" s="91"/>
      <c r="H8" s="92" t="s">
        <v>51</v>
      </c>
      <c r="I8" s="93"/>
      <c r="J8" s="91"/>
    </row>
    <row r="9" spans="1:10" x14ac:dyDescent="0.25">
      <c r="A9" s="22" t="s">
        <v>52</v>
      </c>
      <c r="B9" s="4"/>
      <c r="C9" s="4"/>
      <c r="D9" s="20"/>
      <c r="E9" s="108" t="s">
        <v>53</v>
      </c>
      <c r="F9" s="97"/>
      <c r="G9" s="98"/>
      <c r="H9" s="108" t="s">
        <v>54</v>
      </c>
      <c r="I9" s="97"/>
      <c r="J9" s="98"/>
    </row>
    <row r="10" spans="1:10" x14ac:dyDescent="0.25">
      <c r="A10" s="22" t="s">
        <v>55</v>
      </c>
      <c r="B10" s="4"/>
      <c r="C10" s="4"/>
      <c r="D10" s="20"/>
      <c r="E10" s="113" t="str">
        <f>'input data'!B14</f>
        <v>Loose packing</v>
      </c>
      <c r="F10" s="85"/>
      <c r="G10" s="100"/>
      <c r="H10" s="113" t="str">
        <f>'input data'!B13 &amp; " " &amp; 'input data'!B15</f>
        <v>1 FCL</v>
      </c>
      <c r="I10" s="85"/>
      <c r="J10" s="100"/>
    </row>
    <row r="11" spans="1:10" x14ac:dyDescent="0.25">
      <c r="A11" s="117" t="s">
        <v>56</v>
      </c>
      <c r="B11" s="97"/>
      <c r="C11" s="97"/>
      <c r="D11" s="98"/>
      <c r="E11" s="131" t="s">
        <v>57</v>
      </c>
      <c r="F11" s="106"/>
      <c r="G11" s="107"/>
      <c r="H11" s="126" t="s">
        <v>58</v>
      </c>
      <c r="I11" s="106"/>
      <c r="J11" s="107"/>
    </row>
    <row r="12" spans="1:10" ht="15" customHeight="1" x14ac:dyDescent="0.25">
      <c r="A12" s="129" t="str">
        <f>'input data'!B6</f>
        <v>To the Order</v>
      </c>
      <c r="B12" s="85"/>
      <c r="C12" s="85"/>
      <c r="D12" s="100"/>
      <c r="E12" s="130" t="str">
        <f>'input data'!B16</f>
        <v>CNF</v>
      </c>
      <c r="F12" s="85"/>
      <c r="G12" s="100"/>
      <c r="H12" s="127" t="str">
        <f>'input data'!B17</f>
        <v>100% Against Documents</v>
      </c>
      <c r="I12" s="85"/>
      <c r="J12" s="100"/>
    </row>
    <row r="13" spans="1:10" x14ac:dyDescent="0.25">
      <c r="A13" s="19"/>
      <c r="B13" s="4"/>
      <c r="C13" s="4"/>
      <c r="D13" s="20"/>
      <c r="E13" s="104"/>
      <c r="F13" s="93"/>
      <c r="G13" s="91"/>
      <c r="H13" s="93"/>
      <c r="I13" s="93"/>
      <c r="J13" s="91"/>
    </row>
    <row r="14" spans="1:10" x14ac:dyDescent="0.25">
      <c r="A14" s="16" t="s">
        <v>59</v>
      </c>
      <c r="B14" s="17"/>
      <c r="C14" s="17"/>
      <c r="D14" s="18"/>
      <c r="E14" s="128" t="s">
        <v>60</v>
      </c>
      <c r="F14" s="97"/>
      <c r="G14" s="97"/>
      <c r="H14" s="97"/>
      <c r="I14" s="97"/>
      <c r="J14" s="98"/>
    </row>
    <row r="15" spans="1:10" x14ac:dyDescent="0.25">
      <c r="A15" s="132" t="str">
        <f>'input data'!B7</f>
        <v>KGM STONE COMPANY LIMITED
Lot F12 Dien Bien Phu, Quy Nhon Dong Ward, Gia Lai Province, Vietnam
 Tax ID: 4101622149
 TEL:   0932442343
kgmstone22@gmail.com</v>
      </c>
      <c r="B15" s="85"/>
      <c r="C15" s="85"/>
      <c r="D15" s="100"/>
      <c r="E15" s="99"/>
      <c r="F15" s="85"/>
      <c r="G15" s="85"/>
      <c r="H15" s="85"/>
      <c r="I15" s="85"/>
      <c r="J15" s="100"/>
    </row>
    <row r="16" spans="1:10" x14ac:dyDescent="0.25">
      <c r="A16" s="99"/>
      <c r="B16" s="85"/>
      <c r="C16" s="85"/>
      <c r="D16" s="100"/>
      <c r="E16" s="99"/>
      <c r="F16" s="85"/>
      <c r="G16" s="85"/>
      <c r="H16" s="85"/>
      <c r="I16" s="85"/>
      <c r="J16" s="100"/>
    </row>
    <row r="17" spans="1:10" x14ac:dyDescent="0.25">
      <c r="A17" s="99"/>
      <c r="B17" s="85"/>
      <c r="C17" s="85"/>
      <c r="D17" s="100"/>
      <c r="E17" s="99"/>
      <c r="F17" s="85"/>
      <c r="G17" s="85"/>
      <c r="H17" s="85"/>
      <c r="I17" s="85"/>
      <c r="J17" s="100"/>
    </row>
    <row r="18" spans="1:10" x14ac:dyDescent="0.25">
      <c r="A18" s="99"/>
      <c r="B18" s="85"/>
      <c r="C18" s="85"/>
      <c r="D18" s="100"/>
      <c r="E18" s="99"/>
      <c r="F18" s="85"/>
      <c r="G18" s="85"/>
      <c r="H18" s="85"/>
      <c r="I18" s="85"/>
      <c r="J18" s="100"/>
    </row>
    <row r="19" spans="1:10" x14ac:dyDescent="0.25">
      <c r="A19" s="99"/>
      <c r="B19" s="85"/>
      <c r="C19" s="85"/>
      <c r="D19" s="100"/>
      <c r="E19" s="99"/>
      <c r="F19" s="85"/>
      <c r="G19" s="85"/>
      <c r="H19" s="85"/>
      <c r="I19" s="85"/>
      <c r="J19" s="100"/>
    </row>
    <row r="20" spans="1:10" ht="48" customHeight="1" x14ac:dyDescent="0.25">
      <c r="A20" s="104"/>
      <c r="B20" s="93"/>
      <c r="C20" s="93"/>
      <c r="D20" s="91"/>
      <c r="E20" s="104"/>
      <c r="F20" s="93"/>
      <c r="G20" s="93"/>
      <c r="H20" s="93"/>
      <c r="I20" s="93"/>
      <c r="J20" s="91"/>
    </row>
    <row r="21" spans="1:10" ht="15.75" customHeight="1" x14ac:dyDescent="0.25">
      <c r="A21" s="133" t="s">
        <v>61</v>
      </c>
      <c r="B21" s="98"/>
      <c r="C21" s="133" t="s">
        <v>29</v>
      </c>
      <c r="D21" s="98"/>
      <c r="E21" s="133" t="s">
        <v>62</v>
      </c>
      <c r="F21" s="97"/>
      <c r="G21" s="98"/>
      <c r="H21" s="133" t="s">
        <v>33</v>
      </c>
      <c r="I21" s="97"/>
      <c r="J21" s="98"/>
    </row>
    <row r="22" spans="1:10" ht="14.25" customHeight="1" x14ac:dyDescent="0.25">
      <c r="A22" s="134" t="s">
        <v>63</v>
      </c>
      <c r="B22" s="100"/>
      <c r="C22" s="136" t="str">
        <f>'input data'!B19</f>
        <v>CHENNAI</v>
      </c>
      <c r="D22" s="100"/>
      <c r="E22" s="137" t="s">
        <v>64</v>
      </c>
      <c r="F22" s="85"/>
      <c r="G22" s="100"/>
      <c r="H22" s="137" t="str">
        <f>'input data'!B23</f>
        <v>VIETNAM</v>
      </c>
      <c r="I22" s="85"/>
      <c r="J22" s="100"/>
    </row>
    <row r="23" spans="1:10" ht="15" customHeight="1" x14ac:dyDescent="0.25">
      <c r="A23" s="138"/>
      <c r="B23" s="100"/>
      <c r="C23" s="104"/>
      <c r="D23" s="91"/>
      <c r="E23" s="104"/>
      <c r="F23" s="93"/>
      <c r="G23" s="91"/>
      <c r="H23" s="104"/>
      <c r="I23" s="93"/>
      <c r="J23" s="91"/>
    </row>
    <row r="24" spans="1:10" ht="15.75" customHeight="1" x14ac:dyDescent="0.25">
      <c r="A24" s="108" t="s">
        <v>65</v>
      </c>
      <c r="B24" s="98"/>
      <c r="C24" s="135" t="s">
        <v>30</v>
      </c>
      <c r="D24" s="98"/>
      <c r="E24" s="108" t="s">
        <v>31</v>
      </c>
      <c r="F24" s="97"/>
      <c r="G24" s="98"/>
      <c r="H24" s="135" t="s">
        <v>32</v>
      </c>
      <c r="I24" s="97"/>
      <c r="J24" s="98"/>
    </row>
    <row r="25" spans="1:10" ht="15.75" customHeight="1" x14ac:dyDescent="0.25">
      <c r="A25" s="90"/>
      <c r="B25" s="91"/>
      <c r="C25" s="92" t="str">
        <f>'input data'!B20</f>
        <v>CHENNAI</v>
      </c>
      <c r="D25" s="91"/>
      <c r="E25" s="92" t="str">
        <f>'input data'!B21</f>
        <v>QUY NHON</v>
      </c>
      <c r="F25" s="93"/>
      <c r="G25" s="91"/>
      <c r="H25" s="92" t="str">
        <f>'input data'!B22</f>
        <v>QUY NHON</v>
      </c>
      <c r="I25" s="93"/>
      <c r="J25" s="91"/>
    </row>
    <row r="26" spans="1:10" ht="15.75" customHeight="1" x14ac:dyDescent="0.25">
      <c r="A26" s="94" t="s">
        <v>66</v>
      </c>
      <c r="B26" s="96" t="s">
        <v>67</v>
      </c>
      <c r="C26" s="97"/>
      <c r="D26" s="98"/>
      <c r="E26" s="94" t="s">
        <v>68</v>
      </c>
      <c r="F26" s="108" t="s">
        <v>69</v>
      </c>
      <c r="G26" s="98"/>
      <c r="H26" s="25" t="s">
        <v>36</v>
      </c>
      <c r="I26" s="108" t="s">
        <v>70</v>
      </c>
      <c r="J26" s="98"/>
    </row>
    <row r="27" spans="1:10" ht="15.75" customHeight="1" thickBot="1" x14ac:dyDescent="0.3">
      <c r="A27" s="95"/>
      <c r="B27" s="99"/>
      <c r="C27" s="85"/>
      <c r="D27" s="100"/>
      <c r="E27" s="95"/>
      <c r="F27" s="92" t="s">
        <v>71</v>
      </c>
      <c r="G27" s="91"/>
      <c r="H27" s="26" t="s">
        <v>71</v>
      </c>
      <c r="I27" s="92" t="s">
        <v>72</v>
      </c>
      <c r="J27" s="91"/>
    </row>
    <row r="28" spans="1:10" ht="15.75" customHeight="1" thickBot="1" x14ac:dyDescent="0.3">
      <c r="A28" s="27">
        <v>1</v>
      </c>
      <c r="B28" s="105" t="str">
        <f>'input data'!B18</f>
        <v>POLISHED GRANITE SLABS</v>
      </c>
      <c r="C28" s="106"/>
      <c r="D28" s="107"/>
      <c r="E28" s="28">
        <v>68022390</v>
      </c>
      <c r="F28" s="109">
        <f>'input data'!B26</f>
        <v>300</v>
      </c>
      <c r="G28" s="107"/>
      <c r="H28" s="71">
        <f>'input data'!B27</f>
        <v>13.5</v>
      </c>
      <c r="I28" s="119">
        <f>H28*F28</f>
        <v>4050</v>
      </c>
      <c r="J28" s="107"/>
    </row>
    <row r="29" spans="1:10" ht="15.75" customHeight="1" thickBot="1" x14ac:dyDescent="0.3">
      <c r="A29" s="193">
        <v>2</v>
      </c>
      <c r="B29" s="105" t="s">
        <v>28</v>
      </c>
      <c r="C29" s="106"/>
      <c r="D29" s="107"/>
      <c r="E29" s="28">
        <v>68022390</v>
      </c>
      <c r="F29" s="90">
        <f>'input data'!B28</f>
        <v>100</v>
      </c>
      <c r="G29" s="110"/>
      <c r="H29" s="194">
        <f>'input data'!B29</f>
        <v>22.2</v>
      </c>
      <c r="I29" s="118">
        <f>H29*F29</f>
        <v>2220</v>
      </c>
      <c r="J29" s="107"/>
    </row>
    <row r="30" spans="1:10" ht="15.75" customHeight="1" x14ac:dyDescent="0.25">
      <c r="A30" s="19" t="s">
        <v>34</v>
      </c>
      <c r="B30" s="4"/>
      <c r="C30" s="4" t="s">
        <v>35</v>
      </c>
      <c r="D30" s="4" t="s">
        <v>73</v>
      </c>
      <c r="E30" s="4" t="s">
        <v>74</v>
      </c>
      <c r="F30" s="4"/>
      <c r="G30" s="69"/>
      <c r="H30" s="101" t="s">
        <v>151</v>
      </c>
      <c r="I30" s="69"/>
      <c r="J30" s="20"/>
    </row>
    <row r="31" spans="1:10" ht="15.75" customHeight="1" x14ac:dyDescent="0.25">
      <c r="A31" s="113" t="str">
        <f>UPPER('input data'!B24)</f>
        <v>CSNU2182753</v>
      </c>
      <c r="B31" s="85"/>
      <c r="C31" s="3">
        <f>'input data'!B25</f>
        <v>260</v>
      </c>
      <c r="D31" s="4" t="s">
        <v>75</v>
      </c>
      <c r="E31" s="4" t="s">
        <v>76</v>
      </c>
      <c r="F31" s="4"/>
      <c r="G31" s="69"/>
      <c r="H31" s="101"/>
      <c r="I31" s="69"/>
      <c r="J31" s="20"/>
    </row>
    <row r="32" spans="1:10" ht="15.75" customHeight="1" thickBot="1" x14ac:dyDescent="0.3">
      <c r="A32" s="19"/>
      <c r="B32" s="4"/>
      <c r="C32" s="4"/>
      <c r="D32" s="4"/>
      <c r="E32" s="4"/>
      <c r="F32" s="111"/>
      <c r="G32" s="112"/>
      <c r="H32" s="101"/>
      <c r="I32" s="69"/>
      <c r="J32" s="20"/>
    </row>
    <row r="33" spans="1:10" ht="15.75" customHeight="1" thickBot="1" x14ac:dyDescent="0.3">
      <c r="A33" s="30"/>
      <c r="B33" s="32"/>
      <c r="C33" s="32"/>
      <c r="D33" s="32"/>
      <c r="E33" s="32"/>
      <c r="F33" s="32"/>
      <c r="G33" s="70"/>
      <c r="H33" s="102"/>
      <c r="I33" s="118">
        <v>0</v>
      </c>
      <c r="J33" s="107"/>
    </row>
    <row r="34" spans="1:10" ht="15.75" customHeight="1" x14ac:dyDescent="0.25">
      <c r="A34" s="16" t="s">
        <v>77</v>
      </c>
      <c r="B34" s="17"/>
      <c r="C34" s="17"/>
      <c r="D34" s="17"/>
      <c r="E34" s="17"/>
      <c r="F34" s="17"/>
      <c r="G34" s="17"/>
      <c r="H34" s="72"/>
      <c r="I34" s="116">
        <f>SUM(I28:J33)</f>
        <v>6270</v>
      </c>
      <c r="J34" s="98"/>
    </row>
    <row r="35" spans="1:10" ht="15.75" customHeight="1" thickBot="1" x14ac:dyDescent="0.3">
      <c r="A35" s="87" t="s">
        <v>155</v>
      </c>
      <c r="B35" s="88"/>
      <c r="C35" s="88"/>
      <c r="D35" s="88"/>
      <c r="E35" s="88"/>
      <c r="F35" s="88"/>
      <c r="G35" s="88"/>
      <c r="H35" s="89"/>
      <c r="I35" s="104"/>
      <c r="J35" s="91"/>
    </row>
    <row r="36" spans="1:10" ht="15.75" customHeight="1" x14ac:dyDescent="0.25">
      <c r="A36" s="114" t="s">
        <v>78</v>
      </c>
      <c r="B36" s="97"/>
      <c r="C36" s="97"/>
      <c r="D36" s="98"/>
      <c r="E36" s="117" t="s">
        <v>79</v>
      </c>
      <c r="F36" s="97"/>
      <c r="G36" s="97"/>
      <c r="H36" s="97"/>
      <c r="I36" s="97"/>
      <c r="J36" s="98"/>
    </row>
    <row r="37" spans="1:10" ht="19.5" customHeight="1" x14ac:dyDescent="0.25">
      <c r="A37" s="115" t="s">
        <v>80</v>
      </c>
      <c r="B37" s="85"/>
      <c r="C37" s="85"/>
      <c r="D37" s="100"/>
      <c r="E37" s="19" t="s">
        <v>81</v>
      </c>
      <c r="F37" s="4"/>
      <c r="G37" s="4"/>
      <c r="H37" s="4"/>
      <c r="I37" s="4"/>
      <c r="J37" s="20"/>
    </row>
    <row r="38" spans="1:10" ht="19.5" customHeight="1" x14ac:dyDescent="0.25">
      <c r="A38" s="99"/>
      <c r="B38" s="85"/>
      <c r="C38" s="85"/>
      <c r="D38" s="100"/>
      <c r="E38" s="19"/>
      <c r="F38" s="4"/>
      <c r="G38" s="4"/>
      <c r="H38" s="4"/>
      <c r="I38" s="4"/>
      <c r="J38" s="20"/>
    </row>
    <row r="39" spans="1:10" ht="15.75" customHeight="1" x14ac:dyDescent="0.25">
      <c r="A39" s="103" t="s">
        <v>82</v>
      </c>
      <c r="B39" s="85"/>
      <c r="C39" s="85"/>
      <c r="D39" s="100"/>
      <c r="E39" s="19"/>
      <c r="F39" s="4"/>
      <c r="G39" s="4"/>
      <c r="H39" s="4"/>
      <c r="I39" s="4"/>
      <c r="J39" s="20"/>
    </row>
    <row r="40" spans="1:10" ht="18.75" customHeight="1" x14ac:dyDescent="0.25">
      <c r="A40" s="104"/>
      <c r="B40" s="93"/>
      <c r="C40" s="93"/>
      <c r="D40" s="91"/>
      <c r="E40" s="30" t="s">
        <v>83</v>
      </c>
      <c r="F40" s="32"/>
      <c r="G40" s="32"/>
      <c r="H40" s="32"/>
      <c r="I40" s="32"/>
      <c r="J40" s="29"/>
    </row>
    <row r="41" spans="1:10" ht="15.75" customHeight="1" x14ac:dyDescent="0.25"/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65">
    <mergeCell ref="A21:B21"/>
    <mergeCell ref="A22:B22"/>
    <mergeCell ref="E24:G24"/>
    <mergeCell ref="H24:J24"/>
    <mergeCell ref="C21:D21"/>
    <mergeCell ref="C22:D23"/>
    <mergeCell ref="E22:G23"/>
    <mergeCell ref="H22:J23"/>
    <mergeCell ref="A23:B23"/>
    <mergeCell ref="A24:B24"/>
    <mergeCell ref="C24:D24"/>
    <mergeCell ref="E21:G21"/>
    <mergeCell ref="H21:J21"/>
    <mergeCell ref="H11:J11"/>
    <mergeCell ref="H12:J13"/>
    <mergeCell ref="E14:J20"/>
    <mergeCell ref="A12:D12"/>
    <mergeCell ref="E12:G13"/>
    <mergeCell ref="A11:D11"/>
    <mergeCell ref="E11:G11"/>
    <mergeCell ref="A15:D20"/>
    <mergeCell ref="H9:J9"/>
    <mergeCell ref="E5:G5"/>
    <mergeCell ref="H5:J5"/>
    <mergeCell ref="E9:G9"/>
    <mergeCell ref="E10:G10"/>
    <mergeCell ref="E6:G6"/>
    <mergeCell ref="H6:J6"/>
    <mergeCell ref="E7:G7"/>
    <mergeCell ref="H7:J7"/>
    <mergeCell ref="E8:G8"/>
    <mergeCell ref="H8:J8"/>
    <mergeCell ref="H10:J10"/>
    <mergeCell ref="A1:J2"/>
    <mergeCell ref="E3:G3"/>
    <mergeCell ref="H3:J3"/>
    <mergeCell ref="E4:G4"/>
    <mergeCell ref="H4:J4"/>
    <mergeCell ref="A39:D40"/>
    <mergeCell ref="B28:D28"/>
    <mergeCell ref="F26:G26"/>
    <mergeCell ref="F28:G28"/>
    <mergeCell ref="I26:J26"/>
    <mergeCell ref="F27:G27"/>
    <mergeCell ref="I27:J27"/>
    <mergeCell ref="F29:G29"/>
    <mergeCell ref="F32:G32"/>
    <mergeCell ref="A31:B31"/>
    <mergeCell ref="A36:D36"/>
    <mergeCell ref="A37:D38"/>
    <mergeCell ref="I34:J35"/>
    <mergeCell ref="E36:J36"/>
    <mergeCell ref="I33:J33"/>
    <mergeCell ref="I28:J28"/>
    <mergeCell ref="A35:H35"/>
    <mergeCell ref="A25:B25"/>
    <mergeCell ref="C25:D25"/>
    <mergeCell ref="E25:G25"/>
    <mergeCell ref="H25:J25"/>
    <mergeCell ref="A26:A27"/>
    <mergeCell ref="B26:D27"/>
    <mergeCell ref="E26:E27"/>
    <mergeCell ref="B29:D29"/>
    <mergeCell ref="H30:H33"/>
    <mergeCell ref="I29:J29"/>
  </mergeCells>
  <conditionalFormatting sqref="A35">
    <cfRule type="containsBlanks" dxfId="0" priority="1">
      <formula>LEN(TRIM(A35))=0</formula>
    </cfRule>
  </conditionalFormatting>
  <hyperlinks>
    <hyperlink ref="A9" r:id="rId1" xr:uid="{00000000-0004-0000-0200-000000000000}"/>
    <hyperlink ref="A10" r:id="rId2" xr:uid="{00000000-0004-0000-0200-000001000000}"/>
  </hyperlinks>
  <pageMargins left="0.7" right="0.7" top="0.75" bottom="0.75" header="0" footer="0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3F8D1-67AF-45E0-8A5C-2BF2C7FFECAD}">
  <dimension ref="A2:E5"/>
  <sheetViews>
    <sheetView workbookViewId="0">
      <selection activeCell="L12" sqref="L12"/>
    </sheetView>
  </sheetViews>
  <sheetFormatPr defaultRowHeight="15" x14ac:dyDescent="0.25"/>
  <cols>
    <col min="5" max="5" width="38.28515625" customWidth="1"/>
  </cols>
  <sheetData>
    <row r="2" spans="1:5" ht="15.75" thickBot="1" x14ac:dyDescent="0.3"/>
    <row r="3" spans="1:5" x14ac:dyDescent="0.25">
      <c r="A3" s="75" t="s">
        <v>153</v>
      </c>
      <c r="B3" s="76">
        <v>484.92</v>
      </c>
      <c r="C3" s="76">
        <v>21</v>
      </c>
      <c r="D3" s="76">
        <f>B3*C3</f>
        <v>10183.32</v>
      </c>
      <c r="E3" s="77"/>
    </row>
    <row r="4" spans="1:5" x14ac:dyDescent="0.25">
      <c r="A4" s="78" t="s">
        <v>154</v>
      </c>
      <c r="B4" s="73">
        <v>484.92</v>
      </c>
      <c r="C4" s="73">
        <v>19.97</v>
      </c>
      <c r="D4" s="74">
        <f>B4*C4</f>
        <v>9683.8523999999998</v>
      </c>
      <c r="E4" s="79" t="s">
        <v>156</v>
      </c>
    </row>
    <row r="5" spans="1:5" ht="15.75" thickBot="1" x14ac:dyDescent="0.3">
      <c r="A5" s="80"/>
      <c r="B5" s="81"/>
      <c r="C5" s="81"/>
      <c r="D5" s="82">
        <f>D3-D4</f>
        <v>499.46759999999995</v>
      </c>
      <c r="E5" s="83" t="s">
        <v>157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98"/>
  <sheetViews>
    <sheetView topLeftCell="A22" workbookViewId="0">
      <selection activeCell="N20" sqref="N20"/>
    </sheetView>
  </sheetViews>
  <sheetFormatPr defaultColWidth="14.42578125" defaultRowHeight="15" customHeight="1" x14ac:dyDescent="0.25"/>
  <cols>
    <col min="1" max="4" width="8.7109375" customWidth="1"/>
    <col min="5" max="5" width="7" customWidth="1"/>
    <col min="6" max="6" width="10.85546875" customWidth="1"/>
    <col min="7" max="26" width="8.7109375" customWidth="1"/>
  </cols>
  <sheetData>
    <row r="1" spans="1:10" ht="21" x14ac:dyDescent="0.35">
      <c r="A1" s="146" t="s">
        <v>84</v>
      </c>
      <c r="B1" s="85"/>
      <c r="C1" s="85"/>
      <c r="D1" s="85"/>
      <c r="E1" s="85"/>
      <c r="F1" s="85"/>
      <c r="G1" s="85"/>
      <c r="H1" s="85"/>
      <c r="I1" s="85"/>
      <c r="J1" s="85"/>
    </row>
    <row r="2" spans="1:10" x14ac:dyDescent="0.25">
      <c r="A2" s="117" t="s">
        <v>85</v>
      </c>
      <c r="B2" s="97"/>
      <c r="C2" s="97"/>
      <c r="D2" s="97"/>
      <c r="E2" s="97"/>
      <c r="F2" s="98"/>
      <c r="G2" s="108" t="s">
        <v>39</v>
      </c>
      <c r="H2" s="98"/>
      <c r="I2" s="139" t="s">
        <v>40</v>
      </c>
      <c r="J2" s="98"/>
    </row>
    <row r="3" spans="1:10" ht="15.75" x14ac:dyDescent="0.25">
      <c r="A3" s="147" t="s">
        <v>86</v>
      </c>
      <c r="B3" s="85"/>
      <c r="C3" s="85"/>
      <c r="D3" s="85"/>
      <c r="E3" s="85"/>
      <c r="F3" s="100"/>
      <c r="G3" s="121" t="str">
        <f>Invoice!E4</f>
        <v>BK019/25-26</v>
      </c>
      <c r="H3" s="91"/>
      <c r="I3" s="122">
        <f>Invoice!H4</f>
        <v>45874</v>
      </c>
      <c r="J3" s="124"/>
    </row>
    <row r="4" spans="1:10" x14ac:dyDescent="0.25">
      <c r="A4" s="19" t="s">
        <v>87</v>
      </c>
      <c r="B4" s="4"/>
      <c r="C4" s="4"/>
      <c r="D4" s="4"/>
      <c r="E4" s="4"/>
      <c r="F4" s="20"/>
      <c r="G4" s="139" t="s">
        <v>44</v>
      </c>
      <c r="H4" s="97"/>
      <c r="I4" s="97"/>
      <c r="J4" s="98"/>
    </row>
    <row r="5" spans="1:10" x14ac:dyDescent="0.25">
      <c r="A5" s="19" t="s">
        <v>88</v>
      </c>
      <c r="B5" s="4"/>
      <c r="C5" s="4"/>
      <c r="D5" s="4"/>
      <c r="E5" s="4"/>
      <c r="F5" s="20"/>
      <c r="G5" s="92" t="str">
        <f>'input data'!B5</f>
        <v>AD2403250650768</v>
      </c>
      <c r="H5" s="93"/>
      <c r="I5" s="93"/>
      <c r="J5" s="91"/>
    </row>
    <row r="6" spans="1:10" x14ac:dyDescent="0.25">
      <c r="A6" s="141" t="s">
        <v>89</v>
      </c>
      <c r="B6" s="85"/>
      <c r="C6" s="85"/>
      <c r="D6" s="85"/>
      <c r="E6" s="85"/>
      <c r="F6" s="20"/>
      <c r="G6" s="24"/>
      <c r="H6" s="31"/>
      <c r="I6" s="31"/>
      <c r="J6" s="33"/>
    </row>
    <row r="7" spans="1:10" x14ac:dyDescent="0.25">
      <c r="A7" s="19" t="s">
        <v>90</v>
      </c>
      <c r="B7" s="4"/>
      <c r="C7" s="4"/>
      <c r="D7" s="4"/>
      <c r="E7" s="4"/>
      <c r="F7" s="20"/>
      <c r="G7" s="34" t="s">
        <v>91</v>
      </c>
      <c r="H7" s="17"/>
      <c r="I7" s="17"/>
      <c r="J7" s="18"/>
    </row>
    <row r="8" spans="1:10" ht="15.75" x14ac:dyDescent="0.25">
      <c r="A8" s="35" t="s">
        <v>92</v>
      </c>
      <c r="B8" s="4"/>
      <c r="C8" s="4"/>
      <c r="D8" s="4"/>
      <c r="E8" s="4"/>
      <c r="F8" s="20"/>
      <c r="G8" s="36" t="s">
        <v>93</v>
      </c>
      <c r="H8" s="37"/>
      <c r="I8" s="37"/>
      <c r="J8" s="38"/>
    </row>
    <row r="9" spans="1:10" ht="15.75" x14ac:dyDescent="0.25">
      <c r="A9" s="39" t="s">
        <v>52</v>
      </c>
      <c r="B9" s="4"/>
      <c r="C9" s="4"/>
      <c r="D9" s="4"/>
      <c r="E9" s="4"/>
      <c r="F9" s="20"/>
      <c r="G9" s="36" t="s">
        <v>94</v>
      </c>
      <c r="H9" s="37"/>
      <c r="I9" s="37"/>
      <c r="J9" s="38"/>
    </row>
    <row r="10" spans="1:10" x14ac:dyDescent="0.25">
      <c r="A10" s="40" t="s">
        <v>55</v>
      </c>
      <c r="B10" s="32"/>
      <c r="C10" s="32"/>
      <c r="D10" s="32"/>
      <c r="E10" s="32"/>
      <c r="F10" s="29"/>
      <c r="G10" s="30"/>
      <c r="H10" s="32"/>
      <c r="I10" s="32"/>
      <c r="J10" s="29"/>
    </row>
    <row r="11" spans="1:10" x14ac:dyDescent="0.25">
      <c r="A11" s="142" t="s">
        <v>56</v>
      </c>
      <c r="B11" s="97"/>
      <c r="C11" s="97"/>
      <c r="D11" s="97"/>
      <c r="E11" s="97"/>
      <c r="F11" s="18"/>
      <c r="G11" s="34" t="s">
        <v>95</v>
      </c>
      <c r="H11" s="17"/>
      <c r="I11" s="17"/>
      <c r="J11" s="18"/>
    </row>
    <row r="12" spans="1:10" x14ac:dyDescent="0.25">
      <c r="A12" s="143" t="str">
        <f>'input data'!B6</f>
        <v>To the Order</v>
      </c>
      <c r="B12" s="85"/>
      <c r="C12" s="85"/>
      <c r="D12" s="85"/>
      <c r="E12" s="85"/>
      <c r="F12" s="20"/>
      <c r="G12" s="19"/>
      <c r="H12" s="4"/>
      <c r="I12" s="4"/>
      <c r="J12" s="20"/>
    </row>
    <row r="13" spans="1:10" x14ac:dyDescent="0.25">
      <c r="A13" s="104"/>
      <c r="B13" s="93"/>
      <c r="C13" s="93"/>
      <c r="D13" s="93"/>
      <c r="E13" s="93"/>
      <c r="F13" s="29"/>
      <c r="G13" s="19"/>
      <c r="H13" s="4"/>
      <c r="I13" s="4"/>
      <c r="J13" s="20"/>
    </row>
    <row r="14" spans="1:10" x14ac:dyDescent="0.25">
      <c r="A14" s="142" t="s">
        <v>59</v>
      </c>
      <c r="B14" s="97"/>
      <c r="C14" s="97"/>
      <c r="D14" s="97"/>
      <c r="E14" s="97"/>
      <c r="F14" s="98"/>
      <c r="G14" s="19"/>
      <c r="H14" s="4"/>
      <c r="I14" s="4"/>
      <c r="J14" s="20"/>
    </row>
    <row r="15" spans="1:10" x14ac:dyDescent="0.25">
      <c r="A15" s="132" t="str">
        <f>Invoice!A15</f>
        <v>KGM STONE COMPANY LIMITED
Lot F12 Dien Bien Phu, Quy Nhon Dong Ward, Gia Lai Province, Vietnam
 Tax ID: 4101622149
 TEL:   0932442343
kgmstone22@gmail.com</v>
      </c>
      <c r="B15" s="85"/>
      <c r="C15" s="85"/>
      <c r="D15" s="85"/>
      <c r="E15" s="85"/>
      <c r="F15" s="100"/>
      <c r="G15" s="19"/>
      <c r="H15" s="4"/>
      <c r="I15" s="4"/>
      <c r="J15" s="20"/>
    </row>
    <row r="16" spans="1:10" x14ac:dyDescent="0.25">
      <c r="A16" s="99"/>
      <c r="B16" s="85"/>
      <c r="C16" s="85"/>
      <c r="D16" s="85"/>
      <c r="E16" s="85"/>
      <c r="F16" s="100"/>
      <c r="G16" s="19"/>
      <c r="H16" s="4"/>
      <c r="I16" s="4"/>
      <c r="J16" s="20"/>
    </row>
    <row r="17" spans="1:10" x14ac:dyDescent="0.25">
      <c r="A17" s="99"/>
      <c r="B17" s="85"/>
      <c r="C17" s="85"/>
      <c r="D17" s="85"/>
      <c r="E17" s="85"/>
      <c r="F17" s="100"/>
      <c r="G17" s="19"/>
      <c r="H17" s="4"/>
      <c r="I17" s="4"/>
      <c r="J17" s="20"/>
    </row>
    <row r="18" spans="1:10" ht="37.5" customHeight="1" x14ac:dyDescent="0.25">
      <c r="A18" s="99"/>
      <c r="B18" s="85"/>
      <c r="C18" s="85"/>
      <c r="D18" s="85"/>
      <c r="E18" s="85"/>
      <c r="F18" s="100"/>
      <c r="G18" s="140" t="s">
        <v>96</v>
      </c>
      <c r="H18" s="98"/>
      <c r="I18" s="149" t="s">
        <v>97</v>
      </c>
      <c r="J18" s="98"/>
    </row>
    <row r="19" spans="1:10" ht="15" customHeight="1" x14ac:dyDescent="0.25">
      <c r="A19" s="99"/>
      <c r="B19" s="85"/>
      <c r="C19" s="85"/>
      <c r="D19" s="85"/>
      <c r="E19" s="85"/>
      <c r="F19" s="100"/>
      <c r="G19" s="104"/>
      <c r="H19" s="91"/>
      <c r="I19" s="93"/>
      <c r="J19" s="91"/>
    </row>
    <row r="20" spans="1:10" ht="30.75" customHeight="1" x14ac:dyDescent="0.25">
      <c r="A20" s="104"/>
      <c r="B20" s="93"/>
      <c r="C20" s="93"/>
      <c r="D20" s="93"/>
      <c r="E20" s="93"/>
      <c r="F20" s="91"/>
      <c r="G20" s="150" t="s">
        <v>64</v>
      </c>
      <c r="H20" s="91"/>
      <c r="I20" s="150" t="str">
        <f>Invoice!H22</f>
        <v>VIETNAM</v>
      </c>
      <c r="J20" s="91"/>
    </row>
    <row r="21" spans="1:10" ht="15.75" customHeight="1" x14ac:dyDescent="0.25">
      <c r="A21" s="144" t="s">
        <v>98</v>
      </c>
      <c r="B21" s="97"/>
      <c r="C21" s="98"/>
      <c r="D21" s="144" t="s">
        <v>99</v>
      </c>
      <c r="E21" s="97"/>
      <c r="F21" s="98"/>
      <c r="G21" s="145" t="s">
        <v>100</v>
      </c>
      <c r="H21" s="106"/>
      <c r="I21" s="106"/>
      <c r="J21" s="107"/>
    </row>
    <row r="22" spans="1:10" ht="15.75" customHeight="1" x14ac:dyDescent="0.25">
      <c r="A22" s="90"/>
      <c r="B22" s="93"/>
      <c r="C22" s="91"/>
      <c r="D22" s="92" t="str">
        <f>Invoice!C22</f>
        <v>CHENNAI</v>
      </c>
      <c r="E22" s="93"/>
      <c r="F22" s="91"/>
      <c r="G22" s="148" t="str">
        <f>'input data'!B16</f>
        <v>CNF</v>
      </c>
      <c r="H22" s="93"/>
      <c r="I22" s="93"/>
      <c r="J22" s="91"/>
    </row>
    <row r="23" spans="1:10" ht="15.75" customHeight="1" x14ac:dyDescent="0.25">
      <c r="A23" s="144" t="s">
        <v>101</v>
      </c>
      <c r="B23" s="97"/>
      <c r="C23" s="98"/>
      <c r="D23" s="144" t="s">
        <v>102</v>
      </c>
      <c r="E23" s="97"/>
      <c r="F23" s="98"/>
      <c r="G23" s="41"/>
      <c r="H23" s="42"/>
      <c r="I23" s="42"/>
      <c r="J23" s="43"/>
    </row>
    <row r="24" spans="1:10" ht="15.75" customHeight="1" x14ac:dyDescent="0.25">
      <c r="A24" s="90"/>
      <c r="B24" s="93"/>
      <c r="C24" s="91"/>
      <c r="D24" s="92" t="str">
        <f>Invoice!C25</f>
        <v>CHENNAI</v>
      </c>
      <c r="E24" s="93"/>
      <c r="F24" s="91"/>
      <c r="G24" s="30"/>
      <c r="H24" s="32"/>
      <c r="I24" s="32"/>
      <c r="J24" s="29"/>
    </row>
    <row r="25" spans="1:10" ht="15.75" customHeight="1" x14ac:dyDescent="0.25">
      <c r="A25" s="144" t="s">
        <v>31</v>
      </c>
      <c r="B25" s="97"/>
      <c r="C25" s="98"/>
      <c r="D25" s="144" t="s">
        <v>32</v>
      </c>
      <c r="E25" s="97"/>
      <c r="F25" s="98"/>
      <c r="G25" s="151" t="s">
        <v>103</v>
      </c>
      <c r="H25" s="106"/>
      <c r="I25" s="106"/>
      <c r="J25" s="107"/>
    </row>
    <row r="26" spans="1:10" ht="15.75" customHeight="1" x14ac:dyDescent="0.25">
      <c r="A26" s="138" t="str">
        <f>Invoice!E25</f>
        <v>QUY NHON</v>
      </c>
      <c r="B26" s="85"/>
      <c r="C26" s="100"/>
      <c r="D26" s="138" t="str">
        <f>Invoice!H25</f>
        <v>QUY NHON</v>
      </c>
      <c r="E26" s="85"/>
      <c r="F26" s="100"/>
      <c r="G26" s="140" t="str">
        <f>'input data'!B17</f>
        <v>100% Against Documents</v>
      </c>
      <c r="H26" s="97"/>
      <c r="I26" s="97"/>
      <c r="J26" s="98"/>
    </row>
    <row r="27" spans="1:10" ht="15.75" customHeight="1" x14ac:dyDescent="0.25">
      <c r="A27" s="44"/>
      <c r="B27" s="45"/>
      <c r="C27" s="45"/>
      <c r="D27" s="45"/>
      <c r="E27" s="45"/>
      <c r="F27" s="45"/>
      <c r="G27" s="45"/>
      <c r="H27" s="45"/>
      <c r="I27" s="45"/>
      <c r="J27" s="46"/>
    </row>
    <row r="28" spans="1:10" ht="15.75" customHeight="1" x14ac:dyDescent="0.25">
      <c r="A28" s="26" t="s">
        <v>66</v>
      </c>
      <c r="B28" s="92" t="s">
        <v>104</v>
      </c>
      <c r="C28" s="91"/>
      <c r="D28" s="92" t="s">
        <v>67</v>
      </c>
      <c r="E28" s="93"/>
      <c r="F28" s="93"/>
      <c r="G28" s="47"/>
      <c r="H28" s="48"/>
      <c r="I28" s="92" t="s">
        <v>71</v>
      </c>
      <c r="J28" s="91"/>
    </row>
    <row r="29" spans="1:10" ht="15.75" customHeight="1" x14ac:dyDescent="0.25">
      <c r="A29" s="27">
        <v>1</v>
      </c>
      <c r="B29" s="105">
        <f>Invoice!E28</f>
        <v>68022390</v>
      </c>
      <c r="C29" s="107"/>
      <c r="D29" s="160" t="str">
        <f>Invoice!B28</f>
        <v>POLISHED GRANITE SLABS</v>
      </c>
      <c r="E29" s="106"/>
      <c r="F29" s="106"/>
      <c r="G29" s="106"/>
      <c r="H29" s="107"/>
      <c r="I29" s="161">
        <f>Invoice!F28</f>
        <v>300</v>
      </c>
      <c r="J29" s="107"/>
    </row>
    <row r="30" spans="1:10" ht="15.75" customHeight="1" x14ac:dyDescent="0.25">
      <c r="A30" s="49" t="s">
        <v>105</v>
      </c>
      <c r="B30" s="45"/>
      <c r="C30" s="45"/>
      <c r="D30" s="45"/>
      <c r="E30" s="45"/>
      <c r="F30" s="45"/>
      <c r="G30" s="45"/>
      <c r="H30" s="45"/>
      <c r="I30" s="162">
        <f>SUM(I29:J29)</f>
        <v>300</v>
      </c>
      <c r="J30" s="107"/>
    </row>
    <row r="31" spans="1:10" ht="15.75" customHeight="1" x14ac:dyDescent="0.25">
      <c r="A31" s="35"/>
      <c r="B31" s="4"/>
      <c r="C31" s="4"/>
      <c r="D31" s="4"/>
      <c r="E31" s="4"/>
      <c r="F31" s="4"/>
      <c r="G31" s="4"/>
      <c r="H31" s="4"/>
      <c r="I31" s="31"/>
      <c r="J31" s="33"/>
    </row>
    <row r="32" spans="1:10" ht="15.75" customHeight="1" x14ac:dyDescent="0.25">
      <c r="A32" s="138" t="s">
        <v>106</v>
      </c>
      <c r="B32" s="85"/>
      <c r="C32" s="31" t="s">
        <v>35</v>
      </c>
      <c r="D32" s="111" t="s">
        <v>73</v>
      </c>
      <c r="E32" s="85"/>
      <c r="F32" s="31" t="s">
        <v>74</v>
      </c>
      <c r="G32" s="31"/>
      <c r="H32" s="4"/>
      <c r="I32" s="31"/>
      <c r="J32" s="33"/>
    </row>
    <row r="33" spans="1:10" ht="15.75" customHeight="1" x14ac:dyDescent="0.25">
      <c r="A33" s="113" t="str">
        <f>Invoice!A31</f>
        <v>CSNU2182753</v>
      </c>
      <c r="B33" s="85"/>
      <c r="C33" s="50">
        <f>'input data'!B25</f>
        <v>260</v>
      </c>
      <c r="D33" s="158" t="s">
        <v>107</v>
      </c>
      <c r="E33" s="85"/>
      <c r="F33" s="50" t="s">
        <v>108</v>
      </c>
      <c r="G33" s="50"/>
      <c r="H33" s="4"/>
      <c r="I33" s="4"/>
      <c r="J33" s="20"/>
    </row>
    <row r="34" spans="1:10" ht="15.75" customHeight="1" x14ac:dyDescent="0.25">
      <c r="A34" s="23"/>
      <c r="B34" s="51"/>
      <c r="C34" s="51"/>
      <c r="D34" s="51"/>
      <c r="E34" s="51"/>
      <c r="F34" s="51"/>
      <c r="G34" s="51"/>
      <c r="H34" s="51"/>
      <c r="I34" s="51"/>
      <c r="J34" s="52"/>
    </row>
    <row r="35" spans="1:10" ht="15.75" customHeight="1" x14ac:dyDescent="0.25">
      <c r="A35" s="23" t="s">
        <v>109</v>
      </c>
      <c r="B35" s="51"/>
      <c r="C35" s="51" t="str">
        <f>'input data'!B14</f>
        <v>Loose packing</v>
      </c>
      <c r="D35" s="51"/>
      <c r="E35" s="51"/>
      <c r="F35" s="51"/>
      <c r="G35" s="51"/>
      <c r="H35" s="51"/>
      <c r="I35" s="51"/>
      <c r="J35" s="52"/>
    </row>
    <row r="36" spans="1:10" ht="15.75" customHeight="1" x14ac:dyDescent="0.25">
      <c r="A36" s="23" t="s">
        <v>110</v>
      </c>
      <c r="B36" s="51"/>
      <c r="C36" s="51"/>
      <c r="D36" s="51"/>
      <c r="E36" s="51"/>
      <c r="F36" s="51"/>
      <c r="G36" s="51"/>
      <c r="H36" s="51"/>
      <c r="I36" s="51"/>
      <c r="J36" s="52"/>
    </row>
    <row r="37" spans="1:10" ht="15.75" customHeight="1" x14ac:dyDescent="0.25">
      <c r="A37" s="53"/>
      <c r="B37" s="54"/>
      <c r="C37" s="54"/>
      <c r="D37" s="54"/>
      <c r="E37" s="54"/>
      <c r="F37" s="54"/>
      <c r="G37" s="54"/>
      <c r="H37" s="54"/>
      <c r="I37" s="54"/>
      <c r="J37" s="55"/>
    </row>
    <row r="38" spans="1:10" ht="15.75" customHeight="1" x14ac:dyDescent="0.25">
      <c r="A38" s="117" t="s">
        <v>111</v>
      </c>
      <c r="B38" s="97"/>
      <c r="C38" s="97"/>
      <c r="D38" s="97"/>
      <c r="E38" s="97"/>
      <c r="F38" s="98"/>
      <c r="G38" s="117" t="s">
        <v>79</v>
      </c>
      <c r="H38" s="97"/>
      <c r="I38" s="97"/>
      <c r="J38" s="98"/>
    </row>
    <row r="39" spans="1:10" ht="15.75" customHeight="1" x14ac:dyDescent="0.25">
      <c r="A39" s="159" t="s">
        <v>112</v>
      </c>
      <c r="B39" s="85"/>
      <c r="C39" s="85"/>
      <c r="D39" s="85"/>
      <c r="E39" s="85"/>
      <c r="F39" s="100"/>
      <c r="G39" s="19"/>
      <c r="H39" s="4"/>
      <c r="I39" s="4"/>
      <c r="J39" s="20"/>
    </row>
    <row r="40" spans="1:10" ht="15.75" customHeight="1" x14ac:dyDescent="0.25">
      <c r="A40" s="152" t="s">
        <v>113</v>
      </c>
      <c r="B40" s="153"/>
      <c r="C40" s="153"/>
      <c r="D40" s="153"/>
      <c r="E40" s="153"/>
      <c r="F40" s="154"/>
      <c r="G40" s="19"/>
      <c r="H40" s="4"/>
      <c r="I40" s="4"/>
      <c r="J40" s="20"/>
    </row>
    <row r="41" spans="1:10" ht="15.75" customHeight="1" x14ac:dyDescent="0.25">
      <c r="A41" s="155" t="s">
        <v>114</v>
      </c>
      <c r="B41" s="110"/>
      <c r="C41" s="110"/>
      <c r="D41" s="110"/>
      <c r="E41" s="110"/>
      <c r="F41" s="156"/>
      <c r="G41" s="157" t="s">
        <v>115</v>
      </c>
      <c r="H41" s="93"/>
      <c r="I41" s="93"/>
      <c r="J41" s="91"/>
    </row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51">
    <mergeCell ref="G25:J25"/>
    <mergeCell ref="A26:C26"/>
    <mergeCell ref="A40:F40"/>
    <mergeCell ref="A41:F41"/>
    <mergeCell ref="G41:J41"/>
    <mergeCell ref="A32:B32"/>
    <mergeCell ref="D32:E32"/>
    <mergeCell ref="A33:B33"/>
    <mergeCell ref="D33:E33"/>
    <mergeCell ref="A38:F38"/>
    <mergeCell ref="G38:J38"/>
    <mergeCell ref="A39:F39"/>
    <mergeCell ref="B29:C29"/>
    <mergeCell ref="D29:H29"/>
    <mergeCell ref="I29:J29"/>
    <mergeCell ref="I30:J30"/>
    <mergeCell ref="D23:F23"/>
    <mergeCell ref="A23:C23"/>
    <mergeCell ref="A24:C24"/>
    <mergeCell ref="D24:F24"/>
    <mergeCell ref="A25:C25"/>
    <mergeCell ref="D25:F25"/>
    <mergeCell ref="D22:F22"/>
    <mergeCell ref="G22:J22"/>
    <mergeCell ref="G18:H19"/>
    <mergeCell ref="I18:J19"/>
    <mergeCell ref="G20:H20"/>
    <mergeCell ref="I20:J20"/>
    <mergeCell ref="A1:J1"/>
    <mergeCell ref="A2:F2"/>
    <mergeCell ref="G2:H2"/>
    <mergeCell ref="I2:J2"/>
    <mergeCell ref="A3:F3"/>
    <mergeCell ref="G3:H3"/>
    <mergeCell ref="I3:J3"/>
    <mergeCell ref="G4:J4"/>
    <mergeCell ref="D26:F26"/>
    <mergeCell ref="G26:J26"/>
    <mergeCell ref="B28:C28"/>
    <mergeCell ref="D28:F28"/>
    <mergeCell ref="I28:J28"/>
    <mergeCell ref="G5:J5"/>
    <mergeCell ref="A6:E6"/>
    <mergeCell ref="A11:E11"/>
    <mergeCell ref="A12:E13"/>
    <mergeCell ref="A14:F14"/>
    <mergeCell ref="A15:F20"/>
    <mergeCell ref="A21:C21"/>
    <mergeCell ref="D21:F21"/>
    <mergeCell ref="G21:J21"/>
    <mergeCell ref="A22:C22"/>
  </mergeCells>
  <hyperlinks>
    <hyperlink ref="A9" r:id="rId1" xr:uid="{00000000-0004-0000-0300-000000000000}"/>
    <hyperlink ref="A10" r:id="rId2" xr:uid="{00000000-0004-0000-0300-000001000000}"/>
  </hyperlinks>
  <pageMargins left="0.25" right="0.25" top="0.75" bottom="0.75" header="0" footer="0"/>
  <pageSetup paperSize="9" orientation="portrait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997"/>
  <sheetViews>
    <sheetView topLeftCell="A28" zoomScaleNormal="100" workbookViewId="0">
      <selection activeCell="D8" sqref="D8"/>
    </sheetView>
  </sheetViews>
  <sheetFormatPr defaultColWidth="14.42578125" defaultRowHeight="15" customHeight="1" x14ac:dyDescent="0.25"/>
  <cols>
    <col min="1" max="2" width="8.7109375" customWidth="1"/>
    <col min="3" max="3" width="19" bestFit="1" customWidth="1"/>
    <col min="4" max="16" width="8.7109375" customWidth="1"/>
    <col min="17" max="17" width="17.42578125" customWidth="1"/>
    <col min="18" max="27" width="8.7109375" customWidth="1"/>
  </cols>
  <sheetData>
    <row r="1" spans="1:25" ht="36" x14ac:dyDescent="0.55000000000000004">
      <c r="A1" s="56"/>
      <c r="B1" s="163" t="s">
        <v>41</v>
      </c>
      <c r="C1" s="164"/>
      <c r="D1" s="164"/>
      <c r="E1" s="164"/>
      <c r="F1" s="164"/>
      <c r="G1" s="164"/>
      <c r="H1" s="164"/>
      <c r="I1" s="164"/>
      <c r="J1" s="164"/>
      <c r="K1" s="165"/>
      <c r="R1" s="169"/>
      <c r="S1" s="85"/>
      <c r="T1" s="85"/>
      <c r="U1" s="85"/>
      <c r="V1" s="85"/>
      <c r="W1" s="170"/>
      <c r="X1" s="85"/>
      <c r="Y1" s="85"/>
    </row>
    <row r="2" spans="1:25" ht="36.75" thickBot="1" x14ac:dyDescent="0.6">
      <c r="A2" s="56"/>
      <c r="B2" s="166"/>
      <c r="C2" s="167"/>
      <c r="D2" s="167"/>
      <c r="E2" s="167"/>
      <c r="F2" s="167"/>
      <c r="G2" s="167"/>
      <c r="H2" s="167"/>
      <c r="I2" s="167"/>
      <c r="J2" s="167"/>
      <c r="K2" s="168"/>
    </row>
    <row r="3" spans="1:25" x14ac:dyDescent="0.25">
      <c r="A3" s="57"/>
      <c r="B3" s="171" t="s">
        <v>116</v>
      </c>
      <c r="C3" s="97"/>
      <c r="D3" s="97"/>
      <c r="E3" s="97"/>
      <c r="F3" s="97"/>
      <c r="G3" s="97"/>
      <c r="H3" s="97"/>
      <c r="I3" s="97"/>
      <c r="J3" s="97"/>
      <c r="K3" s="98"/>
    </row>
    <row r="4" spans="1:25" x14ac:dyDescent="0.25">
      <c r="A4" s="57"/>
      <c r="B4" s="172" t="s">
        <v>117</v>
      </c>
      <c r="C4" s="85"/>
      <c r="D4" s="85"/>
      <c r="E4" s="85"/>
      <c r="F4" s="85"/>
      <c r="G4" s="85"/>
      <c r="H4" s="85"/>
      <c r="I4" s="85"/>
      <c r="J4" s="85"/>
      <c r="K4" s="100"/>
    </row>
    <row r="5" spans="1:25" x14ac:dyDescent="0.25">
      <c r="A5" s="50"/>
      <c r="B5" s="90" t="s">
        <v>118</v>
      </c>
      <c r="C5" s="93"/>
      <c r="D5" s="93"/>
      <c r="E5" s="93"/>
      <c r="F5" s="93"/>
      <c r="G5" s="93"/>
      <c r="H5" s="93"/>
      <c r="I5" s="93"/>
      <c r="J5" s="93"/>
      <c r="K5" s="91"/>
    </row>
    <row r="6" spans="1:25" x14ac:dyDescent="0.25">
      <c r="A6" s="4"/>
      <c r="B6" s="34"/>
      <c r="C6" s="17"/>
      <c r="D6" s="17"/>
      <c r="E6" s="17"/>
      <c r="F6" s="17"/>
      <c r="G6" s="17"/>
      <c r="H6" s="17"/>
      <c r="I6" s="17"/>
      <c r="J6" s="17"/>
      <c r="K6" s="18"/>
    </row>
    <row r="7" spans="1:25" ht="18.75" x14ac:dyDescent="0.3">
      <c r="A7" s="58"/>
      <c r="B7" s="173" t="s">
        <v>119</v>
      </c>
      <c r="C7" s="85"/>
      <c r="D7" s="85"/>
      <c r="E7" s="85"/>
      <c r="F7" s="85"/>
      <c r="G7" s="85"/>
      <c r="H7" s="85"/>
      <c r="I7" s="85"/>
      <c r="J7" s="85"/>
      <c r="K7" s="100"/>
    </row>
    <row r="8" spans="1:25" x14ac:dyDescent="0.25">
      <c r="A8" s="4"/>
      <c r="B8" s="19"/>
      <c r="C8" s="4"/>
      <c r="D8" s="4"/>
      <c r="E8" s="4"/>
      <c r="F8" s="4"/>
      <c r="G8" s="4"/>
      <c r="H8" s="4"/>
      <c r="I8" s="4"/>
      <c r="J8" s="4"/>
      <c r="K8" s="20"/>
    </row>
    <row r="9" spans="1:25" x14ac:dyDescent="0.25">
      <c r="A9" s="4"/>
      <c r="B9" s="19" t="s">
        <v>120</v>
      </c>
      <c r="C9" s="67">
        <v>45874</v>
      </c>
      <c r="D9" s="4"/>
      <c r="E9" s="4"/>
      <c r="F9" s="4"/>
      <c r="G9" s="4"/>
      <c r="H9" s="4"/>
      <c r="I9" s="4"/>
      <c r="J9" s="4"/>
      <c r="K9" s="20"/>
    </row>
    <row r="10" spans="1:25" x14ac:dyDescent="0.25">
      <c r="A10" s="4"/>
      <c r="B10" s="19" t="s">
        <v>121</v>
      </c>
      <c r="C10" s="59" t="s">
        <v>164</v>
      </c>
      <c r="D10" s="4"/>
      <c r="E10" s="4"/>
      <c r="F10" s="4"/>
      <c r="G10" s="4"/>
      <c r="H10" s="4"/>
      <c r="I10" s="4"/>
      <c r="J10" s="4"/>
      <c r="K10" s="20"/>
    </row>
    <row r="11" spans="1:25" x14ac:dyDescent="0.25">
      <c r="A11" s="4"/>
      <c r="B11" s="19"/>
      <c r="C11" s="4"/>
      <c r="D11" s="4"/>
      <c r="E11" s="4"/>
      <c r="F11" s="4"/>
      <c r="G11" s="4"/>
      <c r="H11" s="4"/>
      <c r="I11" s="4"/>
      <c r="J11" s="4"/>
      <c r="K11" s="20"/>
    </row>
    <row r="12" spans="1:25" x14ac:dyDescent="0.25">
      <c r="A12" s="4"/>
      <c r="B12" s="19" t="s">
        <v>122</v>
      </c>
      <c r="C12" s="4"/>
      <c r="D12" s="4"/>
      <c r="E12" s="4"/>
      <c r="F12" s="4"/>
      <c r="G12" s="4"/>
      <c r="H12" s="4"/>
      <c r="I12" s="4"/>
      <c r="J12" s="4"/>
      <c r="K12" s="20"/>
    </row>
    <row r="13" spans="1:25" x14ac:dyDescent="0.25">
      <c r="A13" s="15"/>
      <c r="B13" s="141" t="s">
        <v>162</v>
      </c>
      <c r="C13" s="85"/>
      <c r="D13" s="85"/>
      <c r="E13" s="85"/>
      <c r="F13" s="85"/>
      <c r="G13" s="85"/>
      <c r="H13" s="4"/>
      <c r="I13" s="4"/>
      <c r="J13" s="4"/>
      <c r="K13" s="20"/>
    </row>
    <row r="14" spans="1:25" x14ac:dyDescent="0.25">
      <c r="A14" s="60"/>
      <c r="B14" s="132" t="s">
        <v>163</v>
      </c>
      <c r="C14" s="85"/>
      <c r="D14" s="85"/>
      <c r="E14" s="85"/>
      <c r="F14" s="85"/>
      <c r="G14" s="85"/>
      <c r="H14" s="4"/>
      <c r="I14" s="4"/>
      <c r="J14" s="4"/>
      <c r="K14" s="20"/>
    </row>
    <row r="15" spans="1:25" ht="49.5" customHeight="1" x14ac:dyDescent="0.25">
      <c r="A15" s="60"/>
      <c r="B15" s="99"/>
      <c r="C15" s="85"/>
      <c r="D15" s="85"/>
      <c r="E15" s="85"/>
      <c r="F15" s="85"/>
      <c r="G15" s="85"/>
      <c r="H15" s="4"/>
      <c r="I15" s="4"/>
      <c r="J15" s="4"/>
      <c r="K15" s="20"/>
    </row>
    <row r="16" spans="1:25" x14ac:dyDescent="0.25">
      <c r="A16" s="4"/>
      <c r="B16" s="19" t="s">
        <v>123</v>
      </c>
      <c r="C16" s="4"/>
      <c r="D16" s="4"/>
      <c r="E16" s="4"/>
      <c r="F16" s="4"/>
      <c r="G16" s="4"/>
      <c r="H16" s="4"/>
      <c r="I16" s="4"/>
      <c r="J16" s="4"/>
      <c r="K16" s="20"/>
    </row>
    <row r="17" spans="1:11" ht="15.75" thickBot="1" x14ac:dyDescent="0.3">
      <c r="A17" s="4"/>
      <c r="B17" s="30"/>
      <c r="C17" s="32"/>
      <c r="D17" s="32"/>
      <c r="E17" s="32"/>
      <c r="F17" s="32"/>
      <c r="G17" s="32"/>
      <c r="H17" s="32"/>
      <c r="I17" s="32"/>
      <c r="J17" s="32"/>
      <c r="K17" s="29"/>
    </row>
    <row r="18" spans="1:11" ht="15.75" thickBot="1" x14ac:dyDescent="0.3">
      <c r="A18" s="51"/>
      <c r="B18" s="131" t="s">
        <v>124</v>
      </c>
      <c r="C18" s="126"/>
      <c r="D18" s="126"/>
      <c r="E18" s="174"/>
      <c r="F18" s="131" t="s">
        <v>125</v>
      </c>
      <c r="G18" s="107"/>
      <c r="H18" s="131" t="s">
        <v>126</v>
      </c>
      <c r="I18" s="107"/>
      <c r="J18" s="131" t="s">
        <v>127</v>
      </c>
      <c r="K18" s="107"/>
    </row>
    <row r="19" spans="1:11" ht="15.75" customHeight="1" thickBot="1" x14ac:dyDescent="0.3">
      <c r="A19" s="3"/>
      <c r="B19" s="160" t="s">
        <v>28</v>
      </c>
      <c r="C19" s="183"/>
      <c r="D19" s="183"/>
      <c r="E19" s="184"/>
      <c r="F19" s="131">
        <v>135.85</v>
      </c>
      <c r="G19" s="107"/>
      <c r="H19" s="177">
        <v>5312.81</v>
      </c>
      <c r="I19" s="107"/>
      <c r="J19" s="181">
        <f>F19*H19</f>
        <v>721745.23849999998</v>
      </c>
      <c r="K19" s="107"/>
    </row>
    <row r="20" spans="1:11" ht="15.75" customHeight="1" x14ac:dyDescent="0.25">
      <c r="A20" s="50"/>
      <c r="B20" s="113"/>
      <c r="C20" s="85"/>
      <c r="D20" s="85"/>
      <c r="E20" s="85"/>
      <c r="F20" s="170"/>
      <c r="G20" s="182"/>
      <c r="H20" s="187" t="s">
        <v>152</v>
      </c>
      <c r="I20" s="188"/>
      <c r="J20" s="185">
        <f>J19*0.001</f>
        <v>721.74523850000003</v>
      </c>
      <c r="K20" s="186"/>
    </row>
    <row r="21" spans="1:11" ht="15.75" customHeight="1" thickBot="1" x14ac:dyDescent="0.3">
      <c r="A21" s="3"/>
      <c r="B21" s="157"/>
      <c r="C21" s="93"/>
      <c r="D21" s="93"/>
      <c r="E21" s="93"/>
      <c r="F21" s="32"/>
      <c r="G21" s="61"/>
      <c r="H21" s="190" t="s">
        <v>105</v>
      </c>
      <c r="I21" s="191"/>
      <c r="J21" s="175">
        <f>SUM(J19:K20)</f>
        <v>722466.98373849993</v>
      </c>
      <c r="K21" s="176"/>
    </row>
    <row r="22" spans="1:11" ht="15.75" customHeight="1" thickBot="1" x14ac:dyDescent="0.3">
      <c r="A22" s="50"/>
      <c r="B22" s="113"/>
      <c r="C22" s="85"/>
      <c r="D22" s="85"/>
      <c r="E22" s="85"/>
      <c r="F22" s="4"/>
      <c r="G22" s="4"/>
      <c r="H22" s="178"/>
      <c r="I22" s="85"/>
      <c r="J22" s="170"/>
      <c r="K22" s="100"/>
    </row>
    <row r="23" spans="1:11" ht="15.75" customHeight="1" x14ac:dyDescent="0.25">
      <c r="A23" s="51"/>
      <c r="B23" s="179" t="s">
        <v>128</v>
      </c>
      <c r="C23" s="106"/>
      <c r="D23" s="45"/>
      <c r="E23" s="45"/>
      <c r="F23" s="45"/>
      <c r="G23" s="45"/>
      <c r="H23" s="45"/>
      <c r="I23" s="45"/>
      <c r="J23" s="180">
        <f>J21</f>
        <v>722466.98373849993</v>
      </c>
      <c r="K23" s="107"/>
    </row>
    <row r="24" spans="1:11" ht="15.75" customHeight="1" x14ac:dyDescent="0.25">
      <c r="A24" s="4"/>
      <c r="B24" s="19"/>
      <c r="C24" s="4"/>
      <c r="D24" s="4"/>
      <c r="E24" s="4"/>
      <c r="F24" s="4"/>
      <c r="G24" s="4"/>
      <c r="H24" s="4"/>
      <c r="I24" s="4"/>
      <c r="J24" s="4"/>
      <c r="K24" s="20"/>
    </row>
    <row r="25" spans="1:11" ht="15.75" customHeight="1" x14ac:dyDescent="0.25">
      <c r="A25" s="62"/>
      <c r="B25" s="189" t="s">
        <v>129</v>
      </c>
      <c r="C25" s="85"/>
      <c r="D25" s="4"/>
      <c r="E25" s="4"/>
      <c r="F25" s="4"/>
      <c r="G25" s="4"/>
      <c r="H25" s="4"/>
      <c r="I25" s="4"/>
      <c r="J25" s="4"/>
      <c r="K25" s="20"/>
    </row>
    <row r="26" spans="1:11" ht="15.75" customHeight="1" x14ac:dyDescent="0.25">
      <c r="A26" s="4"/>
      <c r="B26" s="19" t="s">
        <v>130</v>
      </c>
      <c r="C26" s="4"/>
      <c r="D26" s="4" t="s">
        <v>149</v>
      </c>
      <c r="E26" s="4"/>
      <c r="F26" s="4"/>
      <c r="G26" s="4"/>
      <c r="H26" s="4"/>
      <c r="I26" s="4"/>
      <c r="J26" s="4"/>
      <c r="K26" s="20"/>
    </row>
    <row r="27" spans="1:11" ht="15.75" customHeight="1" x14ac:dyDescent="0.25">
      <c r="A27" s="4"/>
      <c r="B27" s="19" t="s">
        <v>131</v>
      </c>
      <c r="C27" s="4"/>
      <c r="D27" s="4"/>
      <c r="E27" s="4"/>
      <c r="F27" s="4"/>
      <c r="G27" s="4"/>
      <c r="H27" s="4"/>
      <c r="I27" s="4"/>
      <c r="J27" s="4"/>
      <c r="K27" s="20"/>
    </row>
    <row r="28" spans="1:11" ht="15.75" customHeight="1" x14ac:dyDescent="0.25">
      <c r="A28" s="4"/>
      <c r="B28" s="19" t="s">
        <v>132</v>
      </c>
      <c r="C28" s="4"/>
      <c r="D28" s="4"/>
      <c r="E28" s="4"/>
      <c r="F28" s="4"/>
      <c r="G28" s="4"/>
      <c r="H28" s="4"/>
      <c r="I28" s="4"/>
      <c r="J28" s="4"/>
      <c r="K28" s="20"/>
    </row>
    <row r="29" spans="1:11" ht="15.75" customHeight="1" x14ac:dyDescent="0.25">
      <c r="A29" s="4"/>
      <c r="B29" s="19" t="s">
        <v>133</v>
      </c>
      <c r="C29" s="4"/>
      <c r="D29" s="4" t="s">
        <v>150</v>
      </c>
      <c r="E29" s="4"/>
      <c r="F29" s="4"/>
      <c r="G29" s="4"/>
      <c r="H29" s="4"/>
      <c r="I29" s="4"/>
      <c r="J29" s="4"/>
      <c r="K29" s="20"/>
    </row>
    <row r="30" spans="1:11" ht="15.75" customHeight="1" x14ac:dyDescent="0.25">
      <c r="A30" s="4"/>
      <c r="B30" s="19" t="s">
        <v>134</v>
      </c>
      <c r="C30" s="4"/>
      <c r="D30" s="4"/>
      <c r="E30" s="4"/>
      <c r="F30" s="4"/>
      <c r="G30" s="4"/>
      <c r="H30" s="4"/>
      <c r="I30" s="4"/>
      <c r="J30" s="4"/>
      <c r="K30" s="20"/>
    </row>
    <row r="31" spans="1:11" ht="15.75" customHeight="1" x14ac:dyDescent="0.25">
      <c r="A31" s="4"/>
      <c r="B31" s="19" t="s">
        <v>135</v>
      </c>
      <c r="C31" s="4"/>
      <c r="D31" s="4"/>
      <c r="E31" s="4"/>
      <c r="F31" s="4"/>
      <c r="G31" s="4"/>
      <c r="H31" s="4"/>
      <c r="I31" s="4"/>
      <c r="J31" s="4"/>
      <c r="K31" s="20"/>
    </row>
    <row r="32" spans="1:11" ht="15.75" customHeight="1" x14ac:dyDescent="0.25">
      <c r="A32" s="4"/>
      <c r="B32" s="19" t="s">
        <v>136</v>
      </c>
      <c r="C32" s="4"/>
      <c r="D32" s="4" t="s">
        <v>137</v>
      </c>
      <c r="E32" s="4"/>
      <c r="F32" s="4"/>
      <c r="G32" s="4"/>
      <c r="H32" s="4"/>
      <c r="I32" s="4"/>
      <c r="J32" s="4"/>
      <c r="K32" s="20"/>
    </row>
    <row r="33" spans="1:11" ht="15.75" customHeight="1" x14ac:dyDescent="0.25">
      <c r="A33" s="4"/>
      <c r="B33" s="19"/>
      <c r="C33" s="4"/>
      <c r="D33" s="1" t="s">
        <v>138</v>
      </c>
      <c r="E33" s="4"/>
      <c r="F33" s="4"/>
      <c r="G33" s="4"/>
      <c r="H33" s="4"/>
      <c r="I33" s="4"/>
      <c r="J33" s="4"/>
      <c r="K33" s="20"/>
    </row>
    <row r="34" spans="1:11" ht="15.75" customHeight="1" x14ac:dyDescent="0.25">
      <c r="A34" s="4"/>
      <c r="B34" s="19"/>
      <c r="C34" s="4"/>
      <c r="D34" s="4" t="s">
        <v>139</v>
      </c>
      <c r="E34" s="4"/>
      <c r="F34" s="4"/>
      <c r="G34" s="4"/>
      <c r="H34" s="4"/>
      <c r="I34" s="4"/>
      <c r="J34" s="4"/>
      <c r="K34" s="20"/>
    </row>
    <row r="35" spans="1:11" ht="15.75" customHeight="1" x14ac:dyDescent="0.25">
      <c r="A35" s="63"/>
      <c r="B35" s="147" t="s">
        <v>140</v>
      </c>
      <c r="C35" s="85"/>
      <c r="D35" s="85"/>
      <c r="E35" s="85"/>
      <c r="F35" s="85"/>
      <c r="G35" s="85"/>
      <c r="H35" s="4"/>
      <c r="I35" s="4"/>
      <c r="J35" s="4"/>
      <c r="K35" s="20"/>
    </row>
    <row r="36" spans="1:11" ht="15.75" customHeight="1" x14ac:dyDescent="0.25">
      <c r="A36" s="63"/>
      <c r="B36" s="147" t="s">
        <v>141</v>
      </c>
      <c r="C36" s="85"/>
      <c r="D36" s="85"/>
      <c r="E36" s="85"/>
      <c r="F36" s="85"/>
      <c r="G36" s="85"/>
      <c r="H36" s="4"/>
      <c r="I36" s="4"/>
      <c r="J36" s="4"/>
      <c r="K36" s="20"/>
    </row>
    <row r="37" spans="1:11" ht="15.75" customHeight="1" x14ac:dyDescent="0.25">
      <c r="A37" s="37"/>
      <c r="B37" s="36" t="s">
        <v>142</v>
      </c>
      <c r="C37" s="64" t="str">
        <f>'input data'!B5</f>
        <v>AD2403250650768</v>
      </c>
      <c r="D37" s="37"/>
      <c r="E37" s="37"/>
      <c r="F37" s="37"/>
      <c r="G37" s="37"/>
      <c r="H37" s="4"/>
      <c r="I37" s="4"/>
      <c r="J37" s="4"/>
      <c r="K37" s="20"/>
    </row>
    <row r="38" spans="1:11" ht="15.75" customHeight="1" x14ac:dyDescent="0.25">
      <c r="A38" s="4"/>
      <c r="B38" s="19" t="s">
        <v>143</v>
      </c>
      <c r="C38" s="4"/>
      <c r="D38" s="4"/>
      <c r="E38" s="4"/>
      <c r="F38" s="4"/>
      <c r="G38" s="4"/>
      <c r="H38" s="4"/>
      <c r="I38" s="4"/>
      <c r="J38" s="4"/>
      <c r="K38" s="20"/>
    </row>
    <row r="39" spans="1:11" ht="15.75" customHeight="1" x14ac:dyDescent="0.25">
      <c r="A39" s="4"/>
      <c r="B39" s="19"/>
      <c r="C39" s="4"/>
      <c r="D39" s="4"/>
      <c r="E39" s="4"/>
      <c r="F39" s="4"/>
      <c r="G39" s="4"/>
      <c r="H39" s="4"/>
      <c r="I39" s="4"/>
      <c r="J39" s="4"/>
      <c r="K39" s="20"/>
    </row>
    <row r="40" spans="1:11" ht="15.75" customHeight="1" x14ac:dyDescent="0.25">
      <c r="A40" s="4"/>
      <c r="B40" s="19"/>
      <c r="C40" s="4"/>
      <c r="D40" s="4"/>
      <c r="E40" s="4"/>
      <c r="F40" s="4"/>
      <c r="G40" s="4"/>
      <c r="H40" s="4"/>
      <c r="I40" s="4"/>
      <c r="J40" s="4"/>
      <c r="K40" s="20"/>
    </row>
    <row r="41" spans="1:11" ht="15.75" customHeight="1" x14ac:dyDescent="0.25">
      <c r="A41" s="4"/>
      <c r="B41" s="30"/>
      <c r="C41" s="32"/>
      <c r="D41" s="32"/>
      <c r="E41" s="32"/>
      <c r="F41" s="32"/>
      <c r="G41" s="32"/>
      <c r="H41" s="32"/>
      <c r="I41" s="32"/>
      <c r="J41" s="32"/>
      <c r="K41" s="29"/>
    </row>
    <row r="42" spans="1:11" ht="15.75" customHeight="1" x14ac:dyDescent="0.25"/>
    <row r="43" spans="1:11" ht="15.75" customHeight="1" x14ac:dyDescent="0.25"/>
    <row r="44" spans="1:11" ht="15.75" customHeight="1" x14ac:dyDescent="0.25"/>
    <row r="45" spans="1:11" ht="15.75" customHeight="1" x14ac:dyDescent="0.25"/>
    <row r="46" spans="1:11" ht="15.75" customHeight="1" x14ac:dyDescent="0.25"/>
    <row r="47" spans="1:11" ht="15.75" customHeight="1" x14ac:dyDescent="0.25"/>
    <row r="48" spans="1:1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mergeCells count="32">
    <mergeCell ref="B36:G36"/>
    <mergeCell ref="B21:E21"/>
    <mergeCell ref="H20:I20"/>
    <mergeCell ref="B25:C25"/>
    <mergeCell ref="H21:I21"/>
    <mergeCell ref="J21:K21"/>
    <mergeCell ref="F19:G19"/>
    <mergeCell ref="H19:I19"/>
    <mergeCell ref="B35:G35"/>
    <mergeCell ref="B22:E22"/>
    <mergeCell ref="H22:I22"/>
    <mergeCell ref="J22:K22"/>
    <mergeCell ref="B23:C23"/>
    <mergeCell ref="J23:K23"/>
    <mergeCell ref="J19:K19"/>
    <mergeCell ref="B20:E20"/>
    <mergeCell ref="F20:G20"/>
    <mergeCell ref="B19:E19"/>
    <mergeCell ref="J20:K20"/>
    <mergeCell ref="B5:K5"/>
    <mergeCell ref="B7:K7"/>
    <mergeCell ref="B13:G13"/>
    <mergeCell ref="B14:G15"/>
    <mergeCell ref="F18:G18"/>
    <mergeCell ref="H18:I18"/>
    <mergeCell ref="J18:K18"/>
    <mergeCell ref="B18:E18"/>
    <mergeCell ref="B1:K2"/>
    <mergeCell ref="R1:V1"/>
    <mergeCell ref="W1:Y1"/>
    <mergeCell ref="B3:K3"/>
    <mergeCell ref="B4:K4"/>
  </mergeCells>
  <pageMargins left="0.7" right="0.7" top="0.75" bottom="0.75" header="0" footer="0"/>
  <pageSetup scale="78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AF7B9-7BBD-4826-A3E6-5436E50EA05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company data</vt:lpstr>
      <vt:lpstr>input data</vt:lpstr>
      <vt:lpstr>Invoice</vt:lpstr>
      <vt:lpstr>Sheet1</vt:lpstr>
      <vt:lpstr>Peacking List</vt:lpstr>
      <vt:lpstr>PO</vt:lpstr>
      <vt:lpstr>Sheet2</vt:lpstr>
      <vt:lpstr>PO!Print_Area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 Trading</cp:lastModifiedBy>
  <cp:lastPrinted>2025-07-31T12:52:07Z</cp:lastPrinted>
  <dcterms:created xsi:type="dcterms:W3CDTF">2022-11-23T06:47:43Z</dcterms:created>
  <dcterms:modified xsi:type="dcterms:W3CDTF">2025-08-05T14:28:20Z</dcterms:modified>
</cp:coreProperties>
</file>