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Main\BK Exports bills\24-25\Invoice 24-25\19 BK019 Mar 24-25 (VK) Markino Black\"/>
    </mc:Choice>
  </mc:AlternateContent>
  <xr:revisionPtr revIDLastSave="0" documentId="13_ncr:1_{0B7B5FA9-1432-4E09-BB38-20C72ED2572A}" xr6:coauthVersionLast="36" xr6:coauthVersionMax="36" xr10:uidLastSave="{00000000-0000-0000-0000-000000000000}"/>
  <bookViews>
    <workbookView xWindow="0" yWindow="0" windowWidth="20490" windowHeight="6945" activeTab="3" xr2:uid="{00000000-000D-0000-FFFF-FFFF00000000}"/>
  </bookViews>
  <sheets>
    <sheet name="company data" sheetId="1" r:id="rId1"/>
    <sheet name="input data" sheetId="2" r:id="rId2"/>
    <sheet name="Inov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H28" i="3" l="1"/>
  <c r="C38" i="5" l="1"/>
  <c r="J20" i="5"/>
  <c r="C35" i="4"/>
  <c r="B29" i="4"/>
  <c r="G26" i="4"/>
  <c r="D26" i="4"/>
  <c r="G22" i="4"/>
  <c r="C31" i="3"/>
  <c r="C33" i="4" s="1"/>
  <c r="A31" i="3"/>
  <c r="A33" i="4" s="1"/>
  <c r="F28" i="3"/>
  <c r="I28" i="3" s="1"/>
  <c r="I34" i="3" s="1"/>
  <c r="B28" i="3"/>
  <c r="D29" i="4" s="1"/>
  <c r="H25" i="3"/>
  <c r="E25" i="3"/>
  <c r="A26" i="4" s="1"/>
  <c r="C25" i="3"/>
  <c r="D24" i="4" s="1"/>
  <c r="H22" i="3"/>
  <c r="I20" i="4" s="1"/>
  <c r="C22" i="3"/>
  <c r="D22" i="4" s="1"/>
  <c r="A15" i="3"/>
  <c r="A15" i="4" s="1"/>
  <c r="H12" i="3"/>
  <c r="E12" i="3"/>
  <c r="H10" i="3"/>
  <c r="E10" i="3"/>
  <c r="H4" i="3"/>
  <c r="I3" i="4" s="1"/>
  <c r="B5" i="2"/>
  <c r="H6" i="3" s="1"/>
  <c r="B3" i="2"/>
  <c r="E4" i="3" s="1"/>
  <c r="G3" i="4" s="1"/>
  <c r="I29" i="4" l="1"/>
  <c r="I30" i="4" s="1"/>
  <c r="J21" i="5"/>
  <c r="J22" i="5" s="1"/>
  <c r="J24" i="5" s="1"/>
</calcChain>
</file>

<file path=xl/sharedStrings.xml><?xml version="1.0" encoding="utf-8"?>
<sst xmlns="http://schemas.openxmlformats.org/spreadsheetml/2006/main" count="199" uniqueCount="164">
  <si>
    <t>financial year</t>
  </si>
  <si>
    <t>Kind of packing</t>
  </si>
  <si>
    <t>type of container</t>
  </si>
  <si>
    <t>terms of delivery</t>
  </si>
  <si>
    <t>terms of payment</t>
  </si>
  <si>
    <t>24-25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</si>
  <si>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</si>
  <si>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</si>
  <si>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</si>
  <si>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</si>
  <si>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</si>
  <si>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</si>
  <si>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</si>
  <si>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</si>
  <si>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</si>
  <si>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</si>
  <si>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</si>
  <si>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</si>
  <si>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</si>
  <si>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</si>
  <si>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</si>
  <si>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</si>
  <si>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</si>
  <si>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</si>
  <si>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</si>
  <si>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</si>
  <si>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</si>
  <si>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</si>
  <si>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</si>
  <si>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</si>
  <si>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</si>
  <si>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</si>
  <si>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</si>
  <si>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>DA NANG</t>
  </si>
  <si>
    <t xml:space="preserve">Place Of Delivery </t>
  </si>
  <si>
    <t>Country Of Final Destination</t>
  </si>
  <si>
    <t>VIETNAM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</si>
  <si>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</si>
  <si>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</si>
  <si>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</si>
  <si>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</si>
  <si>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</si>
  <si>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</si>
  <si>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</si>
  <si>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</si>
  <si>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</si>
  <si>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</si>
  <si>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</si>
  <si>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</si>
  <si>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</si>
  <si>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</si>
  <si>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</si>
  <si>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</si>
  <si>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</si>
  <si>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</si>
  <si>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</si>
  <si>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</si>
  <si>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</si>
  <si>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</si>
  <si>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</si>
  <si>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</si>
  <si>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</si>
  <si>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</si>
  <si>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 xml:space="preserve">                        TO THE ORDER 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</si>
  <si>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</si>
  <si>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</si>
  <si>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</si>
  <si>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</si>
  <si>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</si>
  <si>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</si>
  <si>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</si>
  <si>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</si>
  <si>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</si>
  <si>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</si>
  <si>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</si>
  <si>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</si>
  <si>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</si>
  <si>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</si>
  <si>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</si>
  <si>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</si>
  <si>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</si>
  <si>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</si>
  <si>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</si>
  <si>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</si>
  <si>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</si>
  <si>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</si>
  <si>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</si>
  <si>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</si>
  <si>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</si>
  <si>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</si>
  <si>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</si>
  <si>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</si>
  <si>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</si>
  <si>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</si>
  <si>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>AD240322004861M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</si>
  <si>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</si>
  <si>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</si>
  <si>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</si>
  <si>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</si>
  <si>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</si>
  <si>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</si>
  <si>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</si>
  <si>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</si>
  <si>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</si>
  <si>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</si>
  <si>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</si>
  <si>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</si>
  <si>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</si>
  <si>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</si>
  <si>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</si>
  <si>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</si>
  <si>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</si>
  <si>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</si>
  <si>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</si>
  <si>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</si>
  <si>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</si>
  <si>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</si>
  <si>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</si>
  <si>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</si>
  <si>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</si>
  <si>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</si>
  <si>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</si>
  <si>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</si>
  <si>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</si>
  <si>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</si>
  <si>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</si>
  <si>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</si>
  <si>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</si>
  <si>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</si>
  <si>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</si>
  <si>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</si>
  <si>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</si>
  <si>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>HSN Code</t>
  </si>
  <si>
    <t xml:space="preserve">RATES </t>
  </si>
  <si>
    <t>SQFT</t>
  </si>
  <si>
    <t>AMOUNT</t>
  </si>
  <si>
    <t>Polished Granite Slabs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</si>
  <si>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</si>
  <si>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</si>
  <si>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</si>
  <si>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</si>
  <si>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</si>
  <si>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</si>
  <si>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</si>
  <si>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</si>
  <si>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</si>
  <si>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</si>
  <si>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</si>
  <si>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</si>
  <si>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</si>
  <si>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</si>
  <si>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</si>
  <si>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</si>
  <si>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</si>
  <si>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</si>
  <si>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BK019/24-25</t>
  </si>
  <si>
    <t>Shri Mahalaxmi Granite</t>
  </si>
  <si>
    <t xml:space="preserve"> Khasara No. 168, 197, Plot no. 3,4, Village- Rahimpura
 Panchayat- Khatoli, Tehsil- Kishangarh (Dist.-Ajmer)
 RAJ. 305815. GSTIN: 08AECFS1011D1ZP. State Code: 08 (Raj.)</t>
  </si>
  <si>
    <t>Mundra</t>
  </si>
  <si>
    <t>19</t>
  </si>
  <si>
    <t>MUNDRA</t>
  </si>
  <si>
    <t>MEDU1373275</t>
  </si>
  <si>
    <t xml:space="preserve">Name: NGUYEN MINH IMPORT EXPORT TM&amp;DV COMPANY LIMITED
Add:  1041/82/1 Tran Xuan Soan, Tan Hung Ward, District 7, Ho Chi Minh city
Tax ID: 0318435362
Tel: 0934042855
Email: Xnknguyenvaminh@gmail.com </t>
  </si>
  <si>
    <t>Four Thousand Seven Hundred Forty Nine Dollars and Sixty One 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</si>
</sst>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&quot; / &quot;"/>
    <numFmt numFmtId="165" formatCode="d/m/yyyy"/>
    <numFmt numFmtId="166" formatCode="_-[$$-409]* #,##0.00_ ;_-[$$-409]* \-#,##0.00\ ;_-[$$-409]* &quot;-&quot;??_ ;_-@_ "/>
  </numFmts>
  <fonts count="21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1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6" fillId="0" borderId="5" xfId="0" applyFont="1" applyBorder="1"/>
    <xf numFmtId="0" fontId="7" fillId="2" borderId="9" xfId="0" applyFont="1" applyFill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5" xfId="0" applyFont="1" applyBorder="1" applyAlignment="1"/>
    <xf numFmtId="166" fontId="3" fillId="0" borderId="15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8" xfId="0" applyFont="1" applyBorder="1"/>
    <xf numFmtId="0" fontId="3" fillId="0" borderId="7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/>
    <xf numFmtId="0" fontId="1" fillId="0" borderId="7" xfId="0" applyFont="1" applyBorder="1" applyAlignment="1"/>
    <xf numFmtId="0" fontId="1" fillId="0" borderId="6" xfId="0" applyFont="1" applyBorder="1" applyAlignment="1">
      <alignment horizontal="center"/>
    </xf>
    <xf numFmtId="0" fontId="3" fillId="0" borderId="2" xfId="0" applyFont="1" applyBorder="1"/>
    <xf numFmtId="0" fontId="1" fillId="0" borderId="5" xfId="0" applyFont="1" applyBorder="1"/>
    <xf numFmtId="0" fontId="13" fillId="0" borderId="5" xfId="0" applyFont="1" applyBorder="1"/>
    <xf numFmtId="0" fontId="13" fillId="0" borderId="0" xfId="0" applyFont="1"/>
    <xf numFmtId="0" fontId="13" fillId="0" borderId="6" xfId="0" applyFont="1" applyBorder="1"/>
    <xf numFmtId="0" fontId="14" fillId="0" borderId="5" xfId="0" applyFont="1" applyBorder="1"/>
    <xf numFmtId="0" fontId="15" fillId="0" borderId="7" xfId="0" applyFont="1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65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 vertical="top" wrapText="1"/>
    </xf>
    <xf numFmtId="0" fontId="3" fillId="0" borderId="27" xfId="0" applyFont="1" applyBorder="1"/>
    <xf numFmtId="0" fontId="1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65" fontId="13" fillId="0" borderId="0" xfId="0" applyNumberFormat="1" applyFont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3" fillId="0" borderId="0" xfId="0" applyFont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5" fillId="0" borderId="6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1" xfId="0" applyFont="1" applyBorder="1"/>
    <xf numFmtId="0" fontId="5" fillId="0" borderId="8" xfId="0" applyFont="1" applyBorder="1"/>
    <xf numFmtId="0" fontId="8" fillId="0" borderId="2" xfId="0" applyFont="1" applyBorder="1" applyAlignment="1">
      <alignment horizontal="center"/>
    </xf>
    <xf numFmtId="0" fontId="5" fillId="0" borderId="4" xfId="0" applyFont="1" applyBorder="1"/>
    <xf numFmtId="0" fontId="8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0" borderId="11" xfId="0" applyFont="1" applyBorder="1"/>
    <xf numFmtId="0" fontId="5" fillId="0" borderId="12" xfId="0" applyFont="1" applyBorder="1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10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166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12" fillId="0" borderId="5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5" fillId="0" borderId="14" xfId="0" applyFont="1" applyBorder="1"/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left" vertical="top" wrapText="1"/>
    </xf>
    <xf numFmtId="0" fontId="5" fillId="0" borderId="17" xfId="0" applyFont="1" applyBorder="1"/>
    <xf numFmtId="0" fontId="5" fillId="0" borderId="18" xfId="0" applyFont="1" applyBorder="1"/>
    <xf numFmtId="0" fontId="12" fillId="2" borderId="19" xfId="0" applyFont="1" applyFill="1" applyBorder="1" applyAlignment="1">
      <alignment horizontal="left" vertical="top"/>
    </xf>
    <xf numFmtId="0" fontId="5" fillId="0" borderId="20" xfId="0" applyFont="1" applyBorder="1"/>
    <xf numFmtId="0" fontId="5" fillId="0" borderId="21" xfId="0" applyFont="1" applyBorder="1"/>
    <xf numFmtId="0" fontId="3" fillId="0" borderId="7" xfId="0" applyFont="1" applyBorder="1" applyAlignment="1">
      <alignment horizontal="left"/>
    </xf>
    <xf numFmtId="0" fontId="3" fillId="0" borderId="0" xfId="0" applyFont="1" applyAlignment="1">
      <alignment horizontal="center" vertical="top"/>
    </xf>
    <xf numFmtId="0" fontId="12" fillId="0" borderId="5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3" fillId="0" borderId="5" xfId="0" applyFont="1" applyBorder="1" applyAlignment="1">
      <alignment horizontal="left" vertical="center"/>
    </xf>
    <xf numFmtId="0" fontId="3" fillId="0" borderId="10" xfId="0" applyFont="1" applyBorder="1" applyAlignment="1">
      <alignment horizontal="left"/>
    </xf>
    <xf numFmtId="2" fontId="3" fillId="0" borderId="10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5" fillId="0" borderId="29" xfId="0" applyFont="1" applyBorder="1"/>
    <xf numFmtId="1" fontId="1" fillId="0" borderId="30" xfId="0" applyNumberFormat="1" applyFont="1" applyBorder="1" applyAlignment="1">
      <alignment horizontal="center"/>
    </xf>
    <xf numFmtId="0" fontId="5" fillId="0" borderId="31" xfId="0" applyFont="1" applyBorder="1"/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0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13" fillId="0" borderId="23" xfId="0" applyFont="1" applyBorder="1" applyAlignment="1">
      <alignment horizontal="center"/>
    </xf>
    <xf numFmtId="0" fontId="5" fillId="0" borderId="24" xfId="0" applyFont="1" applyBorder="1"/>
    <xf numFmtId="1" fontId="1" fillId="0" borderId="25" xfId="0" applyNumberFormat="1" applyFont="1" applyBorder="1" applyAlignment="1">
      <alignment horizontal="center"/>
    </xf>
    <xf numFmtId="0" fontId="5" fillId="0" borderId="26" xfId="0" applyFont="1" applyBorder="1"/>
    <xf numFmtId="0" fontId="2" fillId="0" borderId="10" xfId="0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5" fillId="0" borderId="22" xfId="0" applyFont="1" applyBorder="1"/>
    <xf numFmtId="0" fontId="18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36</xdr:row>
      <xdr:rowOff>9525</xdr:rowOff>
    </xdr:from>
    <xdr:ext cx="1838325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266700</xdr:colOff>
      <xdr:row>37</xdr:row>
      <xdr:rowOff>152400</xdr:rowOff>
    </xdr:from>
    <xdr:ext cx="1009650" cy="4953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38</xdr:row>
      <xdr:rowOff>152400</xdr:rowOff>
    </xdr:from>
    <xdr:ext cx="1428750" cy="600075"/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25">
      <c r="B3" s="2" t="s">
        <v>10</v>
      </c>
      <c r="D3" s="2" t="s">
        <v>11</v>
      </c>
      <c r="E3" s="2" t="s">
        <v>12</v>
      </c>
    </row>
    <row r="4" spans="1:5" x14ac:dyDescent="0.25">
      <c r="B4" s="2" t="s">
        <v>13</v>
      </c>
      <c r="D4" s="2" t="s">
        <v>14</v>
      </c>
      <c r="E4" s="2" t="s">
        <v>15</v>
      </c>
    </row>
    <row r="5" spans="1:5" x14ac:dyDescent="0.25">
      <c r="E5" s="2" t="s">
        <v>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9" workbookViewId="0">
      <selection activeCell="B26" sqref="B26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17</v>
      </c>
      <c r="B1" s="3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18</v>
      </c>
      <c r="B2" s="5" t="s">
        <v>159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19</v>
      </c>
      <c r="B3" s="6" t="str">
        <f>"BK0" &amp; B2 &amp; "/" &amp; B1</f>
        <v>BK019/24-25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20</v>
      </c>
      <c r="B4" s="7">
        <v>45727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21</v>
      </c>
      <c r="B5" s="8" t="str">
        <f>IF(B1="24-25","AD240424008317F",IF(B1="23-24","AD240322004861M",IF(B1="","select the financial year")))</f>
        <v>AD240424008317F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25">
      <c r="A6" s="69" t="s">
        <v>22</v>
      </c>
      <c r="B6" s="71" t="s">
        <v>162</v>
      </c>
      <c r="C6" s="11"/>
      <c r="D6" s="11"/>
      <c r="E6" s="11"/>
      <c r="F6" s="1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" customHeight="1" x14ac:dyDescent="0.25">
      <c r="A7" s="70"/>
      <c r="B7" s="70"/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5.25" customHeight="1" x14ac:dyDescent="0.25">
      <c r="A8" s="70"/>
      <c r="B8" s="70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70"/>
      <c r="B9" s="70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12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0"/>
      <c r="B10" s="70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4.5" customHeight="1" x14ac:dyDescent="0.25">
      <c r="A11" s="70"/>
      <c r="B11" s="70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9" t="s">
        <v>23</v>
      </c>
      <c r="B12" s="10">
        <v>1</v>
      </c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" t="s">
        <v>24</v>
      </c>
      <c r="B13" s="3" t="s">
        <v>10</v>
      </c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25</v>
      </c>
      <c r="B14" s="3" t="s">
        <v>7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26</v>
      </c>
      <c r="B15" s="3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27</v>
      </c>
      <c r="B16" s="3" t="s">
        <v>16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28</v>
      </c>
      <c r="B17" s="3" t="s">
        <v>29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0" x14ac:dyDescent="0.25">
      <c r="A18" s="13" t="s">
        <v>30</v>
      </c>
      <c r="B18" s="3" t="s">
        <v>160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3" t="s">
        <v>31</v>
      </c>
      <c r="B19" s="3" t="s">
        <v>160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32</v>
      </c>
      <c r="B20" s="4" t="s">
        <v>33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13" t="s">
        <v>34</v>
      </c>
      <c r="B21" s="4" t="s">
        <v>33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4" t="s">
        <v>35</v>
      </c>
      <c r="B22" s="3" t="s">
        <v>36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" t="s">
        <v>37</v>
      </c>
      <c r="B23" s="15" t="s">
        <v>161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38</v>
      </c>
      <c r="B24" s="15">
        <v>186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39</v>
      </c>
      <c r="B25" s="15">
        <v>552.28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 t="s">
        <v>40</v>
      </c>
      <c r="B26" s="15">
        <v>8.6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1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6:A11"/>
    <mergeCell ref="B6:B11"/>
  </mergeCells>
  <conditionalFormatting sqref="B1:B19 B22:B26">
    <cfRule type="containsBlanks" dxfId="2" priority="1">
      <formula>LEN(TRIM(B1))=0</formula>
    </cfRule>
  </conditionalFormatting>
  <conditionalFormatting sqref="B5">
    <cfRule type="containsText" dxfId="1" priority="2" operator="containsText" text="FALSE">
      <formula>NOT(ISERROR(SEARCH(("FALSE"),(B5))))</formula>
    </cfRule>
  </conditionalFormatting>
  <conditionalFormatting sqref="B5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2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4:B26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B13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B15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B16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workbookViewId="0">
      <selection activeCell="O33" sqref="O33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9.28515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98" t="s">
        <v>41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5">
      <c r="A3" s="16" t="s">
        <v>42</v>
      </c>
      <c r="B3" s="17"/>
      <c r="C3" s="17"/>
      <c r="D3" s="18"/>
      <c r="E3" s="81" t="s">
        <v>43</v>
      </c>
      <c r="F3" s="82"/>
      <c r="G3" s="79"/>
      <c r="H3" s="81" t="s">
        <v>44</v>
      </c>
      <c r="I3" s="82"/>
      <c r="J3" s="79"/>
    </row>
    <row r="4" spans="1:10" x14ac:dyDescent="0.25">
      <c r="A4" s="19" t="s">
        <v>45</v>
      </c>
      <c r="B4" s="4"/>
      <c r="C4" s="4"/>
      <c r="D4" s="20"/>
      <c r="E4" s="99" t="str">
        <f>'input data'!B3</f>
        <v>BK019/24-25</v>
      </c>
      <c r="F4" s="76"/>
      <c r="G4" s="77"/>
      <c r="H4" s="100">
        <f>'input data'!B4</f>
        <v>45727</v>
      </c>
      <c r="I4" s="76"/>
      <c r="J4" s="77"/>
    </row>
    <row r="5" spans="1:10" x14ac:dyDescent="0.25">
      <c r="A5" s="21" t="s">
        <v>46</v>
      </c>
      <c r="B5" s="4"/>
      <c r="C5" s="4"/>
      <c r="D5" s="20"/>
      <c r="E5" s="81" t="s">
        <v>47</v>
      </c>
      <c r="F5" s="82"/>
      <c r="G5" s="79"/>
      <c r="H5" s="81" t="s">
        <v>48</v>
      </c>
      <c r="I5" s="82"/>
      <c r="J5" s="79"/>
    </row>
    <row r="6" spans="1:10" x14ac:dyDescent="0.25">
      <c r="A6" s="21" t="s">
        <v>49</v>
      </c>
      <c r="B6" s="4"/>
      <c r="C6" s="4"/>
      <c r="D6" s="20"/>
      <c r="E6" s="94"/>
      <c r="F6" s="76"/>
      <c r="G6" s="77"/>
      <c r="H6" s="93" t="str">
        <f>'input data'!B5</f>
        <v>AD240424008317F</v>
      </c>
      <c r="I6" s="76"/>
      <c r="J6" s="77"/>
    </row>
    <row r="7" spans="1:10" x14ac:dyDescent="0.25">
      <c r="A7" s="21" t="s">
        <v>50</v>
      </c>
      <c r="B7" s="4"/>
      <c r="C7" s="4"/>
      <c r="D7" s="20"/>
      <c r="E7" s="81" t="s">
        <v>51</v>
      </c>
      <c r="F7" s="82"/>
      <c r="G7" s="79"/>
      <c r="H7" s="81" t="s">
        <v>52</v>
      </c>
      <c r="I7" s="82"/>
      <c r="J7" s="79"/>
    </row>
    <row r="8" spans="1:10" x14ac:dyDescent="0.25">
      <c r="A8" s="19" t="s">
        <v>53</v>
      </c>
      <c r="B8" s="4"/>
      <c r="C8" s="4"/>
      <c r="D8" s="20"/>
      <c r="E8" s="94" t="s">
        <v>54</v>
      </c>
      <c r="F8" s="76"/>
      <c r="G8" s="77"/>
      <c r="H8" s="95" t="s">
        <v>55</v>
      </c>
      <c r="I8" s="76"/>
      <c r="J8" s="77"/>
    </row>
    <row r="9" spans="1:10" x14ac:dyDescent="0.25">
      <c r="A9" s="22" t="s">
        <v>56</v>
      </c>
      <c r="B9" s="4"/>
      <c r="C9" s="4"/>
      <c r="D9" s="20"/>
      <c r="E9" s="81" t="s">
        <v>57</v>
      </c>
      <c r="F9" s="82"/>
      <c r="G9" s="79"/>
      <c r="H9" s="81" t="s">
        <v>58</v>
      </c>
      <c r="I9" s="82"/>
      <c r="J9" s="79"/>
    </row>
    <row r="10" spans="1:10" x14ac:dyDescent="0.25">
      <c r="A10" s="22" t="s">
        <v>59</v>
      </c>
      <c r="B10" s="4"/>
      <c r="C10" s="4"/>
      <c r="D10" s="20"/>
      <c r="E10" s="87" t="str">
        <f>'input data'!B13</f>
        <v>Loose packing</v>
      </c>
      <c r="F10" s="70"/>
      <c r="G10" s="73"/>
      <c r="H10" s="87" t="str">
        <f>'input data'!B12 &amp; " " &amp; 'input data'!B14</f>
        <v>1 FCL</v>
      </c>
      <c r="I10" s="70"/>
      <c r="J10" s="73"/>
    </row>
    <row r="11" spans="1:10" x14ac:dyDescent="0.25">
      <c r="A11" s="97" t="s">
        <v>60</v>
      </c>
      <c r="B11" s="82"/>
      <c r="C11" s="82"/>
      <c r="D11" s="79"/>
      <c r="E11" s="101" t="s">
        <v>61</v>
      </c>
      <c r="F11" s="89"/>
      <c r="G11" s="90"/>
      <c r="H11" s="88" t="s">
        <v>62</v>
      </c>
      <c r="I11" s="89"/>
      <c r="J11" s="90"/>
    </row>
    <row r="12" spans="1:10" ht="15" customHeight="1" x14ac:dyDescent="0.25">
      <c r="A12" s="102" t="s">
        <v>63</v>
      </c>
      <c r="B12" s="70"/>
      <c r="C12" s="70"/>
      <c r="D12" s="73"/>
      <c r="E12" s="103" t="str">
        <f>'input data'!B15</f>
        <v>CNF</v>
      </c>
      <c r="F12" s="70"/>
      <c r="G12" s="73"/>
      <c r="H12" s="91" t="str">
        <f>'input data'!B16</f>
        <v>100% Against Documents</v>
      </c>
      <c r="I12" s="70"/>
      <c r="J12" s="73"/>
    </row>
    <row r="13" spans="1:10" x14ac:dyDescent="0.25">
      <c r="A13" s="19"/>
      <c r="B13" s="4"/>
      <c r="C13" s="4"/>
      <c r="D13" s="20"/>
      <c r="E13" s="75"/>
      <c r="F13" s="76"/>
      <c r="G13" s="77"/>
      <c r="H13" s="76"/>
      <c r="I13" s="76"/>
      <c r="J13" s="77"/>
    </row>
    <row r="14" spans="1:10" x14ac:dyDescent="0.25">
      <c r="A14" s="16" t="s">
        <v>64</v>
      </c>
      <c r="B14" s="17"/>
      <c r="C14" s="17"/>
      <c r="D14" s="18"/>
      <c r="E14" s="92" t="s">
        <v>65</v>
      </c>
      <c r="F14" s="82"/>
      <c r="G14" s="82"/>
      <c r="H14" s="82"/>
      <c r="I14" s="82"/>
      <c r="J14" s="79"/>
    </row>
    <row r="15" spans="1:10" x14ac:dyDescent="0.25">
      <c r="A15" s="72" t="str">
        <f>'input data'!B6</f>
        <v xml:space="preserve">Name: NGUYEN MINH IMPORT EXPORT TM&amp;DV COMPANY LIMITED
Add:  1041/82/1 Tran Xuan Soan, Tan Hung Ward, District 7, Ho Chi Minh city
Tax ID: 0318435362
Tel: 0934042855
Email: Xnknguyenvaminh@gmail.com </v>
      </c>
      <c r="B15" s="70"/>
      <c r="C15" s="70"/>
      <c r="D15" s="73"/>
      <c r="E15" s="74"/>
      <c r="F15" s="70"/>
      <c r="G15" s="70"/>
      <c r="H15" s="70"/>
      <c r="I15" s="70"/>
      <c r="J15" s="73"/>
    </row>
    <row r="16" spans="1:10" x14ac:dyDescent="0.25">
      <c r="A16" s="74"/>
      <c r="B16" s="70"/>
      <c r="C16" s="70"/>
      <c r="D16" s="73"/>
      <c r="E16" s="74"/>
      <c r="F16" s="70"/>
      <c r="G16" s="70"/>
      <c r="H16" s="70"/>
      <c r="I16" s="70"/>
      <c r="J16" s="73"/>
    </row>
    <row r="17" spans="1:10" x14ac:dyDescent="0.25">
      <c r="A17" s="74"/>
      <c r="B17" s="70"/>
      <c r="C17" s="70"/>
      <c r="D17" s="73"/>
      <c r="E17" s="74"/>
      <c r="F17" s="70"/>
      <c r="G17" s="70"/>
      <c r="H17" s="70"/>
      <c r="I17" s="70"/>
      <c r="J17" s="73"/>
    </row>
    <row r="18" spans="1:10" x14ac:dyDescent="0.25">
      <c r="A18" s="74"/>
      <c r="B18" s="70"/>
      <c r="C18" s="70"/>
      <c r="D18" s="73"/>
      <c r="E18" s="74"/>
      <c r="F18" s="70"/>
      <c r="G18" s="70"/>
      <c r="H18" s="70"/>
      <c r="I18" s="70"/>
      <c r="J18" s="73"/>
    </row>
    <row r="19" spans="1:10" x14ac:dyDescent="0.25">
      <c r="A19" s="74"/>
      <c r="B19" s="70"/>
      <c r="C19" s="70"/>
      <c r="D19" s="73"/>
      <c r="E19" s="74"/>
      <c r="F19" s="70"/>
      <c r="G19" s="70"/>
      <c r="H19" s="70"/>
      <c r="I19" s="70"/>
      <c r="J19" s="73"/>
    </row>
    <row r="20" spans="1:10" ht="48" customHeight="1" x14ac:dyDescent="0.25">
      <c r="A20" s="75"/>
      <c r="B20" s="76"/>
      <c r="C20" s="76"/>
      <c r="D20" s="77"/>
      <c r="E20" s="75"/>
      <c r="F20" s="76"/>
      <c r="G20" s="76"/>
      <c r="H20" s="76"/>
      <c r="I20" s="76"/>
      <c r="J20" s="77"/>
    </row>
    <row r="21" spans="1:10" ht="15.75" customHeight="1" x14ac:dyDescent="0.25">
      <c r="A21" s="78" t="s">
        <v>66</v>
      </c>
      <c r="B21" s="79"/>
      <c r="C21" s="78" t="s">
        <v>30</v>
      </c>
      <c r="D21" s="79"/>
      <c r="E21" s="78" t="s">
        <v>67</v>
      </c>
      <c r="F21" s="82"/>
      <c r="G21" s="79"/>
      <c r="H21" s="78" t="s">
        <v>35</v>
      </c>
      <c r="I21" s="82"/>
      <c r="J21" s="79"/>
    </row>
    <row r="22" spans="1:10" ht="14.25" customHeight="1" x14ac:dyDescent="0.25">
      <c r="A22" s="80" t="s">
        <v>68</v>
      </c>
      <c r="B22" s="73"/>
      <c r="C22" s="84" t="str">
        <f>'input data'!B18</f>
        <v>MUNDRA</v>
      </c>
      <c r="D22" s="73"/>
      <c r="E22" s="85" t="s">
        <v>69</v>
      </c>
      <c r="F22" s="70"/>
      <c r="G22" s="73"/>
      <c r="H22" s="85" t="str">
        <f>'input data'!B22</f>
        <v>VIETNAM</v>
      </c>
      <c r="I22" s="70"/>
      <c r="J22" s="73"/>
    </row>
    <row r="23" spans="1:10" ht="15" customHeight="1" x14ac:dyDescent="0.25">
      <c r="A23" s="86"/>
      <c r="B23" s="73"/>
      <c r="C23" s="75"/>
      <c r="D23" s="77"/>
      <c r="E23" s="75"/>
      <c r="F23" s="76"/>
      <c r="G23" s="77"/>
      <c r="H23" s="75"/>
      <c r="I23" s="76"/>
      <c r="J23" s="77"/>
    </row>
    <row r="24" spans="1:10" ht="15.75" customHeight="1" x14ac:dyDescent="0.25">
      <c r="A24" s="81" t="s">
        <v>70</v>
      </c>
      <c r="B24" s="79"/>
      <c r="C24" s="83" t="s">
        <v>31</v>
      </c>
      <c r="D24" s="79"/>
      <c r="E24" s="81" t="s">
        <v>32</v>
      </c>
      <c r="F24" s="82"/>
      <c r="G24" s="79"/>
      <c r="H24" s="83" t="s">
        <v>34</v>
      </c>
      <c r="I24" s="82"/>
      <c r="J24" s="79"/>
    </row>
    <row r="25" spans="1:10" ht="15.75" customHeight="1" x14ac:dyDescent="0.25">
      <c r="A25" s="94"/>
      <c r="B25" s="77"/>
      <c r="C25" s="95" t="str">
        <f>'input data'!B19</f>
        <v>MUNDRA</v>
      </c>
      <c r="D25" s="77"/>
      <c r="E25" s="95" t="str">
        <f>'input data'!B20</f>
        <v>DA NANG</v>
      </c>
      <c r="F25" s="76"/>
      <c r="G25" s="77"/>
      <c r="H25" s="95" t="str">
        <f>'input data'!B21</f>
        <v>DA NANG</v>
      </c>
      <c r="I25" s="76"/>
      <c r="J25" s="77"/>
    </row>
    <row r="26" spans="1:10" ht="15.75" customHeight="1" x14ac:dyDescent="0.25">
      <c r="A26" s="111" t="s">
        <v>71</v>
      </c>
      <c r="B26" s="113" t="s">
        <v>72</v>
      </c>
      <c r="C26" s="82"/>
      <c r="D26" s="79"/>
      <c r="E26" s="111" t="s">
        <v>73</v>
      </c>
      <c r="F26" s="81" t="s">
        <v>74</v>
      </c>
      <c r="G26" s="79"/>
      <c r="H26" s="25" t="s">
        <v>40</v>
      </c>
      <c r="I26" s="81" t="s">
        <v>75</v>
      </c>
      <c r="J26" s="79"/>
    </row>
    <row r="27" spans="1:10" ht="15.75" customHeight="1" x14ac:dyDescent="0.25">
      <c r="A27" s="112"/>
      <c r="B27" s="74"/>
      <c r="C27" s="70"/>
      <c r="D27" s="73"/>
      <c r="E27" s="112"/>
      <c r="F27" s="95" t="s">
        <v>76</v>
      </c>
      <c r="G27" s="77"/>
      <c r="H27" s="26" t="s">
        <v>76</v>
      </c>
      <c r="I27" s="95" t="s">
        <v>77</v>
      </c>
      <c r="J27" s="77"/>
    </row>
    <row r="28" spans="1:10" ht="15.75" customHeight="1" x14ac:dyDescent="0.25">
      <c r="A28" s="27">
        <v>1</v>
      </c>
      <c r="B28" s="110" t="str">
        <f>'input data'!B17</f>
        <v>POLISHED GRANITE SLABS</v>
      </c>
      <c r="C28" s="89"/>
      <c r="D28" s="90"/>
      <c r="E28" s="28">
        <v>68029310</v>
      </c>
      <c r="F28" s="104">
        <f>'input data'!B25</f>
        <v>552.28</v>
      </c>
      <c r="G28" s="90"/>
      <c r="H28" s="29">
        <f>'input data'!B26</f>
        <v>8.6</v>
      </c>
      <c r="I28" s="105">
        <f>H28*F28</f>
        <v>4749.6079999999993</v>
      </c>
      <c r="J28" s="90"/>
    </row>
    <row r="29" spans="1:10" ht="15.75" customHeight="1" x14ac:dyDescent="0.25">
      <c r="A29" s="30"/>
      <c r="B29" s="94"/>
      <c r="C29" s="76"/>
      <c r="D29" s="77"/>
      <c r="E29" s="30"/>
      <c r="F29" s="94"/>
      <c r="G29" s="77"/>
      <c r="H29" s="31"/>
      <c r="I29" s="32"/>
      <c r="J29" s="31"/>
    </row>
    <row r="30" spans="1:10" ht="15.75" customHeight="1" x14ac:dyDescent="0.25">
      <c r="A30" s="19" t="s">
        <v>37</v>
      </c>
      <c r="B30" s="4"/>
      <c r="C30" s="4" t="s">
        <v>38</v>
      </c>
      <c r="D30" s="4" t="s">
        <v>78</v>
      </c>
      <c r="E30" s="4" t="s">
        <v>79</v>
      </c>
      <c r="F30" s="4"/>
      <c r="G30" s="4"/>
      <c r="H30" s="20"/>
      <c r="I30" s="19"/>
      <c r="J30" s="20"/>
    </row>
    <row r="31" spans="1:10" ht="15.75" customHeight="1" x14ac:dyDescent="0.25">
      <c r="A31" s="87" t="str">
        <f>UPPER('input data'!B23)</f>
        <v>MEDU1373275</v>
      </c>
      <c r="B31" s="70"/>
      <c r="C31" s="3">
        <f>'input data'!B24</f>
        <v>186</v>
      </c>
      <c r="D31" s="4" t="s">
        <v>80</v>
      </c>
      <c r="E31" s="4" t="s">
        <v>81</v>
      </c>
      <c r="F31" s="4"/>
      <c r="G31" s="4"/>
      <c r="H31" s="20"/>
      <c r="I31" s="19"/>
      <c r="J31" s="20"/>
    </row>
    <row r="32" spans="1:10" ht="15.75" customHeight="1" x14ac:dyDescent="0.25">
      <c r="A32" s="19"/>
      <c r="B32" s="4"/>
      <c r="C32" s="4"/>
      <c r="D32" s="4"/>
      <c r="E32" s="4"/>
      <c r="F32" s="106"/>
      <c r="G32" s="70"/>
      <c r="H32" s="20"/>
      <c r="I32" s="19"/>
      <c r="J32" s="20"/>
    </row>
    <row r="33" spans="1:10" ht="15.75" customHeight="1" x14ac:dyDescent="0.25">
      <c r="A33" s="32"/>
      <c r="B33" s="34"/>
      <c r="C33" s="34"/>
      <c r="D33" s="34"/>
      <c r="E33" s="34"/>
      <c r="F33" s="34"/>
      <c r="G33" s="34"/>
      <c r="H33" s="31"/>
      <c r="I33" s="32"/>
      <c r="J33" s="31"/>
    </row>
    <row r="34" spans="1:10" ht="15.75" customHeight="1" x14ac:dyDescent="0.25">
      <c r="A34" s="16" t="s">
        <v>82</v>
      </c>
      <c r="B34" s="17"/>
      <c r="C34" s="17"/>
      <c r="D34" s="17"/>
      <c r="E34" s="17"/>
      <c r="F34" s="17"/>
      <c r="G34" s="17"/>
      <c r="H34" s="18"/>
      <c r="I34" s="96">
        <f>SUM(I28:J33)</f>
        <v>4749.6079999999993</v>
      </c>
      <c r="J34" s="79"/>
    </row>
    <row r="35" spans="1:10" ht="15.75" customHeight="1" x14ac:dyDescent="0.25">
      <c r="A35" s="35" t="s">
        <v>163</v>
      </c>
      <c r="B35" s="34"/>
      <c r="C35" s="34"/>
      <c r="D35" s="34"/>
      <c r="E35" s="34"/>
      <c r="F35" s="34"/>
      <c r="G35" s="34"/>
      <c r="H35" s="31"/>
      <c r="I35" s="75"/>
      <c r="J35" s="77"/>
    </row>
    <row r="36" spans="1:10" ht="15.75" customHeight="1" x14ac:dyDescent="0.25">
      <c r="A36" s="107" t="s">
        <v>83</v>
      </c>
      <c r="B36" s="82"/>
      <c r="C36" s="82"/>
      <c r="D36" s="79"/>
      <c r="E36" s="97" t="s">
        <v>84</v>
      </c>
      <c r="F36" s="82"/>
      <c r="G36" s="82"/>
      <c r="H36" s="82"/>
      <c r="I36" s="82"/>
      <c r="J36" s="79"/>
    </row>
    <row r="37" spans="1:10" ht="19.5" customHeight="1" x14ac:dyDescent="0.25">
      <c r="A37" s="108" t="s">
        <v>85</v>
      </c>
      <c r="B37" s="70"/>
      <c r="C37" s="70"/>
      <c r="D37" s="73"/>
      <c r="E37" s="19" t="s">
        <v>86</v>
      </c>
      <c r="F37" s="4"/>
      <c r="G37" s="4"/>
      <c r="H37" s="4"/>
      <c r="I37" s="4"/>
      <c r="J37" s="20"/>
    </row>
    <row r="38" spans="1:10" ht="19.5" customHeight="1" x14ac:dyDescent="0.25">
      <c r="A38" s="74"/>
      <c r="B38" s="70"/>
      <c r="C38" s="70"/>
      <c r="D38" s="73"/>
      <c r="E38" s="19"/>
      <c r="F38" s="4"/>
      <c r="G38" s="4"/>
      <c r="H38" s="4"/>
      <c r="I38" s="4"/>
      <c r="J38" s="20"/>
    </row>
    <row r="39" spans="1:10" ht="15.75" customHeight="1" x14ac:dyDescent="0.25">
      <c r="A39" s="109" t="s">
        <v>87</v>
      </c>
      <c r="B39" s="70"/>
      <c r="C39" s="70"/>
      <c r="D39" s="73"/>
      <c r="E39" s="19"/>
      <c r="F39" s="4"/>
      <c r="G39" s="4"/>
      <c r="H39" s="4"/>
      <c r="I39" s="4"/>
      <c r="J39" s="20"/>
    </row>
    <row r="40" spans="1:10" ht="18.75" customHeight="1" x14ac:dyDescent="0.25">
      <c r="A40" s="75"/>
      <c r="B40" s="76"/>
      <c r="C40" s="76"/>
      <c r="D40" s="77"/>
      <c r="E40" s="32" t="s">
        <v>88</v>
      </c>
      <c r="F40" s="34"/>
      <c r="G40" s="34"/>
      <c r="H40" s="34"/>
      <c r="I40" s="34"/>
      <c r="J40" s="31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1">
    <mergeCell ref="I26:J26"/>
    <mergeCell ref="F27:G27"/>
    <mergeCell ref="I27:J27"/>
    <mergeCell ref="A25:B25"/>
    <mergeCell ref="C25:D25"/>
    <mergeCell ref="E25:G25"/>
    <mergeCell ref="H25:J25"/>
    <mergeCell ref="A26:A27"/>
    <mergeCell ref="B26:D27"/>
    <mergeCell ref="E26:E27"/>
    <mergeCell ref="A36:D36"/>
    <mergeCell ref="A37:D38"/>
    <mergeCell ref="A39:D40"/>
    <mergeCell ref="B28:D28"/>
    <mergeCell ref="F26:G26"/>
    <mergeCell ref="F28:G28"/>
    <mergeCell ref="I28:J28"/>
    <mergeCell ref="B29:D29"/>
    <mergeCell ref="F29:G29"/>
    <mergeCell ref="F32:G32"/>
    <mergeCell ref="A31:B31"/>
    <mergeCell ref="I34:J35"/>
    <mergeCell ref="E36:J36"/>
    <mergeCell ref="A1:J2"/>
    <mergeCell ref="E3:G3"/>
    <mergeCell ref="H3:J3"/>
    <mergeCell ref="E4:G4"/>
    <mergeCell ref="H4:J4"/>
    <mergeCell ref="E5:G5"/>
    <mergeCell ref="H5:J5"/>
    <mergeCell ref="E9:G9"/>
    <mergeCell ref="E10:G10"/>
    <mergeCell ref="A11:D11"/>
    <mergeCell ref="E11:G11"/>
    <mergeCell ref="A12:D12"/>
    <mergeCell ref="E12:G13"/>
    <mergeCell ref="E6:G6"/>
    <mergeCell ref="H6:J6"/>
    <mergeCell ref="E7:G7"/>
    <mergeCell ref="H7:J7"/>
    <mergeCell ref="E8:G8"/>
    <mergeCell ref="H8:J8"/>
    <mergeCell ref="H9:J9"/>
    <mergeCell ref="E21:G21"/>
    <mergeCell ref="H21:J21"/>
    <mergeCell ref="H10:J10"/>
    <mergeCell ref="H11:J11"/>
    <mergeCell ref="H12:J13"/>
    <mergeCell ref="E14:J20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abSelected="1" workbookViewId="0">
      <selection sqref="A1:J1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3" t="s">
        <v>89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97" t="s">
        <v>90</v>
      </c>
      <c r="B2" s="82"/>
      <c r="C2" s="82"/>
      <c r="D2" s="82"/>
      <c r="E2" s="82"/>
      <c r="F2" s="79"/>
      <c r="G2" s="81" t="s">
        <v>43</v>
      </c>
      <c r="H2" s="79"/>
      <c r="I2" s="134" t="s">
        <v>44</v>
      </c>
      <c r="J2" s="79"/>
    </row>
    <row r="3" spans="1:10" ht="15.75" x14ac:dyDescent="0.25">
      <c r="A3" s="135" t="s">
        <v>91</v>
      </c>
      <c r="B3" s="70"/>
      <c r="C3" s="70"/>
      <c r="D3" s="70"/>
      <c r="E3" s="70"/>
      <c r="F3" s="73"/>
      <c r="G3" s="99" t="str">
        <f>Inovice!E4</f>
        <v>BK019/24-25</v>
      </c>
      <c r="H3" s="77"/>
      <c r="I3" s="100">
        <f>Inovice!H4</f>
        <v>45727</v>
      </c>
      <c r="J3" s="77"/>
    </row>
    <row r="4" spans="1:10" x14ac:dyDescent="0.25">
      <c r="A4" s="19" t="s">
        <v>92</v>
      </c>
      <c r="B4" s="4"/>
      <c r="C4" s="4"/>
      <c r="D4" s="4"/>
      <c r="E4" s="4"/>
      <c r="F4" s="20"/>
      <c r="G4" s="134" t="s">
        <v>48</v>
      </c>
      <c r="H4" s="82"/>
      <c r="I4" s="82"/>
      <c r="J4" s="79"/>
    </row>
    <row r="5" spans="1:10" x14ac:dyDescent="0.25">
      <c r="A5" s="19" t="s">
        <v>93</v>
      </c>
      <c r="B5" s="4"/>
      <c r="C5" s="4"/>
      <c r="D5" s="4"/>
      <c r="E5" s="4"/>
      <c r="F5" s="20"/>
      <c r="G5" s="95" t="s">
        <v>94</v>
      </c>
      <c r="H5" s="76"/>
      <c r="I5" s="76"/>
      <c r="J5" s="77"/>
    </row>
    <row r="6" spans="1:10" x14ac:dyDescent="0.25">
      <c r="A6" s="127" t="s">
        <v>95</v>
      </c>
      <c r="B6" s="70"/>
      <c r="C6" s="70"/>
      <c r="D6" s="70"/>
      <c r="E6" s="70"/>
      <c r="F6" s="20"/>
      <c r="G6" s="24"/>
      <c r="H6" s="33"/>
      <c r="I6" s="33"/>
      <c r="J6" s="36"/>
    </row>
    <row r="7" spans="1:10" x14ac:dyDescent="0.25">
      <c r="A7" s="19" t="s">
        <v>96</v>
      </c>
      <c r="B7" s="4"/>
      <c r="C7" s="4"/>
      <c r="D7" s="4"/>
      <c r="E7" s="4"/>
      <c r="F7" s="20"/>
      <c r="G7" s="37" t="s">
        <v>97</v>
      </c>
      <c r="H7" s="17"/>
      <c r="I7" s="17"/>
      <c r="J7" s="18"/>
    </row>
    <row r="8" spans="1:10" ht="15.75" x14ac:dyDescent="0.25">
      <c r="A8" s="38" t="s">
        <v>98</v>
      </c>
      <c r="B8" s="4"/>
      <c r="C8" s="4"/>
      <c r="D8" s="4"/>
      <c r="E8" s="4"/>
      <c r="F8" s="20"/>
      <c r="G8" s="39" t="s">
        <v>99</v>
      </c>
      <c r="H8" s="40"/>
      <c r="I8" s="40"/>
      <c r="J8" s="41"/>
    </row>
    <row r="9" spans="1:10" ht="15.75" x14ac:dyDescent="0.25">
      <c r="A9" s="42" t="s">
        <v>56</v>
      </c>
      <c r="B9" s="4"/>
      <c r="C9" s="4"/>
      <c r="D9" s="4"/>
      <c r="E9" s="4"/>
      <c r="F9" s="20"/>
      <c r="G9" s="39" t="s">
        <v>100</v>
      </c>
      <c r="H9" s="40"/>
      <c r="I9" s="40"/>
      <c r="J9" s="41"/>
    </row>
    <row r="10" spans="1:10" x14ac:dyDescent="0.25">
      <c r="A10" s="43" t="s">
        <v>59</v>
      </c>
      <c r="B10" s="34"/>
      <c r="C10" s="34"/>
      <c r="D10" s="34"/>
      <c r="E10" s="34"/>
      <c r="F10" s="31"/>
      <c r="G10" s="32"/>
      <c r="H10" s="34"/>
      <c r="I10" s="34"/>
      <c r="J10" s="31"/>
    </row>
    <row r="11" spans="1:10" x14ac:dyDescent="0.25">
      <c r="A11" s="128" t="s">
        <v>60</v>
      </c>
      <c r="B11" s="82"/>
      <c r="C11" s="82"/>
      <c r="D11" s="82"/>
      <c r="E11" s="82"/>
      <c r="F11" s="18"/>
      <c r="G11" s="37" t="s">
        <v>101</v>
      </c>
      <c r="H11" s="17"/>
      <c r="I11" s="17"/>
      <c r="J11" s="18"/>
    </row>
    <row r="12" spans="1:10" x14ac:dyDescent="0.25">
      <c r="A12" s="129" t="s">
        <v>102</v>
      </c>
      <c r="B12" s="70"/>
      <c r="C12" s="70"/>
      <c r="D12" s="70"/>
      <c r="E12" s="70"/>
      <c r="F12" s="20"/>
      <c r="G12" s="19"/>
      <c r="H12" s="4"/>
      <c r="I12" s="4"/>
      <c r="J12" s="20"/>
    </row>
    <row r="13" spans="1:10" x14ac:dyDescent="0.25">
      <c r="A13" s="75"/>
      <c r="B13" s="76"/>
      <c r="C13" s="76"/>
      <c r="D13" s="76"/>
      <c r="E13" s="76"/>
      <c r="F13" s="31"/>
      <c r="G13" s="19"/>
      <c r="H13" s="4"/>
      <c r="I13" s="4"/>
      <c r="J13" s="20"/>
    </row>
    <row r="14" spans="1:10" x14ac:dyDescent="0.25">
      <c r="A14" s="128" t="s">
        <v>64</v>
      </c>
      <c r="B14" s="82"/>
      <c r="C14" s="82"/>
      <c r="D14" s="82"/>
      <c r="E14" s="82"/>
      <c r="F14" s="79"/>
      <c r="G14" s="19"/>
      <c r="H14" s="4"/>
      <c r="I14" s="4"/>
      <c r="J14" s="20"/>
    </row>
    <row r="15" spans="1:10" x14ac:dyDescent="0.25">
      <c r="A15" s="72" t="str">
        <f>Inovice!A15</f>
        <v xml:space="preserve">Name: NGUYEN MINH IMPORT EXPORT TM&amp;DV COMPANY LIMITED
Add:  1041/82/1 Tran Xuan Soan, Tan Hung Ward, District 7, Ho Chi Minh city
Tax ID: 0318435362
Tel: 0934042855
Email: Xnknguyenvaminh@gmail.com </v>
      </c>
      <c r="B15" s="70"/>
      <c r="C15" s="70"/>
      <c r="D15" s="70"/>
      <c r="E15" s="70"/>
      <c r="F15" s="73"/>
      <c r="G15" s="19"/>
      <c r="H15" s="4"/>
      <c r="I15" s="4"/>
      <c r="J15" s="20"/>
    </row>
    <row r="16" spans="1:10" x14ac:dyDescent="0.25">
      <c r="A16" s="74"/>
      <c r="B16" s="70"/>
      <c r="C16" s="70"/>
      <c r="D16" s="70"/>
      <c r="E16" s="70"/>
      <c r="F16" s="73"/>
      <c r="G16" s="19"/>
      <c r="H16" s="4"/>
      <c r="I16" s="4"/>
      <c r="J16" s="20"/>
    </row>
    <row r="17" spans="1:10" x14ac:dyDescent="0.25">
      <c r="A17" s="74"/>
      <c r="B17" s="70"/>
      <c r="C17" s="70"/>
      <c r="D17" s="70"/>
      <c r="E17" s="70"/>
      <c r="F17" s="73"/>
      <c r="G17" s="19"/>
      <c r="H17" s="4"/>
      <c r="I17" s="4"/>
      <c r="J17" s="20"/>
    </row>
    <row r="18" spans="1:10" ht="37.5" customHeight="1" x14ac:dyDescent="0.25">
      <c r="A18" s="74"/>
      <c r="B18" s="70"/>
      <c r="C18" s="70"/>
      <c r="D18" s="70"/>
      <c r="E18" s="70"/>
      <c r="F18" s="73"/>
      <c r="G18" s="136" t="s">
        <v>103</v>
      </c>
      <c r="H18" s="79"/>
      <c r="I18" s="137" t="s">
        <v>104</v>
      </c>
      <c r="J18" s="79"/>
    </row>
    <row r="19" spans="1:10" ht="15" customHeight="1" x14ac:dyDescent="0.25">
      <c r="A19" s="74"/>
      <c r="B19" s="70"/>
      <c r="C19" s="70"/>
      <c r="D19" s="70"/>
      <c r="E19" s="70"/>
      <c r="F19" s="73"/>
      <c r="G19" s="75"/>
      <c r="H19" s="77"/>
      <c r="I19" s="76"/>
      <c r="J19" s="77"/>
    </row>
    <row r="20" spans="1:10" ht="30.75" customHeight="1" x14ac:dyDescent="0.25">
      <c r="A20" s="75"/>
      <c r="B20" s="76"/>
      <c r="C20" s="76"/>
      <c r="D20" s="76"/>
      <c r="E20" s="76"/>
      <c r="F20" s="77"/>
      <c r="G20" s="138" t="s">
        <v>69</v>
      </c>
      <c r="H20" s="77"/>
      <c r="I20" s="138" t="str">
        <f>Inovice!H22</f>
        <v>VIETNAM</v>
      </c>
      <c r="J20" s="77"/>
    </row>
    <row r="21" spans="1:10" ht="15.75" customHeight="1" x14ac:dyDescent="0.25">
      <c r="A21" s="124" t="s">
        <v>105</v>
      </c>
      <c r="B21" s="82"/>
      <c r="C21" s="79"/>
      <c r="D21" s="124" t="s">
        <v>106</v>
      </c>
      <c r="E21" s="82"/>
      <c r="F21" s="79"/>
      <c r="G21" s="125" t="s">
        <v>107</v>
      </c>
      <c r="H21" s="89"/>
      <c r="I21" s="89"/>
      <c r="J21" s="90"/>
    </row>
    <row r="22" spans="1:10" ht="15.75" customHeight="1" x14ac:dyDescent="0.25">
      <c r="A22" s="94"/>
      <c r="B22" s="76"/>
      <c r="C22" s="77"/>
      <c r="D22" s="95" t="str">
        <f>Inovice!C22</f>
        <v>MUNDRA</v>
      </c>
      <c r="E22" s="76"/>
      <c r="F22" s="77"/>
      <c r="G22" s="126" t="str">
        <f>'input data'!B15</f>
        <v>CNF</v>
      </c>
      <c r="H22" s="76"/>
      <c r="I22" s="76"/>
      <c r="J22" s="77"/>
    </row>
    <row r="23" spans="1:10" ht="15.75" customHeight="1" x14ac:dyDescent="0.25">
      <c r="A23" s="124" t="s">
        <v>108</v>
      </c>
      <c r="B23" s="82"/>
      <c r="C23" s="79"/>
      <c r="D23" s="124" t="s">
        <v>109</v>
      </c>
      <c r="E23" s="82"/>
      <c r="F23" s="79"/>
      <c r="G23" s="44"/>
      <c r="H23" s="45"/>
      <c r="I23" s="45"/>
      <c r="J23" s="46"/>
    </row>
    <row r="24" spans="1:10" ht="15.75" customHeight="1" x14ac:dyDescent="0.25">
      <c r="A24" s="94"/>
      <c r="B24" s="76"/>
      <c r="C24" s="77"/>
      <c r="D24" s="95" t="str">
        <f>Inovice!C25</f>
        <v>MUNDRA</v>
      </c>
      <c r="E24" s="76"/>
      <c r="F24" s="77"/>
      <c r="G24" s="32"/>
      <c r="H24" s="34"/>
      <c r="I24" s="34"/>
      <c r="J24" s="31"/>
    </row>
    <row r="25" spans="1:10" ht="15.75" customHeight="1" x14ac:dyDescent="0.25">
      <c r="A25" s="124" t="s">
        <v>32</v>
      </c>
      <c r="B25" s="82"/>
      <c r="C25" s="79"/>
      <c r="D25" s="124" t="s">
        <v>34</v>
      </c>
      <c r="E25" s="82"/>
      <c r="F25" s="79"/>
      <c r="G25" s="114" t="s">
        <v>110</v>
      </c>
      <c r="H25" s="89"/>
      <c r="I25" s="89"/>
      <c r="J25" s="90"/>
    </row>
    <row r="26" spans="1:10" ht="15.75" customHeight="1" x14ac:dyDescent="0.25">
      <c r="A26" s="86" t="str">
        <f>Inovice!E25</f>
        <v>DA NANG</v>
      </c>
      <c r="B26" s="70"/>
      <c r="C26" s="73"/>
      <c r="D26" s="86" t="str">
        <f>Inovice!H25</f>
        <v>DA NANG</v>
      </c>
      <c r="E26" s="70"/>
      <c r="F26" s="73"/>
      <c r="G26" s="136" t="str">
        <f>'input data'!B16</f>
        <v>100% Against Documents</v>
      </c>
      <c r="H26" s="82"/>
      <c r="I26" s="82"/>
      <c r="J26" s="79"/>
    </row>
    <row r="27" spans="1:10" ht="15.75" customHeight="1" x14ac:dyDescent="0.25">
      <c r="A27" s="47"/>
      <c r="B27" s="48"/>
      <c r="C27" s="48"/>
      <c r="D27" s="48"/>
      <c r="E27" s="48"/>
      <c r="F27" s="48"/>
      <c r="G27" s="48"/>
      <c r="H27" s="48"/>
      <c r="I27" s="48"/>
      <c r="J27" s="49"/>
    </row>
    <row r="28" spans="1:10" ht="15.75" customHeight="1" x14ac:dyDescent="0.25">
      <c r="A28" s="26" t="s">
        <v>71</v>
      </c>
      <c r="B28" s="95" t="s">
        <v>111</v>
      </c>
      <c r="C28" s="77"/>
      <c r="D28" s="95" t="s">
        <v>72</v>
      </c>
      <c r="E28" s="76"/>
      <c r="F28" s="76"/>
      <c r="G28" s="50"/>
      <c r="H28" s="51"/>
      <c r="I28" s="95" t="s">
        <v>76</v>
      </c>
      <c r="J28" s="77"/>
    </row>
    <row r="29" spans="1:10" ht="15.75" customHeight="1" x14ac:dyDescent="0.25">
      <c r="A29" s="27">
        <v>1</v>
      </c>
      <c r="B29" s="110">
        <f>Inovice!E28</f>
        <v>68029310</v>
      </c>
      <c r="C29" s="90"/>
      <c r="D29" s="130" t="str">
        <f>Inovice!B28</f>
        <v>POLISHED GRANITE SLABS</v>
      </c>
      <c r="E29" s="89"/>
      <c r="F29" s="89"/>
      <c r="G29" s="89"/>
      <c r="H29" s="90"/>
      <c r="I29" s="131">
        <f>Inovice!F28</f>
        <v>552.28</v>
      </c>
      <c r="J29" s="90"/>
    </row>
    <row r="30" spans="1:10" ht="15.75" customHeight="1" x14ac:dyDescent="0.25">
      <c r="A30" s="52" t="s">
        <v>112</v>
      </c>
      <c r="B30" s="48"/>
      <c r="C30" s="48"/>
      <c r="D30" s="48"/>
      <c r="E30" s="48"/>
      <c r="F30" s="48"/>
      <c r="G30" s="48"/>
      <c r="H30" s="48"/>
      <c r="I30" s="132">
        <f>SUM(I29:J29)</f>
        <v>552.28</v>
      </c>
      <c r="J30" s="90"/>
    </row>
    <row r="31" spans="1:10" ht="15.75" customHeight="1" x14ac:dyDescent="0.25">
      <c r="A31" s="38"/>
      <c r="B31" s="4"/>
      <c r="C31" s="4"/>
      <c r="D31" s="4"/>
      <c r="E31" s="4"/>
      <c r="F31" s="4"/>
      <c r="G31" s="4"/>
      <c r="H31" s="4"/>
      <c r="I31" s="33"/>
      <c r="J31" s="36"/>
    </row>
    <row r="32" spans="1:10" ht="15.75" customHeight="1" x14ac:dyDescent="0.25">
      <c r="A32" s="86" t="s">
        <v>113</v>
      </c>
      <c r="B32" s="70"/>
      <c r="C32" s="33" t="s">
        <v>38</v>
      </c>
      <c r="D32" s="106" t="s">
        <v>78</v>
      </c>
      <c r="E32" s="70"/>
      <c r="F32" s="33" t="s">
        <v>79</v>
      </c>
      <c r="G32" s="33"/>
      <c r="H32" s="4"/>
      <c r="I32" s="33"/>
      <c r="J32" s="36"/>
    </row>
    <row r="33" spans="1:10" ht="15.75" customHeight="1" x14ac:dyDescent="0.25">
      <c r="A33" s="87" t="str">
        <f>Inovice!A31</f>
        <v>MEDU1373275</v>
      </c>
      <c r="B33" s="70"/>
      <c r="C33" s="53">
        <f>Inovice!C31</f>
        <v>186</v>
      </c>
      <c r="D33" s="122" t="s">
        <v>114</v>
      </c>
      <c r="E33" s="70"/>
      <c r="F33" s="53" t="s">
        <v>115</v>
      </c>
      <c r="G33" s="53"/>
      <c r="H33" s="4"/>
      <c r="I33" s="4"/>
      <c r="J33" s="20"/>
    </row>
    <row r="34" spans="1:10" ht="15.75" customHeight="1" x14ac:dyDescent="0.25">
      <c r="A34" s="23"/>
      <c r="B34" s="54"/>
      <c r="C34" s="54"/>
      <c r="D34" s="54"/>
      <c r="E34" s="54"/>
      <c r="F34" s="54"/>
      <c r="G34" s="54"/>
      <c r="H34" s="54"/>
      <c r="I34" s="54"/>
      <c r="J34" s="55"/>
    </row>
    <row r="35" spans="1:10" ht="15.75" customHeight="1" x14ac:dyDescent="0.25">
      <c r="A35" s="23" t="s">
        <v>116</v>
      </c>
      <c r="B35" s="54"/>
      <c r="C35" s="54" t="str">
        <f>'input data'!B13</f>
        <v>Loose packing</v>
      </c>
      <c r="D35" s="54"/>
      <c r="E35" s="54"/>
      <c r="F35" s="54"/>
      <c r="G35" s="54"/>
      <c r="H35" s="54"/>
      <c r="I35" s="54"/>
      <c r="J35" s="55"/>
    </row>
    <row r="36" spans="1:10" ht="15.75" customHeight="1" x14ac:dyDescent="0.25">
      <c r="A36" s="23" t="s">
        <v>117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 ht="15.75" customHeight="1" x14ac:dyDescent="0.25">
      <c r="A37" s="56"/>
      <c r="B37" s="57"/>
      <c r="C37" s="57"/>
      <c r="D37" s="57"/>
      <c r="E37" s="57"/>
      <c r="F37" s="57"/>
      <c r="G37" s="57"/>
      <c r="H37" s="57"/>
      <c r="I37" s="57"/>
      <c r="J37" s="58"/>
    </row>
    <row r="38" spans="1:10" ht="15.75" customHeight="1" x14ac:dyDescent="0.25">
      <c r="A38" s="97" t="s">
        <v>118</v>
      </c>
      <c r="B38" s="82"/>
      <c r="C38" s="82"/>
      <c r="D38" s="82"/>
      <c r="E38" s="82"/>
      <c r="F38" s="79"/>
      <c r="G38" s="97" t="s">
        <v>84</v>
      </c>
      <c r="H38" s="82"/>
      <c r="I38" s="82"/>
      <c r="J38" s="79"/>
    </row>
    <row r="39" spans="1:10" ht="15.75" customHeight="1" x14ac:dyDescent="0.25">
      <c r="A39" s="123" t="s">
        <v>119</v>
      </c>
      <c r="B39" s="70"/>
      <c r="C39" s="70"/>
      <c r="D39" s="70"/>
      <c r="E39" s="70"/>
      <c r="F39" s="73"/>
      <c r="G39" s="19"/>
      <c r="H39" s="4"/>
      <c r="I39" s="4"/>
      <c r="J39" s="20"/>
    </row>
    <row r="40" spans="1:10" ht="15.75" customHeight="1" x14ac:dyDescent="0.25">
      <c r="A40" s="115" t="s">
        <v>120</v>
      </c>
      <c r="B40" s="116"/>
      <c r="C40" s="116"/>
      <c r="D40" s="116"/>
      <c r="E40" s="116"/>
      <c r="F40" s="117"/>
      <c r="G40" s="19"/>
      <c r="H40" s="4"/>
      <c r="I40" s="4"/>
      <c r="J40" s="20"/>
    </row>
    <row r="41" spans="1:10" ht="15.75" customHeight="1" x14ac:dyDescent="0.25">
      <c r="A41" s="118" t="s">
        <v>121</v>
      </c>
      <c r="B41" s="119"/>
      <c r="C41" s="119"/>
      <c r="D41" s="119"/>
      <c r="E41" s="119"/>
      <c r="F41" s="120"/>
      <c r="G41" s="121" t="s">
        <v>122</v>
      </c>
      <c r="H41" s="76"/>
      <c r="I41" s="76"/>
      <c r="J41" s="77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A1:J1"/>
    <mergeCell ref="A2:F2"/>
    <mergeCell ref="G2:H2"/>
    <mergeCell ref="I2:J2"/>
    <mergeCell ref="A3:F3"/>
    <mergeCell ref="G3:H3"/>
    <mergeCell ref="I3:J3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D22:F22"/>
    <mergeCell ref="G22:J22"/>
    <mergeCell ref="G18:H19"/>
    <mergeCell ref="I18:J19"/>
    <mergeCell ref="G20:H20"/>
    <mergeCell ref="I20:J20"/>
    <mergeCell ref="D23:F23"/>
    <mergeCell ref="A23:C23"/>
    <mergeCell ref="A24:C24"/>
    <mergeCell ref="D24:F24"/>
    <mergeCell ref="A25:C25"/>
    <mergeCell ref="D25:F25"/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8"/>
  <sheetViews>
    <sheetView zoomScaleNormal="100" workbookViewId="0">
      <selection activeCell="F29" sqref="F29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9"/>
      <c r="B1" s="156" t="s">
        <v>45</v>
      </c>
      <c r="C1" s="82"/>
      <c r="D1" s="82"/>
      <c r="E1" s="82"/>
      <c r="F1" s="82"/>
      <c r="G1" s="82"/>
      <c r="H1" s="82"/>
      <c r="I1" s="82"/>
      <c r="J1" s="82"/>
      <c r="K1" s="79"/>
      <c r="R1" s="157"/>
      <c r="S1" s="70"/>
      <c r="T1" s="70"/>
      <c r="U1" s="70"/>
      <c r="V1" s="70"/>
      <c r="W1" s="145"/>
      <c r="X1" s="70"/>
      <c r="Y1" s="70"/>
    </row>
    <row r="2" spans="1:25" ht="36" x14ac:dyDescent="0.55000000000000004">
      <c r="A2" s="59"/>
      <c r="B2" s="74"/>
      <c r="C2" s="70"/>
      <c r="D2" s="70"/>
      <c r="E2" s="70"/>
      <c r="F2" s="70"/>
      <c r="G2" s="70"/>
      <c r="H2" s="70"/>
      <c r="I2" s="70"/>
      <c r="J2" s="70"/>
      <c r="K2" s="73"/>
    </row>
    <row r="3" spans="1:25" ht="36" x14ac:dyDescent="0.55000000000000004">
      <c r="A3" s="59"/>
      <c r="B3" s="75"/>
      <c r="C3" s="76"/>
      <c r="D3" s="76"/>
      <c r="E3" s="76"/>
      <c r="F3" s="76"/>
      <c r="G3" s="76"/>
      <c r="H3" s="76"/>
      <c r="I3" s="76"/>
      <c r="J3" s="76"/>
      <c r="K3" s="77"/>
    </row>
    <row r="4" spans="1:25" x14ac:dyDescent="0.25">
      <c r="A4" s="60"/>
      <c r="B4" s="158" t="s">
        <v>123</v>
      </c>
      <c r="C4" s="82"/>
      <c r="D4" s="82"/>
      <c r="E4" s="82"/>
      <c r="F4" s="82"/>
      <c r="G4" s="82"/>
      <c r="H4" s="82"/>
      <c r="I4" s="82"/>
      <c r="J4" s="82"/>
      <c r="K4" s="79"/>
    </row>
    <row r="5" spans="1:25" x14ac:dyDescent="0.25">
      <c r="A5" s="60"/>
      <c r="B5" s="159" t="s">
        <v>124</v>
      </c>
      <c r="C5" s="70"/>
      <c r="D5" s="70"/>
      <c r="E5" s="70"/>
      <c r="F5" s="70"/>
      <c r="G5" s="70"/>
      <c r="H5" s="70"/>
      <c r="I5" s="70"/>
      <c r="J5" s="70"/>
      <c r="K5" s="73"/>
    </row>
    <row r="6" spans="1:25" x14ac:dyDescent="0.25">
      <c r="A6" s="53"/>
      <c r="B6" s="94" t="s">
        <v>125</v>
      </c>
      <c r="C6" s="76"/>
      <c r="D6" s="76"/>
      <c r="E6" s="76"/>
      <c r="F6" s="76"/>
      <c r="G6" s="76"/>
      <c r="H6" s="76"/>
      <c r="I6" s="76"/>
      <c r="J6" s="76"/>
      <c r="K6" s="77"/>
    </row>
    <row r="7" spans="1:25" x14ac:dyDescent="0.25">
      <c r="A7" s="4"/>
      <c r="B7" s="37"/>
      <c r="C7" s="17"/>
      <c r="D7" s="17"/>
      <c r="E7" s="17"/>
      <c r="F7" s="17"/>
      <c r="G7" s="17"/>
      <c r="H7" s="17"/>
      <c r="I7" s="17"/>
      <c r="J7" s="17"/>
      <c r="K7" s="18"/>
    </row>
    <row r="8" spans="1:25" ht="18.75" x14ac:dyDescent="0.3">
      <c r="A8" s="61"/>
      <c r="B8" s="155" t="s">
        <v>126</v>
      </c>
      <c r="C8" s="70"/>
      <c r="D8" s="70"/>
      <c r="E8" s="70"/>
      <c r="F8" s="70"/>
      <c r="G8" s="70"/>
      <c r="H8" s="70"/>
      <c r="I8" s="70"/>
      <c r="J8" s="70"/>
      <c r="K8" s="73"/>
    </row>
    <row r="9" spans="1:25" x14ac:dyDescent="0.25">
      <c r="A9" s="4"/>
      <c r="B9" s="19"/>
      <c r="C9" s="4"/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127</v>
      </c>
      <c r="C10" s="62">
        <v>45727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 t="s">
        <v>128</v>
      </c>
      <c r="C11" s="63" t="s">
        <v>155</v>
      </c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/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4"/>
      <c r="B13" s="19" t="s">
        <v>129</v>
      </c>
      <c r="C13" s="4"/>
      <c r="D13" s="4"/>
      <c r="E13" s="4"/>
      <c r="F13" s="4"/>
      <c r="G13" s="4"/>
      <c r="H13" s="4"/>
      <c r="I13" s="4"/>
      <c r="J13" s="4"/>
      <c r="K13" s="20"/>
    </row>
    <row r="14" spans="1:25" x14ac:dyDescent="0.25">
      <c r="A14" s="15"/>
      <c r="B14" s="127" t="s">
        <v>156</v>
      </c>
      <c r="C14" s="70"/>
      <c r="D14" s="70"/>
      <c r="E14" s="70"/>
      <c r="F14" s="70"/>
      <c r="G14" s="70"/>
      <c r="H14" s="4"/>
      <c r="I14" s="4"/>
      <c r="J14" s="4"/>
      <c r="K14" s="20"/>
    </row>
    <row r="15" spans="1:25" x14ac:dyDescent="0.25">
      <c r="A15" s="64"/>
      <c r="B15" s="72" t="s">
        <v>157</v>
      </c>
      <c r="C15" s="70"/>
      <c r="D15" s="70"/>
      <c r="E15" s="70"/>
      <c r="F15" s="70"/>
      <c r="G15" s="70"/>
      <c r="H15" s="4"/>
      <c r="I15" s="4"/>
      <c r="J15" s="4"/>
      <c r="K15" s="20"/>
    </row>
    <row r="16" spans="1:25" ht="47.25" customHeight="1" x14ac:dyDescent="0.25">
      <c r="A16" s="64"/>
      <c r="B16" s="74"/>
      <c r="C16" s="70"/>
      <c r="D16" s="70"/>
      <c r="E16" s="70"/>
      <c r="F16" s="70"/>
      <c r="G16" s="70"/>
      <c r="H16" s="4"/>
      <c r="I16" s="4"/>
      <c r="J16" s="4"/>
      <c r="K16" s="20"/>
    </row>
    <row r="17" spans="1:11" x14ac:dyDescent="0.25">
      <c r="A17" s="4"/>
      <c r="B17" s="19" t="s">
        <v>130</v>
      </c>
      <c r="C17" s="4"/>
      <c r="D17" s="4"/>
      <c r="E17" s="4"/>
      <c r="F17" s="4"/>
      <c r="G17" s="4"/>
      <c r="H17" s="4"/>
      <c r="I17" s="4"/>
      <c r="J17" s="4"/>
      <c r="K17" s="20"/>
    </row>
    <row r="18" spans="1:11" x14ac:dyDescent="0.25">
      <c r="A18" s="4"/>
      <c r="B18" s="32"/>
      <c r="C18" s="34"/>
      <c r="D18" s="34"/>
      <c r="E18" s="34"/>
      <c r="F18" s="34"/>
      <c r="G18" s="34"/>
      <c r="H18" s="34"/>
      <c r="I18" s="34"/>
      <c r="J18" s="34"/>
      <c r="K18" s="31"/>
    </row>
    <row r="19" spans="1:11" x14ac:dyDescent="0.25">
      <c r="A19" s="54"/>
      <c r="B19" s="146" t="s">
        <v>131</v>
      </c>
      <c r="C19" s="90"/>
      <c r="D19" s="101" t="s">
        <v>132</v>
      </c>
      <c r="E19" s="90"/>
      <c r="F19" s="101" t="s">
        <v>133</v>
      </c>
      <c r="G19" s="90"/>
      <c r="H19" s="101" t="s">
        <v>134</v>
      </c>
      <c r="I19" s="90"/>
      <c r="J19" s="101" t="s">
        <v>135</v>
      </c>
      <c r="K19" s="90"/>
    </row>
    <row r="20" spans="1:11" ht="15.75" customHeight="1" x14ac:dyDescent="0.25">
      <c r="A20" s="3"/>
      <c r="B20" s="130" t="s">
        <v>136</v>
      </c>
      <c r="C20" s="90"/>
      <c r="D20" s="152">
        <v>68029310</v>
      </c>
      <c r="E20" s="90"/>
      <c r="F20" s="101">
        <v>53.18</v>
      </c>
      <c r="G20" s="90"/>
      <c r="H20" s="101">
        <v>5942.53</v>
      </c>
      <c r="I20" s="90"/>
      <c r="J20" s="153">
        <f>F20*H20</f>
        <v>316023.74539999996</v>
      </c>
      <c r="K20" s="90"/>
    </row>
    <row r="21" spans="1:11" ht="15.75" customHeight="1" x14ac:dyDescent="0.25">
      <c r="A21" s="53"/>
      <c r="B21" s="87"/>
      <c r="C21" s="70"/>
      <c r="D21" s="70"/>
      <c r="E21" s="70"/>
      <c r="F21" s="145"/>
      <c r="G21" s="154"/>
      <c r="H21" s="148" t="s">
        <v>137</v>
      </c>
      <c r="I21" s="149"/>
      <c r="J21" s="150">
        <f>J20*0.001</f>
        <v>316.02374539999994</v>
      </c>
      <c r="K21" s="151"/>
    </row>
    <row r="22" spans="1:11" ht="15.75" customHeight="1" x14ac:dyDescent="0.25">
      <c r="A22" s="3"/>
      <c r="B22" s="121"/>
      <c r="C22" s="76"/>
      <c r="D22" s="76"/>
      <c r="E22" s="76"/>
      <c r="F22" s="34"/>
      <c r="G22" s="65"/>
      <c r="H22" s="140" t="s">
        <v>112</v>
      </c>
      <c r="I22" s="141"/>
      <c r="J22" s="142">
        <f>SUM(J20:K21)</f>
        <v>316339.76914539997</v>
      </c>
      <c r="K22" s="143"/>
    </row>
    <row r="23" spans="1:11" ht="15.75" customHeight="1" x14ac:dyDescent="0.25">
      <c r="A23" s="53"/>
      <c r="B23" s="87"/>
      <c r="C23" s="70"/>
      <c r="D23" s="70"/>
      <c r="E23" s="70"/>
      <c r="F23" s="4"/>
      <c r="G23" s="4"/>
      <c r="H23" s="144"/>
      <c r="I23" s="70"/>
      <c r="J23" s="145"/>
      <c r="K23" s="73"/>
    </row>
    <row r="24" spans="1:11" ht="15.75" customHeight="1" x14ac:dyDescent="0.25">
      <c r="A24" s="54"/>
      <c r="B24" s="146" t="s">
        <v>138</v>
      </c>
      <c r="C24" s="89"/>
      <c r="D24" s="48"/>
      <c r="E24" s="48"/>
      <c r="F24" s="48"/>
      <c r="G24" s="48"/>
      <c r="H24" s="48"/>
      <c r="I24" s="48"/>
      <c r="J24" s="139">
        <f>J22</f>
        <v>316339.76914539997</v>
      </c>
      <c r="K24" s="90"/>
    </row>
    <row r="25" spans="1:11" ht="15.75" customHeight="1" x14ac:dyDescent="0.25">
      <c r="A25" s="4"/>
      <c r="B25" s="19"/>
      <c r="C25" s="4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66"/>
      <c r="B26" s="147" t="s">
        <v>139</v>
      </c>
      <c r="C26" s="70"/>
      <c r="D26" s="4"/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140</v>
      </c>
      <c r="C27" s="4"/>
      <c r="D27" s="4" t="s">
        <v>141</v>
      </c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142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143</v>
      </c>
      <c r="C29" s="4"/>
      <c r="D29" s="4"/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144</v>
      </c>
      <c r="C30" s="4"/>
      <c r="D30" s="4" t="s">
        <v>158</v>
      </c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145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146</v>
      </c>
      <c r="C32" s="4"/>
      <c r="D32" s="4"/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 t="s">
        <v>147</v>
      </c>
      <c r="C33" s="4"/>
      <c r="D33" s="4" t="s">
        <v>148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1" t="s">
        <v>149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4"/>
      <c r="B35" s="19"/>
      <c r="C35" s="4"/>
      <c r="D35" s="4" t="s">
        <v>150</v>
      </c>
      <c r="E35" s="4"/>
      <c r="F35" s="4"/>
      <c r="G35" s="4"/>
      <c r="H35" s="4"/>
      <c r="I35" s="4"/>
      <c r="J35" s="4"/>
      <c r="K35" s="20"/>
    </row>
    <row r="36" spans="1:11" ht="15.75" customHeight="1" x14ac:dyDescent="0.25">
      <c r="A36" s="67"/>
      <c r="B36" s="135" t="s">
        <v>151</v>
      </c>
      <c r="C36" s="70"/>
      <c r="D36" s="70"/>
      <c r="E36" s="70"/>
      <c r="F36" s="70"/>
      <c r="G36" s="70"/>
      <c r="H36" s="4"/>
      <c r="I36" s="4"/>
      <c r="J36" s="4"/>
      <c r="K36" s="20"/>
    </row>
    <row r="37" spans="1:11" ht="15.75" customHeight="1" x14ac:dyDescent="0.25">
      <c r="A37" s="67"/>
      <c r="B37" s="135" t="s">
        <v>152</v>
      </c>
      <c r="C37" s="70"/>
      <c r="D37" s="70"/>
      <c r="E37" s="70"/>
      <c r="F37" s="70"/>
      <c r="G37" s="70"/>
      <c r="H37" s="4"/>
      <c r="I37" s="4"/>
      <c r="J37" s="4"/>
      <c r="K37" s="20"/>
    </row>
    <row r="38" spans="1:11" ht="15.75" customHeight="1" x14ac:dyDescent="0.25">
      <c r="A38" s="40"/>
      <c r="B38" s="39" t="s">
        <v>153</v>
      </c>
      <c r="C38" s="68" t="str">
        <f>'input data'!B5</f>
        <v>AD240424008317F</v>
      </c>
      <c r="D38" s="40"/>
      <c r="E38" s="40"/>
      <c r="F38" s="40"/>
      <c r="G38" s="40"/>
      <c r="H38" s="4"/>
      <c r="I38" s="4"/>
      <c r="J38" s="4"/>
      <c r="K38" s="20"/>
    </row>
    <row r="39" spans="1:11" ht="15.75" customHeight="1" x14ac:dyDescent="0.25">
      <c r="A39" s="4"/>
      <c r="B39" s="19" t="s">
        <v>154</v>
      </c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19"/>
      <c r="C41" s="4"/>
      <c r="D41" s="4"/>
      <c r="E41" s="4"/>
      <c r="F41" s="4"/>
      <c r="G41" s="4"/>
      <c r="H41" s="4"/>
      <c r="I41" s="4"/>
      <c r="J41" s="4"/>
      <c r="K41" s="20"/>
    </row>
    <row r="42" spans="1:11" ht="15.75" customHeight="1" x14ac:dyDescent="0.25">
      <c r="A42" s="4"/>
      <c r="B42" s="32"/>
      <c r="C42" s="34"/>
      <c r="D42" s="34"/>
      <c r="E42" s="34"/>
      <c r="F42" s="34"/>
      <c r="G42" s="34"/>
      <c r="H42" s="34"/>
      <c r="I42" s="34"/>
      <c r="J42" s="34"/>
      <c r="K42" s="31"/>
    </row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4">
    <mergeCell ref="B1:K3"/>
    <mergeCell ref="R1:V1"/>
    <mergeCell ref="W1:Y1"/>
    <mergeCell ref="B4:K4"/>
    <mergeCell ref="B5:K5"/>
    <mergeCell ref="B6:K6"/>
    <mergeCell ref="B8:K8"/>
    <mergeCell ref="B14:G14"/>
    <mergeCell ref="B15:G16"/>
    <mergeCell ref="B19:C19"/>
    <mergeCell ref="D19:E19"/>
    <mergeCell ref="F19:G19"/>
    <mergeCell ref="H19:I19"/>
    <mergeCell ref="J19:K19"/>
    <mergeCell ref="J21:K21"/>
    <mergeCell ref="B20:C20"/>
    <mergeCell ref="D20:E20"/>
    <mergeCell ref="F20:G20"/>
    <mergeCell ref="H20:I20"/>
    <mergeCell ref="J20:K20"/>
    <mergeCell ref="B21:E21"/>
    <mergeCell ref="F21:G21"/>
    <mergeCell ref="B26:C26"/>
    <mergeCell ref="B36:G36"/>
    <mergeCell ref="B37:G37"/>
    <mergeCell ref="B22:E22"/>
    <mergeCell ref="H21:I21"/>
    <mergeCell ref="J24:K24"/>
    <mergeCell ref="H22:I22"/>
    <mergeCell ref="J22:K22"/>
    <mergeCell ref="B23:E23"/>
    <mergeCell ref="H23:I23"/>
    <mergeCell ref="J23:K23"/>
    <mergeCell ref="B24:C24"/>
  </mergeCells>
  <pageMargins left="0.7" right="0.7" top="0.75" bottom="0.75" header="0" footer="0"/>
  <pageSetup scale="91" orientation="portrait" r:id="rId1"/>
  <colBreaks count="1" manualBreakCount="1">
    <brk id="1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Inovice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2025-03-11T10:17:48Z</cp:lastPrinted>
  <dcterms:created xsi:type="dcterms:W3CDTF">2022-11-23T06:47:43Z</dcterms:created>
  <dcterms:modified xsi:type="dcterms:W3CDTF">2025-03-11T10:17:59Z</dcterms:modified>
</cp:coreProperties>
</file>