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7 BK007 June 25-26 AA Stone Investment Trading Company (VK)(Nam vu) Absolute long\"/>
    </mc:Choice>
  </mc:AlternateContent>
  <xr:revisionPtr revIDLastSave="0" documentId="13_ncr:1_{FF8FCC2F-760F-4E56-A231-45E3F3938646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3" i="3" l="1"/>
  <c r="J19" i="5" l="1"/>
  <c r="H28" i="3" l="1"/>
  <c r="F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J20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<sst xmlns="http://schemas.openxmlformats.org/spreadsheetml/2006/main" count="199" uniqueCount="162">
  <si>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</si>
  <si>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</si>
  <si>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</si>
  <si>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</si>
  <si>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</si>
  <si>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</si>
  <si>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</si>
  <si>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</si>
  <si>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</si>
  <si>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</si>
  <si>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</si>
  <si>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</si>
  <si>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</si>
  <si>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</si>
  <si>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</si>
  <si>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</si>
  <si>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</si>
  <si>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</si>
  <si>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</si>
  <si>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</si>
  <si>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</si>
  <si>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</si>
  <si>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</si>
  <si>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</si>
  <si>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</si>
  <si>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</si>
  <si>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</si>
  <si>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</si>
  <si>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</si>
  <si>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</si>
  <si>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</si>
  <si>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</si>
  <si>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</si>
  <si>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</si>
  <si>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</si>
  <si>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</si>
  <si>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</si>
  <si>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</si>
  <si>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</si>
  <si>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</si>
  <si>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</si>
  <si>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</si>
  <si>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</si>
  <si>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</si>
  <si>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</si>
  <si>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</si>
  <si>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</si>
  <si>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</si>
  <si>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</si>
  <si>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</si>
  <si>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</si>
  <si>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</si>
  <si>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</si>
  <si>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</si>
  <si>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</si>
  <si>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</si>
  <si>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</si>
  <si>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</si>
  <si>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</si>
  <si>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</si>
  <si>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</si>
  <si>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</si>
  <si>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</si>
  <si>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</si>
  <si>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</si>
  <si>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</si>
  <si>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</si>
  <si>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</si>
  <si>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</si>
  <si>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</si>
  <si>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</si>
  <si>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</si>
  <si>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</si>
  <si>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</si>
  <si>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</si>
  <si>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</si>
  <si>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</si>
  <si>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</si>
  <si>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</si>
  <si>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</si>
  <si>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</si>
  <si>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</si>
  <si>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</si>
  <si>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</si>
  <si>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</si>
  <si>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</si>
  <si>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</si>
  <si>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</si>
  <si>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</si>
  <si>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</si>
  <si>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</si>
  <si>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</si>
  <si>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</si>
  <si>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</si>
  <si>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</si>
  <si>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</si>
  <si>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</si>
  <si>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</si>
  <si>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</si>
  <si>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</si>
  <si>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</si>
  <si>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</si>
  <si>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</si>
  <si>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</si>
  <si>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</si>
  <si>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</si>
  <si>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</si>
  <si>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</si>
  <si>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</si>
  <si>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</si>
  <si>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</si>
  <si>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</si>
  <si>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</si>
  <si>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</si>
  <si>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</si>
  <si>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</si>
  <si>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</si>
  <si>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</si>
  <si>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</si>
  <si>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</si>
  <si>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</si>
  <si>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</si>
  <si>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</si>
  <si>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</si>
  <si>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</si>
  <si>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</si>
  <si>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</si>
  <si>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</si>
  <si>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</si>
  <si>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</si>
  <si>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</si>
  <si>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</si>
  <si>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</si>
  <si>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</si>
  <si>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</si>
  <si>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</si>
  <si>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</si>
  <si>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</si>
  <si>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</si>
  <si>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</si>
  <si>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</si>
  <si>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</si>
  <si>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</si>
  <si>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</si>
  <si>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</si>
  <si>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</si>
  <si>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</si>
  <si>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</si>
  <si>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</si>
  <si>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</si>
  <si>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</si>
  <si>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</si>
  <si>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</si>
  <si>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</si>
  <si>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</si>
  <si>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SRI SAI HANUMAN GRANITES</t>
  </si>
  <si>
    <t>Survey No 176/A,176/E Mudigonda village khammam dist. Tin.No. 36651241122
GST: 36ACWFS5500R1Z7</t>
  </si>
  <si>
    <t>PO008/25-26</t>
  </si>
  <si>
    <t>07</t>
  </si>
  <si>
    <t>TRHU3958007</t>
  </si>
  <si>
    <t>Round Off</t>
  </si>
  <si>
    <t>Ten Thousand Dollars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</si>
</sst>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7" fillId="0" borderId="4" xfId="0" applyFont="1" applyBorder="1"/>
    <xf numFmtId="0" fontId="3" fillId="0" borderId="7" xfId="0" applyFont="1" applyBorder="1" applyAlignment="1">
      <alignment horizontal="center"/>
    </xf>
    <xf numFmtId="0" fontId="7" fillId="0" borderId="8" xfId="0" applyFont="1" applyBorder="1"/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5" fillId="0" borderId="11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0" fontId="5" fillId="0" borderId="17" xfId="0" applyFont="1" applyBorder="1"/>
    <xf numFmtId="0" fontId="0" fillId="0" borderId="17" xfId="0" applyFont="1" applyBorder="1" applyAlignment="1"/>
    <xf numFmtId="0" fontId="5" fillId="0" borderId="20" xfId="0" applyFont="1" applyBorder="1"/>
    <xf numFmtId="166" fontId="5" fillId="0" borderId="11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9" workbookViewId="0">
      <selection activeCell="D8" sqref="D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BK007/25-26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1" t="s">
        <v>21</v>
      </c>
      <c r="B7" s="73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2"/>
      <c r="B8" s="72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2"/>
      <c r="B9" s="72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2"/>
      <c r="B10" s="72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2"/>
      <c r="B11" s="72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2"/>
      <c r="B12" s="72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432.89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5" workbookViewId="0">
      <selection activeCell="L29" sqref="L29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9" t="s">
        <v>38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74" t="s">
        <v>40</v>
      </c>
      <c r="F3" s="83"/>
      <c r="G3" s="75"/>
      <c r="H3" s="74" t="s">
        <v>41</v>
      </c>
      <c r="I3" s="83"/>
      <c r="J3" s="75"/>
    </row>
    <row r="4" spans="1:10" x14ac:dyDescent="0.25">
      <c r="A4" s="19" t="s">
        <v>42</v>
      </c>
      <c r="B4" s="4"/>
      <c r="C4" s="4"/>
      <c r="D4" s="20"/>
      <c r="E4" s="100" t="str">
        <f>'input data'!B3</f>
        <v>BK007/25-26</v>
      </c>
      <c r="F4" s="79"/>
      <c r="G4" s="77"/>
      <c r="H4" s="101">
        <f>'input data'!B4</f>
        <v>45836</v>
      </c>
      <c r="I4" s="102"/>
      <c r="J4" s="103"/>
    </row>
    <row r="5" spans="1:10" x14ac:dyDescent="0.25">
      <c r="A5" s="21" t="s">
        <v>43</v>
      </c>
      <c r="B5" s="4"/>
      <c r="C5" s="4"/>
      <c r="D5" s="20"/>
      <c r="E5" s="74" t="s">
        <v>44</v>
      </c>
      <c r="F5" s="83"/>
      <c r="G5" s="75"/>
      <c r="H5" s="74" t="s">
        <v>45</v>
      </c>
      <c r="I5" s="83"/>
      <c r="J5" s="75"/>
    </row>
    <row r="6" spans="1:10" x14ac:dyDescent="0.25">
      <c r="A6" s="21" t="s">
        <v>46</v>
      </c>
      <c r="B6" s="4"/>
      <c r="C6" s="4"/>
      <c r="D6" s="20"/>
      <c r="E6" s="78"/>
      <c r="F6" s="79"/>
      <c r="G6" s="77"/>
      <c r="H6" s="107" t="str">
        <f>'input data'!B5</f>
        <v>AD2403250650768</v>
      </c>
      <c r="I6" s="79"/>
      <c r="J6" s="77"/>
    </row>
    <row r="7" spans="1:10" x14ac:dyDescent="0.25">
      <c r="A7" s="21" t="s">
        <v>47</v>
      </c>
      <c r="B7" s="4"/>
      <c r="C7" s="4"/>
      <c r="D7" s="20"/>
      <c r="E7" s="74" t="s">
        <v>48</v>
      </c>
      <c r="F7" s="83"/>
      <c r="G7" s="75"/>
      <c r="H7" s="74" t="s">
        <v>49</v>
      </c>
      <c r="I7" s="83"/>
      <c r="J7" s="75"/>
    </row>
    <row r="8" spans="1:10" x14ac:dyDescent="0.25">
      <c r="A8" s="19" t="s">
        <v>50</v>
      </c>
      <c r="B8" s="4"/>
      <c r="C8" s="4"/>
      <c r="D8" s="20"/>
      <c r="E8" s="78" t="s">
        <v>51</v>
      </c>
      <c r="F8" s="79"/>
      <c r="G8" s="77"/>
      <c r="H8" s="76" t="s">
        <v>52</v>
      </c>
      <c r="I8" s="79"/>
      <c r="J8" s="77"/>
    </row>
    <row r="9" spans="1:10" x14ac:dyDescent="0.25">
      <c r="A9" s="22" t="s">
        <v>53</v>
      </c>
      <c r="B9" s="4"/>
      <c r="C9" s="4"/>
      <c r="D9" s="20"/>
      <c r="E9" s="74" t="s">
        <v>54</v>
      </c>
      <c r="F9" s="83"/>
      <c r="G9" s="75"/>
      <c r="H9" s="74" t="s">
        <v>55</v>
      </c>
      <c r="I9" s="83"/>
      <c r="J9" s="75"/>
    </row>
    <row r="10" spans="1:10" x14ac:dyDescent="0.25">
      <c r="A10" s="22" t="s">
        <v>56</v>
      </c>
      <c r="B10" s="4"/>
      <c r="C10" s="4"/>
      <c r="D10" s="20"/>
      <c r="E10" s="96" t="str">
        <f>'input data'!B14</f>
        <v>Loose packing</v>
      </c>
      <c r="F10" s="72"/>
      <c r="G10" s="85"/>
      <c r="H10" s="96" t="str">
        <f>'input data'!B13 &amp; " " &amp; 'input data'!B15</f>
        <v>1 FCL</v>
      </c>
      <c r="I10" s="72"/>
      <c r="J10" s="85"/>
    </row>
    <row r="11" spans="1:10" x14ac:dyDescent="0.25">
      <c r="A11" s="98" t="s">
        <v>57</v>
      </c>
      <c r="B11" s="83"/>
      <c r="C11" s="83"/>
      <c r="D11" s="75"/>
      <c r="E11" s="104" t="s">
        <v>58</v>
      </c>
      <c r="F11" s="91"/>
      <c r="G11" s="92"/>
      <c r="H11" s="109" t="s">
        <v>59</v>
      </c>
      <c r="I11" s="91"/>
      <c r="J11" s="92"/>
    </row>
    <row r="12" spans="1:10" ht="15" customHeight="1" x14ac:dyDescent="0.25">
      <c r="A12" s="105" t="str">
        <f>'input data'!B6</f>
        <v>To the Order</v>
      </c>
      <c r="B12" s="72"/>
      <c r="C12" s="72"/>
      <c r="D12" s="85"/>
      <c r="E12" s="106" t="str">
        <f>'input data'!B16</f>
        <v>CNF</v>
      </c>
      <c r="F12" s="72"/>
      <c r="G12" s="85"/>
      <c r="H12" s="110" t="str">
        <f>'input data'!B17</f>
        <v>100% Against Documents</v>
      </c>
      <c r="I12" s="72"/>
      <c r="J12" s="85"/>
    </row>
    <row r="13" spans="1:10" x14ac:dyDescent="0.25">
      <c r="A13" s="19"/>
      <c r="B13" s="4"/>
      <c r="C13" s="4"/>
      <c r="D13" s="20"/>
      <c r="E13" s="89"/>
      <c r="F13" s="79"/>
      <c r="G13" s="77"/>
      <c r="H13" s="79"/>
      <c r="I13" s="79"/>
      <c r="J13" s="77"/>
    </row>
    <row r="14" spans="1:10" x14ac:dyDescent="0.25">
      <c r="A14" s="16" t="s">
        <v>60</v>
      </c>
      <c r="B14" s="17"/>
      <c r="C14" s="17"/>
      <c r="D14" s="18"/>
      <c r="E14" s="111" t="s">
        <v>61</v>
      </c>
      <c r="F14" s="83"/>
      <c r="G14" s="83"/>
      <c r="H14" s="83"/>
      <c r="I14" s="83"/>
      <c r="J14" s="75"/>
    </row>
    <row r="15" spans="1:10" x14ac:dyDescent="0.25">
      <c r="A15" s="112" t="str">
        <f>'input data'!B7</f>
        <v>A-A STONE INVESTMENT TRADING COMPANY LIMITED
 34/5 TRAN KHANH DU STREET, TAN DINH WARD, 
DISTRICT 1, HOCHIMINH CITY, VIETNAM
 TAX:0317458134
 TEL: 0962147396
 MAIL: AASTONEDOCS@GMAIL.COM</v>
      </c>
      <c r="B15" s="72"/>
      <c r="C15" s="72"/>
      <c r="D15" s="85"/>
      <c r="E15" s="84"/>
      <c r="F15" s="72"/>
      <c r="G15" s="72"/>
      <c r="H15" s="72"/>
      <c r="I15" s="72"/>
      <c r="J15" s="85"/>
    </row>
    <row r="16" spans="1:10" x14ac:dyDescent="0.25">
      <c r="A16" s="84"/>
      <c r="B16" s="72"/>
      <c r="C16" s="72"/>
      <c r="D16" s="85"/>
      <c r="E16" s="84"/>
      <c r="F16" s="72"/>
      <c r="G16" s="72"/>
      <c r="H16" s="72"/>
      <c r="I16" s="72"/>
      <c r="J16" s="85"/>
    </row>
    <row r="17" spans="1:10" x14ac:dyDescent="0.25">
      <c r="A17" s="84"/>
      <c r="B17" s="72"/>
      <c r="C17" s="72"/>
      <c r="D17" s="85"/>
      <c r="E17" s="84"/>
      <c r="F17" s="72"/>
      <c r="G17" s="72"/>
      <c r="H17" s="72"/>
      <c r="I17" s="72"/>
      <c r="J17" s="85"/>
    </row>
    <row r="18" spans="1:10" x14ac:dyDescent="0.25">
      <c r="A18" s="84"/>
      <c r="B18" s="72"/>
      <c r="C18" s="72"/>
      <c r="D18" s="85"/>
      <c r="E18" s="84"/>
      <c r="F18" s="72"/>
      <c r="G18" s="72"/>
      <c r="H18" s="72"/>
      <c r="I18" s="72"/>
      <c r="J18" s="85"/>
    </row>
    <row r="19" spans="1:10" x14ac:dyDescent="0.25">
      <c r="A19" s="84"/>
      <c r="B19" s="72"/>
      <c r="C19" s="72"/>
      <c r="D19" s="85"/>
      <c r="E19" s="84"/>
      <c r="F19" s="72"/>
      <c r="G19" s="72"/>
      <c r="H19" s="72"/>
      <c r="I19" s="72"/>
      <c r="J19" s="85"/>
    </row>
    <row r="20" spans="1:10" ht="48" customHeight="1" x14ac:dyDescent="0.25">
      <c r="A20" s="89"/>
      <c r="B20" s="79"/>
      <c r="C20" s="79"/>
      <c r="D20" s="77"/>
      <c r="E20" s="89"/>
      <c r="F20" s="79"/>
      <c r="G20" s="79"/>
      <c r="H20" s="79"/>
      <c r="I20" s="79"/>
      <c r="J20" s="77"/>
    </row>
    <row r="21" spans="1:10" ht="15.75" customHeight="1" x14ac:dyDescent="0.25">
      <c r="A21" s="108" t="s">
        <v>62</v>
      </c>
      <c r="B21" s="75"/>
      <c r="C21" s="108" t="s">
        <v>29</v>
      </c>
      <c r="D21" s="75"/>
      <c r="E21" s="108" t="s">
        <v>63</v>
      </c>
      <c r="F21" s="83"/>
      <c r="G21" s="75"/>
      <c r="H21" s="108" t="s">
        <v>33</v>
      </c>
      <c r="I21" s="83"/>
      <c r="J21" s="75"/>
    </row>
    <row r="22" spans="1:10" ht="14.25" customHeight="1" x14ac:dyDescent="0.25">
      <c r="A22" s="113" t="s">
        <v>64</v>
      </c>
      <c r="B22" s="85"/>
      <c r="C22" s="115" t="str">
        <f>'input data'!B19</f>
        <v>CHENNAI</v>
      </c>
      <c r="D22" s="85"/>
      <c r="E22" s="116" t="s">
        <v>65</v>
      </c>
      <c r="F22" s="72"/>
      <c r="G22" s="85"/>
      <c r="H22" s="116" t="str">
        <f>'input data'!B23</f>
        <v>VIETNAM</v>
      </c>
      <c r="I22" s="72"/>
      <c r="J22" s="85"/>
    </row>
    <row r="23" spans="1:10" ht="15" customHeight="1" x14ac:dyDescent="0.25">
      <c r="A23" s="117"/>
      <c r="B23" s="85"/>
      <c r="C23" s="89"/>
      <c r="D23" s="77"/>
      <c r="E23" s="89"/>
      <c r="F23" s="79"/>
      <c r="G23" s="77"/>
      <c r="H23" s="89"/>
      <c r="I23" s="79"/>
      <c r="J23" s="77"/>
    </row>
    <row r="24" spans="1:10" ht="15.75" customHeight="1" x14ac:dyDescent="0.25">
      <c r="A24" s="74" t="s">
        <v>66</v>
      </c>
      <c r="B24" s="75"/>
      <c r="C24" s="114" t="s">
        <v>30</v>
      </c>
      <c r="D24" s="75"/>
      <c r="E24" s="74" t="s">
        <v>31</v>
      </c>
      <c r="F24" s="83"/>
      <c r="G24" s="75"/>
      <c r="H24" s="114" t="s">
        <v>32</v>
      </c>
      <c r="I24" s="83"/>
      <c r="J24" s="75"/>
    </row>
    <row r="25" spans="1:10" ht="15.75" customHeight="1" x14ac:dyDescent="0.25">
      <c r="A25" s="78"/>
      <c r="B25" s="77"/>
      <c r="C25" s="76" t="str">
        <f>'input data'!B20</f>
        <v>CHENNAI</v>
      </c>
      <c r="D25" s="77"/>
      <c r="E25" s="76" t="str">
        <f>'input data'!B21</f>
        <v>DA NANG</v>
      </c>
      <c r="F25" s="79"/>
      <c r="G25" s="77"/>
      <c r="H25" s="76" t="str">
        <f>'input data'!B22</f>
        <v>DA NANG</v>
      </c>
      <c r="I25" s="79"/>
      <c r="J25" s="77"/>
    </row>
    <row r="26" spans="1:10" ht="15.75" customHeight="1" x14ac:dyDescent="0.25">
      <c r="A26" s="80" t="s">
        <v>67</v>
      </c>
      <c r="B26" s="82" t="s">
        <v>68</v>
      </c>
      <c r="C26" s="83"/>
      <c r="D26" s="75"/>
      <c r="E26" s="80" t="s">
        <v>69</v>
      </c>
      <c r="F26" s="74" t="s">
        <v>70</v>
      </c>
      <c r="G26" s="75"/>
      <c r="H26" s="25" t="s">
        <v>37</v>
      </c>
      <c r="I26" s="74" t="s">
        <v>71</v>
      </c>
      <c r="J26" s="75"/>
    </row>
    <row r="27" spans="1:10" ht="15.75" customHeight="1" thickBot="1" x14ac:dyDescent="0.3">
      <c r="A27" s="81"/>
      <c r="B27" s="84"/>
      <c r="C27" s="72"/>
      <c r="D27" s="85"/>
      <c r="E27" s="81"/>
      <c r="F27" s="76" t="s">
        <v>72</v>
      </c>
      <c r="G27" s="77"/>
      <c r="H27" s="26" t="s">
        <v>72</v>
      </c>
      <c r="I27" s="76" t="s">
        <v>73</v>
      </c>
      <c r="J27" s="77"/>
    </row>
    <row r="28" spans="1:10" ht="15.75" customHeight="1" thickBot="1" x14ac:dyDescent="0.3">
      <c r="A28" s="27">
        <v>1</v>
      </c>
      <c r="B28" s="90" t="str">
        <f>'input data'!B18</f>
        <v>POLISHED GRANITE SLABS</v>
      </c>
      <c r="C28" s="91"/>
      <c r="D28" s="92"/>
      <c r="E28" s="28">
        <v>68022390</v>
      </c>
      <c r="F28" s="93">
        <f>'input data'!B26</f>
        <v>432.89</v>
      </c>
      <c r="G28" s="92"/>
      <c r="H28" s="176">
        <f>'input data'!B27</f>
        <v>23.1</v>
      </c>
      <c r="I28" s="94">
        <f>H28*F28</f>
        <v>9999.759</v>
      </c>
      <c r="J28" s="92"/>
    </row>
    <row r="29" spans="1:10" ht="15.75" customHeight="1" thickBot="1" x14ac:dyDescent="0.3">
      <c r="A29" s="29"/>
      <c r="B29" s="78"/>
      <c r="C29" s="79"/>
      <c r="D29" s="77"/>
      <c r="E29" s="29"/>
      <c r="F29" s="78"/>
      <c r="G29" s="135"/>
      <c r="H29" s="178" t="s">
        <v>160</v>
      </c>
      <c r="I29" s="174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172"/>
      <c r="H30" s="179"/>
      <c r="I30" s="172"/>
      <c r="J30" s="20"/>
    </row>
    <row r="31" spans="1:10" ht="15.75" customHeight="1" x14ac:dyDescent="0.25">
      <c r="A31" s="96" t="str">
        <f>UPPER('input data'!B24)</f>
        <v>TRHU3958007</v>
      </c>
      <c r="B31" s="72"/>
      <c r="C31" s="3">
        <f>'input data'!B25</f>
        <v>248</v>
      </c>
      <c r="D31" s="4" t="s">
        <v>76</v>
      </c>
      <c r="E31" s="4" t="s">
        <v>77</v>
      </c>
      <c r="F31" s="4"/>
      <c r="G31" s="172"/>
      <c r="H31" s="179"/>
      <c r="I31" s="172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5"/>
      <c r="G32" s="173"/>
      <c r="H32" s="179"/>
      <c r="I32" s="172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174"/>
      <c r="H33" s="180"/>
      <c r="I33" s="175">
        <f>0.24</f>
        <v>0.24</v>
      </c>
      <c r="J33" s="92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77"/>
      <c r="I34" s="97">
        <f>SUM(I28:J33)</f>
        <v>9999.9989999999998</v>
      </c>
      <c r="J34" s="75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89"/>
      <c r="J35" s="77"/>
    </row>
    <row r="36" spans="1:10" ht="15.75" customHeight="1" x14ac:dyDescent="0.25">
      <c r="A36" s="86" t="s">
        <v>79</v>
      </c>
      <c r="B36" s="83"/>
      <c r="C36" s="83"/>
      <c r="D36" s="75"/>
      <c r="E36" s="98" t="s">
        <v>80</v>
      </c>
      <c r="F36" s="83"/>
      <c r="G36" s="83"/>
      <c r="H36" s="83"/>
      <c r="I36" s="83"/>
      <c r="J36" s="75"/>
    </row>
    <row r="37" spans="1:10" ht="19.5" customHeight="1" x14ac:dyDescent="0.25">
      <c r="A37" s="87" t="s">
        <v>81</v>
      </c>
      <c r="B37" s="72"/>
      <c r="C37" s="72"/>
      <c r="D37" s="85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4"/>
      <c r="B38" s="72"/>
      <c r="C38" s="72"/>
      <c r="D38" s="85"/>
      <c r="E38" s="19"/>
      <c r="F38" s="4"/>
      <c r="G38" s="4"/>
      <c r="H38" s="4"/>
      <c r="I38" s="4"/>
      <c r="J38" s="20"/>
    </row>
    <row r="39" spans="1:10" ht="15.75" customHeight="1" x14ac:dyDescent="0.25">
      <c r="A39" s="88" t="s">
        <v>83</v>
      </c>
      <c r="B39" s="72"/>
      <c r="C39" s="72"/>
      <c r="D39" s="85"/>
      <c r="E39" s="19"/>
      <c r="F39" s="4"/>
      <c r="G39" s="4"/>
      <c r="H39" s="4"/>
      <c r="I39" s="4"/>
      <c r="J39" s="20"/>
    </row>
    <row r="40" spans="1:10" ht="18.75" customHeight="1" x14ac:dyDescent="0.25">
      <c r="A40" s="89"/>
      <c r="B40" s="79"/>
      <c r="C40" s="79"/>
      <c r="D40" s="77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I33:J33"/>
    <mergeCell ref="H29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9" workbookViewId="0">
      <selection activeCell="R13" sqref="R13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25" t="s">
        <v>85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98" t="s">
        <v>86</v>
      </c>
      <c r="B2" s="83"/>
      <c r="C2" s="83"/>
      <c r="D2" s="83"/>
      <c r="E2" s="83"/>
      <c r="F2" s="75"/>
      <c r="G2" s="74" t="s">
        <v>40</v>
      </c>
      <c r="H2" s="75"/>
      <c r="I2" s="118" t="s">
        <v>41</v>
      </c>
      <c r="J2" s="75"/>
    </row>
    <row r="3" spans="1:10" ht="15.75" x14ac:dyDescent="0.25">
      <c r="A3" s="126" t="s">
        <v>87</v>
      </c>
      <c r="B3" s="72"/>
      <c r="C3" s="72"/>
      <c r="D3" s="72"/>
      <c r="E3" s="72"/>
      <c r="F3" s="85"/>
      <c r="G3" s="100" t="str">
        <f>Invoice!E4</f>
        <v>BK007/25-26</v>
      </c>
      <c r="H3" s="77"/>
      <c r="I3" s="101">
        <f>Invoice!H4</f>
        <v>45836</v>
      </c>
      <c r="J3" s="103"/>
    </row>
    <row r="4" spans="1:10" x14ac:dyDescent="0.25">
      <c r="A4" s="19" t="s">
        <v>88</v>
      </c>
      <c r="B4" s="4"/>
      <c r="C4" s="4"/>
      <c r="D4" s="4"/>
      <c r="E4" s="4"/>
      <c r="F4" s="20"/>
      <c r="G4" s="118" t="s">
        <v>45</v>
      </c>
      <c r="H4" s="83"/>
      <c r="I4" s="83"/>
      <c r="J4" s="75"/>
    </row>
    <row r="5" spans="1:10" x14ac:dyDescent="0.25">
      <c r="A5" s="19" t="s">
        <v>89</v>
      </c>
      <c r="B5" s="4"/>
      <c r="C5" s="4"/>
      <c r="D5" s="4"/>
      <c r="E5" s="4"/>
      <c r="F5" s="20"/>
      <c r="G5" s="76" t="str">
        <f>'input data'!B5</f>
        <v>AD2403250650768</v>
      </c>
      <c r="H5" s="79"/>
      <c r="I5" s="79"/>
      <c r="J5" s="77"/>
    </row>
    <row r="6" spans="1:10" x14ac:dyDescent="0.25">
      <c r="A6" s="120" t="s">
        <v>90</v>
      </c>
      <c r="B6" s="72"/>
      <c r="C6" s="72"/>
      <c r="D6" s="72"/>
      <c r="E6" s="72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21" t="s">
        <v>57</v>
      </c>
      <c r="B11" s="83"/>
      <c r="C11" s="83"/>
      <c r="D11" s="83"/>
      <c r="E11" s="83"/>
      <c r="F11" s="18"/>
      <c r="G11" s="36" t="s">
        <v>96</v>
      </c>
      <c r="H11" s="17"/>
      <c r="I11" s="17"/>
      <c r="J11" s="18"/>
    </row>
    <row r="12" spans="1:10" x14ac:dyDescent="0.25">
      <c r="A12" s="122" t="str">
        <f>'input data'!B6</f>
        <v>To the Order</v>
      </c>
      <c r="B12" s="72"/>
      <c r="C12" s="72"/>
      <c r="D12" s="72"/>
      <c r="E12" s="72"/>
      <c r="F12" s="20"/>
      <c r="G12" s="19"/>
      <c r="H12" s="4"/>
      <c r="I12" s="4"/>
      <c r="J12" s="20"/>
    </row>
    <row r="13" spans="1:10" x14ac:dyDescent="0.25">
      <c r="A13" s="89"/>
      <c r="B13" s="79"/>
      <c r="C13" s="79"/>
      <c r="D13" s="79"/>
      <c r="E13" s="79"/>
      <c r="F13" s="30"/>
      <c r="G13" s="19"/>
      <c r="H13" s="4"/>
      <c r="I13" s="4"/>
      <c r="J13" s="20"/>
    </row>
    <row r="14" spans="1:10" x14ac:dyDescent="0.25">
      <c r="A14" s="121" t="s">
        <v>60</v>
      </c>
      <c r="B14" s="83"/>
      <c r="C14" s="83"/>
      <c r="D14" s="83"/>
      <c r="E14" s="83"/>
      <c r="F14" s="75"/>
      <c r="G14" s="19"/>
      <c r="H14" s="4"/>
      <c r="I14" s="4"/>
      <c r="J14" s="20"/>
    </row>
    <row r="15" spans="1:10" x14ac:dyDescent="0.25">
      <c r="A15" s="112" t="str">
        <f>Invoice!A15</f>
        <v>A-A STONE INVESTMENT TRADING COMPANY LIMITED
 34/5 TRAN KHANH DU STREET, TAN DINH WARD, 
DISTRICT 1, HOCHIMINH CITY, VIETNAM
 TAX:0317458134
 TEL: 0962147396
 MAIL: AASTONEDOCS@GMAIL.COM</v>
      </c>
      <c r="B15" s="72"/>
      <c r="C15" s="72"/>
      <c r="D15" s="72"/>
      <c r="E15" s="72"/>
      <c r="F15" s="85"/>
      <c r="G15" s="19"/>
      <c r="H15" s="4"/>
      <c r="I15" s="4"/>
      <c r="J15" s="20"/>
    </row>
    <row r="16" spans="1:10" x14ac:dyDescent="0.25">
      <c r="A16" s="84"/>
      <c r="B16" s="72"/>
      <c r="C16" s="72"/>
      <c r="D16" s="72"/>
      <c r="E16" s="72"/>
      <c r="F16" s="85"/>
      <c r="G16" s="19"/>
      <c r="H16" s="4"/>
      <c r="I16" s="4"/>
      <c r="J16" s="20"/>
    </row>
    <row r="17" spans="1:10" x14ac:dyDescent="0.25">
      <c r="A17" s="84"/>
      <c r="B17" s="72"/>
      <c r="C17" s="72"/>
      <c r="D17" s="72"/>
      <c r="E17" s="72"/>
      <c r="F17" s="85"/>
      <c r="G17" s="19"/>
      <c r="H17" s="4"/>
      <c r="I17" s="4"/>
      <c r="J17" s="20"/>
    </row>
    <row r="18" spans="1:10" ht="37.5" customHeight="1" x14ac:dyDescent="0.25">
      <c r="A18" s="84"/>
      <c r="B18" s="72"/>
      <c r="C18" s="72"/>
      <c r="D18" s="72"/>
      <c r="E18" s="72"/>
      <c r="F18" s="85"/>
      <c r="G18" s="119" t="s">
        <v>97</v>
      </c>
      <c r="H18" s="75"/>
      <c r="I18" s="128" t="s">
        <v>98</v>
      </c>
      <c r="J18" s="75"/>
    </row>
    <row r="19" spans="1:10" ht="15" customHeight="1" x14ac:dyDescent="0.25">
      <c r="A19" s="84"/>
      <c r="B19" s="72"/>
      <c r="C19" s="72"/>
      <c r="D19" s="72"/>
      <c r="E19" s="72"/>
      <c r="F19" s="85"/>
      <c r="G19" s="89"/>
      <c r="H19" s="77"/>
      <c r="I19" s="79"/>
      <c r="J19" s="77"/>
    </row>
    <row r="20" spans="1:10" ht="30.75" customHeight="1" x14ac:dyDescent="0.25">
      <c r="A20" s="89"/>
      <c r="B20" s="79"/>
      <c r="C20" s="79"/>
      <c r="D20" s="79"/>
      <c r="E20" s="79"/>
      <c r="F20" s="77"/>
      <c r="G20" s="129" t="s">
        <v>65</v>
      </c>
      <c r="H20" s="77"/>
      <c r="I20" s="129" t="str">
        <f>Invoice!H22</f>
        <v>VIETNAM</v>
      </c>
      <c r="J20" s="77"/>
    </row>
    <row r="21" spans="1:10" ht="15.75" customHeight="1" x14ac:dyDescent="0.25">
      <c r="A21" s="123" t="s">
        <v>99</v>
      </c>
      <c r="B21" s="83"/>
      <c r="C21" s="75"/>
      <c r="D21" s="123" t="s">
        <v>100</v>
      </c>
      <c r="E21" s="83"/>
      <c r="F21" s="75"/>
      <c r="G21" s="124" t="s">
        <v>101</v>
      </c>
      <c r="H21" s="91"/>
      <c r="I21" s="91"/>
      <c r="J21" s="92"/>
    </row>
    <row r="22" spans="1:10" ht="15.75" customHeight="1" x14ac:dyDescent="0.25">
      <c r="A22" s="78"/>
      <c r="B22" s="79"/>
      <c r="C22" s="77"/>
      <c r="D22" s="76" t="str">
        <f>Invoice!C22</f>
        <v>CHENNAI</v>
      </c>
      <c r="E22" s="79"/>
      <c r="F22" s="77"/>
      <c r="G22" s="127" t="str">
        <f>'input data'!B16</f>
        <v>CNF</v>
      </c>
      <c r="H22" s="79"/>
      <c r="I22" s="79"/>
      <c r="J22" s="77"/>
    </row>
    <row r="23" spans="1:10" ht="15.75" customHeight="1" x14ac:dyDescent="0.25">
      <c r="A23" s="123" t="s">
        <v>102</v>
      </c>
      <c r="B23" s="83"/>
      <c r="C23" s="75"/>
      <c r="D23" s="123" t="s">
        <v>103</v>
      </c>
      <c r="E23" s="83"/>
      <c r="F23" s="75"/>
      <c r="G23" s="43"/>
      <c r="H23" s="44"/>
      <c r="I23" s="44"/>
      <c r="J23" s="45"/>
    </row>
    <row r="24" spans="1:10" ht="15.75" customHeight="1" x14ac:dyDescent="0.25">
      <c r="A24" s="78"/>
      <c r="B24" s="79"/>
      <c r="C24" s="77"/>
      <c r="D24" s="76" t="str">
        <f>Invoice!C25</f>
        <v>CHENNAI</v>
      </c>
      <c r="E24" s="79"/>
      <c r="F24" s="77"/>
      <c r="G24" s="31"/>
      <c r="H24" s="33"/>
      <c r="I24" s="33"/>
      <c r="J24" s="30"/>
    </row>
    <row r="25" spans="1:10" ht="15.75" customHeight="1" x14ac:dyDescent="0.25">
      <c r="A25" s="123" t="s">
        <v>31</v>
      </c>
      <c r="B25" s="83"/>
      <c r="C25" s="75"/>
      <c r="D25" s="123" t="s">
        <v>32</v>
      </c>
      <c r="E25" s="83"/>
      <c r="F25" s="75"/>
      <c r="G25" s="130" t="s">
        <v>104</v>
      </c>
      <c r="H25" s="91"/>
      <c r="I25" s="91"/>
      <c r="J25" s="92"/>
    </row>
    <row r="26" spans="1:10" ht="15.75" customHeight="1" x14ac:dyDescent="0.25">
      <c r="A26" s="117" t="str">
        <f>Invoice!E25</f>
        <v>DA NANG</v>
      </c>
      <c r="B26" s="72"/>
      <c r="C26" s="85"/>
      <c r="D26" s="117" t="str">
        <f>Invoice!H25</f>
        <v>DA NANG</v>
      </c>
      <c r="E26" s="72"/>
      <c r="F26" s="85"/>
      <c r="G26" s="119" t="str">
        <f>'input data'!B17</f>
        <v>100% Against Documents</v>
      </c>
      <c r="H26" s="83"/>
      <c r="I26" s="83"/>
      <c r="J26" s="75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76" t="s">
        <v>105</v>
      </c>
      <c r="C28" s="77"/>
      <c r="D28" s="76" t="s">
        <v>68</v>
      </c>
      <c r="E28" s="79"/>
      <c r="F28" s="79"/>
      <c r="G28" s="49"/>
      <c r="H28" s="50"/>
      <c r="I28" s="76" t="s">
        <v>72</v>
      </c>
      <c r="J28" s="77"/>
    </row>
    <row r="29" spans="1:10" ht="15.75" customHeight="1" x14ac:dyDescent="0.25">
      <c r="A29" s="27">
        <v>1</v>
      </c>
      <c r="B29" s="90">
        <f>Invoice!E28</f>
        <v>68022390</v>
      </c>
      <c r="C29" s="92"/>
      <c r="D29" s="140" t="str">
        <f>Invoice!B28</f>
        <v>POLISHED GRANITE SLABS</v>
      </c>
      <c r="E29" s="91"/>
      <c r="F29" s="91"/>
      <c r="G29" s="91"/>
      <c r="H29" s="92"/>
      <c r="I29" s="141">
        <f>Invoice!F28</f>
        <v>432.89</v>
      </c>
      <c r="J29" s="92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42">
        <f>SUM(I29:J29)</f>
        <v>432.89</v>
      </c>
      <c r="J30" s="92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17" t="s">
        <v>107</v>
      </c>
      <c r="B32" s="72"/>
      <c r="C32" s="32" t="s">
        <v>35</v>
      </c>
      <c r="D32" s="95" t="s">
        <v>74</v>
      </c>
      <c r="E32" s="72"/>
      <c r="F32" s="32" t="s">
        <v>75</v>
      </c>
      <c r="G32" s="32"/>
      <c r="H32" s="4"/>
      <c r="I32" s="32"/>
      <c r="J32" s="35"/>
    </row>
    <row r="33" spans="1:10" ht="15.75" customHeight="1" x14ac:dyDescent="0.25">
      <c r="A33" s="96" t="str">
        <f>Invoice!A31</f>
        <v>TRHU3958007</v>
      </c>
      <c r="B33" s="72"/>
      <c r="C33" s="52">
        <f>'input data'!B25</f>
        <v>248</v>
      </c>
      <c r="D33" s="138" t="s">
        <v>108</v>
      </c>
      <c r="E33" s="72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98" t="s">
        <v>112</v>
      </c>
      <c r="B38" s="83"/>
      <c r="C38" s="83"/>
      <c r="D38" s="83"/>
      <c r="E38" s="83"/>
      <c r="F38" s="75"/>
      <c r="G38" s="98" t="s">
        <v>80</v>
      </c>
      <c r="H38" s="83"/>
      <c r="I38" s="83"/>
      <c r="J38" s="75"/>
    </row>
    <row r="39" spans="1:10" ht="15.75" customHeight="1" x14ac:dyDescent="0.25">
      <c r="A39" s="139" t="s">
        <v>113</v>
      </c>
      <c r="B39" s="72"/>
      <c r="C39" s="72"/>
      <c r="D39" s="72"/>
      <c r="E39" s="72"/>
      <c r="F39" s="85"/>
      <c r="G39" s="19"/>
      <c r="H39" s="4"/>
      <c r="I39" s="4"/>
      <c r="J39" s="20"/>
    </row>
    <row r="40" spans="1:10" ht="15.75" customHeight="1" x14ac:dyDescent="0.25">
      <c r="A40" s="131" t="s">
        <v>114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115</v>
      </c>
      <c r="B41" s="135"/>
      <c r="C41" s="135"/>
      <c r="D41" s="135"/>
      <c r="E41" s="135"/>
      <c r="F41" s="136"/>
      <c r="G41" s="137" t="s">
        <v>116</v>
      </c>
      <c r="H41" s="79"/>
      <c r="I41" s="79"/>
      <c r="J41" s="7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6" zoomScaleNormal="100" workbookViewId="0">
      <selection activeCell="O15" sqref="O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43" t="s">
        <v>42</v>
      </c>
      <c r="C1" s="144"/>
      <c r="D1" s="144"/>
      <c r="E1" s="144"/>
      <c r="F1" s="144"/>
      <c r="G1" s="144"/>
      <c r="H1" s="144"/>
      <c r="I1" s="144"/>
      <c r="J1" s="144"/>
      <c r="K1" s="145"/>
      <c r="R1" s="149"/>
      <c r="S1" s="72"/>
      <c r="T1" s="72"/>
      <c r="U1" s="72"/>
      <c r="V1" s="72"/>
      <c r="W1" s="150"/>
      <c r="X1" s="72"/>
      <c r="Y1" s="72"/>
    </row>
    <row r="2" spans="1:25" ht="36.75" thickBot="1" x14ac:dyDescent="0.6">
      <c r="A2" s="58"/>
      <c r="B2" s="146"/>
      <c r="C2" s="147"/>
      <c r="D2" s="147"/>
      <c r="E2" s="147"/>
      <c r="F2" s="147"/>
      <c r="G2" s="147"/>
      <c r="H2" s="147"/>
      <c r="I2" s="147"/>
      <c r="J2" s="147"/>
      <c r="K2" s="148"/>
    </row>
    <row r="3" spans="1:25" x14ac:dyDescent="0.25">
      <c r="A3" s="59"/>
      <c r="B3" s="151" t="s">
        <v>117</v>
      </c>
      <c r="C3" s="83"/>
      <c r="D3" s="83"/>
      <c r="E3" s="83"/>
      <c r="F3" s="83"/>
      <c r="G3" s="83"/>
      <c r="H3" s="83"/>
      <c r="I3" s="83"/>
      <c r="J3" s="83"/>
      <c r="K3" s="75"/>
    </row>
    <row r="4" spans="1:25" x14ac:dyDescent="0.25">
      <c r="A4" s="59"/>
      <c r="B4" s="152" t="s">
        <v>118</v>
      </c>
      <c r="C4" s="72"/>
      <c r="D4" s="72"/>
      <c r="E4" s="72"/>
      <c r="F4" s="72"/>
      <c r="G4" s="72"/>
      <c r="H4" s="72"/>
      <c r="I4" s="72"/>
      <c r="J4" s="72"/>
      <c r="K4" s="85"/>
    </row>
    <row r="5" spans="1:25" x14ac:dyDescent="0.25">
      <c r="A5" s="52"/>
      <c r="B5" s="78" t="s">
        <v>119</v>
      </c>
      <c r="C5" s="79"/>
      <c r="D5" s="79"/>
      <c r="E5" s="79"/>
      <c r="F5" s="79"/>
      <c r="G5" s="79"/>
      <c r="H5" s="79"/>
      <c r="I5" s="79"/>
      <c r="J5" s="79"/>
      <c r="K5" s="77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53" t="s">
        <v>120</v>
      </c>
      <c r="C7" s="72"/>
      <c r="D7" s="72"/>
      <c r="E7" s="72"/>
      <c r="F7" s="72"/>
      <c r="G7" s="72"/>
      <c r="H7" s="72"/>
      <c r="I7" s="72"/>
      <c r="J7" s="72"/>
      <c r="K7" s="85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45835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0" t="s">
        <v>155</v>
      </c>
      <c r="C13" s="72"/>
      <c r="D13" s="72"/>
      <c r="E13" s="72"/>
      <c r="F13" s="72"/>
      <c r="G13" s="72"/>
      <c r="H13" s="4"/>
      <c r="I13" s="4"/>
      <c r="J13" s="4"/>
      <c r="K13" s="20"/>
    </row>
    <row r="14" spans="1:25" x14ac:dyDescent="0.25">
      <c r="A14" s="62"/>
      <c r="B14" s="112" t="s">
        <v>156</v>
      </c>
      <c r="C14" s="72"/>
      <c r="D14" s="72"/>
      <c r="E14" s="72"/>
      <c r="F14" s="72"/>
      <c r="G14" s="72"/>
      <c r="H14" s="4"/>
      <c r="I14" s="4"/>
      <c r="J14" s="4"/>
      <c r="K14" s="20"/>
    </row>
    <row r="15" spans="1:25" ht="33.75" customHeight="1" x14ac:dyDescent="0.25">
      <c r="A15" s="62"/>
      <c r="B15" s="84"/>
      <c r="C15" s="72"/>
      <c r="D15" s="72"/>
      <c r="E15" s="72"/>
      <c r="F15" s="72"/>
      <c r="G15" s="72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4" t="s">
        <v>125</v>
      </c>
      <c r="C18" s="109"/>
      <c r="D18" s="109"/>
      <c r="E18" s="154"/>
      <c r="F18" s="104" t="s">
        <v>126</v>
      </c>
      <c r="G18" s="92"/>
      <c r="H18" s="104" t="s">
        <v>127</v>
      </c>
      <c r="I18" s="92"/>
      <c r="J18" s="104" t="s">
        <v>128</v>
      </c>
      <c r="K18" s="92"/>
    </row>
    <row r="19" spans="1:11" ht="15.75" customHeight="1" thickBot="1" x14ac:dyDescent="0.3">
      <c r="A19" s="3"/>
      <c r="B19" s="140" t="s">
        <v>28</v>
      </c>
      <c r="C19" s="163"/>
      <c r="D19" s="163"/>
      <c r="E19" s="164"/>
      <c r="F19" s="104">
        <v>152.55000000000001</v>
      </c>
      <c r="G19" s="92"/>
      <c r="H19" s="157">
        <v>4655.63</v>
      </c>
      <c r="I19" s="92"/>
      <c r="J19" s="161">
        <f>F19*H19</f>
        <v>710216.35650000011</v>
      </c>
      <c r="K19" s="92"/>
    </row>
    <row r="20" spans="1:11" ht="15.75" customHeight="1" x14ac:dyDescent="0.25">
      <c r="A20" s="52"/>
      <c r="B20" s="96"/>
      <c r="C20" s="72"/>
      <c r="D20" s="72"/>
      <c r="E20" s="72"/>
      <c r="F20" s="150"/>
      <c r="G20" s="162"/>
      <c r="H20" s="167" t="s">
        <v>129</v>
      </c>
      <c r="I20" s="168"/>
      <c r="J20" s="165">
        <f>J19*0.001</f>
        <v>710.21635650000007</v>
      </c>
      <c r="K20" s="166"/>
    </row>
    <row r="21" spans="1:11" ht="15.75" customHeight="1" thickBot="1" x14ac:dyDescent="0.3">
      <c r="A21" s="3"/>
      <c r="B21" s="137"/>
      <c r="C21" s="79"/>
      <c r="D21" s="79"/>
      <c r="E21" s="79"/>
      <c r="F21" s="33"/>
      <c r="G21" s="63"/>
      <c r="H21" s="170" t="s">
        <v>106</v>
      </c>
      <c r="I21" s="171"/>
      <c r="J21" s="155">
        <f>SUM(J19:K20)</f>
        <v>710926.57285650016</v>
      </c>
      <c r="K21" s="156"/>
    </row>
    <row r="22" spans="1:11" ht="15.75" customHeight="1" thickBot="1" x14ac:dyDescent="0.3">
      <c r="A22" s="52"/>
      <c r="B22" s="96"/>
      <c r="C22" s="72"/>
      <c r="D22" s="72"/>
      <c r="E22" s="72"/>
      <c r="F22" s="4"/>
      <c r="G22" s="4"/>
      <c r="H22" s="158"/>
      <c r="I22" s="72"/>
      <c r="J22" s="150"/>
      <c r="K22" s="85"/>
    </row>
    <row r="23" spans="1:11" ht="15.75" customHeight="1" x14ac:dyDescent="0.25">
      <c r="A23" s="53"/>
      <c r="B23" s="159" t="s">
        <v>130</v>
      </c>
      <c r="C23" s="91"/>
      <c r="D23" s="47"/>
      <c r="E23" s="47"/>
      <c r="F23" s="47"/>
      <c r="G23" s="47"/>
      <c r="H23" s="47"/>
      <c r="I23" s="47"/>
      <c r="J23" s="160">
        <f>J21</f>
        <v>710926.57285650016</v>
      </c>
      <c r="K23" s="92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69" t="s">
        <v>131</v>
      </c>
      <c r="C25" s="72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26" t="s">
        <v>142</v>
      </c>
      <c r="C35" s="72"/>
      <c r="D35" s="72"/>
      <c r="E35" s="72"/>
      <c r="F35" s="72"/>
      <c r="G35" s="72"/>
      <c r="H35" s="4"/>
      <c r="I35" s="4"/>
      <c r="J35" s="4"/>
      <c r="K35" s="20"/>
    </row>
    <row r="36" spans="1:11" ht="15.75" customHeight="1" x14ac:dyDescent="0.25">
      <c r="A36" s="65"/>
      <c r="B36" s="126" t="s">
        <v>143</v>
      </c>
      <c r="C36" s="72"/>
      <c r="D36" s="72"/>
      <c r="E36" s="72"/>
      <c r="F36" s="72"/>
      <c r="G36" s="72"/>
      <c r="H36" s="4"/>
      <c r="I36" s="4"/>
      <c r="J36" s="4"/>
      <c r="K36" s="20"/>
    </row>
    <row r="37" spans="1:11" ht="15.75" customHeight="1" x14ac:dyDescent="0.25">
      <c r="A37" s="39"/>
      <c r="B37" s="38" t="s">
        <v>144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2025-06-28T06:29:56Z</cp:lastPrinted>
  <dcterms:created xsi:type="dcterms:W3CDTF">2022-11-23T06:47:43Z</dcterms:created>
  <dcterms:modified xsi:type="dcterms:W3CDTF">2025-06-28T06:31:06Z</dcterms:modified>
</cp:coreProperties>
</file>