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2 BK012 Oct 24-25 VK NGUYEN MINH\"/>
    </mc:Choice>
  </mc:AlternateContent>
  <xr:revisionPtr revIDLastSave="0" documentId="13_ncr:1_{383D2954-C88F-43A5-A0E8-942EF44803A9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B5" i="4" l="1"/>
  <c r="H25" i="1"/>
  <c r="E25" i="1"/>
  <c r="H22" i="1"/>
  <c r="I21" i="3" l="1"/>
  <c r="I22" i="3" s="1"/>
  <c r="H28" i="1" l="1"/>
  <c r="A15" i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H4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<sst xmlns="http://schemas.openxmlformats.org/spreadsheetml/2006/main" count="198" uniqueCount="162">
  <si>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</si>
  <si>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</si>
  <si>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</si>
  <si>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</si>
  <si>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</si>
  <si>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</si>
  <si>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</si>
  <si>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</si>
  <si>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</si>
  <si>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</si>
  <si>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</si>
  <si>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</si>
  <si>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</si>
  <si>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</si>
  <si>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</si>
  <si>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</si>
  <si>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</si>
  <si>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</si>
  <si>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</si>
  <si>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</si>
  <si>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</si>
  <si>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</si>
  <si>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</si>
  <si>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</si>
  <si>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</si>
  <si>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</si>
  <si>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</si>
  <si>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</si>
  <si>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</si>
  <si>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</si>
  <si>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</si>
  <si>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</si>
  <si>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</si>
  <si>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</si>
  <si>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</si>
  <si>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</si>
  <si>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</si>
  <si>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</si>
  <si>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</si>
  <si>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</si>
  <si>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</si>
  <si>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</si>
  <si>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</si>
  <si>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</si>
  <si>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</si>
  <si>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</si>
  <si>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</si>
  <si>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</si>
  <si>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</si>
  <si>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</si>
  <si>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</si>
  <si>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</si>
  <si>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</si>
  <si>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</si>
  <si>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</si>
  <si>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</si>
  <si>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</si>
  <si>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</si>
  <si>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</si>
  <si>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</si>
  <si>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</si>
  <si>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</si>
  <si>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</si>
  <si>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</si>
  <si>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</si>
  <si>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</si>
  <si>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</si>
  <si>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</si>
  <si>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</si>
  <si>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</si>
  <si>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</si>
  <si>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</si>
  <si>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</si>
  <si>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</si>
  <si>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</si>
  <si>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</si>
  <si>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</si>
  <si>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</si>
  <si>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</si>
  <si>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</si>
  <si>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</si>
  <si>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</si>
  <si>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</si>
  <si>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</si>
  <si>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</si>
  <si>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</si>
  <si>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</si>
  <si>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</si>
  <si>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</si>
  <si>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</si>
  <si>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</si>
  <si>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</si>
  <si>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</si>
  <si>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</si>
  <si>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</si>
  <si>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</si>
  <si>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</si>
  <si>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</si>
  <si>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</si>
  <si>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</si>
  <si>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</si>
  <si>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</si>
  <si>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</si>
  <si>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</si>
  <si>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</si>
  <si>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</si>
  <si>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</si>
  <si>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</si>
  <si>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</si>
  <si>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</si>
  <si>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</si>
  <si>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</si>
  <si>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</si>
  <si>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</si>
  <si>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</si>
  <si>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</si>
  <si>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</si>
  <si>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</si>
  <si>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</si>
  <si>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</si>
  <si>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</si>
  <si>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</si>
  <si>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</si>
  <si>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</si>
  <si>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</si>
  <si>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</si>
  <si>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</si>
  <si>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</si>
  <si>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</si>
  <si>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</si>
  <si>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</si>
  <si>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</si>
  <si>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</si>
  <si>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</si>
  <si>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</si>
  <si>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</si>
  <si>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</si>
  <si>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</si>
  <si>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</si>
  <si>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</si>
  <si>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</si>
  <si>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</si>
  <si>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</si>
  <si>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</si>
  <si>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</si>
  <si>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</si>
  <si>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</si>
  <si>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</si>
  <si>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</si>
  <si>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</si>
  <si>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>POLISHED GRANITE SLABS</t>
  </si>
  <si>
    <t>VIETNAM</t>
  </si>
  <si>
    <t xml:space="preserve">*  Thickness Variation will be -/+1mm.
</t>
  </si>
  <si>
    <t>NGUYEN MINH IMPORT EXPORT TM&amp;DV COMPANY LIMITED
1041/82/1 Tran Xuan Soan, Tan Hung WardDistrict 7, Ho Chi Minh city
Tax no 0318435362
Cell phone: +84 0934042855</t>
  </si>
  <si>
    <t>DA NANG</t>
  </si>
  <si>
    <t>BK012/24-25</t>
  </si>
  <si>
    <t>PVR GRANITES</t>
  </si>
  <si>
    <t>Sy. No. 33/A2, 33/AA1, 33/AA2, Kokkireni Village,
T.M. Palem Mandal, Khammam.
GSTIN/UIN: 36AANFP1807D1ZE
State: Telangana, Code: 36</t>
  </si>
  <si>
    <t>Dear Sir/ Madam,</t>
  </si>
  <si>
    <t>12</t>
  </si>
  <si>
    <t>ONEU3010821</t>
  </si>
  <si>
    <t>Seven Thousand Fifty Nine Dollar and Sixty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</si>
</sst>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38</xdr:row>
      <xdr:rowOff>5644</xdr:rowOff>
    </xdr:from>
    <xdr:to>
      <xdr:col>8</xdr:col>
      <xdr:colOff>525780</xdr:colOff>
      <xdr:row>40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126</v>
      </c>
      <c r="B1" s="54" t="s">
        <v>129</v>
      </c>
      <c r="C1" s="54" t="s">
        <v>130</v>
      </c>
      <c r="D1" s="54" t="s">
        <v>131</v>
      </c>
      <c r="E1" s="54" t="s">
        <v>132</v>
      </c>
    </row>
    <row r="2" spans="1:5" x14ac:dyDescent="0.25">
      <c r="A2" t="s">
        <v>127</v>
      </c>
      <c r="B2" t="s">
        <v>145</v>
      </c>
      <c r="C2" t="s">
        <v>44</v>
      </c>
      <c r="D2" t="s">
        <v>135</v>
      </c>
      <c r="E2" t="s">
        <v>137</v>
      </c>
    </row>
    <row r="3" spans="1:5" x14ac:dyDescent="0.25">
      <c r="B3" t="s">
        <v>133</v>
      </c>
      <c r="D3" t="s">
        <v>143</v>
      </c>
      <c r="E3" t="s">
        <v>134</v>
      </c>
    </row>
    <row r="4" spans="1:5" x14ac:dyDescent="0.25">
      <c r="B4" t="s">
        <v>136</v>
      </c>
      <c r="D4" t="s">
        <v>146</v>
      </c>
      <c r="E4" t="s">
        <v>138</v>
      </c>
    </row>
    <row r="5" spans="1:5" x14ac:dyDescent="0.25">
      <c r="E5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1" workbookViewId="0">
      <selection activeCell="D22" sqref="D22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128</v>
      </c>
      <c r="B1" s="68" t="s">
        <v>127</v>
      </c>
    </row>
    <row r="2" spans="1:14" x14ac:dyDescent="0.25">
      <c r="A2" s="67" t="s">
        <v>139</v>
      </c>
      <c r="B2" s="70" t="s">
        <v>159</v>
      </c>
    </row>
    <row r="3" spans="1:14" x14ac:dyDescent="0.25">
      <c r="A3" s="67" t="s">
        <v>140</v>
      </c>
      <c r="B3" s="66" t="str">
        <f>"BK0" &amp; B2 &amp; "/" &amp; B1</f>
        <v>BK012/24-25</v>
      </c>
    </row>
    <row r="4" spans="1:14" x14ac:dyDescent="0.25">
      <c r="A4" s="67" t="s">
        <v>83</v>
      </c>
      <c r="B4" s="71">
        <v>45567</v>
      </c>
    </row>
    <row r="5" spans="1:14" x14ac:dyDescent="0.25">
      <c r="A5" s="67" t="s">
        <v>124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153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144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122</v>
      </c>
      <c r="B13" s="68" t="s">
        <v>133</v>
      </c>
      <c r="C13" s="68"/>
      <c r="D13" s="68"/>
      <c r="E13" s="68"/>
      <c r="F13" s="68"/>
    </row>
    <row r="14" spans="1:14" x14ac:dyDescent="0.25">
      <c r="A14" s="67" t="s">
        <v>123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118</v>
      </c>
      <c r="B15" s="68" t="s">
        <v>146</v>
      </c>
    </row>
    <row r="16" spans="1:14" x14ac:dyDescent="0.25">
      <c r="A16" s="67" t="s">
        <v>119</v>
      </c>
      <c r="B16" s="68" t="s">
        <v>149</v>
      </c>
    </row>
    <row r="17" spans="1:2" x14ac:dyDescent="0.25">
      <c r="A17" s="67" t="s">
        <v>85</v>
      </c>
      <c r="B17" s="68" t="s">
        <v>150</v>
      </c>
    </row>
    <row r="18" spans="1:2" ht="30" x14ac:dyDescent="0.25">
      <c r="A18" s="74" t="s">
        <v>21</v>
      </c>
      <c r="B18" s="68" t="s">
        <v>105</v>
      </c>
    </row>
    <row r="19" spans="1:2" x14ac:dyDescent="0.25">
      <c r="A19" s="74" t="s">
        <v>26</v>
      </c>
      <c r="B19" s="68" t="s">
        <v>105</v>
      </c>
    </row>
    <row r="20" spans="1:2" x14ac:dyDescent="0.25">
      <c r="A20" s="74" t="s">
        <v>27</v>
      </c>
      <c r="B20" s="69" t="s">
        <v>154</v>
      </c>
    </row>
    <row r="21" spans="1:2" x14ac:dyDescent="0.25">
      <c r="A21" s="74" t="s">
        <v>28</v>
      </c>
      <c r="B21" s="69" t="s">
        <v>154</v>
      </c>
    </row>
    <row r="22" spans="1:2" ht="30" x14ac:dyDescent="0.25">
      <c r="A22" s="75" t="s">
        <v>24</v>
      </c>
      <c r="B22" s="68" t="s">
        <v>151</v>
      </c>
    </row>
    <row r="23" spans="1:2" x14ac:dyDescent="0.25">
      <c r="A23" s="67" t="s">
        <v>45</v>
      </c>
      <c r="B23" s="68" t="s">
        <v>160</v>
      </c>
    </row>
    <row r="24" spans="1:2" x14ac:dyDescent="0.25">
      <c r="A24" s="67" t="s">
        <v>46</v>
      </c>
      <c r="B24" s="68">
        <v>505</v>
      </c>
    </row>
    <row r="25" spans="1:2" x14ac:dyDescent="0.25">
      <c r="A25" s="67" t="s">
        <v>86</v>
      </c>
      <c r="B25" s="68">
        <v>447.66</v>
      </c>
    </row>
    <row r="26" spans="1:2" x14ac:dyDescent="0.25">
      <c r="A26" s="69" t="s">
        <v>33</v>
      </c>
      <c r="B26" s="68">
        <v>15.77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abSelected="1" topLeftCell="A25" workbookViewId="0">
      <selection activeCell="M34" sqref="M34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2" t="s">
        <v>40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5.75" thickBot="1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</row>
    <row r="3" spans="1:10" x14ac:dyDescent="0.25">
      <c r="A3" s="9" t="s">
        <v>0</v>
      </c>
      <c r="B3" s="1"/>
      <c r="C3" s="1"/>
      <c r="D3" s="2"/>
      <c r="E3" s="133" t="s">
        <v>7</v>
      </c>
      <c r="F3" s="138"/>
      <c r="G3" s="134"/>
      <c r="H3" s="133" t="s">
        <v>8</v>
      </c>
      <c r="I3" s="138"/>
      <c r="J3" s="134"/>
    </row>
    <row r="4" spans="1:10" ht="15.75" thickBot="1" x14ac:dyDescent="0.3">
      <c r="A4" s="3" t="s">
        <v>1</v>
      </c>
      <c r="B4" s="4"/>
      <c r="C4" s="4"/>
      <c r="D4" s="5"/>
      <c r="E4" s="104" t="str">
        <f>'input data'!B3</f>
        <v>BK012/24-25</v>
      </c>
      <c r="F4" s="121"/>
      <c r="G4" s="105"/>
      <c r="H4" s="153">
        <f>'input data'!B4</f>
        <v>45567</v>
      </c>
      <c r="I4" s="121"/>
      <c r="J4" s="105"/>
    </row>
    <row r="5" spans="1:10" x14ac:dyDescent="0.25">
      <c r="A5" s="10" t="s">
        <v>2</v>
      </c>
      <c r="B5" s="4"/>
      <c r="C5" s="4"/>
      <c r="D5" s="5"/>
      <c r="E5" s="133" t="s">
        <v>17</v>
      </c>
      <c r="F5" s="138"/>
      <c r="G5" s="134"/>
      <c r="H5" s="133" t="s">
        <v>9</v>
      </c>
      <c r="I5" s="138"/>
      <c r="J5" s="134"/>
    </row>
    <row r="6" spans="1:10" ht="15.75" thickBot="1" x14ac:dyDescent="0.3">
      <c r="A6" s="10" t="s">
        <v>4</v>
      </c>
      <c r="B6" s="4"/>
      <c r="C6" s="4"/>
      <c r="D6" s="5"/>
      <c r="E6" s="104"/>
      <c r="F6" s="121"/>
      <c r="G6" s="105"/>
      <c r="H6" s="154" t="str">
        <f>'input data'!B5</f>
        <v>AD240424008317F</v>
      </c>
      <c r="I6" s="155"/>
      <c r="J6" s="136"/>
    </row>
    <row r="7" spans="1:10" x14ac:dyDescent="0.25">
      <c r="A7" s="10" t="s">
        <v>3</v>
      </c>
      <c r="B7" s="4"/>
      <c r="C7" s="4"/>
      <c r="D7" s="5"/>
      <c r="E7" s="133" t="s">
        <v>16</v>
      </c>
      <c r="F7" s="138"/>
      <c r="G7" s="134"/>
      <c r="H7" s="133" t="s">
        <v>10</v>
      </c>
      <c r="I7" s="138"/>
      <c r="J7" s="134"/>
    </row>
    <row r="8" spans="1:10" ht="15.75" thickBot="1" x14ac:dyDescent="0.3">
      <c r="A8" s="11" t="s">
        <v>41</v>
      </c>
      <c r="B8" s="4"/>
      <c r="C8" s="4"/>
      <c r="D8" s="5"/>
      <c r="E8" s="104" t="s">
        <v>12</v>
      </c>
      <c r="F8" s="121"/>
      <c r="G8" s="105"/>
      <c r="H8" s="135" t="s">
        <v>11</v>
      </c>
      <c r="I8" s="155"/>
      <c r="J8" s="136"/>
    </row>
    <row r="9" spans="1:10" x14ac:dyDescent="0.25">
      <c r="A9" s="12" t="s">
        <v>5</v>
      </c>
      <c r="B9" s="4"/>
      <c r="C9" s="4"/>
      <c r="D9" s="5"/>
      <c r="E9" s="133" t="s">
        <v>18</v>
      </c>
      <c r="F9" s="138"/>
      <c r="G9" s="134"/>
      <c r="H9" s="133" t="s">
        <v>43</v>
      </c>
      <c r="I9" s="138"/>
      <c r="J9" s="134"/>
    </row>
    <row r="10" spans="1:10" ht="15.75" thickBot="1" x14ac:dyDescent="0.3">
      <c r="A10" s="12" t="s">
        <v>6</v>
      </c>
      <c r="B10" s="4"/>
      <c r="C10" s="4"/>
      <c r="D10" s="5"/>
      <c r="E10" s="100" t="str">
        <f>'input data'!B13</f>
        <v>Loose packing</v>
      </c>
      <c r="F10" s="116"/>
      <c r="G10" s="101"/>
      <c r="H10" s="100" t="str">
        <f>'input data'!B12 &amp; " " &amp; 'input data'!B14</f>
        <v>1 FCL</v>
      </c>
      <c r="I10" s="116"/>
      <c r="J10" s="101"/>
    </row>
    <row r="11" spans="1:10" ht="15.75" thickBot="1" x14ac:dyDescent="0.3">
      <c r="A11" s="90" t="s">
        <v>13</v>
      </c>
      <c r="B11" s="119"/>
      <c r="C11" s="119"/>
      <c r="D11" s="120"/>
      <c r="E11" s="175" t="s">
        <v>116</v>
      </c>
      <c r="F11" s="169"/>
      <c r="G11" s="170"/>
      <c r="H11" s="169" t="s">
        <v>117</v>
      </c>
      <c r="I11" s="169"/>
      <c r="J11" s="170"/>
    </row>
    <row r="12" spans="1:10" ht="15" customHeight="1" x14ac:dyDescent="0.25">
      <c r="A12" s="178" t="s">
        <v>14</v>
      </c>
      <c r="B12" s="179"/>
      <c r="C12" s="179"/>
      <c r="D12" s="180"/>
      <c r="E12" s="176" t="str">
        <f>'input data'!B15</f>
        <v>CNF</v>
      </c>
      <c r="F12" s="171"/>
      <c r="G12" s="172"/>
      <c r="H12" s="171" t="str">
        <f>'input data'!B16</f>
        <v>Against Documents</v>
      </c>
      <c r="I12" s="171"/>
      <c r="J12" s="172"/>
    </row>
    <row r="13" spans="1:10" ht="15.75" thickBot="1" x14ac:dyDescent="0.3">
      <c r="A13" s="3"/>
      <c r="B13" s="4"/>
      <c r="C13" s="4"/>
      <c r="D13" s="5"/>
      <c r="E13" s="177"/>
      <c r="F13" s="173"/>
      <c r="G13" s="174"/>
      <c r="H13" s="173"/>
      <c r="I13" s="173"/>
      <c r="J13" s="174"/>
    </row>
    <row r="14" spans="1:10" x14ac:dyDescent="0.25">
      <c r="A14" s="9" t="s">
        <v>15</v>
      </c>
      <c r="B14" s="1"/>
      <c r="C14" s="1"/>
      <c r="D14" s="2"/>
      <c r="E14" s="167" t="s">
        <v>115</v>
      </c>
      <c r="F14" s="126"/>
      <c r="G14" s="126"/>
      <c r="H14" s="126"/>
      <c r="I14" s="126"/>
      <c r="J14" s="127"/>
    </row>
    <row r="15" spans="1:10" x14ac:dyDescent="0.25">
      <c r="A15" s="160" t="str">
        <f>'input data'!B6</f>
        <v>NGUYEN MINH IMPORT EXPORT TM&amp;DV COMPANY LIMITED
1041/82/1 Tran Xuan Soan, Tan Hung WardDistrict 7, Ho Chi Minh city
Tax no 0318435362
Cell phone: +84 0934042855</v>
      </c>
      <c r="B15" s="161"/>
      <c r="C15" s="161"/>
      <c r="D15" s="162"/>
      <c r="E15" s="128"/>
      <c r="F15" s="129"/>
      <c r="G15" s="129"/>
      <c r="H15" s="129"/>
      <c r="I15" s="129"/>
      <c r="J15" s="130"/>
    </row>
    <row r="16" spans="1:10" x14ac:dyDescent="0.25">
      <c r="A16" s="163"/>
      <c r="B16" s="161"/>
      <c r="C16" s="161"/>
      <c r="D16" s="162"/>
      <c r="E16" s="128"/>
      <c r="F16" s="129"/>
      <c r="G16" s="129"/>
      <c r="H16" s="129"/>
      <c r="I16" s="129"/>
      <c r="J16" s="130"/>
    </row>
    <row r="17" spans="1:10" x14ac:dyDescent="0.25">
      <c r="A17" s="163"/>
      <c r="B17" s="161"/>
      <c r="C17" s="161"/>
      <c r="D17" s="162"/>
      <c r="E17" s="128"/>
      <c r="F17" s="129"/>
      <c r="G17" s="129"/>
      <c r="H17" s="129"/>
      <c r="I17" s="129"/>
      <c r="J17" s="130"/>
    </row>
    <row r="18" spans="1:10" x14ac:dyDescent="0.25">
      <c r="A18" s="163"/>
      <c r="B18" s="161"/>
      <c r="C18" s="161"/>
      <c r="D18" s="162"/>
      <c r="E18" s="128"/>
      <c r="F18" s="129"/>
      <c r="G18" s="129"/>
      <c r="H18" s="129"/>
      <c r="I18" s="129"/>
      <c r="J18" s="130"/>
    </row>
    <row r="19" spans="1:10" x14ac:dyDescent="0.25">
      <c r="A19" s="163"/>
      <c r="B19" s="161"/>
      <c r="C19" s="161"/>
      <c r="D19" s="162"/>
      <c r="E19" s="128"/>
      <c r="F19" s="129"/>
      <c r="G19" s="129"/>
      <c r="H19" s="129"/>
      <c r="I19" s="129"/>
      <c r="J19" s="130"/>
    </row>
    <row r="20" spans="1:10" ht="48" customHeight="1" thickBot="1" x14ac:dyDescent="0.3">
      <c r="A20" s="164"/>
      <c r="B20" s="165"/>
      <c r="C20" s="165"/>
      <c r="D20" s="166"/>
      <c r="E20" s="151"/>
      <c r="F20" s="168"/>
      <c r="G20" s="168"/>
      <c r="H20" s="168"/>
      <c r="I20" s="168"/>
      <c r="J20" s="152"/>
    </row>
    <row r="21" spans="1:10" x14ac:dyDescent="0.25">
      <c r="A21" s="137" t="s">
        <v>19</v>
      </c>
      <c r="B21" s="145"/>
      <c r="C21" s="137" t="s">
        <v>21</v>
      </c>
      <c r="D21" s="145"/>
      <c r="E21" s="137" t="s">
        <v>22</v>
      </c>
      <c r="F21" s="138"/>
      <c r="G21" s="134"/>
      <c r="H21" s="137" t="s">
        <v>24</v>
      </c>
      <c r="I21" s="144"/>
      <c r="J21" s="145"/>
    </row>
    <row r="22" spans="1:10" ht="14.45" customHeight="1" x14ac:dyDescent="0.25">
      <c r="A22" s="158" t="s">
        <v>20</v>
      </c>
      <c r="B22" s="159"/>
      <c r="C22" s="128" t="str">
        <f>'input data'!B18</f>
        <v>Chennai</v>
      </c>
      <c r="D22" s="130"/>
      <c r="E22" s="139" t="s">
        <v>23</v>
      </c>
      <c r="F22" s="140"/>
      <c r="G22" s="141"/>
      <c r="H22" s="139" t="str">
        <f>'input data'!B22</f>
        <v>VIETNAM</v>
      </c>
      <c r="I22" s="146"/>
      <c r="J22" s="147"/>
    </row>
    <row r="23" spans="1:10" ht="15" customHeight="1" thickBot="1" x14ac:dyDescent="0.3">
      <c r="A23" s="156"/>
      <c r="B23" s="157"/>
      <c r="C23" s="151"/>
      <c r="D23" s="152"/>
      <c r="E23" s="142"/>
      <c r="F23" s="124"/>
      <c r="G23" s="143"/>
      <c r="H23" s="148"/>
      <c r="I23" s="149"/>
      <c r="J23" s="150"/>
    </row>
    <row r="24" spans="1:10" x14ac:dyDescent="0.25">
      <c r="A24" s="133" t="s">
        <v>25</v>
      </c>
      <c r="B24" s="134"/>
      <c r="C24" s="138" t="s">
        <v>26</v>
      </c>
      <c r="D24" s="134"/>
      <c r="E24" s="133" t="s">
        <v>27</v>
      </c>
      <c r="F24" s="138"/>
      <c r="G24" s="134"/>
      <c r="H24" s="138" t="s">
        <v>28</v>
      </c>
      <c r="I24" s="138"/>
      <c r="J24" s="134"/>
    </row>
    <row r="25" spans="1:10" ht="15.75" thickBot="1" x14ac:dyDescent="0.3">
      <c r="A25" s="104"/>
      <c r="B25" s="105"/>
      <c r="C25" s="135" t="str">
        <f>'input data'!B19</f>
        <v>Chennai</v>
      </c>
      <c r="D25" s="136"/>
      <c r="E25" s="135" t="str">
        <f>'input data'!B20</f>
        <v>DA NANG</v>
      </c>
      <c r="F25" s="155"/>
      <c r="G25" s="136"/>
      <c r="H25" s="135" t="str">
        <f>'input data'!B21</f>
        <v>DA NANG</v>
      </c>
      <c r="I25" s="155"/>
      <c r="J25" s="136"/>
    </row>
    <row r="26" spans="1:10" x14ac:dyDescent="0.25">
      <c r="A26" s="131" t="s">
        <v>51</v>
      </c>
      <c r="B26" s="125" t="s">
        <v>29</v>
      </c>
      <c r="C26" s="126"/>
      <c r="D26" s="127"/>
      <c r="E26" s="131" t="s">
        <v>30</v>
      </c>
      <c r="F26" s="133" t="s">
        <v>31</v>
      </c>
      <c r="G26" s="134"/>
      <c r="H26" s="13" t="s">
        <v>33</v>
      </c>
      <c r="I26" s="133" t="s">
        <v>34</v>
      </c>
      <c r="J26" s="134"/>
    </row>
    <row r="27" spans="1:10" ht="15.75" thickBot="1" x14ac:dyDescent="0.3">
      <c r="A27" s="132"/>
      <c r="B27" s="128"/>
      <c r="C27" s="129"/>
      <c r="D27" s="130"/>
      <c r="E27" s="132"/>
      <c r="F27" s="135" t="s">
        <v>32</v>
      </c>
      <c r="G27" s="136"/>
      <c r="H27" s="14" t="s">
        <v>32</v>
      </c>
      <c r="I27" s="135" t="s">
        <v>35</v>
      </c>
      <c r="J27" s="136"/>
    </row>
    <row r="28" spans="1:10" ht="15.75" thickBot="1" x14ac:dyDescent="0.3">
      <c r="A28" s="62">
        <v>1</v>
      </c>
      <c r="B28" s="98" t="str">
        <f>'input data'!B17</f>
        <v>POLISHED GRANITE SLABS</v>
      </c>
      <c r="C28" s="117"/>
      <c r="D28" s="99"/>
      <c r="E28" s="63">
        <v>68022390</v>
      </c>
      <c r="F28" s="98">
        <f>'input data'!B25</f>
        <v>447.66</v>
      </c>
      <c r="G28" s="99"/>
      <c r="H28" s="64">
        <f>'input data'!B26</f>
        <v>15.77</v>
      </c>
      <c r="I28" s="106">
        <f>H28*F28</f>
        <v>7059.5982000000004</v>
      </c>
      <c r="J28" s="99"/>
    </row>
    <row r="29" spans="1:10" x14ac:dyDescent="0.25">
      <c r="A29" s="27"/>
      <c r="B29" s="100"/>
      <c r="C29" s="116"/>
      <c r="D29" s="101"/>
      <c r="E29" s="25"/>
      <c r="F29" s="100"/>
      <c r="G29" s="101"/>
      <c r="H29" s="56"/>
      <c r="I29" s="102"/>
      <c r="J29" s="103"/>
    </row>
    <row r="30" spans="1:10" x14ac:dyDescent="0.25">
      <c r="A30" s="27"/>
      <c r="B30" s="100"/>
      <c r="C30" s="116"/>
      <c r="D30" s="101"/>
      <c r="E30" s="25"/>
      <c r="F30" s="100"/>
      <c r="G30" s="101"/>
      <c r="H30" s="22"/>
      <c r="I30" s="55"/>
      <c r="J30" s="56"/>
    </row>
    <row r="31" spans="1:10" ht="15.75" thickBot="1" x14ac:dyDescent="0.3">
      <c r="A31" s="60"/>
      <c r="B31" s="104"/>
      <c r="C31" s="121"/>
      <c r="D31" s="105"/>
      <c r="E31" s="61"/>
      <c r="F31" s="104"/>
      <c r="G31" s="105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100" t="str">
        <f>UPPER('input data'!B23)</f>
        <v>ONEU3010821</v>
      </c>
      <c r="B33" s="116"/>
      <c r="C33" s="20">
        <f>'input data'!B24</f>
        <v>505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97"/>
      <c r="G34" s="9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125</v>
      </c>
      <c r="B36" s="15"/>
      <c r="C36" s="15"/>
      <c r="D36" s="15"/>
      <c r="E36" s="15"/>
      <c r="F36" s="15"/>
      <c r="G36" s="15"/>
      <c r="H36" s="16"/>
      <c r="I36" s="93">
        <f>SUM(I28:J35)</f>
        <v>7059.5982000000004</v>
      </c>
      <c r="J36" s="94"/>
    </row>
    <row r="37" spans="1:10" ht="15.75" thickBot="1" x14ac:dyDescent="0.3">
      <c r="A37" s="87" t="s">
        <v>161</v>
      </c>
      <c r="B37" s="24"/>
      <c r="C37" s="24"/>
      <c r="D37" s="24"/>
      <c r="E37" s="24"/>
      <c r="F37" s="24"/>
      <c r="G37" s="24"/>
      <c r="H37" s="65"/>
      <c r="I37" s="95"/>
      <c r="J37" s="96"/>
    </row>
    <row r="38" spans="1:10" x14ac:dyDescent="0.25">
      <c r="A38" s="118" t="s">
        <v>36</v>
      </c>
      <c r="B38" s="119"/>
      <c r="C38" s="119"/>
      <c r="D38" s="120"/>
      <c r="E38" s="90" t="s">
        <v>37</v>
      </c>
      <c r="F38" s="91"/>
      <c r="G38" s="91"/>
      <c r="H38" s="91"/>
      <c r="I38" s="91"/>
      <c r="J38" s="92"/>
    </row>
    <row r="39" spans="1:10" ht="19.5" customHeight="1" x14ac:dyDescent="0.25">
      <c r="A39" s="107" t="s">
        <v>52</v>
      </c>
      <c r="B39" s="108"/>
      <c r="C39" s="108"/>
      <c r="D39" s="109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07"/>
      <c r="B40" s="108"/>
      <c r="C40" s="108"/>
      <c r="D40" s="109"/>
      <c r="E40" s="3"/>
      <c r="F40" s="4"/>
      <c r="G40" s="4"/>
      <c r="H40" s="4"/>
      <c r="I40" s="4"/>
      <c r="J40" s="5"/>
    </row>
    <row r="41" spans="1:10" x14ac:dyDescent="0.25">
      <c r="A41" s="110" t="s">
        <v>152</v>
      </c>
      <c r="B41" s="111"/>
      <c r="C41" s="111"/>
      <c r="D41" s="112"/>
      <c r="E41" s="3"/>
      <c r="F41" s="4"/>
      <c r="G41" s="4"/>
      <c r="H41" s="4"/>
      <c r="I41" s="4"/>
      <c r="J41" s="5"/>
    </row>
    <row r="42" spans="1:10" ht="18.75" customHeight="1" thickBot="1" x14ac:dyDescent="0.3">
      <c r="A42" s="113"/>
      <c r="B42" s="114"/>
      <c r="C42" s="114"/>
      <c r="D42" s="115"/>
      <c r="E42" s="6" t="s">
        <v>39</v>
      </c>
      <c r="F42" s="7"/>
      <c r="G42" s="7"/>
      <c r="H42" s="7"/>
      <c r="I42" s="7"/>
      <c r="J42" s="8"/>
    </row>
  </sheetData>
  <mergeCells count="66"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  <mergeCell ref="A22:B22"/>
    <mergeCell ref="A15:D20"/>
    <mergeCell ref="E14:J20"/>
    <mergeCell ref="E25:G25"/>
    <mergeCell ref="A25:B25"/>
    <mergeCell ref="H25:J25"/>
    <mergeCell ref="E24:G24"/>
    <mergeCell ref="H24:J24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39:D40"/>
    <mergeCell ref="A41:D42"/>
    <mergeCell ref="A33:B33"/>
    <mergeCell ref="B28:D28"/>
    <mergeCell ref="B29:D29"/>
    <mergeCell ref="A38:D38"/>
    <mergeCell ref="B30:D30"/>
    <mergeCell ref="B31:D31"/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3" workbookViewId="0">
      <selection activeCell="M33" sqref="M33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84" t="s">
        <v>53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90" t="s">
        <v>54</v>
      </c>
      <c r="B2" s="119"/>
      <c r="C2" s="119"/>
      <c r="D2" s="119"/>
      <c r="E2" s="119"/>
      <c r="F2" s="120"/>
      <c r="G2" s="133" t="s">
        <v>7</v>
      </c>
      <c r="H2" s="134"/>
      <c r="I2" s="185" t="s">
        <v>8</v>
      </c>
      <c r="J2" s="186"/>
    </row>
    <row r="3" spans="1:10" ht="16.5" thickBot="1" x14ac:dyDescent="0.3">
      <c r="A3" s="187" t="s">
        <v>55</v>
      </c>
      <c r="B3" s="188"/>
      <c r="C3" s="188"/>
      <c r="D3" s="188"/>
      <c r="E3" s="188"/>
      <c r="F3" s="189"/>
      <c r="G3" s="104" t="str">
        <f>Inovice!E4</f>
        <v>BK012/24-25</v>
      </c>
      <c r="H3" s="105"/>
      <c r="I3" s="153">
        <f>Inovice!H4</f>
        <v>45567</v>
      </c>
      <c r="J3" s="105"/>
    </row>
    <row r="4" spans="1:10" x14ac:dyDescent="0.25">
      <c r="A4" s="18" t="s">
        <v>56</v>
      </c>
      <c r="B4" s="21"/>
      <c r="C4" s="21"/>
      <c r="D4" s="21"/>
      <c r="E4" s="21"/>
      <c r="F4" s="22"/>
      <c r="G4" s="185" t="s">
        <v>9</v>
      </c>
      <c r="H4" s="190"/>
      <c r="I4" s="190"/>
      <c r="J4" s="186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35" t="s">
        <v>42</v>
      </c>
      <c r="H5" s="155"/>
      <c r="I5" s="155"/>
      <c r="J5" s="136"/>
    </row>
    <row r="6" spans="1:10" ht="15.75" thickBot="1" x14ac:dyDescent="0.3">
      <c r="A6" s="191" t="s">
        <v>58</v>
      </c>
      <c r="B6" s="188"/>
      <c r="C6" s="188"/>
      <c r="D6" s="188"/>
      <c r="E6" s="188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92" t="s">
        <v>13</v>
      </c>
      <c r="B11" s="91"/>
      <c r="C11" s="91"/>
      <c r="D11" s="91"/>
      <c r="E11" s="91"/>
      <c r="F11" s="2"/>
      <c r="G11" s="47" t="s">
        <v>64</v>
      </c>
      <c r="H11" s="1"/>
      <c r="I11" s="1"/>
      <c r="J11" s="2"/>
    </row>
    <row r="12" spans="1:10" x14ac:dyDescent="0.25">
      <c r="A12" s="193" t="s">
        <v>65</v>
      </c>
      <c r="B12" s="194"/>
      <c r="C12" s="194"/>
      <c r="D12" s="194"/>
      <c r="E12" s="194"/>
      <c r="F12" s="22"/>
      <c r="G12" s="18"/>
      <c r="H12" s="21"/>
      <c r="I12" s="21"/>
      <c r="J12" s="22"/>
    </row>
    <row r="13" spans="1:10" ht="15.75" thickBot="1" x14ac:dyDescent="0.3">
      <c r="A13" s="195"/>
      <c r="B13" s="196"/>
      <c r="C13" s="196"/>
      <c r="D13" s="196"/>
      <c r="E13" s="196"/>
      <c r="F13" s="8"/>
      <c r="G13" s="18"/>
      <c r="H13" s="21"/>
      <c r="I13" s="21"/>
      <c r="J13" s="22"/>
    </row>
    <row r="14" spans="1:10" x14ac:dyDescent="0.25">
      <c r="A14" s="181" t="s">
        <v>15</v>
      </c>
      <c r="B14" s="182"/>
      <c r="C14" s="182"/>
      <c r="D14" s="182"/>
      <c r="E14" s="182"/>
      <c r="F14" s="183"/>
      <c r="G14" s="18"/>
      <c r="H14" s="21"/>
      <c r="I14" s="21"/>
      <c r="J14" s="22"/>
    </row>
    <row r="15" spans="1:10" x14ac:dyDescent="0.25">
      <c r="A15" s="160" t="str">
        <f>Inovice!A15</f>
        <v>NGUYEN MINH IMPORT EXPORT TM&amp;DV COMPANY LIMITED
1041/82/1 Tran Xuan Soan, Tan Hung WardDistrict 7, Ho Chi Minh city
Tax no 0318435362
Cell phone: +84 0934042855</v>
      </c>
      <c r="B15" s="111"/>
      <c r="C15" s="111"/>
      <c r="D15" s="111"/>
      <c r="E15" s="111"/>
      <c r="F15" s="112"/>
      <c r="G15" s="18"/>
      <c r="H15" s="21"/>
      <c r="I15" s="21"/>
      <c r="J15" s="22"/>
    </row>
    <row r="16" spans="1:10" x14ac:dyDescent="0.25">
      <c r="A16" s="160"/>
      <c r="B16" s="111"/>
      <c r="C16" s="111"/>
      <c r="D16" s="111"/>
      <c r="E16" s="111"/>
      <c r="F16" s="112"/>
      <c r="G16" s="18"/>
      <c r="H16" s="21"/>
      <c r="I16" s="21"/>
      <c r="J16" s="22"/>
    </row>
    <row r="17" spans="1:10" ht="15.75" thickBot="1" x14ac:dyDescent="0.3">
      <c r="A17" s="160"/>
      <c r="B17" s="111"/>
      <c r="C17" s="111"/>
      <c r="D17" s="111"/>
      <c r="E17" s="111"/>
      <c r="F17" s="112"/>
      <c r="G17" s="18"/>
      <c r="H17" s="21"/>
      <c r="I17" s="21"/>
      <c r="J17" s="22"/>
    </row>
    <row r="18" spans="1:10" ht="37.5" customHeight="1" x14ac:dyDescent="0.25">
      <c r="A18" s="160"/>
      <c r="B18" s="111"/>
      <c r="C18" s="111"/>
      <c r="D18" s="111"/>
      <c r="E18" s="111"/>
      <c r="F18" s="112"/>
      <c r="G18" s="203" t="s">
        <v>66</v>
      </c>
      <c r="H18" s="204"/>
      <c r="I18" s="207" t="s">
        <v>67</v>
      </c>
      <c r="J18" s="204"/>
    </row>
    <row r="19" spans="1:10" ht="15" customHeight="1" thickBot="1" x14ac:dyDescent="0.3">
      <c r="A19" s="160"/>
      <c r="B19" s="111"/>
      <c r="C19" s="111"/>
      <c r="D19" s="111"/>
      <c r="E19" s="111"/>
      <c r="F19" s="112"/>
      <c r="G19" s="205"/>
      <c r="H19" s="206"/>
      <c r="I19" s="208"/>
      <c r="J19" s="206"/>
    </row>
    <row r="20" spans="1:10" ht="30.75" customHeight="1" thickBot="1" x14ac:dyDescent="0.3">
      <c r="A20" s="113"/>
      <c r="B20" s="114"/>
      <c r="C20" s="114"/>
      <c r="D20" s="114"/>
      <c r="E20" s="114"/>
      <c r="F20" s="115"/>
      <c r="G20" s="151" t="s">
        <v>23</v>
      </c>
      <c r="H20" s="152"/>
      <c r="I20" s="151" t="str">
        <f>Inovice!H22</f>
        <v>VIETNAM</v>
      </c>
      <c r="J20" s="152"/>
    </row>
    <row r="21" spans="1:10" ht="15.75" thickBot="1" x14ac:dyDescent="0.3">
      <c r="A21" s="197" t="s">
        <v>68</v>
      </c>
      <c r="B21" s="198"/>
      <c r="C21" s="199"/>
      <c r="D21" s="197" t="s">
        <v>69</v>
      </c>
      <c r="E21" s="198"/>
      <c r="F21" s="199"/>
      <c r="G21" s="200" t="s">
        <v>120</v>
      </c>
      <c r="H21" s="201"/>
      <c r="I21" s="201"/>
      <c r="J21" s="202"/>
    </row>
    <row r="22" spans="1:10" ht="15.75" thickBot="1" x14ac:dyDescent="0.3">
      <c r="A22" s="104"/>
      <c r="B22" s="121"/>
      <c r="C22" s="105"/>
      <c r="D22" s="135" t="str">
        <f>Inovice!C22</f>
        <v>Chennai</v>
      </c>
      <c r="E22" s="155"/>
      <c r="F22" s="136"/>
      <c r="G22" s="177" t="str">
        <f>'input data'!B15</f>
        <v>CNF</v>
      </c>
      <c r="H22" s="173"/>
      <c r="I22" s="173"/>
      <c r="J22" s="174"/>
    </row>
    <row r="23" spans="1:10" x14ac:dyDescent="0.25">
      <c r="A23" s="197" t="s">
        <v>70</v>
      </c>
      <c r="B23" s="198"/>
      <c r="C23" s="199"/>
      <c r="D23" s="197" t="s">
        <v>71</v>
      </c>
      <c r="E23" s="198"/>
      <c r="F23" s="199"/>
      <c r="G23" s="57"/>
      <c r="H23" s="58"/>
      <c r="I23" s="58"/>
      <c r="J23" s="59"/>
    </row>
    <row r="24" spans="1:10" ht="15.75" thickBot="1" x14ac:dyDescent="0.3">
      <c r="A24" s="104"/>
      <c r="B24" s="121"/>
      <c r="C24" s="105"/>
      <c r="D24" s="135" t="str">
        <f>Inovice!C25</f>
        <v>Chennai</v>
      </c>
      <c r="E24" s="155"/>
      <c r="F24" s="136"/>
      <c r="G24" s="6"/>
      <c r="H24" s="7"/>
      <c r="I24" s="7"/>
      <c r="J24" s="8"/>
    </row>
    <row r="25" spans="1:10" ht="15.75" customHeight="1" thickBot="1" x14ac:dyDescent="0.3">
      <c r="A25" s="197" t="s">
        <v>27</v>
      </c>
      <c r="B25" s="198"/>
      <c r="C25" s="199"/>
      <c r="D25" s="197" t="s">
        <v>28</v>
      </c>
      <c r="E25" s="198"/>
      <c r="F25" s="199"/>
      <c r="G25" s="209" t="s">
        <v>121</v>
      </c>
      <c r="H25" s="210"/>
      <c r="I25" s="210"/>
      <c r="J25" s="211"/>
    </row>
    <row r="26" spans="1:10" ht="15.75" thickBot="1" x14ac:dyDescent="0.3">
      <c r="A26" s="156" t="str">
        <f>Inovice!E25</f>
        <v>DA NANG</v>
      </c>
      <c r="B26" s="97"/>
      <c r="C26" s="157"/>
      <c r="D26" s="156" t="str">
        <f>Inovice!H25</f>
        <v>DA NANG</v>
      </c>
      <c r="E26" s="97"/>
      <c r="F26" s="157"/>
      <c r="G26" s="203" t="str">
        <f>'input data'!B16</f>
        <v>Against Documents</v>
      </c>
      <c r="H26" s="207"/>
      <c r="I26" s="207"/>
      <c r="J26" s="204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35" t="s">
        <v>72</v>
      </c>
      <c r="C28" s="136"/>
      <c r="D28" s="135" t="s">
        <v>29</v>
      </c>
      <c r="E28" s="155"/>
      <c r="F28" s="155"/>
      <c r="G28" s="79"/>
      <c r="H28" s="80"/>
      <c r="I28" s="135" t="s">
        <v>32</v>
      </c>
      <c r="J28" s="136"/>
    </row>
    <row r="29" spans="1:10" ht="15.75" thickBot="1" x14ac:dyDescent="0.3">
      <c r="A29" s="62">
        <v>1</v>
      </c>
      <c r="B29" s="98">
        <f>Inovice!E28</f>
        <v>68022390</v>
      </c>
      <c r="C29" s="99"/>
      <c r="D29" s="212" t="str">
        <f>Inovice!B28</f>
        <v>POLISHED GRANITE SLABS</v>
      </c>
      <c r="E29" s="213"/>
      <c r="F29" s="213"/>
      <c r="G29" s="213"/>
      <c r="H29" s="214"/>
      <c r="I29" s="215">
        <f>Inovice!F28</f>
        <v>447.66</v>
      </c>
      <c r="J29" s="216"/>
    </row>
    <row r="30" spans="1:10" x14ac:dyDescent="0.25">
      <c r="A30" s="28"/>
      <c r="B30" s="100"/>
      <c r="C30" s="101"/>
      <c r="D30" s="31"/>
      <c r="E30" s="31"/>
      <c r="F30" s="31"/>
      <c r="G30" s="31"/>
      <c r="H30" s="32"/>
      <c r="I30" s="100"/>
      <c r="J30" s="101"/>
    </row>
    <row r="31" spans="1:10" ht="15.75" thickBot="1" x14ac:dyDescent="0.3">
      <c r="A31" s="48"/>
      <c r="B31" s="104"/>
      <c r="C31" s="105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217">
        <f>SUM(I29:J29)</f>
        <v>447.66</v>
      </c>
      <c r="J32" s="170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56" t="s">
        <v>74</v>
      </c>
      <c r="B34" s="97"/>
      <c r="C34" s="41" t="s">
        <v>46</v>
      </c>
      <c r="D34" s="97" t="s">
        <v>47</v>
      </c>
      <c r="E34" s="97"/>
      <c r="F34" s="41" t="s">
        <v>48</v>
      </c>
      <c r="G34" s="41"/>
      <c r="H34" s="21"/>
      <c r="I34" s="41"/>
      <c r="J34" s="39"/>
    </row>
    <row r="35" spans="1:10" x14ac:dyDescent="0.25">
      <c r="A35" s="100" t="str">
        <f>Inovice!A33</f>
        <v>ONEU3010821</v>
      </c>
      <c r="B35" s="116"/>
      <c r="C35" s="31">
        <f>Inovice!C33</f>
        <v>505</v>
      </c>
      <c r="D35" s="218" t="s">
        <v>75</v>
      </c>
      <c r="E35" s="218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141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90" t="s">
        <v>78</v>
      </c>
      <c r="B40" s="119"/>
      <c r="C40" s="119"/>
      <c r="D40" s="119"/>
      <c r="E40" s="119"/>
      <c r="F40" s="120"/>
      <c r="G40" s="90" t="s">
        <v>37</v>
      </c>
      <c r="H40" s="119"/>
      <c r="I40" s="119"/>
      <c r="J40" s="120"/>
    </row>
    <row r="41" spans="1:10" x14ac:dyDescent="0.25">
      <c r="A41" s="219" t="s">
        <v>79</v>
      </c>
      <c r="B41" s="220"/>
      <c r="C41" s="220"/>
      <c r="D41" s="220"/>
      <c r="E41" s="220"/>
      <c r="F41" s="221"/>
      <c r="G41" s="18"/>
      <c r="H41" s="21"/>
      <c r="I41" s="21"/>
      <c r="J41" s="22"/>
    </row>
    <row r="42" spans="1:10" x14ac:dyDescent="0.25">
      <c r="A42" s="222" t="s">
        <v>80</v>
      </c>
      <c r="B42" s="223"/>
      <c r="C42" s="223"/>
      <c r="D42" s="223"/>
      <c r="E42" s="223"/>
      <c r="F42" s="224"/>
      <c r="G42" s="18"/>
      <c r="H42" s="21"/>
      <c r="I42" s="21"/>
      <c r="J42" s="22"/>
    </row>
    <row r="43" spans="1:10" ht="15.75" thickBot="1" x14ac:dyDescent="0.3">
      <c r="A43" s="225" t="s">
        <v>81</v>
      </c>
      <c r="B43" s="226"/>
      <c r="C43" s="226"/>
      <c r="D43" s="226"/>
      <c r="E43" s="226"/>
      <c r="F43" s="227"/>
      <c r="G43" s="228" t="s">
        <v>82</v>
      </c>
      <c r="H43" s="229"/>
      <c r="I43" s="229"/>
      <c r="J43" s="230"/>
    </row>
  </sheetData>
  <mergeCells count="54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0" zoomScaleNormal="100" workbookViewId="0">
      <selection activeCell="O9" sqref="O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9" t="s">
        <v>1</v>
      </c>
      <c r="B1" s="260"/>
      <c r="C1" s="260"/>
      <c r="D1" s="260"/>
      <c r="E1" s="260"/>
      <c r="F1" s="260"/>
      <c r="G1" s="260"/>
      <c r="H1" s="260"/>
      <c r="I1" s="260"/>
      <c r="J1" s="261"/>
      <c r="Q1" s="257"/>
      <c r="R1" s="258"/>
      <c r="S1" s="258"/>
      <c r="T1" s="258"/>
      <c r="U1" s="258"/>
      <c r="V1" s="244"/>
      <c r="W1" s="244"/>
      <c r="X1" s="244"/>
    </row>
    <row r="2" spans="1:24" x14ac:dyDescent="0.25">
      <c r="A2" s="262"/>
      <c r="B2" s="263"/>
      <c r="C2" s="263"/>
      <c r="D2" s="263"/>
      <c r="E2" s="263"/>
      <c r="F2" s="263"/>
      <c r="G2" s="263"/>
      <c r="H2" s="263"/>
      <c r="I2" s="263"/>
      <c r="J2" s="264"/>
    </row>
    <row r="3" spans="1:24" ht="15.75" thickBot="1" x14ac:dyDescent="0.3">
      <c r="A3" s="265"/>
      <c r="B3" s="266"/>
      <c r="C3" s="266"/>
      <c r="D3" s="266"/>
      <c r="E3" s="266"/>
      <c r="F3" s="266"/>
      <c r="G3" s="266"/>
      <c r="H3" s="266"/>
      <c r="I3" s="266"/>
      <c r="J3" s="267"/>
    </row>
    <row r="4" spans="1:24" x14ac:dyDescent="0.25">
      <c r="A4" s="268" t="s">
        <v>87</v>
      </c>
      <c r="B4" s="269"/>
      <c r="C4" s="269"/>
      <c r="D4" s="269"/>
      <c r="E4" s="269"/>
      <c r="F4" s="269"/>
      <c r="G4" s="269"/>
      <c r="H4" s="269"/>
      <c r="I4" s="269"/>
      <c r="J4" s="270"/>
    </row>
    <row r="5" spans="1:24" x14ac:dyDescent="0.25">
      <c r="A5" s="234" t="s">
        <v>88</v>
      </c>
      <c r="B5" s="235"/>
      <c r="C5" s="235"/>
      <c r="D5" s="235"/>
      <c r="E5" s="235"/>
      <c r="F5" s="235"/>
      <c r="G5" s="235"/>
      <c r="H5" s="235"/>
      <c r="I5" s="235"/>
      <c r="J5" s="236"/>
    </row>
    <row r="6" spans="1:24" ht="15.75" thickBot="1" x14ac:dyDescent="0.3">
      <c r="A6" s="104" t="s">
        <v>89</v>
      </c>
      <c r="B6" s="121"/>
      <c r="C6" s="121"/>
      <c r="D6" s="121"/>
      <c r="E6" s="121"/>
      <c r="F6" s="121"/>
      <c r="G6" s="121"/>
      <c r="H6" s="121"/>
      <c r="I6" s="121"/>
      <c r="J6" s="105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37" t="s">
        <v>90</v>
      </c>
      <c r="B8" s="116"/>
      <c r="C8" s="116"/>
      <c r="D8" s="116"/>
      <c r="E8" s="116"/>
      <c r="F8" s="116"/>
      <c r="G8" s="116"/>
      <c r="H8" s="116"/>
      <c r="I8" s="116"/>
      <c r="J8" s="101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45567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155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191" t="s">
        <v>156</v>
      </c>
      <c r="B14" s="188"/>
      <c r="C14" s="188"/>
      <c r="D14" s="188"/>
      <c r="E14" s="188"/>
      <c r="F14" s="188"/>
      <c r="G14" s="21"/>
      <c r="H14" s="21"/>
      <c r="I14" s="21"/>
      <c r="J14" s="22"/>
    </row>
    <row r="15" spans="1:24" x14ac:dyDescent="0.25">
      <c r="A15" s="160" t="s">
        <v>157</v>
      </c>
      <c r="B15" s="161"/>
      <c r="C15" s="161"/>
      <c r="D15" s="161"/>
      <c r="E15" s="161"/>
      <c r="F15" s="161"/>
      <c r="G15" s="21"/>
      <c r="H15" s="21"/>
      <c r="I15" s="21"/>
      <c r="J15" s="22"/>
    </row>
    <row r="16" spans="1:24" ht="47.25" customHeight="1" x14ac:dyDescent="0.25">
      <c r="A16" s="163"/>
      <c r="B16" s="161"/>
      <c r="C16" s="161"/>
      <c r="D16" s="161"/>
      <c r="E16" s="161"/>
      <c r="F16" s="161"/>
      <c r="G16" s="21"/>
      <c r="H16" s="21"/>
      <c r="I16" s="21"/>
      <c r="J16" s="22"/>
    </row>
    <row r="17" spans="1:10" ht="15.75" x14ac:dyDescent="0.25">
      <c r="A17" s="187"/>
      <c r="B17" s="231"/>
      <c r="C17" s="231"/>
      <c r="D17" s="231"/>
      <c r="E17" s="21"/>
      <c r="F17" s="21"/>
      <c r="G17" s="21"/>
      <c r="H17" s="21"/>
      <c r="I17" s="21"/>
      <c r="J17" s="22"/>
    </row>
    <row r="18" spans="1:10" x14ac:dyDescent="0.25">
      <c r="A18" s="18" t="s">
        <v>158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40" t="s">
        <v>148</v>
      </c>
      <c r="B20" s="241"/>
      <c r="C20" s="241"/>
      <c r="D20" s="243"/>
      <c r="E20" s="175" t="s">
        <v>94</v>
      </c>
      <c r="F20" s="170"/>
      <c r="G20" s="175" t="s">
        <v>95</v>
      </c>
      <c r="H20" s="170"/>
      <c r="I20" s="175" t="s">
        <v>96</v>
      </c>
      <c r="J20" s="170"/>
    </row>
    <row r="21" spans="1:10" x14ac:dyDescent="0.25">
      <c r="A21" s="254" t="s">
        <v>147</v>
      </c>
      <c r="B21" s="255"/>
      <c r="C21" s="255"/>
      <c r="D21" s="255"/>
      <c r="E21" s="256">
        <v>99.95</v>
      </c>
      <c r="F21" s="256"/>
      <c r="G21" s="256">
        <v>4817</v>
      </c>
      <c r="H21" s="256"/>
      <c r="I21" s="248">
        <f>E21*G21</f>
        <v>481459.15</v>
      </c>
      <c r="J21" s="249"/>
    </row>
    <row r="22" spans="1:10" ht="15.75" x14ac:dyDescent="0.25">
      <c r="A22" s="100"/>
      <c r="B22" s="116"/>
      <c r="C22" s="116"/>
      <c r="D22" s="116"/>
      <c r="E22" s="232"/>
      <c r="F22" s="233"/>
      <c r="G22" s="246" t="s">
        <v>97</v>
      </c>
      <c r="H22" s="247"/>
      <c r="I22" s="248">
        <f>I21*0.001</f>
        <v>481.45915000000002</v>
      </c>
      <c r="J22" s="249"/>
    </row>
    <row r="23" spans="1:10" ht="16.5" thickBot="1" x14ac:dyDescent="0.3">
      <c r="A23" s="228"/>
      <c r="B23" s="229"/>
      <c r="C23" s="229"/>
      <c r="D23" s="229"/>
      <c r="E23" s="7"/>
      <c r="F23" s="86"/>
      <c r="G23" s="250" t="s">
        <v>73</v>
      </c>
      <c r="H23" s="251"/>
      <c r="I23" s="252">
        <f>SUM(I21:J22)</f>
        <v>481940.60915000003</v>
      </c>
      <c r="J23" s="253"/>
    </row>
    <row r="24" spans="1:10" ht="15.75" x14ac:dyDescent="0.25">
      <c r="A24" s="100"/>
      <c r="B24" s="116"/>
      <c r="C24" s="116"/>
      <c r="D24" s="116"/>
      <c r="E24" s="21"/>
      <c r="F24" s="21"/>
      <c r="G24" s="245"/>
      <c r="H24" s="245"/>
      <c r="I24" s="116"/>
      <c r="J24" s="101"/>
    </row>
    <row r="25" spans="1:10" ht="15.75" thickBot="1" x14ac:dyDescent="0.3">
      <c r="A25" s="104"/>
      <c r="B25" s="121"/>
      <c r="C25" s="121"/>
      <c r="D25" s="121"/>
      <c r="E25" s="21"/>
      <c r="F25" s="21"/>
      <c r="G25" s="116"/>
      <c r="H25" s="116"/>
      <c r="I25" s="116"/>
      <c r="J25" s="101"/>
    </row>
    <row r="26" spans="1:10" ht="15.75" thickBot="1" x14ac:dyDescent="0.3">
      <c r="A26" s="240" t="s">
        <v>98</v>
      </c>
      <c r="B26" s="241"/>
      <c r="C26" s="50"/>
      <c r="D26" s="50"/>
      <c r="E26" s="50"/>
      <c r="F26" s="50"/>
      <c r="G26" s="50"/>
      <c r="H26" s="50"/>
      <c r="I26" s="242">
        <f>I23</f>
        <v>481940.60915000003</v>
      </c>
      <c r="J26" s="170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38" t="s">
        <v>99</v>
      </c>
      <c r="B28" s="239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105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106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 t="s">
        <v>109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111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187" t="s">
        <v>112</v>
      </c>
      <c r="B38" s="231"/>
      <c r="C38" s="231"/>
      <c r="D38" s="231"/>
      <c r="E38" s="231"/>
      <c r="F38" s="231"/>
      <c r="G38" s="21"/>
      <c r="H38" s="21"/>
      <c r="I38" s="21"/>
      <c r="J38" s="22"/>
    </row>
    <row r="39" spans="1:10" ht="15.75" x14ac:dyDescent="0.25">
      <c r="A39" s="187" t="s">
        <v>113</v>
      </c>
      <c r="B39" s="231"/>
      <c r="C39" s="231"/>
      <c r="D39" s="231"/>
      <c r="E39" s="231"/>
      <c r="F39" s="231"/>
      <c r="G39" s="21"/>
      <c r="H39" s="21"/>
      <c r="I39" s="21"/>
      <c r="J39" s="22"/>
    </row>
    <row r="40" spans="1:10" ht="15.75" x14ac:dyDescent="0.25">
      <c r="A40" s="44" t="s">
        <v>142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114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A38:F38"/>
    <mergeCell ref="A39:F39"/>
    <mergeCell ref="A22:D22"/>
    <mergeCell ref="E22:F22"/>
    <mergeCell ref="A25:D25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2024-10-02T12:10:38Z</cp:lastPrinted>
  <dcterms:created xsi:type="dcterms:W3CDTF">2022-11-23T06:47:43Z</dcterms:created>
  <dcterms:modified xsi:type="dcterms:W3CDTF">2024-10-02T13:00:25Z</dcterms:modified>
</cp:coreProperties>
</file>