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20 BK020 Mar 24-25 AA Stone Investment Trading Company (VK)(Nam vu) Absolute Long\"/>
    </mc:Choice>
  </mc:AlternateContent>
  <xr:revisionPtr revIDLastSave="0" documentId="13_ncr:1_{60A01DA0-627A-4AC3-A9CD-617C138A5573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definedNames>
    <definedName name="_xlnm.Print_Area" localSheetId="4">PO!$A$1:$K$43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8" i="3" l="1"/>
  <c r="F28" i="3"/>
  <c r="I29" i="4" s="1"/>
  <c r="I30" i="4" s="1"/>
  <c r="J20" i="5"/>
  <c r="J21" i="5" s="1"/>
  <c r="J22" i="5" s="1"/>
  <c r="J24" i="5" s="1"/>
  <c r="C35" i="4"/>
  <c r="D29" i="4"/>
  <c r="B29" i="4"/>
  <c r="G26" i="4"/>
  <c r="A26" i="4"/>
  <c r="G22" i="4"/>
  <c r="I20" i="4"/>
  <c r="C31" i="3"/>
  <c r="C33" i="4" s="1"/>
  <c r="A31" i="3"/>
  <c r="A33" i="4" s="1"/>
  <c r="B28" i="3"/>
  <c r="H25" i="3"/>
  <c r="D26" i="4" s="1"/>
  <c r="E25" i="3"/>
  <c r="C25" i="3"/>
  <c r="D24" i="4" s="1"/>
  <c r="H22" i="3"/>
  <c r="C22" i="3"/>
  <c r="D22" i="4" s="1"/>
  <c r="A15" i="3"/>
  <c r="A15" i="4" s="1"/>
  <c r="H12" i="3"/>
  <c r="E12" i="3"/>
  <c r="H10" i="3"/>
  <c r="E10" i="3"/>
  <c r="H6" i="3"/>
  <c r="H4" i="3"/>
  <c r="I3" i="4" s="1"/>
  <c r="B5" i="2"/>
  <c r="C38" i="5" s="1"/>
  <c r="B3" i="2"/>
  <c r="E4" i="3" s="1"/>
  <c r="G3" i="4" s="1"/>
  <c r="I28" i="3" l="1"/>
  <c r="I34" i="3" s="1"/>
</calcChain>
</file>

<file path=xl/sharedStrings.xml><?xml version="1.0" encoding="utf-8"?>
<sst xmlns="http://schemas.openxmlformats.org/spreadsheetml/2006/main" count="199" uniqueCount="164">
  <si>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</si>
  <si>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</si>
  <si>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</si>
  <si>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</si>
  <si>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</si>
  <si>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</si>
  <si>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</si>
  <si>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</si>
  <si>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</si>
  <si>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</si>
  <si>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</si>
  <si>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</si>
  <si>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</si>
  <si>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</si>
  <si>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</si>
  <si>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</si>
  <si>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</si>
  <si>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</si>
  <si>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</si>
  <si>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</si>
  <si>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</si>
  <si>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</si>
  <si>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</si>
  <si>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A-A STONE INVESTMENT TRADING COMPANY LIMITED
34/5 TRAN KHANH DU STREET, TAN DINH WARD, DISTRICT 1, HOCHIMINH CITY, VIETNAM
TAX:0317458134
TEL: 0962147396
MAIL: AASTONEDOCS@GMAIL.COM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</si>
  <si>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</si>
  <si>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</si>
  <si>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</si>
  <si>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</si>
  <si>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</si>
  <si>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</si>
  <si>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</si>
  <si>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</si>
  <si>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CHENNAI</t>
  </si>
  <si>
    <t>Port Of Loading</t>
  </si>
  <si>
    <t xml:space="preserve">Port Of Discharge </t>
  </si>
  <si>
    <t>DA NANG</t>
  </si>
  <si>
    <t xml:space="preserve">Place Of Delivery </t>
  </si>
  <si>
    <t>Country Of Final Destination</t>
  </si>
  <si>
    <t>VIETNAM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</si>
  <si>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</si>
  <si>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</si>
  <si>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</si>
  <si>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</si>
  <si>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</si>
  <si>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</si>
  <si>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</si>
  <si>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</si>
  <si>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</si>
  <si>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</si>
  <si>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</si>
  <si>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</si>
  <si>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</si>
  <si>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</si>
  <si>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</si>
  <si>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</si>
  <si>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</si>
  <si>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</si>
  <si>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</si>
  <si>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</si>
  <si>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</si>
  <si>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</si>
  <si>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</si>
  <si>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</si>
  <si>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</si>
  <si>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</si>
  <si>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</si>
  <si>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</si>
  <si>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</si>
  <si>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</si>
  <si>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</si>
  <si>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</si>
  <si>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</si>
  <si>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</si>
  <si>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</si>
  <si>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</si>
  <si>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</si>
  <si>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</si>
  <si>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</si>
  <si>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</si>
  <si>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</si>
  <si>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</si>
  <si>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</si>
  <si>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</si>
  <si>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</si>
  <si>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</si>
  <si>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</si>
  <si>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</si>
  <si>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</si>
  <si>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</si>
  <si>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</si>
  <si>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</si>
  <si>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</si>
  <si>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</si>
  <si>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</si>
  <si>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</si>
  <si>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</si>
  <si>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</si>
  <si>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</si>
  <si>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</si>
  <si>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</si>
  <si>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</si>
  <si>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</si>
  <si>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</si>
  <si>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</si>
  <si>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</si>
  <si>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</si>
  <si>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</si>
  <si>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</si>
  <si>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</si>
  <si>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</si>
  <si>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</si>
  <si>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</si>
  <si>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</si>
  <si>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</si>
  <si>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</si>
  <si>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</si>
  <si>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</si>
  <si>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</si>
  <si>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</si>
  <si>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</si>
  <si>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</si>
  <si>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</si>
  <si>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</si>
  <si>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</si>
  <si>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</si>
  <si>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</si>
  <si>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</si>
  <si>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</si>
  <si>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</si>
  <si>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</si>
  <si>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</si>
  <si>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</si>
  <si>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</si>
  <si>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</si>
  <si>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</si>
  <si>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</si>
  <si>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</si>
  <si>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</si>
  <si>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</si>
  <si>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</si>
  <si>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</si>
  <si>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</si>
  <si>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</si>
  <si>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</si>
  <si>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</si>
  <si>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</si>
  <si>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</si>
  <si>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</si>
  <si>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</si>
  <si>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</si>
  <si>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</si>
  <si>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</si>
  <si>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</si>
  <si>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</si>
  <si>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</si>
  <si>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</si>
  <si>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</si>
  <si>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</si>
  <si>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20</t>
  </si>
  <si>
    <t>OOLU0966183</t>
  </si>
  <si>
    <t>BK020/24-25</t>
  </si>
  <si>
    <t>Sri Sai Nadha Granite Industries</t>
  </si>
  <si>
    <t>Ten Thousand Six Hundred Fifty Six Dollars and Thirty Six Cent</t>
  </si>
  <si>
    <t>Sy.No:  185/AA2, MUDIGONDA Vill: Kodad Road,
KHAMMAM.
GST. No : 36AEAFS6355L1ZM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</si>
</sst>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 / &quot;"/>
    <numFmt numFmtId="165" formatCode="d/m/yyyy"/>
    <numFmt numFmtId="166" formatCode="_-[$$-409]* #,##0.00_ ;_-[$$-409]* \-#,##0.00\ ;_-[$$-409]* &quot;-&quot;??_ ;_-@_ 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5" xfId="0" applyFont="1" applyBorder="1"/>
    <xf numFmtId="0" fontId="7" fillId="2" borderId="9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/>
    <xf numFmtId="166" fontId="3" fillId="0" borderId="15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7" xfId="0" applyFont="1" applyBorder="1" applyAlignment="1"/>
    <xf numFmtId="0" fontId="1" fillId="0" borderId="6" xfId="0" applyFont="1" applyBorder="1" applyAlignment="1">
      <alignment horizontal="center"/>
    </xf>
    <xf numFmtId="0" fontId="3" fillId="0" borderId="2" xfId="0" applyFont="1" applyBorder="1"/>
    <xf numFmtId="0" fontId="1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4" fillId="0" borderId="5" xfId="0" applyFont="1" applyBorder="1"/>
    <xf numFmtId="0" fontId="15" fillId="0" borderId="7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27" xfId="0" applyFont="1" applyBorder="1"/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8" fillId="0" borderId="2" xfId="0" applyFont="1" applyBorder="1" applyAlignment="1">
      <alignment horizontal="center"/>
    </xf>
    <xf numFmtId="0" fontId="5" fillId="0" borderId="4" xfId="0" applyFont="1" applyBorder="1"/>
    <xf numFmtId="0" fontId="8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1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12" fillId="2" borderId="19" xfId="0" applyFont="1" applyFill="1" applyBorder="1" applyAlignment="1">
      <alignment horizontal="left" vertical="top"/>
    </xf>
    <xf numFmtId="0" fontId="5" fillId="0" borderId="20" xfId="0" applyFont="1" applyBorder="1"/>
    <xf numFmtId="0" fontId="5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2" fillId="0" borderId="5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5" fillId="0" borderId="29" xfId="0" applyFont="1" applyBorder="1"/>
    <xf numFmtId="1" fontId="1" fillId="0" borderId="30" xfId="0" applyNumberFormat="1" applyFont="1" applyBorder="1" applyAlignment="1">
      <alignment horizontal="center"/>
    </xf>
    <xf numFmtId="0" fontId="5" fillId="0" borderId="31" xfId="0" applyFont="1" applyBorder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13" fillId="0" borderId="23" xfId="0" applyFont="1" applyBorder="1" applyAlignment="1">
      <alignment horizontal="center"/>
    </xf>
    <xf numFmtId="0" fontId="5" fillId="0" borderId="24" xfId="0" applyFont="1" applyBorder="1"/>
    <xf numFmtId="1" fontId="1" fillId="0" borderId="25" xfId="0" applyNumberFormat="1" applyFont="1" applyBorder="1" applyAlignment="1">
      <alignment horizontal="center"/>
    </xf>
    <xf numFmtId="0" fontId="5" fillId="0" borderId="26" xfId="0" applyFont="1" applyBorder="1"/>
    <xf numFmtId="0" fontId="2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0" borderId="22" xfId="0" applyFont="1" applyBorder="1"/>
    <xf numFmtId="0" fontId="18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36</xdr:row>
      <xdr:rowOff>9525</xdr:rowOff>
    </xdr:from>
    <xdr:ext cx="1838325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37</xdr:row>
      <xdr:rowOff>152400</xdr:rowOff>
    </xdr:from>
    <xdr:ext cx="1009650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38</xdr:row>
      <xdr:rowOff>180975</xdr:rowOff>
    </xdr:from>
    <xdr:ext cx="1428750" cy="6000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8858250"/>
          <a:ext cx="1428750" cy="600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B3" s="2" t="s">
        <v>10</v>
      </c>
      <c r="D3" s="2" t="s">
        <v>11</v>
      </c>
      <c r="E3" s="2" t="s">
        <v>12</v>
      </c>
    </row>
    <row r="4" spans="1:5" x14ac:dyDescent="0.25">
      <c r="B4" s="2" t="s">
        <v>13</v>
      </c>
      <c r="D4" s="2" t="s">
        <v>14</v>
      </c>
      <c r="E4" s="2" t="s">
        <v>15</v>
      </c>
    </row>
    <row r="5" spans="1:5" x14ac:dyDescent="0.25">
      <c r="E5" s="2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F25" sqref="F25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18</v>
      </c>
      <c r="B2" s="5" t="s">
        <v>158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19</v>
      </c>
      <c r="B3" s="6" t="str">
        <f>"BK0" &amp; B2 &amp; "/" &amp; B1</f>
        <v>BK020/24-25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20</v>
      </c>
      <c r="B4" s="7">
        <v>45728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21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69" t="s">
        <v>22</v>
      </c>
      <c r="B6" s="71" t="s">
        <v>23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70"/>
      <c r="B7" s="70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70"/>
      <c r="B8" s="70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70"/>
      <c r="B9" s="70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0"/>
      <c r="B10" s="70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70"/>
      <c r="B11" s="70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24</v>
      </c>
      <c r="B12" s="10">
        <v>1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25</v>
      </c>
      <c r="B13" s="3" t="s">
        <v>10</v>
      </c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26</v>
      </c>
      <c r="B14" s="3" t="s">
        <v>7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27</v>
      </c>
      <c r="B15" s="3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28</v>
      </c>
      <c r="B16" s="3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29</v>
      </c>
      <c r="B17" s="3" t="s">
        <v>30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31</v>
      </c>
      <c r="B18" s="3" t="s">
        <v>32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33</v>
      </c>
      <c r="B19" s="3" t="s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34</v>
      </c>
      <c r="B20" s="4" t="s">
        <v>35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36</v>
      </c>
      <c r="B21" s="4" t="s">
        <v>35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37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39</v>
      </c>
      <c r="B23" s="15" t="s">
        <v>159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40</v>
      </c>
      <c r="B24" s="15">
        <v>255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41</v>
      </c>
      <c r="B25" s="15">
        <v>463.32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42</v>
      </c>
      <c r="B26" s="15">
        <v>23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workbookViewId="0">
      <selection activeCell="L36" sqref="L36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98" t="s">
        <v>43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16" t="s">
        <v>44</v>
      </c>
      <c r="B3" s="17"/>
      <c r="C3" s="17"/>
      <c r="D3" s="18"/>
      <c r="E3" s="81" t="s">
        <v>45</v>
      </c>
      <c r="F3" s="82"/>
      <c r="G3" s="79"/>
      <c r="H3" s="81" t="s">
        <v>46</v>
      </c>
      <c r="I3" s="82"/>
      <c r="J3" s="79"/>
    </row>
    <row r="4" spans="1:10" x14ac:dyDescent="0.25">
      <c r="A4" s="19" t="s">
        <v>47</v>
      </c>
      <c r="B4" s="4"/>
      <c r="C4" s="4"/>
      <c r="D4" s="20"/>
      <c r="E4" s="99" t="str">
        <f>'input data'!B3</f>
        <v>BK020/24-25</v>
      </c>
      <c r="F4" s="76"/>
      <c r="G4" s="77"/>
      <c r="H4" s="100">
        <f>'input data'!B4</f>
        <v>45728</v>
      </c>
      <c r="I4" s="76"/>
      <c r="J4" s="77"/>
    </row>
    <row r="5" spans="1:10" x14ac:dyDescent="0.25">
      <c r="A5" s="21" t="s">
        <v>48</v>
      </c>
      <c r="B5" s="4"/>
      <c r="C5" s="4"/>
      <c r="D5" s="20"/>
      <c r="E5" s="81" t="s">
        <v>49</v>
      </c>
      <c r="F5" s="82"/>
      <c r="G5" s="79"/>
      <c r="H5" s="81" t="s">
        <v>50</v>
      </c>
      <c r="I5" s="82"/>
      <c r="J5" s="79"/>
    </row>
    <row r="6" spans="1:10" x14ac:dyDescent="0.25">
      <c r="A6" s="21" t="s">
        <v>51</v>
      </c>
      <c r="B6" s="4"/>
      <c r="C6" s="4"/>
      <c r="D6" s="20"/>
      <c r="E6" s="94"/>
      <c r="F6" s="76"/>
      <c r="G6" s="77"/>
      <c r="H6" s="93" t="str">
        <f>'input data'!B5</f>
        <v>AD240424008317F</v>
      </c>
      <c r="I6" s="76"/>
      <c r="J6" s="77"/>
    </row>
    <row r="7" spans="1:10" x14ac:dyDescent="0.25">
      <c r="A7" s="21" t="s">
        <v>52</v>
      </c>
      <c r="B7" s="4"/>
      <c r="C7" s="4"/>
      <c r="D7" s="20"/>
      <c r="E7" s="81" t="s">
        <v>53</v>
      </c>
      <c r="F7" s="82"/>
      <c r="G7" s="79"/>
      <c r="H7" s="81" t="s">
        <v>54</v>
      </c>
      <c r="I7" s="82"/>
      <c r="J7" s="79"/>
    </row>
    <row r="8" spans="1:10" x14ac:dyDescent="0.25">
      <c r="A8" s="19" t="s">
        <v>55</v>
      </c>
      <c r="B8" s="4"/>
      <c r="C8" s="4"/>
      <c r="D8" s="20"/>
      <c r="E8" s="94" t="s">
        <v>56</v>
      </c>
      <c r="F8" s="76"/>
      <c r="G8" s="77"/>
      <c r="H8" s="95" t="s">
        <v>57</v>
      </c>
      <c r="I8" s="76"/>
      <c r="J8" s="77"/>
    </row>
    <row r="9" spans="1:10" x14ac:dyDescent="0.25">
      <c r="A9" s="22" t="s">
        <v>58</v>
      </c>
      <c r="B9" s="4"/>
      <c r="C9" s="4"/>
      <c r="D9" s="20"/>
      <c r="E9" s="81" t="s">
        <v>59</v>
      </c>
      <c r="F9" s="82"/>
      <c r="G9" s="79"/>
      <c r="H9" s="81" t="s">
        <v>60</v>
      </c>
      <c r="I9" s="82"/>
      <c r="J9" s="79"/>
    </row>
    <row r="10" spans="1:10" x14ac:dyDescent="0.25">
      <c r="A10" s="22" t="s">
        <v>61</v>
      </c>
      <c r="B10" s="4"/>
      <c r="C10" s="4"/>
      <c r="D10" s="20"/>
      <c r="E10" s="87" t="str">
        <f>'input data'!B13</f>
        <v>Loose packing</v>
      </c>
      <c r="F10" s="70"/>
      <c r="G10" s="73"/>
      <c r="H10" s="87" t="str">
        <f>'input data'!B12 &amp; " " &amp; 'input data'!B14</f>
        <v>1 FCL</v>
      </c>
      <c r="I10" s="70"/>
      <c r="J10" s="73"/>
    </row>
    <row r="11" spans="1:10" x14ac:dyDescent="0.25">
      <c r="A11" s="97" t="s">
        <v>62</v>
      </c>
      <c r="B11" s="82"/>
      <c r="C11" s="82"/>
      <c r="D11" s="79"/>
      <c r="E11" s="101" t="s">
        <v>63</v>
      </c>
      <c r="F11" s="89"/>
      <c r="G11" s="90"/>
      <c r="H11" s="88" t="s">
        <v>64</v>
      </c>
      <c r="I11" s="89"/>
      <c r="J11" s="90"/>
    </row>
    <row r="12" spans="1:10" ht="15" customHeight="1" x14ac:dyDescent="0.25">
      <c r="A12" s="102" t="s">
        <v>65</v>
      </c>
      <c r="B12" s="70"/>
      <c r="C12" s="70"/>
      <c r="D12" s="73"/>
      <c r="E12" s="103" t="str">
        <f>'input data'!B15</f>
        <v>CNF</v>
      </c>
      <c r="F12" s="70"/>
      <c r="G12" s="73"/>
      <c r="H12" s="91" t="str">
        <f>'input data'!B16</f>
        <v>100% Against Documents</v>
      </c>
      <c r="I12" s="70"/>
      <c r="J12" s="73"/>
    </row>
    <row r="13" spans="1:10" x14ac:dyDescent="0.25">
      <c r="A13" s="19"/>
      <c r="B13" s="4"/>
      <c r="C13" s="4"/>
      <c r="D13" s="20"/>
      <c r="E13" s="75"/>
      <c r="F13" s="76"/>
      <c r="G13" s="77"/>
      <c r="H13" s="76"/>
      <c r="I13" s="76"/>
      <c r="J13" s="77"/>
    </row>
    <row r="14" spans="1:10" x14ac:dyDescent="0.25">
      <c r="A14" s="16" t="s">
        <v>66</v>
      </c>
      <c r="B14" s="17"/>
      <c r="C14" s="17"/>
      <c r="D14" s="18"/>
      <c r="E14" s="92" t="s">
        <v>67</v>
      </c>
      <c r="F14" s="82"/>
      <c r="G14" s="82"/>
      <c r="H14" s="82"/>
      <c r="I14" s="82"/>
      <c r="J14" s="79"/>
    </row>
    <row r="15" spans="1:10" x14ac:dyDescent="0.25">
      <c r="A15" s="72" t="str">
        <f>'input data'!B6</f>
        <v>A-A STONE INVESTMENT TRADING COMPANY LIMITED
34/5 TRAN KHANH DU STREET, TAN DINH WARD, DISTRICT 1, HOCHIMINH CITY, VIETNAM
TAX:0317458134
TEL: 0962147396
MAIL: AASTONEDOCS@GMAIL.COM</v>
      </c>
      <c r="B15" s="70"/>
      <c r="C15" s="70"/>
      <c r="D15" s="73"/>
      <c r="E15" s="74"/>
      <c r="F15" s="70"/>
      <c r="G15" s="70"/>
      <c r="H15" s="70"/>
      <c r="I15" s="70"/>
      <c r="J15" s="73"/>
    </row>
    <row r="16" spans="1:10" x14ac:dyDescent="0.25">
      <c r="A16" s="74"/>
      <c r="B16" s="70"/>
      <c r="C16" s="70"/>
      <c r="D16" s="73"/>
      <c r="E16" s="74"/>
      <c r="F16" s="70"/>
      <c r="G16" s="70"/>
      <c r="H16" s="70"/>
      <c r="I16" s="70"/>
      <c r="J16" s="73"/>
    </row>
    <row r="17" spans="1:10" x14ac:dyDescent="0.25">
      <c r="A17" s="74"/>
      <c r="B17" s="70"/>
      <c r="C17" s="70"/>
      <c r="D17" s="73"/>
      <c r="E17" s="74"/>
      <c r="F17" s="70"/>
      <c r="G17" s="70"/>
      <c r="H17" s="70"/>
      <c r="I17" s="70"/>
      <c r="J17" s="73"/>
    </row>
    <row r="18" spans="1:10" x14ac:dyDescent="0.25">
      <c r="A18" s="74"/>
      <c r="B18" s="70"/>
      <c r="C18" s="70"/>
      <c r="D18" s="73"/>
      <c r="E18" s="74"/>
      <c r="F18" s="70"/>
      <c r="G18" s="70"/>
      <c r="H18" s="70"/>
      <c r="I18" s="70"/>
      <c r="J18" s="73"/>
    </row>
    <row r="19" spans="1:10" x14ac:dyDescent="0.25">
      <c r="A19" s="74"/>
      <c r="B19" s="70"/>
      <c r="C19" s="70"/>
      <c r="D19" s="73"/>
      <c r="E19" s="74"/>
      <c r="F19" s="70"/>
      <c r="G19" s="70"/>
      <c r="H19" s="70"/>
      <c r="I19" s="70"/>
      <c r="J19" s="73"/>
    </row>
    <row r="20" spans="1:10" ht="48" customHeight="1" x14ac:dyDescent="0.25">
      <c r="A20" s="75"/>
      <c r="B20" s="76"/>
      <c r="C20" s="76"/>
      <c r="D20" s="77"/>
      <c r="E20" s="75"/>
      <c r="F20" s="76"/>
      <c r="G20" s="76"/>
      <c r="H20" s="76"/>
      <c r="I20" s="76"/>
      <c r="J20" s="77"/>
    </row>
    <row r="21" spans="1:10" ht="15.75" customHeight="1" x14ac:dyDescent="0.25">
      <c r="A21" s="78" t="s">
        <v>68</v>
      </c>
      <c r="B21" s="79"/>
      <c r="C21" s="78" t="s">
        <v>31</v>
      </c>
      <c r="D21" s="79"/>
      <c r="E21" s="78" t="s">
        <v>69</v>
      </c>
      <c r="F21" s="82"/>
      <c r="G21" s="79"/>
      <c r="H21" s="78" t="s">
        <v>37</v>
      </c>
      <c r="I21" s="82"/>
      <c r="J21" s="79"/>
    </row>
    <row r="22" spans="1:10" ht="14.25" customHeight="1" x14ac:dyDescent="0.25">
      <c r="A22" s="80" t="s">
        <v>70</v>
      </c>
      <c r="B22" s="73"/>
      <c r="C22" s="84" t="str">
        <f>'input data'!B18</f>
        <v>CHENNAI</v>
      </c>
      <c r="D22" s="73"/>
      <c r="E22" s="85" t="s">
        <v>71</v>
      </c>
      <c r="F22" s="70"/>
      <c r="G22" s="73"/>
      <c r="H22" s="85" t="str">
        <f>'input data'!B22</f>
        <v>VIETNAM</v>
      </c>
      <c r="I22" s="70"/>
      <c r="J22" s="73"/>
    </row>
    <row r="23" spans="1:10" ht="15" customHeight="1" x14ac:dyDescent="0.25">
      <c r="A23" s="86"/>
      <c r="B23" s="73"/>
      <c r="C23" s="75"/>
      <c r="D23" s="77"/>
      <c r="E23" s="75"/>
      <c r="F23" s="76"/>
      <c r="G23" s="77"/>
      <c r="H23" s="75"/>
      <c r="I23" s="76"/>
      <c r="J23" s="77"/>
    </row>
    <row r="24" spans="1:10" ht="15.75" customHeight="1" x14ac:dyDescent="0.25">
      <c r="A24" s="81" t="s">
        <v>72</v>
      </c>
      <c r="B24" s="79"/>
      <c r="C24" s="83" t="s">
        <v>33</v>
      </c>
      <c r="D24" s="79"/>
      <c r="E24" s="81" t="s">
        <v>34</v>
      </c>
      <c r="F24" s="82"/>
      <c r="G24" s="79"/>
      <c r="H24" s="83" t="s">
        <v>36</v>
      </c>
      <c r="I24" s="82"/>
      <c r="J24" s="79"/>
    </row>
    <row r="25" spans="1:10" ht="15.75" customHeight="1" x14ac:dyDescent="0.25">
      <c r="A25" s="94"/>
      <c r="B25" s="77"/>
      <c r="C25" s="95" t="str">
        <f>'input data'!B19</f>
        <v>CHENNAI</v>
      </c>
      <c r="D25" s="77"/>
      <c r="E25" s="95" t="str">
        <f>'input data'!B20</f>
        <v>DA NANG</v>
      </c>
      <c r="F25" s="76"/>
      <c r="G25" s="77"/>
      <c r="H25" s="95" t="str">
        <f>'input data'!B21</f>
        <v>DA NANG</v>
      </c>
      <c r="I25" s="76"/>
      <c r="J25" s="77"/>
    </row>
    <row r="26" spans="1:10" ht="15.75" customHeight="1" x14ac:dyDescent="0.25">
      <c r="A26" s="111" t="s">
        <v>73</v>
      </c>
      <c r="B26" s="113" t="s">
        <v>74</v>
      </c>
      <c r="C26" s="82"/>
      <c r="D26" s="79"/>
      <c r="E26" s="111" t="s">
        <v>75</v>
      </c>
      <c r="F26" s="81" t="s">
        <v>76</v>
      </c>
      <c r="G26" s="79"/>
      <c r="H26" s="25" t="s">
        <v>42</v>
      </c>
      <c r="I26" s="81" t="s">
        <v>77</v>
      </c>
      <c r="J26" s="79"/>
    </row>
    <row r="27" spans="1:10" ht="15.75" customHeight="1" x14ac:dyDescent="0.25">
      <c r="A27" s="112"/>
      <c r="B27" s="74"/>
      <c r="C27" s="70"/>
      <c r="D27" s="73"/>
      <c r="E27" s="112"/>
      <c r="F27" s="95" t="s">
        <v>78</v>
      </c>
      <c r="G27" s="77"/>
      <c r="H27" s="26" t="s">
        <v>78</v>
      </c>
      <c r="I27" s="95" t="s">
        <v>79</v>
      </c>
      <c r="J27" s="77"/>
    </row>
    <row r="28" spans="1:10" ht="15.75" customHeight="1" x14ac:dyDescent="0.25">
      <c r="A28" s="27">
        <v>1</v>
      </c>
      <c r="B28" s="110" t="str">
        <f>'input data'!B17</f>
        <v>POLISHED GRANITE SLABS</v>
      </c>
      <c r="C28" s="89"/>
      <c r="D28" s="90"/>
      <c r="E28" s="28">
        <v>68029310</v>
      </c>
      <c r="F28" s="104">
        <f>'input data'!B25</f>
        <v>463.32</v>
      </c>
      <c r="G28" s="90"/>
      <c r="H28" s="29">
        <f>'input data'!B26</f>
        <v>23</v>
      </c>
      <c r="I28" s="105">
        <f>H28*F28</f>
        <v>10656.36</v>
      </c>
      <c r="J28" s="90"/>
    </row>
    <row r="29" spans="1:10" ht="15.75" customHeight="1" x14ac:dyDescent="0.25">
      <c r="A29" s="30"/>
      <c r="B29" s="94"/>
      <c r="C29" s="76"/>
      <c r="D29" s="77"/>
      <c r="E29" s="30"/>
      <c r="F29" s="94"/>
      <c r="G29" s="77"/>
      <c r="H29" s="31"/>
      <c r="I29" s="32"/>
      <c r="J29" s="31"/>
    </row>
    <row r="30" spans="1:10" ht="15.75" customHeight="1" x14ac:dyDescent="0.25">
      <c r="A30" s="19" t="s">
        <v>39</v>
      </c>
      <c r="B30" s="4"/>
      <c r="C30" s="4" t="s">
        <v>40</v>
      </c>
      <c r="D30" s="4" t="s">
        <v>80</v>
      </c>
      <c r="E30" s="4" t="s">
        <v>81</v>
      </c>
      <c r="F30" s="4"/>
      <c r="G30" s="4"/>
      <c r="H30" s="20"/>
      <c r="I30" s="19"/>
      <c r="J30" s="20"/>
    </row>
    <row r="31" spans="1:10" ht="15.75" customHeight="1" x14ac:dyDescent="0.25">
      <c r="A31" s="87" t="str">
        <f>UPPER('input data'!B23)</f>
        <v>OOLU0966183</v>
      </c>
      <c r="B31" s="70"/>
      <c r="C31" s="3">
        <f>'input data'!B24</f>
        <v>255</v>
      </c>
      <c r="D31" s="4" t="s">
        <v>82</v>
      </c>
      <c r="E31" s="4" t="s">
        <v>83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06"/>
      <c r="G32" s="70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84</v>
      </c>
      <c r="B34" s="17"/>
      <c r="C34" s="17"/>
      <c r="D34" s="17"/>
      <c r="E34" s="17"/>
      <c r="F34" s="17"/>
      <c r="G34" s="17"/>
      <c r="H34" s="18"/>
      <c r="I34" s="96">
        <f>SUM(I28:J33)</f>
        <v>10656.36</v>
      </c>
      <c r="J34" s="79"/>
    </row>
    <row r="35" spans="1:10" ht="15.75" customHeight="1" x14ac:dyDescent="0.25">
      <c r="A35" s="35" t="s">
        <v>162</v>
      </c>
      <c r="B35" s="34"/>
      <c r="C35" s="34"/>
      <c r="D35" s="34"/>
      <c r="E35" s="34"/>
      <c r="F35" s="34"/>
      <c r="G35" s="34"/>
      <c r="H35" s="31"/>
      <c r="I35" s="75"/>
      <c r="J35" s="77"/>
    </row>
    <row r="36" spans="1:10" ht="15.75" customHeight="1" x14ac:dyDescent="0.25">
      <c r="A36" s="107" t="s">
        <v>85</v>
      </c>
      <c r="B36" s="82"/>
      <c r="C36" s="82"/>
      <c r="D36" s="79"/>
      <c r="E36" s="97" t="s">
        <v>86</v>
      </c>
      <c r="F36" s="82"/>
      <c r="G36" s="82"/>
      <c r="H36" s="82"/>
      <c r="I36" s="82"/>
      <c r="J36" s="79"/>
    </row>
    <row r="37" spans="1:10" ht="19.5" customHeight="1" x14ac:dyDescent="0.25">
      <c r="A37" s="108" t="s">
        <v>87</v>
      </c>
      <c r="B37" s="70"/>
      <c r="C37" s="70"/>
      <c r="D37" s="73"/>
      <c r="E37" s="19" t="s">
        <v>88</v>
      </c>
      <c r="F37" s="4"/>
      <c r="G37" s="4"/>
      <c r="H37" s="4"/>
      <c r="I37" s="4"/>
      <c r="J37" s="20"/>
    </row>
    <row r="38" spans="1:10" ht="19.5" customHeight="1" x14ac:dyDescent="0.25">
      <c r="A38" s="74"/>
      <c r="B38" s="70"/>
      <c r="C38" s="70"/>
      <c r="D38" s="73"/>
      <c r="E38" s="19"/>
      <c r="F38" s="4"/>
      <c r="G38" s="4"/>
      <c r="H38" s="4"/>
      <c r="I38" s="4"/>
      <c r="J38" s="20"/>
    </row>
    <row r="39" spans="1:10" ht="15.75" customHeight="1" x14ac:dyDescent="0.25">
      <c r="A39" s="109" t="s">
        <v>89</v>
      </c>
      <c r="B39" s="70"/>
      <c r="C39" s="70"/>
      <c r="D39" s="73"/>
      <c r="E39" s="19"/>
      <c r="F39" s="4"/>
      <c r="G39" s="4"/>
      <c r="H39" s="4"/>
      <c r="I39" s="4"/>
      <c r="J39" s="20"/>
    </row>
    <row r="40" spans="1:10" ht="18.75" customHeight="1" x14ac:dyDescent="0.25">
      <c r="A40" s="75"/>
      <c r="B40" s="76"/>
      <c r="C40" s="76"/>
      <c r="D40" s="77"/>
      <c r="E40" s="32" t="s">
        <v>90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13" workbookViewId="0">
      <selection sqref="A1:J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3" t="s">
        <v>91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97" t="s">
        <v>92</v>
      </c>
      <c r="B2" s="82"/>
      <c r="C2" s="82"/>
      <c r="D2" s="82"/>
      <c r="E2" s="82"/>
      <c r="F2" s="79"/>
      <c r="G2" s="81" t="s">
        <v>45</v>
      </c>
      <c r="H2" s="79"/>
      <c r="I2" s="134" t="s">
        <v>46</v>
      </c>
      <c r="J2" s="79"/>
    </row>
    <row r="3" spans="1:10" ht="15.75" x14ac:dyDescent="0.25">
      <c r="A3" s="135" t="s">
        <v>93</v>
      </c>
      <c r="B3" s="70"/>
      <c r="C3" s="70"/>
      <c r="D3" s="70"/>
      <c r="E3" s="70"/>
      <c r="F3" s="73"/>
      <c r="G3" s="99" t="str">
        <f>Inovice!E4</f>
        <v>BK020/24-25</v>
      </c>
      <c r="H3" s="77"/>
      <c r="I3" s="100">
        <f>Inovice!H4</f>
        <v>45728</v>
      </c>
      <c r="J3" s="77"/>
    </row>
    <row r="4" spans="1:10" x14ac:dyDescent="0.25">
      <c r="A4" s="19" t="s">
        <v>94</v>
      </c>
      <c r="B4" s="4"/>
      <c r="C4" s="4"/>
      <c r="D4" s="4"/>
      <c r="E4" s="4"/>
      <c r="F4" s="20"/>
      <c r="G4" s="134" t="s">
        <v>50</v>
      </c>
      <c r="H4" s="82"/>
      <c r="I4" s="82"/>
      <c r="J4" s="79"/>
    </row>
    <row r="5" spans="1:10" x14ac:dyDescent="0.25">
      <c r="A5" s="19" t="s">
        <v>95</v>
      </c>
      <c r="B5" s="4"/>
      <c r="C5" s="4"/>
      <c r="D5" s="4"/>
      <c r="E5" s="4"/>
      <c r="F5" s="20"/>
      <c r="G5" s="95" t="s">
        <v>96</v>
      </c>
      <c r="H5" s="76"/>
      <c r="I5" s="76"/>
      <c r="J5" s="77"/>
    </row>
    <row r="6" spans="1:10" x14ac:dyDescent="0.25">
      <c r="A6" s="127" t="s">
        <v>97</v>
      </c>
      <c r="B6" s="70"/>
      <c r="C6" s="70"/>
      <c r="D6" s="70"/>
      <c r="E6" s="70"/>
      <c r="F6" s="20"/>
      <c r="G6" s="24"/>
      <c r="H6" s="33"/>
      <c r="I6" s="33"/>
      <c r="J6" s="36"/>
    </row>
    <row r="7" spans="1:10" x14ac:dyDescent="0.25">
      <c r="A7" s="19" t="s">
        <v>98</v>
      </c>
      <c r="B7" s="4"/>
      <c r="C7" s="4"/>
      <c r="D7" s="4"/>
      <c r="E7" s="4"/>
      <c r="F7" s="20"/>
      <c r="G7" s="37" t="s">
        <v>99</v>
      </c>
      <c r="H7" s="17"/>
      <c r="I7" s="17"/>
      <c r="J7" s="18"/>
    </row>
    <row r="8" spans="1:10" ht="15.75" x14ac:dyDescent="0.25">
      <c r="A8" s="38" t="s">
        <v>100</v>
      </c>
      <c r="B8" s="4"/>
      <c r="C8" s="4"/>
      <c r="D8" s="4"/>
      <c r="E8" s="4"/>
      <c r="F8" s="20"/>
      <c r="G8" s="39" t="s">
        <v>101</v>
      </c>
      <c r="H8" s="40"/>
      <c r="I8" s="40"/>
      <c r="J8" s="41"/>
    </row>
    <row r="9" spans="1:10" ht="15.75" x14ac:dyDescent="0.25">
      <c r="A9" s="42" t="s">
        <v>58</v>
      </c>
      <c r="B9" s="4"/>
      <c r="C9" s="4"/>
      <c r="D9" s="4"/>
      <c r="E9" s="4"/>
      <c r="F9" s="20"/>
      <c r="G9" s="39" t="s">
        <v>102</v>
      </c>
      <c r="H9" s="40"/>
      <c r="I9" s="40"/>
      <c r="J9" s="41"/>
    </row>
    <row r="10" spans="1:10" x14ac:dyDescent="0.25">
      <c r="A10" s="43" t="s">
        <v>61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28" t="s">
        <v>62</v>
      </c>
      <c r="B11" s="82"/>
      <c r="C11" s="82"/>
      <c r="D11" s="82"/>
      <c r="E11" s="82"/>
      <c r="F11" s="18"/>
      <c r="G11" s="37" t="s">
        <v>103</v>
      </c>
      <c r="H11" s="17"/>
      <c r="I11" s="17"/>
      <c r="J11" s="18"/>
    </row>
    <row r="12" spans="1:10" x14ac:dyDescent="0.25">
      <c r="A12" s="129" t="s">
        <v>104</v>
      </c>
      <c r="B12" s="70"/>
      <c r="C12" s="70"/>
      <c r="D12" s="70"/>
      <c r="E12" s="70"/>
      <c r="F12" s="20"/>
      <c r="G12" s="19"/>
      <c r="H12" s="4"/>
      <c r="I12" s="4"/>
      <c r="J12" s="20"/>
    </row>
    <row r="13" spans="1:10" x14ac:dyDescent="0.25">
      <c r="A13" s="75"/>
      <c r="B13" s="76"/>
      <c r="C13" s="76"/>
      <c r="D13" s="76"/>
      <c r="E13" s="76"/>
      <c r="F13" s="31"/>
      <c r="G13" s="19"/>
      <c r="H13" s="4"/>
      <c r="I13" s="4"/>
      <c r="J13" s="20"/>
    </row>
    <row r="14" spans="1:10" x14ac:dyDescent="0.25">
      <c r="A14" s="128" t="s">
        <v>66</v>
      </c>
      <c r="B14" s="82"/>
      <c r="C14" s="82"/>
      <c r="D14" s="82"/>
      <c r="E14" s="82"/>
      <c r="F14" s="79"/>
      <c r="G14" s="19"/>
      <c r="H14" s="4"/>
      <c r="I14" s="4"/>
      <c r="J14" s="20"/>
    </row>
    <row r="15" spans="1:10" x14ac:dyDescent="0.25">
      <c r="A15" s="72" t="str">
        <f>Inovice!A15</f>
        <v>A-A STONE INVESTMENT TRADING COMPANY LIMITED
34/5 TRAN KHANH DU STREET, TAN DINH WARD, DISTRICT 1, HOCHIMINH CITY, VIETNAM
TAX:0317458134
TEL: 0962147396
MAIL: AASTONEDOCS@GMAIL.COM</v>
      </c>
      <c r="B15" s="70"/>
      <c r="C15" s="70"/>
      <c r="D15" s="70"/>
      <c r="E15" s="70"/>
      <c r="F15" s="73"/>
      <c r="G15" s="19"/>
      <c r="H15" s="4"/>
      <c r="I15" s="4"/>
      <c r="J15" s="20"/>
    </row>
    <row r="16" spans="1:10" x14ac:dyDescent="0.25">
      <c r="A16" s="74"/>
      <c r="B16" s="70"/>
      <c r="C16" s="70"/>
      <c r="D16" s="70"/>
      <c r="E16" s="70"/>
      <c r="F16" s="73"/>
      <c r="G16" s="19"/>
      <c r="H16" s="4"/>
      <c r="I16" s="4"/>
      <c r="J16" s="20"/>
    </row>
    <row r="17" spans="1:10" x14ac:dyDescent="0.25">
      <c r="A17" s="74"/>
      <c r="B17" s="70"/>
      <c r="C17" s="70"/>
      <c r="D17" s="70"/>
      <c r="E17" s="70"/>
      <c r="F17" s="73"/>
      <c r="G17" s="19"/>
      <c r="H17" s="4"/>
      <c r="I17" s="4"/>
      <c r="J17" s="20"/>
    </row>
    <row r="18" spans="1:10" ht="37.5" customHeight="1" x14ac:dyDescent="0.25">
      <c r="A18" s="74"/>
      <c r="B18" s="70"/>
      <c r="C18" s="70"/>
      <c r="D18" s="70"/>
      <c r="E18" s="70"/>
      <c r="F18" s="73"/>
      <c r="G18" s="136" t="s">
        <v>105</v>
      </c>
      <c r="H18" s="79"/>
      <c r="I18" s="137" t="s">
        <v>106</v>
      </c>
      <c r="J18" s="79"/>
    </row>
    <row r="19" spans="1:10" ht="15" customHeight="1" x14ac:dyDescent="0.25">
      <c r="A19" s="74"/>
      <c r="B19" s="70"/>
      <c r="C19" s="70"/>
      <c r="D19" s="70"/>
      <c r="E19" s="70"/>
      <c r="F19" s="73"/>
      <c r="G19" s="75"/>
      <c r="H19" s="77"/>
      <c r="I19" s="76"/>
      <c r="J19" s="77"/>
    </row>
    <row r="20" spans="1:10" ht="30.75" customHeight="1" x14ac:dyDescent="0.25">
      <c r="A20" s="75"/>
      <c r="B20" s="76"/>
      <c r="C20" s="76"/>
      <c r="D20" s="76"/>
      <c r="E20" s="76"/>
      <c r="F20" s="77"/>
      <c r="G20" s="138" t="s">
        <v>71</v>
      </c>
      <c r="H20" s="77"/>
      <c r="I20" s="138" t="str">
        <f>Inovice!H22</f>
        <v>VIETNAM</v>
      </c>
      <c r="J20" s="77"/>
    </row>
    <row r="21" spans="1:10" ht="15.75" customHeight="1" x14ac:dyDescent="0.25">
      <c r="A21" s="124" t="s">
        <v>107</v>
      </c>
      <c r="B21" s="82"/>
      <c r="C21" s="79"/>
      <c r="D21" s="124" t="s">
        <v>108</v>
      </c>
      <c r="E21" s="82"/>
      <c r="F21" s="79"/>
      <c r="G21" s="125" t="s">
        <v>109</v>
      </c>
      <c r="H21" s="89"/>
      <c r="I21" s="89"/>
      <c r="J21" s="90"/>
    </row>
    <row r="22" spans="1:10" ht="15.75" customHeight="1" x14ac:dyDescent="0.25">
      <c r="A22" s="94"/>
      <c r="B22" s="76"/>
      <c r="C22" s="77"/>
      <c r="D22" s="95" t="str">
        <f>Inovice!C22</f>
        <v>CHENNAI</v>
      </c>
      <c r="E22" s="76"/>
      <c r="F22" s="77"/>
      <c r="G22" s="126" t="str">
        <f>'input data'!B15</f>
        <v>CNF</v>
      </c>
      <c r="H22" s="76"/>
      <c r="I22" s="76"/>
      <c r="J22" s="77"/>
    </row>
    <row r="23" spans="1:10" ht="15.75" customHeight="1" x14ac:dyDescent="0.25">
      <c r="A23" s="124" t="s">
        <v>110</v>
      </c>
      <c r="B23" s="82"/>
      <c r="C23" s="79"/>
      <c r="D23" s="124" t="s">
        <v>111</v>
      </c>
      <c r="E23" s="82"/>
      <c r="F23" s="79"/>
      <c r="G23" s="44"/>
      <c r="H23" s="45"/>
      <c r="I23" s="45"/>
      <c r="J23" s="46"/>
    </row>
    <row r="24" spans="1:10" ht="15.75" customHeight="1" x14ac:dyDescent="0.25">
      <c r="A24" s="94"/>
      <c r="B24" s="76"/>
      <c r="C24" s="77"/>
      <c r="D24" s="95" t="str">
        <f>Inovice!C25</f>
        <v>CHENNAI</v>
      </c>
      <c r="E24" s="76"/>
      <c r="F24" s="77"/>
      <c r="G24" s="32"/>
      <c r="H24" s="34"/>
      <c r="I24" s="34"/>
      <c r="J24" s="31"/>
    </row>
    <row r="25" spans="1:10" ht="15.75" customHeight="1" x14ac:dyDescent="0.25">
      <c r="A25" s="124" t="s">
        <v>34</v>
      </c>
      <c r="B25" s="82"/>
      <c r="C25" s="79"/>
      <c r="D25" s="124" t="s">
        <v>36</v>
      </c>
      <c r="E25" s="82"/>
      <c r="F25" s="79"/>
      <c r="G25" s="114" t="s">
        <v>112</v>
      </c>
      <c r="H25" s="89"/>
      <c r="I25" s="89"/>
      <c r="J25" s="90"/>
    </row>
    <row r="26" spans="1:10" ht="15.75" customHeight="1" x14ac:dyDescent="0.25">
      <c r="A26" s="86" t="str">
        <f>Inovice!E25</f>
        <v>DA NANG</v>
      </c>
      <c r="B26" s="70"/>
      <c r="C26" s="73"/>
      <c r="D26" s="86" t="str">
        <f>Inovice!H25</f>
        <v>DA NANG</v>
      </c>
      <c r="E26" s="70"/>
      <c r="F26" s="73"/>
      <c r="G26" s="136" t="str">
        <f>'input data'!B16</f>
        <v>100% Against Documents</v>
      </c>
      <c r="H26" s="82"/>
      <c r="I26" s="82"/>
      <c r="J26" s="79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73</v>
      </c>
      <c r="B28" s="95" t="s">
        <v>113</v>
      </c>
      <c r="C28" s="77"/>
      <c r="D28" s="95" t="s">
        <v>74</v>
      </c>
      <c r="E28" s="76"/>
      <c r="F28" s="76"/>
      <c r="G28" s="50"/>
      <c r="H28" s="51"/>
      <c r="I28" s="95" t="s">
        <v>78</v>
      </c>
      <c r="J28" s="77"/>
    </row>
    <row r="29" spans="1:10" ht="15.75" customHeight="1" x14ac:dyDescent="0.25">
      <c r="A29" s="27">
        <v>1</v>
      </c>
      <c r="B29" s="110">
        <f>Inovice!E28</f>
        <v>68029310</v>
      </c>
      <c r="C29" s="90"/>
      <c r="D29" s="130" t="str">
        <f>Inovice!B28</f>
        <v>POLISHED GRANITE SLABS</v>
      </c>
      <c r="E29" s="89"/>
      <c r="F29" s="89"/>
      <c r="G29" s="89"/>
      <c r="H29" s="90"/>
      <c r="I29" s="131">
        <f>Inovice!F28</f>
        <v>463.32</v>
      </c>
      <c r="J29" s="90"/>
    </row>
    <row r="30" spans="1:10" ht="15.75" customHeight="1" x14ac:dyDescent="0.25">
      <c r="A30" s="52" t="s">
        <v>114</v>
      </c>
      <c r="B30" s="48"/>
      <c r="C30" s="48"/>
      <c r="D30" s="48"/>
      <c r="E30" s="48"/>
      <c r="F30" s="48"/>
      <c r="G30" s="48"/>
      <c r="H30" s="48"/>
      <c r="I30" s="132">
        <f>SUM(I29:J29)</f>
        <v>463.32</v>
      </c>
      <c r="J30" s="90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86" t="s">
        <v>115</v>
      </c>
      <c r="B32" s="70"/>
      <c r="C32" s="33" t="s">
        <v>40</v>
      </c>
      <c r="D32" s="106" t="s">
        <v>80</v>
      </c>
      <c r="E32" s="70"/>
      <c r="F32" s="33" t="s">
        <v>81</v>
      </c>
      <c r="G32" s="33"/>
      <c r="H32" s="4"/>
      <c r="I32" s="33"/>
      <c r="J32" s="36"/>
    </row>
    <row r="33" spans="1:10" ht="15.75" customHeight="1" x14ac:dyDescent="0.25">
      <c r="A33" s="87" t="str">
        <f>Inovice!A31</f>
        <v>OOLU0966183</v>
      </c>
      <c r="B33" s="70"/>
      <c r="C33" s="53">
        <f>Inovice!C31</f>
        <v>255</v>
      </c>
      <c r="D33" s="122" t="s">
        <v>116</v>
      </c>
      <c r="E33" s="70"/>
      <c r="F33" s="53" t="s">
        <v>117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118</v>
      </c>
      <c r="B35" s="54"/>
      <c r="C35" s="54" t="str">
        <f>'input data'!B13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119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97" t="s">
        <v>120</v>
      </c>
      <c r="B38" s="82"/>
      <c r="C38" s="82"/>
      <c r="D38" s="82"/>
      <c r="E38" s="82"/>
      <c r="F38" s="79"/>
      <c r="G38" s="97" t="s">
        <v>86</v>
      </c>
      <c r="H38" s="82"/>
      <c r="I38" s="82"/>
      <c r="J38" s="79"/>
    </row>
    <row r="39" spans="1:10" ht="15.75" customHeight="1" x14ac:dyDescent="0.25">
      <c r="A39" s="123" t="s">
        <v>121</v>
      </c>
      <c r="B39" s="70"/>
      <c r="C39" s="70"/>
      <c r="D39" s="70"/>
      <c r="E39" s="70"/>
      <c r="F39" s="73"/>
      <c r="G39" s="19"/>
      <c r="H39" s="4"/>
      <c r="I39" s="4"/>
      <c r="J39" s="20"/>
    </row>
    <row r="40" spans="1:10" ht="15.75" customHeight="1" x14ac:dyDescent="0.25">
      <c r="A40" s="115" t="s">
        <v>122</v>
      </c>
      <c r="B40" s="116"/>
      <c r="C40" s="116"/>
      <c r="D40" s="116"/>
      <c r="E40" s="116"/>
      <c r="F40" s="117"/>
      <c r="G40" s="19"/>
      <c r="H40" s="4"/>
      <c r="I40" s="4"/>
      <c r="J40" s="20"/>
    </row>
    <row r="41" spans="1:10" ht="15.75" customHeight="1" x14ac:dyDescent="0.25">
      <c r="A41" s="118" t="s">
        <v>123</v>
      </c>
      <c r="B41" s="119"/>
      <c r="C41" s="119"/>
      <c r="D41" s="119"/>
      <c r="E41" s="119"/>
      <c r="F41" s="120"/>
      <c r="G41" s="121" t="s">
        <v>124</v>
      </c>
      <c r="H41" s="76"/>
      <c r="I41" s="76"/>
      <c r="J41" s="7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A1:J1"/>
    <mergeCell ref="A2:F2"/>
    <mergeCell ref="G2:H2"/>
    <mergeCell ref="I2:J2"/>
    <mergeCell ref="A3:F3"/>
    <mergeCell ref="G3:H3"/>
    <mergeCell ref="I3:J3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topLeftCell="A28" zoomScaleNormal="100" workbookViewId="0">
      <selection activeCell="M21" sqref="M2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56" t="s">
        <v>47</v>
      </c>
      <c r="C1" s="82"/>
      <c r="D1" s="82"/>
      <c r="E1" s="82"/>
      <c r="F1" s="82"/>
      <c r="G1" s="82"/>
      <c r="H1" s="82"/>
      <c r="I1" s="82"/>
      <c r="J1" s="82"/>
      <c r="K1" s="79"/>
      <c r="R1" s="157"/>
      <c r="S1" s="70"/>
      <c r="T1" s="70"/>
      <c r="U1" s="70"/>
      <c r="V1" s="70"/>
      <c r="W1" s="145"/>
      <c r="X1" s="70"/>
      <c r="Y1" s="70"/>
    </row>
    <row r="2" spans="1:25" ht="36" x14ac:dyDescent="0.55000000000000004">
      <c r="A2" s="59"/>
      <c r="B2" s="74"/>
      <c r="C2" s="70"/>
      <c r="D2" s="70"/>
      <c r="E2" s="70"/>
      <c r="F2" s="70"/>
      <c r="G2" s="70"/>
      <c r="H2" s="70"/>
      <c r="I2" s="70"/>
      <c r="J2" s="70"/>
      <c r="K2" s="73"/>
    </row>
    <row r="3" spans="1:25" ht="36" x14ac:dyDescent="0.55000000000000004">
      <c r="A3" s="59"/>
      <c r="B3" s="75"/>
      <c r="C3" s="76"/>
      <c r="D3" s="76"/>
      <c r="E3" s="76"/>
      <c r="F3" s="76"/>
      <c r="G3" s="76"/>
      <c r="H3" s="76"/>
      <c r="I3" s="76"/>
      <c r="J3" s="76"/>
      <c r="K3" s="77"/>
    </row>
    <row r="4" spans="1:25" x14ac:dyDescent="0.25">
      <c r="A4" s="60"/>
      <c r="B4" s="158" t="s">
        <v>125</v>
      </c>
      <c r="C4" s="82"/>
      <c r="D4" s="82"/>
      <c r="E4" s="82"/>
      <c r="F4" s="82"/>
      <c r="G4" s="82"/>
      <c r="H4" s="82"/>
      <c r="I4" s="82"/>
      <c r="J4" s="82"/>
      <c r="K4" s="79"/>
    </row>
    <row r="5" spans="1:25" x14ac:dyDescent="0.25">
      <c r="A5" s="60"/>
      <c r="B5" s="159" t="s">
        <v>126</v>
      </c>
      <c r="C5" s="70"/>
      <c r="D5" s="70"/>
      <c r="E5" s="70"/>
      <c r="F5" s="70"/>
      <c r="G5" s="70"/>
      <c r="H5" s="70"/>
      <c r="I5" s="70"/>
      <c r="J5" s="70"/>
      <c r="K5" s="73"/>
    </row>
    <row r="6" spans="1:25" x14ac:dyDescent="0.25">
      <c r="A6" s="53"/>
      <c r="B6" s="94" t="s">
        <v>127</v>
      </c>
      <c r="C6" s="76"/>
      <c r="D6" s="76"/>
      <c r="E6" s="76"/>
      <c r="F6" s="76"/>
      <c r="G6" s="76"/>
      <c r="H6" s="76"/>
      <c r="I6" s="76"/>
      <c r="J6" s="76"/>
      <c r="K6" s="77"/>
    </row>
    <row r="7" spans="1:25" x14ac:dyDescent="0.25">
      <c r="A7" s="4"/>
      <c r="B7" s="37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1"/>
      <c r="B8" s="155" t="s">
        <v>128</v>
      </c>
      <c r="C8" s="70"/>
      <c r="D8" s="70"/>
      <c r="E8" s="70"/>
      <c r="F8" s="70"/>
      <c r="G8" s="70"/>
      <c r="H8" s="70"/>
      <c r="I8" s="70"/>
      <c r="J8" s="70"/>
      <c r="K8" s="73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129</v>
      </c>
      <c r="C10" s="62">
        <v>45728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130</v>
      </c>
      <c r="C11" s="63" t="s">
        <v>160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131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27" t="s">
        <v>161</v>
      </c>
      <c r="C14" s="70"/>
      <c r="D14" s="70"/>
      <c r="E14" s="70"/>
      <c r="F14" s="70"/>
      <c r="G14" s="70"/>
      <c r="H14" s="4"/>
      <c r="I14" s="4"/>
      <c r="J14" s="4"/>
      <c r="K14" s="20"/>
    </row>
    <row r="15" spans="1:25" x14ac:dyDescent="0.25">
      <c r="A15" s="64"/>
      <c r="B15" s="72" t="s">
        <v>163</v>
      </c>
      <c r="C15" s="70"/>
      <c r="D15" s="70"/>
      <c r="E15" s="70"/>
      <c r="F15" s="70"/>
      <c r="G15" s="70"/>
      <c r="H15" s="4"/>
      <c r="I15" s="4"/>
      <c r="J15" s="4"/>
      <c r="K15" s="20"/>
    </row>
    <row r="16" spans="1:25" ht="47.25" customHeight="1" x14ac:dyDescent="0.25">
      <c r="A16" s="64"/>
      <c r="B16" s="74"/>
      <c r="C16" s="70"/>
      <c r="D16" s="70"/>
      <c r="E16" s="70"/>
      <c r="F16" s="70"/>
      <c r="G16" s="70"/>
      <c r="H16" s="4"/>
      <c r="I16" s="4"/>
      <c r="J16" s="4"/>
      <c r="K16" s="20"/>
    </row>
    <row r="17" spans="1:11" x14ac:dyDescent="0.25">
      <c r="A17" s="4"/>
      <c r="B17" s="19" t="s">
        <v>132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2"/>
      <c r="C18" s="34"/>
      <c r="D18" s="34"/>
      <c r="E18" s="34"/>
      <c r="F18" s="34"/>
      <c r="G18" s="34"/>
      <c r="H18" s="34"/>
      <c r="I18" s="34"/>
      <c r="J18" s="34"/>
      <c r="K18" s="31"/>
    </row>
    <row r="19" spans="1:11" x14ac:dyDescent="0.25">
      <c r="A19" s="54"/>
      <c r="B19" s="146" t="s">
        <v>133</v>
      </c>
      <c r="C19" s="90"/>
      <c r="D19" s="101" t="s">
        <v>134</v>
      </c>
      <c r="E19" s="90"/>
      <c r="F19" s="101" t="s">
        <v>135</v>
      </c>
      <c r="G19" s="90"/>
      <c r="H19" s="101" t="s">
        <v>136</v>
      </c>
      <c r="I19" s="90"/>
      <c r="J19" s="101" t="s">
        <v>137</v>
      </c>
      <c r="K19" s="90"/>
    </row>
    <row r="20" spans="1:11" ht="15.75" customHeight="1" x14ac:dyDescent="0.25">
      <c r="A20" s="3"/>
      <c r="B20" s="130" t="s">
        <v>138</v>
      </c>
      <c r="C20" s="90"/>
      <c r="D20" s="152">
        <v>68029310</v>
      </c>
      <c r="E20" s="90"/>
      <c r="F20" s="101">
        <v>141.65</v>
      </c>
      <c r="G20" s="90"/>
      <c r="H20" s="160">
        <v>4844.32</v>
      </c>
      <c r="I20" s="90"/>
      <c r="J20" s="153">
        <f>F20*H20</f>
        <v>686197.92799999996</v>
      </c>
      <c r="K20" s="90"/>
    </row>
    <row r="21" spans="1:11" ht="15.75" customHeight="1" x14ac:dyDescent="0.25">
      <c r="A21" s="53"/>
      <c r="B21" s="87"/>
      <c r="C21" s="70"/>
      <c r="D21" s="70"/>
      <c r="E21" s="70"/>
      <c r="F21" s="145"/>
      <c r="G21" s="154"/>
      <c r="H21" s="148" t="s">
        <v>139</v>
      </c>
      <c r="I21" s="149"/>
      <c r="J21" s="150">
        <f>J20*0.001</f>
        <v>686.19792799999993</v>
      </c>
      <c r="K21" s="151"/>
    </row>
    <row r="22" spans="1:11" ht="15.75" customHeight="1" x14ac:dyDescent="0.25">
      <c r="A22" s="3"/>
      <c r="B22" s="121"/>
      <c r="C22" s="76"/>
      <c r="D22" s="76"/>
      <c r="E22" s="76"/>
      <c r="F22" s="34"/>
      <c r="G22" s="65"/>
      <c r="H22" s="140" t="s">
        <v>114</v>
      </c>
      <c r="I22" s="141"/>
      <c r="J22" s="142">
        <f>SUM(J20:K21)</f>
        <v>686884.12592799996</v>
      </c>
      <c r="K22" s="143"/>
    </row>
    <row r="23" spans="1:11" ht="15.75" customHeight="1" x14ac:dyDescent="0.25">
      <c r="A23" s="53"/>
      <c r="B23" s="87"/>
      <c r="C23" s="70"/>
      <c r="D23" s="70"/>
      <c r="E23" s="70"/>
      <c r="F23" s="4"/>
      <c r="G23" s="4"/>
      <c r="H23" s="144"/>
      <c r="I23" s="70"/>
      <c r="J23" s="145"/>
      <c r="K23" s="73"/>
    </row>
    <row r="24" spans="1:11" ht="15.75" customHeight="1" x14ac:dyDescent="0.25">
      <c r="A24" s="54"/>
      <c r="B24" s="146" t="s">
        <v>140</v>
      </c>
      <c r="C24" s="89"/>
      <c r="D24" s="48"/>
      <c r="E24" s="48"/>
      <c r="F24" s="48"/>
      <c r="G24" s="48"/>
      <c r="H24" s="48"/>
      <c r="I24" s="48"/>
      <c r="J24" s="139">
        <f>J22</f>
        <v>686884.12592799996</v>
      </c>
      <c r="K24" s="90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6"/>
      <c r="B26" s="147" t="s">
        <v>141</v>
      </c>
      <c r="C26" s="70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142</v>
      </c>
      <c r="C27" s="4"/>
      <c r="D27" s="4" t="s">
        <v>143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144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145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146</v>
      </c>
      <c r="C30" s="4"/>
      <c r="D30" s="4" t="s">
        <v>147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148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149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150</v>
      </c>
      <c r="C33" s="4"/>
      <c r="D33" s="4" t="s">
        <v>151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152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153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7"/>
      <c r="B36" s="135" t="s">
        <v>154</v>
      </c>
      <c r="C36" s="70"/>
      <c r="D36" s="70"/>
      <c r="E36" s="70"/>
      <c r="F36" s="70"/>
      <c r="G36" s="70"/>
      <c r="H36" s="4"/>
      <c r="I36" s="4"/>
      <c r="J36" s="4"/>
      <c r="K36" s="20"/>
    </row>
    <row r="37" spans="1:11" ht="15.75" customHeight="1" x14ac:dyDescent="0.25">
      <c r="A37" s="67"/>
      <c r="B37" s="135" t="s">
        <v>155</v>
      </c>
      <c r="C37" s="70"/>
      <c r="D37" s="70"/>
      <c r="E37" s="70"/>
      <c r="F37" s="70"/>
      <c r="G37" s="70"/>
      <c r="H37" s="4"/>
      <c r="I37" s="4"/>
      <c r="J37" s="4"/>
      <c r="K37" s="20"/>
    </row>
    <row r="38" spans="1:11" ht="15.75" customHeight="1" x14ac:dyDescent="0.25">
      <c r="A38" s="40"/>
      <c r="B38" s="39" t="s">
        <v>156</v>
      </c>
      <c r="C38" s="68" t="str">
        <f>'input data'!B5</f>
        <v>AD240424008317F</v>
      </c>
      <c r="D38" s="40"/>
      <c r="E38" s="40"/>
      <c r="F38" s="40"/>
      <c r="G38" s="40"/>
      <c r="H38" s="4"/>
      <c r="I38" s="4"/>
      <c r="J38" s="4"/>
      <c r="K38" s="20"/>
    </row>
    <row r="39" spans="1:11" ht="15.75" customHeight="1" x14ac:dyDescent="0.25">
      <c r="A39" s="4"/>
      <c r="B39" s="19" t="s">
        <v>157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2"/>
      <c r="C42" s="34"/>
      <c r="D42" s="34"/>
      <c r="E42" s="34"/>
      <c r="F42" s="34"/>
      <c r="G42" s="34"/>
      <c r="H42" s="34"/>
      <c r="I42" s="34"/>
      <c r="J42" s="34"/>
      <c r="K42" s="31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B1:K3"/>
    <mergeCell ref="R1:V1"/>
    <mergeCell ref="W1:Y1"/>
    <mergeCell ref="B4:K4"/>
    <mergeCell ref="B5:K5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J21:K21"/>
    <mergeCell ref="B20:C20"/>
    <mergeCell ref="D20:E20"/>
    <mergeCell ref="F20:G20"/>
    <mergeCell ref="H20:I20"/>
    <mergeCell ref="J20:K20"/>
    <mergeCell ref="B21:E21"/>
    <mergeCell ref="F21:G21"/>
    <mergeCell ref="B26:C26"/>
    <mergeCell ref="B36:G36"/>
    <mergeCell ref="B37:G37"/>
    <mergeCell ref="B22:E22"/>
    <mergeCell ref="H21:I21"/>
    <mergeCell ref="J24:K24"/>
    <mergeCell ref="H22:I22"/>
    <mergeCell ref="J22:K22"/>
    <mergeCell ref="B23:E23"/>
    <mergeCell ref="H23:I23"/>
    <mergeCell ref="J23:K23"/>
    <mergeCell ref="B24:C24"/>
  </mergeCells>
  <pageMargins left="0.7" right="0.7" top="0.75" bottom="0.75" header="0" footer="0"/>
  <pageSetup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2025-03-12T12:53:10Z</cp:lastPrinted>
  <dcterms:created xsi:type="dcterms:W3CDTF">2022-11-23T06:47:43Z</dcterms:created>
  <dcterms:modified xsi:type="dcterms:W3CDTF">2025-03-12T13:07:22Z</dcterms:modified>
</cp:coreProperties>
</file>