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4 BK024 September 25-26  CM Stone (dao da tran) Hassan short (RJSL)\"/>
    </mc:Choice>
  </mc:AlternateContent>
  <xr:revisionPtr revIDLastSave="0" documentId="13_ncr:1_{8889A70C-3F9A-47D5-BA5B-19014D681B00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19" i="5" l="1"/>
  <c r="F28" i="3" l="1"/>
  <c r="J20" i="5" l="1"/>
  <c r="J21" i="5" s="1"/>
  <c r="H28" i="3" l="1"/>
  <c r="A12" i="4" l="1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0" i="3"/>
  <c r="A30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3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<sst xmlns="http://schemas.openxmlformats.org/spreadsheetml/2006/main" count="199" uniqueCount="162">
  <si>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</si>
  <si>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</si>
  <si>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</si>
  <si>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</si>
  <si>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</si>
  <si>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</si>
  <si>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</si>
  <si>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</si>
  <si>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</si>
  <si>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</si>
  <si>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</si>
  <si>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</si>
  <si>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</si>
  <si>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</si>
  <si>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</si>
  <si>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</si>
  <si>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</si>
  <si>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</si>
  <si>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</si>
  <si>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</si>
  <si>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</si>
  <si>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</si>
  <si>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</si>
  <si>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</si>
  <si>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</si>
  <si>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</si>
  <si>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</si>
  <si>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</si>
  <si>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</si>
  <si>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</si>
  <si>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</si>
  <si>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</si>
  <si>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</si>
  <si>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</si>
  <si>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</si>
  <si>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</si>
  <si>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</si>
  <si>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</si>
  <si>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</si>
  <si>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</si>
  <si>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</si>
  <si>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</si>
  <si>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</si>
  <si>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</si>
  <si>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</si>
  <si>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</si>
  <si>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</si>
  <si>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</si>
  <si>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</si>
  <si>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</si>
  <si>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</si>
  <si>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</si>
  <si>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</si>
  <si>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</si>
  <si>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</si>
  <si>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</si>
  <si>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</si>
  <si>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</si>
  <si>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</si>
  <si>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</si>
  <si>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</si>
  <si>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</si>
  <si>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</si>
  <si>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</si>
  <si>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</si>
  <si>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</si>
  <si>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</si>
  <si>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</si>
  <si>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</si>
  <si>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</si>
  <si>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</si>
  <si>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</si>
  <si>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</si>
  <si>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</si>
  <si>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</si>
  <si>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</si>
  <si>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</si>
  <si>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</si>
  <si>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</si>
  <si>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</si>
  <si>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</si>
  <si>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</si>
  <si>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</si>
  <si>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</si>
  <si>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</si>
  <si>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</si>
  <si>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</si>
  <si>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</si>
  <si>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</si>
  <si>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</si>
  <si>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</si>
  <si>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</si>
  <si>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</si>
  <si>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</si>
  <si>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</si>
  <si>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</si>
  <si>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</si>
  <si>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</si>
  <si>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</si>
  <si>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</si>
  <si>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</si>
  <si>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</si>
  <si>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</si>
  <si>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</si>
  <si>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</si>
  <si>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</si>
  <si>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</si>
  <si>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</si>
  <si>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</si>
  <si>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</si>
  <si>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</si>
  <si>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</si>
  <si>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</si>
  <si>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</si>
  <si>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</si>
  <si>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</si>
  <si>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</si>
  <si>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</si>
  <si>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</si>
  <si>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</si>
  <si>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</si>
  <si>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</si>
  <si>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</si>
  <si>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</si>
  <si>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</si>
  <si>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</si>
  <si>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</si>
  <si>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</si>
  <si>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</si>
  <si>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</si>
  <si>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</si>
  <si>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</si>
  <si>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</si>
  <si>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</si>
  <si>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</si>
  <si>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</si>
  <si>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</si>
  <si>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</si>
  <si>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</si>
  <si>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</si>
  <si>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</si>
  <si>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</si>
  <si>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</si>
  <si>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</si>
  <si>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</si>
  <si>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</si>
  <si>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</si>
  <si>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</si>
  <si>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</si>
  <si>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</si>
  <si>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</si>
  <si>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</si>
  <si>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GST 0.1%</t>
  </si>
  <si>
    <t>HAI PHONG</t>
  </si>
  <si>
    <t>CM STONE COMPANY LIMITED
Address: No 6, niche 33/358 Da Nang, Dong Hai Ward, Hai Phong City, Vietnam
Tax code: 0202211652
email: imp@cmstone.co
Phone number: +84983037116</t>
  </si>
  <si>
    <t>S</t>
  </si>
  <si>
    <t>24</t>
  </si>
  <si>
    <t xml:space="preserve">IAAU2879568 </t>
  </si>
  <si>
    <t>PO025/25-26</t>
  </si>
  <si>
    <t>MARI GOWDA GRANITE</t>
  </si>
  <si>
    <t>Plot No - 210-E, Industrial Growth Centre,
KIADB, H.N. Pura Road 
Hassan, Karnataka, Code: 29
GSTIN: 29AAZFM6430F1ZR</t>
  </si>
  <si>
    <t>Seven Thousand Thirty Six Dollars and Twenty One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</si>
</sst>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165" fontId="7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0" fillId="0" borderId="5" xfId="0" applyFont="1" applyBorder="1"/>
    <xf numFmtId="0" fontId="11" fillId="2" borderId="9" xfId="0" applyFont="1" applyFill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7" fillId="0" borderId="8" xfId="0" applyFont="1" applyBorder="1"/>
    <xf numFmtId="0" fontId="7" fillId="0" borderId="7" xfId="0" applyFont="1" applyBorder="1"/>
    <xf numFmtId="0" fontId="5" fillId="0" borderId="0" xfId="0" applyFont="1" applyAlignment="1">
      <alignment horizontal="center"/>
    </xf>
    <xf numFmtId="0" fontId="7" fillId="0" borderId="1" xfId="0" applyFont="1" applyBorder="1"/>
    <xf numFmtId="0" fontId="5" fillId="0" borderId="7" xfId="0" applyFont="1" applyBorder="1" applyAlignment="1"/>
    <xf numFmtId="0" fontId="5" fillId="0" borderId="6" xfId="0" applyFont="1" applyBorder="1" applyAlignment="1">
      <alignment horizontal="center"/>
    </xf>
    <xf numFmtId="0" fontId="7" fillId="0" borderId="2" xfId="0" applyFont="1" applyBorder="1"/>
    <xf numFmtId="0" fontId="5" fillId="0" borderId="5" xfId="0" applyFont="1" applyBorder="1"/>
    <xf numFmtId="0" fontId="17" fillId="0" borderId="5" xfId="0" applyFont="1" applyBorder="1"/>
    <xf numFmtId="0" fontId="17" fillId="0" borderId="0" xfId="0" applyFont="1"/>
    <xf numFmtId="0" fontId="17" fillId="0" borderId="6" xfId="0" applyFont="1" applyBorder="1"/>
    <xf numFmtId="0" fontId="18" fillId="0" borderId="5" xfId="0" applyFont="1" applyBorder="1"/>
    <xf numFmtId="0" fontId="19" fillId="0" borderId="7" xfId="0" applyFont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vertical="top" wrapText="1"/>
    </xf>
    <xf numFmtId="0" fontId="7" fillId="0" borderId="27" xfId="0" applyFont="1" applyBorder="1"/>
    <xf numFmtId="0" fontId="2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5" fontId="17" fillId="0" borderId="0" xfId="0" applyNumberFormat="1" applyFont="1"/>
    <xf numFmtId="0" fontId="4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7" fillId="0" borderId="17" xfId="0" applyFont="1" applyBorder="1"/>
    <xf numFmtId="0" fontId="7" fillId="0" borderId="20" xfId="0" applyFont="1" applyBorder="1"/>
    <xf numFmtId="0" fontId="7" fillId="0" borderId="18" xfId="0" applyFont="1" applyBorder="1"/>
    <xf numFmtId="166" fontId="7" fillId="0" borderId="34" xfId="0" applyNumberFormat="1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0" xfId="0" applyFont="1" applyAlignment="1"/>
    <xf numFmtId="2" fontId="0" fillId="0" borderId="0" xfId="0" applyNumberFormat="1" applyFont="1" applyAlignment="1"/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center"/>
    </xf>
    <xf numFmtId="0" fontId="9" fillId="0" borderId="4" xfId="0" applyFont="1" applyBorder="1"/>
    <xf numFmtId="0" fontId="12" fillId="0" borderId="5" xfId="0" applyFont="1" applyBorder="1" applyAlignment="1">
      <alignment horizontal="center"/>
    </xf>
    <xf numFmtId="0" fontId="9" fillId="0" borderId="6" xfId="0" applyFont="1" applyBorder="1"/>
    <xf numFmtId="0" fontId="5" fillId="0" borderId="2" xfId="0" applyFont="1" applyBorder="1" applyAlignment="1">
      <alignment horizontal="center"/>
    </xf>
    <xf numFmtId="0" fontId="9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13" fillId="0" borderId="5" xfId="0" applyFont="1" applyBorder="1" applyAlignment="1">
      <alignment horizontal="center" vertical="center"/>
    </xf>
    <xf numFmtId="0" fontId="9" fillId="0" borderId="1" xfId="0" applyFont="1" applyBorder="1"/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5" xfId="0" applyFont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8" fontId="7" fillId="0" borderId="7" xfId="0" applyNumberFormat="1" applyFont="1" applyBorder="1" applyAlignment="1">
      <alignment horizontal="center"/>
    </xf>
    <xf numFmtId="168" fontId="9" fillId="0" borderId="1" xfId="0" applyNumberFormat="1" applyFont="1" applyBorder="1"/>
    <xf numFmtId="168" fontId="9" fillId="0" borderId="8" xfId="0" applyNumberFormat="1" applyFont="1" applyBorder="1"/>
    <xf numFmtId="0" fontId="16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7" xfId="0" applyFont="1" applyBorder="1" applyAlignment="1"/>
    <xf numFmtId="0" fontId="15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166" fontId="14" fillId="0" borderId="2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5" fillId="0" borderId="2" xfId="0" applyFont="1" applyBorder="1" applyAlignment="1">
      <alignment horizontal="center" vertical="center"/>
    </xf>
    <xf numFmtId="0" fontId="16" fillId="2" borderId="16" xfId="0" applyFont="1" applyFill="1" applyBorder="1" applyAlignment="1">
      <alignment horizontal="left" vertical="top" wrapText="1"/>
    </xf>
    <xf numFmtId="0" fontId="9" fillId="0" borderId="17" xfId="0" applyFont="1" applyBorder="1"/>
    <xf numFmtId="0" fontId="9" fillId="0" borderId="18" xfId="0" applyFont="1" applyBorder="1"/>
    <xf numFmtId="0" fontId="16" fillId="2" borderId="19" xfId="0" applyFont="1" applyFill="1" applyBorder="1" applyAlignment="1">
      <alignment horizontal="left" vertical="top"/>
    </xf>
    <xf numFmtId="0" fontId="9" fillId="0" borderId="20" xfId="0" applyFont="1" applyBorder="1"/>
    <xf numFmtId="0" fontId="9" fillId="0" borderId="21" xfId="0" applyFont="1" applyBorder="1"/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6" fillId="0" borderId="5" xfId="0" applyFont="1" applyBorder="1" applyAlignment="1">
      <alignment horizontal="left"/>
    </xf>
    <xf numFmtId="2" fontId="7" fillId="0" borderId="10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7" fillId="0" borderId="5" xfId="0" applyFont="1" applyBorder="1" applyAlignment="1">
      <alignment horizontal="left" vertical="center"/>
    </xf>
    <xf numFmtId="0" fontId="12" fillId="0" borderId="10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9" fillId="0" borderId="24" xfId="0" applyFont="1" applyBorder="1"/>
    <xf numFmtId="0" fontId="24" fillId="0" borderId="5" xfId="0" applyFont="1" applyBorder="1" applyAlignment="1">
      <alignment horizontal="left"/>
    </xf>
    <xf numFmtId="0" fontId="17" fillId="0" borderId="28" xfId="0" applyFont="1" applyBorder="1" applyAlignment="1">
      <alignment horizontal="center"/>
    </xf>
    <xf numFmtId="0" fontId="9" fillId="0" borderId="29" xfId="0" applyFont="1" applyBorder="1"/>
    <xf numFmtId="1" fontId="5" fillId="0" borderId="30" xfId="0" applyNumberFormat="1" applyFont="1" applyBorder="1" applyAlignment="1">
      <alignment horizontal="center"/>
    </xf>
    <xf numFmtId="0" fontId="9" fillId="0" borderId="31" xfId="0" applyFont="1" applyBorder="1"/>
    <xf numFmtId="4" fontId="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1" fontId="5" fillId="0" borderId="11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0" fontId="9" fillId="0" borderId="22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" fontId="5" fillId="0" borderId="25" xfId="0" applyNumberFormat="1" applyFont="1" applyBorder="1" applyAlignment="1">
      <alignment horizontal="center"/>
    </xf>
    <xf numFmtId="0" fontId="9" fillId="0" borderId="26" xfId="0" applyFont="1" applyBorder="1"/>
    <xf numFmtId="0" fontId="22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0" fontId="20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272045</xdr:colOff>
      <xdr:row>35</xdr:row>
      <xdr:rowOff>76200</xdr:rowOff>
    </xdr:from>
    <xdr:to>
      <xdr:col>9</xdr:col>
      <xdr:colOff>123825</xdr:colOff>
      <xdr:row>38</xdr:row>
      <xdr:rowOff>143977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445" y="72771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F27" sqref="F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BK024/25-26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391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445.33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15.8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topLeftCell="A22" workbookViewId="0">
      <selection activeCell="O38" sqref="O3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</row>
    <row r="3" spans="1:10" x14ac:dyDescent="0.25">
      <c r="A3" s="16" t="s">
        <v>39</v>
      </c>
      <c r="B3" s="17"/>
      <c r="C3" s="17"/>
      <c r="D3" s="18"/>
      <c r="E3" s="83" t="s">
        <v>40</v>
      </c>
      <c r="F3" s="84"/>
      <c r="G3" s="80"/>
      <c r="H3" s="83" t="s">
        <v>41</v>
      </c>
      <c r="I3" s="84"/>
      <c r="J3" s="80"/>
    </row>
    <row r="4" spans="1:10" x14ac:dyDescent="0.25">
      <c r="A4" s="19" t="s">
        <v>42</v>
      </c>
      <c r="B4" s="4"/>
      <c r="C4" s="4"/>
      <c r="D4" s="20"/>
      <c r="E4" s="108" t="str">
        <f>'input data'!B3</f>
        <v>BK024/25-26</v>
      </c>
      <c r="F4" s="90"/>
      <c r="G4" s="88"/>
      <c r="H4" s="109">
        <f>'input data'!B4</f>
        <v>45924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83" t="s">
        <v>44</v>
      </c>
      <c r="F5" s="84"/>
      <c r="G5" s="80"/>
      <c r="H5" s="83" t="s">
        <v>45</v>
      </c>
      <c r="I5" s="84"/>
      <c r="J5" s="80"/>
    </row>
    <row r="6" spans="1:10" x14ac:dyDescent="0.25">
      <c r="A6" s="21" t="s">
        <v>46</v>
      </c>
      <c r="B6" s="4"/>
      <c r="C6" s="4"/>
      <c r="D6" s="20"/>
      <c r="E6" s="104"/>
      <c r="F6" s="90"/>
      <c r="G6" s="88"/>
      <c r="H6" s="105" t="str">
        <f>'input data'!B5</f>
        <v>AD2403250650768</v>
      </c>
      <c r="I6" s="90"/>
      <c r="J6" s="88"/>
    </row>
    <row r="7" spans="1:10" x14ac:dyDescent="0.25">
      <c r="A7" s="21" t="s">
        <v>47</v>
      </c>
      <c r="B7" s="4"/>
      <c r="C7" s="4"/>
      <c r="D7" s="20"/>
      <c r="E7" s="83" t="s">
        <v>48</v>
      </c>
      <c r="F7" s="84"/>
      <c r="G7" s="80"/>
      <c r="H7" s="83" t="s">
        <v>49</v>
      </c>
      <c r="I7" s="84"/>
      <c r="J7" s="80"/>
    </row>
    <row r="8" spans="1:10" x14ac:dyDescent="0.25">
      <c r="A8" s="19" t="s">
        <v>50</v>
      </c>
      <c r="B8" s="4"/>
      <c r="C8" s="4"/>
      <c r="D8" s="20"/>
      <c r="E8" s="104" t="s">
        <v>51</v>
      </c>
      <c r="F8" s="90"/>
      <c r="G8" s="88"/>
      <c r="H8" s="106" t="s">
        <v>52</v>
      </c>
      <c r="I8" s="90"/>
      <c r="J8" s="88"/>
    </row>
    <row r="9" spans="1:10" x14ac:dyDescent="0.25">
      <c r="A9" s="22" t="s">
        <v>53</v>
      </c>
      <c r="B9" s="4"/>
      <c r="C9" s="4"/>
      <c r="D9" s="20"/>
      <c r="E9" s="83" t="s">
        <v>54</v>
      </c>
      <c r="F9" s="84"/>
      <c r="G9" s="80"/>
      <c r="H9" s="83" t="s">
        <v>55</v>
      </c>
      <c r="I9" s="84"/>
      <c r="J9" s="80"/>
    </row>
    <row r="10" spans="1:10" x14ac:dyDescent="0.25">
      <c r="A10" s="22" t="s">
        <v>56</v>
      </c>
      <c r="B10" s="4"/>
      <c r="C10" s="4"/>
      <c r="D10" s="20"/>
      <c r="E10" s="103" t="str">
        <f>'input data'!B14</f>
        <v>Loose packing</v>
      </c>
      <c r="F10" s="77"/>
      <c r="G10" s="82"/>
      <c r="H10" s="103" t="str">
        <f>'input data'!B13 &amp; " " &amp; 'input data'!B15</f>
        <v>1 FCL</v>
      </c>
      <c r="I10" s="77"/>
      <c r="J10" s="82"/>
    </row>
    <row r="11" spans="1:10" x14ac:dyDescent="0.25">
      <c r="A11" s="100" t="s">
        <v>57</v>
      </c>
      <c r="B11" s="84"/>
      <c r="C11" s="84"/>
      <c r="D11" s="80"/>
      <c r="E11" s="101" t="s">
        <v>58</v>
      </c>
      <c r="F11" s="93"/>
      <c r="G11" s="94"/>
      <c r="H11" s="92" t="s">
        <v>59</v>
      </c>
      <c r="I11" s="93"/>
      <c r="J11" s="94"/>
    </row>
    <row r="12" spans="1:10" ht="15" customHeight="1" x14ac:dyDescent="0.25">
      <c r="A12" s="98" t="str">
        <f>'input data'!B6</f>
        <v>To the Order</v>
      </c>
      <c r="B12" s="77"/>
      <c r="C12" s="77"/>
      <c r="D12" s="82"/>
      <c r="E12" s="99" t="str">
        <f>'input data'!B16</f>
        <v>CNF</v>
      </c>
      <c r="F12" s="77"/>
      <c r="G12" s="82"/>
      <c r="H12" s="95" t="str">
        <f>'input data'!B17</f>
        <v>100% Against Documents</v>
      </c>
      <c r="I12" s="77"/>
      <c r="J12" s="82"/>
    </row>
    <row r="13" spans="1:10" x14ac:dyDescent="0.25">
      <c r="A13" s="19"/>
      <c r="B13" s="4"/>
      <c r="C13" s="4"/>
      <c r="D13" s="20"/>
      <c r="E13" s="87"/>
      <c r="F13" s="90"/>
      <c r="G13" s="88"/>
      <c r="H13" s="90"/>
      <c r="I13" s="90"/>
      <c r="J13" s="88"/>
    </row>
    <row r="14" spans="1:10" x14ac:dyDescent="0.25">
      <c r="A14" s="16" t="s">
        <v>60</v>
      </c>
      <c r="B14" s="17"/>
      <c r="C14" s="17"/>
      <c r="D14" s="18"/>
      <c r="E14" s="96" t="s">
        <v>61</v>
      </c>
      <c r="F14" s="84"/>
      <c r="G14" s="84"/>
      <c r="H14" s="84"/>
      <c r="I14" s="84"/>
      <c r="J14" s="80"/>
    </row>
    <row r="15" spans="1:10" x14ac:dyDescent="0.25">
      <c r="A15" s="102" t="str">
        <f>'input data'!B7</f>
        <v>CM STONE COMPANY LIMITED
Address: No 6, niche 33/358 Da Nang, Dong Hai Ward, Hai Phong City, Vietnam
Tax code: 0202211652
email: imp@cmstone.co
Phone number: +84983037116</v>
      </c>
      <c r="B15" s="77"/>
      <c r="C15" s="77"/>
      <c r="D15" s="82"/>
      <c r="E15" s="97"/>
      <c r="F15" s="77"/>
      <c r="G15" s="77"/>
      <c r="H15" s="77"/>
      <c r="I15" s="77"/>
      <c r="J15" s="82"/>
    </row>
    <row r="16" spans="1:10" x14ac:dyDescent="0.25">
      <c r="A16" s="97"/>
      <c r="B16" s="77"/>
      <c r="C16" s="77"/>
      <c r="D16" s="82"/>
      <c r="E16" s="97"/>
      <c r="F16" s="77"/>
      <c r="G16" s="77"/>
      <c r="H16" s="77"/>
      <c r="I16" s="77"/>
      <c r="J16" s="82"/>
    </row>
    <row r="17" spans="1:10" x14ac:dyDescent="0.25">
      <c r="A17" s="97"/>
      <c r="B17" s="77"/>
      <c r="C17" s="77"/>
      <c r="D17" s="82"/>
      <c r="E17" s="97"/>
      <c r="F17" s="77"/>
      <c r="G17" s="77"/>
      <c r="H17" s="77"/>
      <c r="I17" s="77"/>
      <c r="J17" s="82"/>
    </row>
    <row r="18" spans="1:10" x14ac:dyDescent="0.25">
      <c r="A18" s="97"/>
      <c r="B18" s="77"/>
      <c r="C18" s="77"/>
      <c r="D18" s="82"/>
      <c r="E18" s="97"/>
      <c r="F18" s="77"/>
      <c r="G18" s="77"/>
      <c r="H18" s="77"/>
      <c r="I18" s="77"/>
      <c r="J18" s="82"/>
    </row>
    <row r="19" spans="1:10" x14ac:dyDescent="0.25">
      <c r="A19" s="97"/>
      <c r="B19" s="77"/>
      <c r="C19" s="77"/>
      <c r="D19" s="82"/>
      <c r="E19" s="97"/>
      <c r="F19" s="77"/>
      <c r="G19" s="77"/>
      <c r="H19" s="77"/>
      <c r="I19" s="77"/>
      <c r="J19" s="82"/>
    </row>
    <row r="20" spans="1:10" ht="48" customHeight="1" x14ac:dyDescent="0.25">
      <c r="A20" s="87"/>
      <c r="B20" s="90"/>
      <c r="C20" s="90"/>
      <c r="D20" s="88"/>
      <c r="E20" s="87"/>
      <c r="F20" s="90"/>
      <c r="G20" s="90"/>
      <c r="H20" s="90"/>
      <c r="I20" s="90"/>
      <c r="J20" s="88"/>
    </row>
    <row r="21" spans="1:10" ht="15.75" customHeight="1" x14ac:dyDescent="0.25">
      <c r="A21" s="79" t="s">
        <v>62</v>
      </c>
      <c r="B21" s="80"/>
      <c r="C21" s="79" t="s">
        <v>29</v>
      </c>
      <c r="D21" s="80"/>
      <c r="E21" s="79" t="s">
        <v>63</v>
      </c>
      <c r="F21" s="84"/>
      <c r="G21" s="80"/>
      <c r="H21" s="79" t="s">
        <v>33</v>
      </c>
      <c r="I21" s="84"/>
      <c r="J21" s="80"/>
    </row>
    <row r="22" spans="1:10" ht="14.25" customHeight="1" x14ac:dyDescent="0.25">
      <c r="A22" s="81" t="s">
        <v>64</v>
      </c>
      <c r="B22" s="82"/>
      <c r="C22" s="86" t="str">
        <f>'input data'!B19</f>
        <v>CHENNAI</v>
      </c>
      <c r="D22" s="82"/>
      <c r="E22" s="89" t="s">
        <v>65</v>
      </c>
      <c r="F22" s="77"/>
      <c r="G22" s="82"/>
      <c r="H22" s="89" t="str">
        <f>'input data'!B23</f>
        <v>VIETNAM</v>
      </c>
      <c r="I22" s="77"/>
      <c r="J22" s="82"/>
    </row>
    <row r="23" spans="1:10" ht="15" customHeight="1" x14ac:dyDescent="0.25">
      <c r="A23" s="91"/>
      <c r="B23" s="82"/>
      <c r="C23" s="87"/>
      <c r="D23" s="88"/>
      <c r="E23" s="87"/>
      <c r="F23" s="90"/>
      <c r="G23" s="88"/>
      <c r="H23" s="87"/>
      <c r="I23" s="90"/>
      <c r="J23" s="88"/>
    </row>
    <row r="24" spans="1:10" ht="15.75" customHeight="1" x14ac:dyDescent="0.25">
      <c r="A24" s="83" t="s">
        <v>66</v>
      </c>
      <c r="B24" s="80"/>
      <c r="C24" s="85" t="s">
        <v>30</v>
      </c>
      <c r="D24" s="80"/>
      <c r="E24" s="83" t="s">
        <v>31</v>
      </c>
      <c r="F24" s="84"/>
      <c r="G24" s="80"/>
      <c r="H24" s="85" t="s">
        <v>32</v>
      </c>
      <c r="I24" s="84"/>
      <c r="J24" s="80"/>
    </row>
    <row r="25" spans="1:10" ht="15.75" customHeight="1" x14ac:dyDescent="0.25">
      <c r="A25" s="104"/>
      <c r="B25" s="88"/>
      <c r="C25" s="106" t="str">
        <f>'input data'!B20</f>
        <v>CHENNAI</v>
      </c>
      <c r="D25" s="88"/>
      <c r="E25" s="106" t="str">
        <f>'input data'!B21</f>
        <v>HAI PHONG</v>
      </c>
      <c r="F25" s="90"/>
      <c r="G25" s="88"/>
      <c r="H25" s="106" t="str">
        <f>'input data'!B22</f>
        <v>HAI PHONG</v>
      </c>
      <c r="I25" s="90"/>
      <c r="J25" s="88"/>
    </row>
    <row r="26" spans="1:10" ht="15.75" customHeight="1" x14ac:dyDescent="0.25">
      <c r="A26" s="123" t="s">
        <v>67</v>
      </c>
      <c r="B26" s="125" t="s">
        <v>68</v>
      </c>
      <c r="C26" s="84"/>
      <c r="D26" s="80"/>
      <c r="E26" s="123" t="s">
        <v>69</v>
      </c>
      <c r="F26" s="83" t="s">
        <v>70</v>
      </c>
      <c r="G26" s="80"/>
      <c r="H26" s="25" t="s">
        <v>37</v>
      </c>
      <c r="I26" s="83" t="s">
        <v>71</v>
      </c>
      <c r="J26" s="80"/>
    </row>
    <row r="27" spans="1:10" ht="15.75" customHeight="1" thickBot="1" x14ac:dyDescent="0.3">
      <c r="A27" s="124"/>
      <c r="B27" s="97"/>
      <c r="C27" s="77"/>
      <c r="D27" s="82"/>
      <c r="E27" s="124"/>
      <c r="F27" s="106" t="s">
        <v>72</v>
      </c>
      <c r="G27" s="88"/>
      <c r="H27" s="73" t="s">
        <v>72</v>
      </c>
      <c r="I27" s="106" t="s">
        <v>73</v>
      </c>
      <c r="J27" s="88"/>
    </row>
    <row r="28" spans="1:10" ht="15.75" customHeight="1" thickBot="1" x14ac:dyDescent="0.3">
      <c r="A28" s="27">
        <v>1</v>
      </c>
      <c r="B28" s="113" t="str">
        <f>'input data'!B18</f>
        <v>POLISHED GRANITE SLABS</v>
      </c>
      <c r="C28" s="93"/>
      <c r="D28" s="94"/>
      <c r="E28" s="28">
        <v>68022390</v>
      </c>
      <c r="F28" s="114">
        <f>'input data'!B26</f>
        <v>445.33</v>
      </c>
      <c r="G28" s="93"/>
      <c r="H28" s="72">
        <f>'input data'!B27</f>
        <v>15.8</v>
      </c>
      <c r="I28" s="120">
        <f>H28*F28</f>
        <v>7036.2139999999999</v>
      </c>
      <c r="J28" s="94"/>
    </row>
    <row r="29" spans="1:10" ht="15.75" customHeight="1" x14ac:dyDescent="0.25">
      <c r="A29" s="19" t="s">
        <v>34</v>
      </c>
      <c r="B29" s="4"/>
      <c r="C29" s="4" t="s">
        <v>35</v>
      </c>
      <c r="D29" s="4" t="s">
        <v>74</v>
      </c>
      <c r="E29" s="4" t="s">
        <v>75</v>
      </c>
      <c r="F29" s="4"/>
      <c r="G29" s="69"/>
      <c r="H29" s="121"/>
      <c r="I29" s="69"/>
      <c r="J29" s="20"/>
    </row>
    <row r="30" spans="1:10" ht="15.75" customHeight="1" x14ac:dyDescent="0.25">
      <c r="A30" s="103" t="str">
        <f>UPPER('input data'!B24)</f>
        <v xml:space="preserve">IAAU2879568 </v>
      </c>
      <c r="B30" s="77"/>
      <c r="C30" s="3">
        <f>'input data'!B25</f>
        <v>391</v>
      </c>
      <c r="D30" s="4" t="s">
        <v>76</v>
      </c>
      <c r="E30" s="4" t="s">
        <v>77</v>
      </c>
      <c r="F30" s="4"/>
      <c r="G30" s="69"/>
      <c r="H30" s="121"/>
      <c r="I30" s="69"/>
      <c r="J30" s="20"/>
    </row>
    <row r="31" spans="1:10" ht="15.75" customHeight="1" x14ac:dyDescent="0.25">
      <c r="A31" s="19"/>
      <c r="B31" s="4"/>
      <c r="C31" s="4"/>
      <c r="D31" s="4"/>
      <c r="E31" s="4"/>
      <c r="F31" s="115"/>
      <c r="G31" s="116"/>
      <c r="H31" s="121"/>
      <c r="I31" s="69"/>
      <c r="J31" s="20"/>
    </row>
    <row r="32" spans="1:10" ht="15.75" customHeight="1" thickBot="1" x14ac:dyDescent="0.3">
      <c r="A32" s="30"/>
      <c r="B32" s="32"/>
      <c r="C32" s="32"/>
      <c r="D32" s="32"/>
      <c r="E32" s="32"/>
      <c r="F32" s="32"/>
      <c r="G32" s="70"/>
      <c r="H32" s="122"/>
      <c r="I32" s="69"/>
      <c r="J32" s="20"/>
    </row>
    <row r="33" spans="1:10" ht="15.75" customHeight="1" x14ac:dyDescent="0.25">
      <c r="A33" s="16" t="s">
        <v>78</v>
      </c>
      <c r="B33" s="17"/>
      <c r="C33" s="17"/>
      <c r="D33" s="17"/>
      <c r="E33" s="17"/>
      <c r="F33" s="17"/>
      <c r="G33" s="17"/>
      <c r="H33" s="71"/>
      <c r="I33" s="119">
        <f>SUM(I28:J32)</f>
        <v>7036.2139999999999</v>
      </c>
      <c r="J33" s="80"/>
    </row>
    <row r="34" spans="1:10" ht="15.75" customHeight="1" thickBot="1" x14ac:dyDescent="0.3">
      <c r="A34" s="33" t="s">
        <v>161</v>
      </c>
      <c r="B34" s="32"/>
      <c r="C34" s="32"/>
      <c r="D34" s="32"/>
      <c r="E34" s="32"/>
      <c r="F34" s="32"/>
      <c r="G34" s="32"/>
      <c r="H34" s="29"/>
      <c r="I34" s="87"/>
      <c r="J34" s="88"/>
    </row>
    <row r="35" spans="1:10" ht="15.75" customHeight="1" x14ac:dyDescent="0.25">
      <c r="A35" s="117" t="s">
        <v>79</v>
      </c>
      <c r="B35" s="84"/>
      <c r="C35" s="84"/>
      <c r="D35" s="80"/>
      <c r="E35" s="100" t="s">
        <v>80</v>
      </c>
      <c r="F35" s="84"/>
      <c r="G35" s="84"/>
      <c r="H35" s="84"/>
      <c r="I35" s="84"/>
      <c r="J35" s="80"/>
    </row>
    <row r="36" spans="1:10" ht="19.5" customHeight="1" x14ac:dyDescent="0.25">
      <c r="A36" s="118" t="s">
        <v>81</v>
      </c>
      <c r="B36" s="77"/>
      <c r="C36" s="77"/>
      <c r="D36" s="82"/>
      <c r="E36" s="19" t="s">
        <v>82</v>
      </c>
      <c r="F36" s="4"/>
      <c r="G36" s="4"/>
      <c r="H36" s="4"/>
      <c r="I36" s="4"/>
      <c r="J36" s="20"/>
    </row>
    <row r="37" spans="1:10" ht="19.5" customHeight="1" x14ac:dyDescent="0.25">
      <c r="A37" s="97"/>
      <c r="B37" s="77"/>
      <c r="C37" s="77"/>
      <c r="D37" s="82"/>
      <c r="E37" s="19"/>
      <c r="F37" s="4"/>
      <c r="G37" s="4"/>
      <c r="H37" s="4"/>
      <c r="I37" s="4"/>
      <c r="J37" s="20"/>
    </row>
    <row r="38" spans="1:10" ht="15.75" customHeight="1" x14ac:dyDescent="0.25">
      <c r="A38" s="112" t="s">
        <v>83</v>
      </c>
      <c r="B38" s="77"/>
      <c r="C38" s="77"/>
      <c r="D38" s="82"/>
      <c r="E38" s="19"/>
      <c r="F38" s="4"/>
      <c r="G38" s="4"/>
      <c r="H38" s="4"/>
      <c r="I38" s="4"/>
      <c r="J38" s="20"/>
    </row>
    <row r="39" spans="1:10" ht="18.75" customHeight="1" x14ac:dyDescent="0.25">
      <c r="A39" s="87"/>
      <c r="B39" s="90"/>
      <c r="C39" s="90"/>
      <c r="D39" s="88"/>
      <c r="E39" s="30" t="s">
        <v>84</v>
      </c>
      <c r="F39" s="32"/>
      <c r="G39" s="32"/>
      <c r="H39" s="32"/>
      <c r="I39" s="32"/>
      <c r="J39" s="29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0">
    <mergeCell ref="A25:B25"/>
    <mergeCell ref="C25:D25"/>
    <mergeCell ref="E25:G25"/>
    <mergeCell ref="H25:J25"/>
    <mergeCell ref="A26:A27"/>
    <mergeCell ref="B26:D27"/>
    <mergeCell ref="E26:E27"/>
    <mergeCell ref="A38:D39"/>
    <mergeCell ref="B28:D28"/>
    <mergeCell ref="F26:G26"/>
    <mergeCell ref="F28:G28"/>
    <mergeCell ref="I26:J26"/>
    <mergeCell ref="F27:G27"/>
    <mergeCell ref="I27:J27"/>
    <mergeCell ref="F31:G31"/>
    <mergeCell ref="A30:B30"/>
    <mergeCell ref="A35:D35"/>
    <mergeCell ref="A36:D37"/>
    <mergeCell ref="I33:J34"/>
    <mergeCell ref="E35:J35"/>
    <mergeCell ref="I28:J28"/>
    <mergeCell ref="H29:H32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5" workbookViewId="0">
      <selection activeCell="N12" sqref="N12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3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0" t="s">
        <v>86</v>
      </c>
      <c r="B2" s="84"/>
      <c r="C2" s="84"/>
      <c r="D2" s="84"/>
      <c r="E2" s="84"/>
      <c r="F2" s="80"/>
      <c r="G2" s="83" t="s">
        <v>40</v>
      </c>
      <c r="H2" s="80"/>
      <c r="I2" s="144" t="s">
        <v>41</v>
      </c>
      <c r="J2" s="80"/>
    </row>
    <row r="3" spans="1:10" ht="15.75" x14ac:dyDescent="0.25">
      <c r="A3" s="145" t="s">
        <v>87</v>
      </c>
      <c r="B3" s="77"/>
      <c r="C3" s="77"/>
      <c r="D3" s="77"/>
      <c r="E3" s="77"/>
      <c r="F3" s="82"/>
      <c r="G3" s="108" t="str">
        <f>Invoice!E4</f>
        <v>BK024/25-26</v>
      </c>
      <c r="H3" s="88"/>
      <c r="I3" s="109">
        <f>Invoice!H4</f>
        <v>45924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44" t="s">
        <v>45</v>
      </c>
      <c r="H4" s="84"/>
      <c r="I4" s="84"/>
      <c r="J4" s="80"/>
    </row>
    <row r="5" spans="1:10" x14ac:dyDescent="0.25">
      <c r="A5" s="19" t="s">
        <v>89</v>
      </c>
      <c r="B5" s="4"/>
      <c r="C5" s="4"/>
      <c r="D5" s="4"/>
      <c r="E5" s="4"/>
      <c r="F5" s="20"/>
      <c r="G5" s="106" t="str">
        <f>'input data'!B5</f>
        <v>AD2403250650768</v>
      </c>
      <c r="H5" s="90"/>
      <c r="I5" s="90"/>
      <c r="J5" s="88"/>
    </row>
    <row r="6" spans="1:10" x14ac:dyDescent="0.25">
      <c r="A6" s="146" t="s">
        <v>90</v>
      </c>
      <c r="B6" s="77"/>
      <c r="C6" s="77"/>
      <c r="D6" s="77"/>
      <c r="E6" s="77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47" t="s">
        <v>57</v>
      </c>
      <c r="B11" s="84"/>
      <c r="C11" s="84"/>
      <c r="D11" s="84"/>
      <c r="E11" s="84"/>
      <c r="F11" s="18"/>
      <c r="G11" s="35" t="s">
        <v>96</v>
      </c>
      <c r="H11" s="17"/>
      <c r="I11" s="17"/>
      <c r="J11" s="18"/>
    </row>
    <row r="12" spans="1:10" x14ac:dyDescent="0.25">
      <c r="A12" s="148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87"/>
      <c r="B13" s="90"/>
      <c r="C13" s="90"/>
      <c r="D13" s="90"/>
      <c r="E13" s="90"/>
      <c r="F13" s="29"/>
      <c r="G13" s="19"/>
      <c r="H13" s="4"/>
      <c r="I13" s="4"/>
      <c r="J13" s="20"/>
    </row>
    <row r="14" spans="1:10" x14ac:dyDescent="0.25">
      <c r="A14" s="147" t="s">
        <v>60</v>
      </c>
      <c r="B14" s="84"/>
      <c r="C14" s="84"/>
      <c r="D14" s="84"/>
      <c r="E14" s="84"/>
      <c r="F14" s="80"/>
      <c r="G14" s="19"/>
      <c r="H14" s="4"/>
      <c r="I14" s="4"/>
      <c r="J14" s="20"/>
    </row>
    <row r="15" spans="1:10" x14ac:dyDescent="0.25">
      <c r="A15" s="102" t="str">
        <f>Invoice!A15</f>
        <v>CM STONE COMPANY LIMITED
Address: No 6, niche 33/358 Da Nang, Dong Hai Ward, Hai Phong City, Vietnam
Tax code: 0202211652
email: imp@cmstone.co
Phone number: +84983037116</v>
      </c>
      <c r="B15" s="77"/>
      <c r="C15" s="77"/>
      <c r="D15" s="77"/>
      <c r="E15" s="77"/>
      <c r="F15" s="82"/>
      <c r="G15" s="19"/>
      <c r="H15" s="4"/>
      <c r="I15" s="4"/>
      <c r="J15" s="20"/>
    </row>
    <row r="16" spans="1:10" x14ac:dyDescent="0.25">
      <c r="A16" s="97"/>
      <c r="B16" s="77"/>
      <c r="C16" s="77"/>
      <c r="D16" s="77"/>
      <c r="E16" s="77"/>
      <c r="F16" s="82"/>
      <c r="G16" s="19"/>
      <c r="H16" s="4"/>
      <c r="I16" s="4"/>
      <c r="J16" s="20"/>
    </row>
    <row r="17" spans="1:10" x14ac:dyDescent="0.25">
      <c r="A17" s="97"/>
      <c r="B17" s="77"/>
      <c r="C17" s="77"/>
      <c r="D17" s="77"/>
      <c r="E17" s="77"/>
      <c r="F17" s="82"/>
      <c r="G17" s="19"/>
      <c r="H17" s="4"/>
      <c r="I17" s="4"/>
      <c r="J17" s="20"/>
    </row>
    <row r="18" spans="1:10" ht="37.5" customHeight="1" x14ac:dyDescent="0.25">
      <c r="A18" s="97"/>
      <c r="B18" s="77"/>
      <c r="C18" s="77"/>
      <c r="D18" s="77"/>
      <c r="E18" s="77"/>
      <c r="F18" s="82"/>
      <c r="G18" s="140" t="s">
        <v>97</v>
      </c>
      <c r="H18" s="80"/>
      <c r="I18" s="141" t="s">
        <v>98</v>
      </c>
      <c r="J18" s="80"/>
    </row>
    <row r="19" spans="1:10" ht="15" customHeight="1" x14ac:dyDescent="0.25">
      <c r="A19" s="97"/>
      <c r="B19" s="77"/>
      <c r="C19" s="77"/>
      <c r="D19" s="77"/>
      <c r="E19" s="77"/>
      <c r="F19" s="82"/>
      <c r="G19" s="87"/>
      <c r="H19" s="88"/>
      <c r="I19" s="90"/>
      <c r="J19" s="88"/>
    </row>
    <row r="20" spans="1:10" ht="30.75" customHeight="1" x14ac:dyDescent="0.25">
      <c r="A20" s="87"/>
      <c r="B20" s="90"/>
      <c r="C20" s="90"/>
      <c r="D20" s="90"/>
      <c r="E20" s="90"/>
      <c r="F20" s="88"/>
      <c r="G20" s="142" t="s">
        <v>65</v>
      </c>
      <c r="H20" s="88"/>
      <c r="I20" s="142" t="str">
        <f>Invoice!H22</f>
        <v>VIETNAM</v>
      </c>
      <c r="J20" s="88"/>
    </row>
    <row r="21" spans="1:10" ht="15.75" customHeight="1" x14ac:dyDescent="0.25">
      <c r="A21" s="136" t="s">
        <v>99</v>
      </c>
      <c r="B21" s="84"/>
      <c r="C21" s="80"/>
      <c r="D21" s="136" t="s">
        <v>100</v>
      </c>
      <c r="E21" s="84"/>
      <c r="F21" s="80"/>
      <c r="G21" s="149" t="s">
        <v>101</v>
      </c>
      <c r="H21" s="93"/>
      <c r="I21" s="93"/>
      <c r="J21" s="94"/>
    </row>
    <row r="22" spans="1:10" ht="15.75" customHeight="1" x14ac:dyDescent="0.25">
      <c r="A22" s="104"/>
      <c r="B22" s="90"/>
      <c r="C22" s="88"/>
      <c r="D22" s="106" t="str">
        <f>Invoice!C22</f>
        <v>CHENNAI</v>
      </c>
      <c r="E22" s="90"/>
      <c r="F22" s="88"/>
      <c r="G22" s="139" t="str">
        <f>'input data'!B16</f>
        <v>CNF</v>
      </c>
      <c r="H22" s="90"/>
      <c r="I22" s="90"/>
      <c r="J22" s="88"/>
    </row>
    <row r="23" spans="1:10" ht="15.75" customHeight="1" x14ac:dyDescent="0.25">
      <c r="A23" s="136" t="s">
        <v>102</v>
      </c>
      <c r="B23" s="84"/>
      <c r="C23" s="80"/>
      <c r="D23" s="136" t="s">
        <v>103</v>
      </c>
      <c r="E23" s="84"/>
      <c r="F23" s="80"/>
      <c r="G23" s="42"/>
      <c r="H23" s="43"/>
      <c r="I23" s="43"/>
      <c r="J23" s="44"/>
    </row>
    <row r="24" spans="1:10" ht="15.75" customHeight="1" x14ac:dyDescent="0.25">
      <c r="A24" s="104"/>
      <c r="B24" s="90"/>
      <c r="C24" s="88"/>
      <c r="D24" s="106" t="str">
        <f>Invoice!C25</f>
        <v>CHENNAI</v>
      </c>
      <c r="E24" s="90"/>
      <c r="F24" s="88"/>
      <c r="G24" s="30"/>
      <c r="H24" s="32"/>
      <c r="I24" s="32"/>
      <c r="J24" s="29"/>
    </row>
    <row r="25" spans="1:10" ht="15.75" customHeight="1" x14ac:dyDescent="0.25">
      <c r="A25" s="136" t="s">
        <v>31</v>
      </c>
      <c r="B25" s="84"/>
      <c r="C25" s="80"/>
      <c r="D25" s="136" t="s">
        <v>32</v>
      </c>
      <c r="E25" s="84"/>
      <c r="F25" s="80"/>
      <c r="G25" s="137" t="s">
        <v>104</v>
      </c>
      <c r="H25" s="93"/>
      <c r="I25" s="93"/>
      <c r="J25" s="94"/>
    </row>
    <row r="26" spans="1:10" ht="15.75" customHeight="1" x14ac:dyDescent="0.25">
      <c r="A26" s="91" t="str">
        <f>Invoice!E25</f>
        <v>HAI PHONG</v>
      </c>
      <c r="B26" s="77"/>
      <c r="C26" s="82"/>
      <c r="D26" s="91" t="str">
        <f>Invoice!H25</f>
        <v>HAI PHONG</v>
      </c>
      <c r="E26" s="77"/>
      <c r="F26" s="82"/>
      <c r="G26" s="140" t="str">
        <f>'input data'!B17</f>
        <v>100% Against Documents</v>
      </c>
      <c r="H26" s="84"/>
      <c r="I26" s="84"/>
      <c r="J26" s="80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6" t="s">
        <v>105</v>
      </c>
      <c r="C28" s="88"/>
      <c r="D28" s="106" t="s">
        <v>68</v>
      </c>
      <c r="E28" s="90"/>
      <c r="F28" s="90"/>
      <c r="G28" s="48"/>
      <c r="H28" s="49"/>
      <c r="I28" s="106" t="s">
        <v>72</v>
      </c>
      <c r="J28" s="88"/>
    </row>
    <row r="29" spans="1:10" ht="15.75" customHeight="1" thickBot="1" x14ac:dyDescent="0.3">
      <c r="A29" s="27">
        <v>1</v>
      </c>
      <c r="B29" s="113">
        <f>Invoice!E28</f>
        <v>68022390</v>
      </c>
      <c r="C29" s="94"/>
      <c r="D29" s="138" t="str">
        <f>Invoice!B28</f>
        <v>POLISHED GRANITE SLABS</v>
      </c>
      <c r="E29" s="93"/>
      <c r="F29" s="93"/>
      <c r="G29" s="93"/>
      <c r="H29" s="94"/>
      <c r="I29" s="135">
        <f>Invoice!F28</f>
        <v>445.33</v>
      </c>
      <c r="J29" s="94"/>
    </row>
    <row r="30" spans="1:10" ht="15.75" customHeight="1" thickBot="1" x14ac:dyDescent="0.3">
      <c r="A30" s="50" t="s">
        <v>106</v>
      </c>
      <c r="B30" s="46"/>
      <c r="C30" s="46"/>
      <c r="D30" s="46"/>
      <c r="E30" s="46"/>
      <c r="F30" s="46"/>
      <c r="G30" s="46"/>
      <c r="H30" s="46"/>
      <c r="I30" s="135">
        <f>I29</f>
        <v>445.33</v>
      </c>
      <c r="J30" s="94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91" t="s">
        <v>107</v>
      </c>
      <c r="B32" s="77"/>
      <c r="C32" s="31" t="s">
        <v>35</v>
      </c>
      <c r="D32" s="115" t="s">
        <v>74</v>
      </c>
      <c r="E32" s="77"/>
      <c r="F32" s="31" t="s">
        <v>75</v>
      </c>
      <c r="G32" s="31"/>
      <c r="H32" s="4"/>
      <c r="I32" s="31"/>
      <c r="J32" s="34"/>
    </row>
    <row r="33" spans="1:10" ht="15.75" customHeight="1" x14ac:dyDescent="0.25">
      <c r="A33" s="103" t="str">
        <f>Invoice!A30</f>
        <v xml:space="preserve">IAAU2879568 </v>
      </c>
      <c r="B33" s="77"/>
      <c r="C33" s="51">
        <v>556</v>
      </c>
      <c r="D33" s="133" t="s">
        <v>108</v>
      </c>
      <c r="E33" s="77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0" t="s">
        <v>112</v>
      </c>
      <c r="B38" s="84"/>
      <c r="C38" s="84"/>
      <c r="D38" s="84"/>
      <c r="E38" s="84"/>
      <c r="F38" s="80"/>
      <c r="G38" s="100" t="s">
        <v>80</v>
      </c>
      <c r="H38" s="84"/>
      <c r="I38" s="84"/>
      <c r="J38" s="80"/>
    </row>
    <row r="39" spans="1:10" ht="15.75" customHeight="1" x14ac:dyDescent="0.25">
      <c r="A39" s="134" t="s">
        <v>113</v>
      </c>
      <c r="B39" s="77"/>
      <c r="C39" s="77"/>
      <c r="D39" s="77"/>
      <c r="E39" s="77"/>
      <c r="F39" s="82"/>
      <c r="G39" s="19"/>
      <c r="H39" s="4"/>
      <c r="I39" s="4"/>
      <c r="J39" s="20"/>
    </row>
    <row r="40" spans="1:10" ht="15.75" customHeight="1" x14ac:dyDescent="0.25">
      <c r="A40" s="126" t="s">
        <v>114</v>
      </c>
      <c r="B40" s="127"/>
      <c r="C40" s="127"/>
      <c r="D40" s="127"/>
      <c r="E40" s="127"/>
      <c r="F40" s="128"/>
      <c r="G40" s="19"/>
      <c r="H40" s="4"/>
      <c r="I40" s="4"/>
      <c r="J40" s="20"/>
    </row>
    <row r="41" spans="1:10" ht="15.75" customHeight="1" x14ac:dyDescent="0.25">
      <c r="A41" s="129" t="s">
        <v>115</v>
      </c>
      <c r="B41" s="130"/>
      <c r="C41" s="130"/>
      <c r="D41" s="130"/>
      <c r="E41" s="130"/>
      <c r="F41" s="131"/>
      <c r="G41" s="132" t="s">
        <v>116</v>
      </c>
      <c r="H41" s="90"/>
      <c r="I41" s="90"/>
      <c r="J41" s="88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0:J30"/>
    <mergeCell ref="D23:F23"/>
    <mergeCell ref="A23:C23"/>
    <mergeCell ref="A24:C24"/>
    <mergeCell ref="D24:F24"/>
    <mergeCell ref="A25:C25"/>
    <mergeCell ref="D25:F25"/>
    <mergeCell ref="G25:J25"/>
    <mergeCell ref="A26:C26"/>
    <mergeCell ref="B29:C29"/>
    <mergeCell ref="D29:H29"/>
    <mergeCell ref="I29:J29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7" zoomScaleNormal="100" workbookViewId="0">
      <selection activeCell="O15" sqref="O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1" t="s">
        <v>42</v>
      </c>
      <c r="C1" s="172"/>
      <c r="D1" s="172"/>
      <c r="E1" s="172"/>
      <c r="F1" s="172"/>
      <c r="G1" s="172"/>
      <c r="H1" s="172"/>
      <c r="I1" s="172"/>
      <c r="J1" s="172"/>
      <c r="K1" s="173"/>
      <c r="R1" s="177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7"/>
      <c r="B2" s="174"/>
      <c r="C2" s="175"/>
      <c r="D2" s="175"/>
      <c r="E2" s="175"/>
      <c r="F2" s="175"/>
      <c r="G2" s="175"/>
      <c r="H2" s="175"/>
      <c r="I2" s="175"/>
      <c r="J2" s="175"/>
      <c r="K2" s="176"/>
    </row>
    <row r="3" spans="1:25" x14ac:dyDescent="0.25">
      <c r="A3" s="58"/>
      <c r="B3" s="178" t="s">
        <v>117</v>
      </c>
      <c r="C3" s="84"/>
      <c r="D3" s="84"/>
      <c r="E3" s="84"/>
      <c r="F3" s="84"/>
      <c r="G3" s="84"/>
      <c r="H3" s="84"/>
      <c r="I3" s="84"/>
      <c r="J3" s="84"/>
      <c r="K3" s="80"/>
    </row>
    <row r="4" spans="1:25" x14ac:dyDescent="0.25">
      <c r="A4" s="58"/>
      <c r="B4" s="179" t="s">
        <v>118</v>
      </c>
      <c r="C4" s="77"/>
      <c r="D4" s="77"/>
      <c r="E4" s="77"/>
      <c r="F4" s="77"/>
      <c r="G4" s="77"/>
      <c r="H4" s="77"/>
      <c r="I4" s="77"/>
      <c r="J4" s="77"/>
      <c r="K4" s="82"/>
    </row>
    <row r="5" spans="1:25" x14ac:dyDescent="0.25">
      <c r="A5" s="51"/>
      <c r="B5" s="104" t="s">
        <v>119</v>
      </c>
      <c r="C5" s="90"/>
      <c r="D5" s="90"/>
      <c r="E5" s="90"/>
      <c r="F5" s="90"/>
      <c r="G5" s="90"/>
      <c r="H5" s="90"/>
      <c r="I5" s="90"/>
      <c r="J5" s="90"/>
      <c r="K5" s="88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8" t="s">
        <v>120</v>
      </c>
      <c r="C7" s="77"/>
      <c r="D7" s="77"/>
      <c r="E7" s="77"/>
      <c r="F7" s="77"/>
      <c r="G7" s="77"/>
      <c r="H7" s="77"/>
      <c r="I7" s="77"/>
      <c r="J7" s="77"/>
      <c r="K7" s="82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0">
        <v>45924</v>
      </c>
      <c r="D9" s="170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6" t="s">
        <v>159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1"/>
      <c r="B14" s="102" t="s">
        <v>160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1"/>
      <c r="B15" s="97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6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6" ht="15.75" thickBot="1" x14ac:dyDescent="0.3">
      <c r="A18" s="52"/>
      <c r="B18" s="101" t="s">
        <v>125</v>
      </c>
      <c r="C18" s="92"/>
      <c r="D18" s="92"/>
      <c r="E18" s="169"/>
      <c r="F18" s="101" t="s">
        <v>126</v>
      </c>
      <c r="G18" s="94"/>
      <c r="H18" s="101" t="s">
        <v>127</v>
      </c>
      <c r="I18" s="94"/>
      <c r="J18" s="101" t="s">
        <v>128</v>
      </c>
      <c r="K18" s="94"/>
      <c r="N18" s="180"/>
      <c r="O18" s="180"/>
    </row>
    <row r="19" spans="1:16" ht="15.75" customHeight="1" thickBot="1" x14ac:dyDescent="0.3">
      <c r="A19" s="3"/>
      <c r="B19" s="138" t="s">
        <v>28</v>
      </c>
      <c r="C19" s="164"/>
      <c r="D19" s="164"/>
      <c r="E19" s="165"/>
      <c r="F19" s="101">
        <v>97.21</v>
      </c>
      <c r="G19" s="94"/>
      <c r="H19" s="157">
        <v>4791.7</v>
      </c>
      <c r="I19" s="94"/>
      <c r="J19" s="162">
        <f>F19*H19</f>
        <v>465801.15699999995</v>
      </c>
      <c r="K19" s="94"/>
    </row>
    <row r="20" spans="1:16" ht="15.75" customHeight="1" x14ac:dyDescent="0.25">
      <c r="A20" s="51"/>
      <c r="B20" s="103"/>
      <c r="C20" s="77"/>
      <c r="D20" s="77"/>
      <c r="E20" s="77"/>
      <c r="F20" s="159"/>
      <c r="G20" s="163"/>
      <c r="H20" s="150" t="s">
        <v>152</v>
      </c>
      <c r="I20" s="151"/>
      <c r="J20" s="166">
        <f>J19*0.001</f>
        <v>465.80115699999993</v>
      </c>
      <c r="K20" s="167"/>
      <c r="N20" s="180"/>
      <c r="P20" s="180"/>
    </row>
    <row r="21" spans="1:16" ht="15.75" customHeight="1" thickBot="1" x14ac:dyDescent="0.3">
      <c r="A21" s="3"/>
      <c r="B21" s="132"/>
      <c r="C21" s="90"/>
      <c r="D21" s="90"/>
      <c r="E21" s="90"/>
      <c r="F21" s="32"/>
      <c r="G21" s="62"/>
      <c r="H21" s="153" t="s">
        <v>106</v>
      </c>
      <c r="I21" s="154"/>
      <c r="J21" s="155">
        <f>J19+J20</f>
        <v>466266.95815699996</v>
      </c>
      <c r="K21" s="156"/>
      <c r="P21" s="180"/>
    </row>
    <row r="22" spans="1:16" ht="15.75" customHeight="1" thickBot="1" x14ac:dyDescent="0.3">
      <c r="A22" s="51"/>
      <c r="B22" s="103"/>
      <c r="C22" s="77"/>
      <c r="D22" s="77"/>
      <c r="E22" s="77"/>
      <c r="F22" s="4"/>
      <c r="G22" s="4"/>
      <c r="H22" s="158"/>
      <c r="I22" s="77"/>
      <c r="J22" s="159"/>
      <c r="K22" s="82"/>
    </row>
    <row r="23" spans="1:16" ht="15.75" customHeight="1" thickBot="1" x14ac:dyDescent="0.3">
      <c r="A23" s="52"/>
      <c r="B23" s="160" t="s">
        <v>129</v>
      </c>
      <c r="C23" s="93"/>
      <c r="D23" s="46"/>
      <c r="E23" s="46"/>
      <c r="F23" s="46"/>
      <c r="G23" s="46"/>
      <c r="H23" s="46"/>
      <c r="I23" s="46"/>
      <c r="J23" s="161">
        <f>J21</f>
        <v>466266.95815699996</v>
      </c>
      <c r="K23" s="94"/>
    </row>
    <row r="24" spans="1:16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6" ht="15.75" customHeight="1" x14ac:dyDescent="0.25">
      <c r="A25" s="63"/>
      <c r="B25" s="152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6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  <c r="O26" s="75"/>
    </row>
    <row r="27" spans="1:16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6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6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6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6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6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4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4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4" ht="15.75" customHeight="1" x14ac:dyDescent="0.25">
      <c r="A35" s="64"/>
      <c r="B35" s="145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4" ht="15.75" customHeight="1" x14ac:dyDescent="0.25">
      <c r="A36" s="64"/>
      <c r="B36" s="145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4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4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4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4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4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4" ht="15.75" customHeight="1" x14ac:dyDescent="0.25">
      <c r="N42" s="74" t="s">
        <v>155</v>
      </c>
    </row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2025-09-24T12:53:01Z</cp:lastPrinted>
  <dcterms:created xsi:type="dcterms:W3CDTF">2022-11-23T06:47:43Z</dcterms:created>
  <dcterms:modified xsi:type="dcterms:W3CDTF">2025-09-24T13:03:59Z</dcterms:modified>
</cp:coreProperties>
</file>