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2 BK001 Mar 25-26 AA Stone Investment Trading Company (VK)(Nam vu) Absolute long\"/>
    </mc:Choice>
  </mc:AlternateContent>
  <xr:revisionPtr revIDLastSave="0" documentId="13_ncr:1_{C9AF2863-63E4-49E4-AB18-5E7C21A09EE8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  <sheet name="PO 2" sheetId="6" r:id="rId6"/>
  </sheets>
  <definedNames>
    <definedName name="_xlnm.Print_Area" localSheetId="4">PO!$A$1:$K$42</definedName>
    <definedName name="_xlnm.Print_Area" localSheetId="5">'PO 2'!$A$1:$K$41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C37" i="6"/>
  <c r="J19" i="6"/>
  <c r="J20" i="6" s="1"/>
  <c r="C9" i="6"/>
  <c r="J21" i="6" l="1"/>
  <c r="J23" i="6" s="1"/>
  <c r="C9" i="5"/>
  <c r="C33" i="4" l="1"/>
  <c r="G5" i="4"/>
  <c r="A12" i="4"/>
  <c r="A12" i="3"/>
  <c r="A15" i="3" l="1"/>
  <c r="C37" i="5" l="1"/>
  <c r="H6" i="3"/>
  <c r="B3" i="2" l="1"/>
  <c r="B5" i="2"/>
  <c r="I29" i="4" l="1"/>
  <c r="I30" i="4" s="1"/>
  <c r="J19" i="5"/>
  <c r="J20" i="5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<sst xmlns="http://schemas.openxmlformats.org/spreadsheetml/2006/main" count="235" uniqueCount="164">
  <si>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</si>
  <si>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</si>
  <si>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</si>
  <si>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</si>
  <si>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</si>
  <si>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</si>
  <si>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</si>
  <si>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</si>
  <si>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</si>
  <si>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</si>
  <si>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</si>
  <si>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</si>
  <si>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</si>
  <si>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</si>
  <si>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</si>
  <si>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</si>
  <si>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</si>
  <si>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</si>
  <si>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</si>
  <si>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</si>
  <si>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</si>
  <si>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</si>
  <si>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</si>
  <si>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</si>
  <si>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</si>
  <si>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</si>
  <si>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</si>
  <si>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</si>
  <si>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</si>
  <si>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</si>
  <si>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</si>
  <si>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</si>
  <si>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</si>
  <si>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</si>
  <si>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</si>
  <si>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</si>
  <si>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</si>
  <si>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</si>
  <si>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</si>
  <si>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</si>
  <si>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</si>
  <si>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</si>
  <si>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</si>
  <si>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</si>
  <si>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</si>
  <si>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</si>
  <si>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</si>
  <si>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</si>
  <si>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</si>
  <si>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</si>
  <si>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</si>
  <si>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</si>
  <si>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</si>
  <si>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</si>
  <si>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</si>
  <si>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</si>
  <si>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</si>
  <si>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</si>
  <si>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</si>
  <si>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</si>
  <si>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</si>
  <si>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</si>
  <si>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</si>
  <si>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</si>
  <si>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</si>
  <si>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</si>
  <si>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</si>
  <si>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</si>
  <si>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</si>
  <si>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</si>
  <si>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</si>
  <si>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</si>
  <si>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</si>
  <si>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</si>
  <si>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</si>
  <si>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</si>
  <si>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</si>
  <si>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</si>
  <si>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</si>
  <si>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</si>
  <si>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</si>
  <si>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</si>
  <si>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</si>
  <si>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</si>
  <si>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</si>
  <si>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</si>
  <si>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</si>
  <si>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</si>
  <si>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</si>
  <si>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</si>
  <si>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</si>
  <si>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</si>
  <si>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</si>
  <si>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</si>
  <si>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</si>
  <si>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</si>
  <si>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</si>
  <si>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</si>
  <si>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</si>
  <si>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</si>
  <si>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</si>
  <si>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</si>
  <si>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</si>
  <si>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</si>
  <si>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</si>
  <si>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</si>
  <si>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</si>
  <si>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</si>
  <si>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</si>
  <si>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</si>
  <si>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</si>
  <si>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</si>
  <si>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</si>
  <si>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</si>
  <si>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</si>
  <si>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</si>
  <si>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</si>
  <si>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</si>
  <si>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</si>
  <si>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</si>
  <si>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</si>
  <si>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</si>
  <si>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</si>
  <si>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</si>
  <si>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</si>
  <si>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</si>
  <si>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</si>
  <si>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</si>
  <si>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</si>
  <si>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</si>
  <si>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</si>
  <si>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</si>
  <si>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</si>
  <si>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</si>
  <si>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</si>
  <si>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</si>
  <si>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</si>
  <si>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</si>
  <si>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</si>
  <si>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</si>
  <si>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</si>
  <si>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</si>
  <si>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</si>
  <si>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</si>
  <si>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</si>
  <si>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</si>
  <si>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</si>
  <si>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</si>
  <si>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</si>
  <si>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</si>
  <si>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</si>
  <si>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</si>
  <si>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</si>
  <si>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</si>
  <si>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</si>
  <si>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WHLU0400883</t>
  </si>
  <si>
    <t>02</t>
  </si>
  <si>
    <t>PO002/25-26</t>
  </si>
  <si>
    <t>SRI SAINADH MINERALS</t>
  </si>
  <si>
    <t>Survey No 118/A/2, Near Kondapuram Branch Post Office, Kondapuram, Khammam, State: Telangana, PIN Code : 507170
GST: 36AEMFS6147N1Z8</t>
  </si>
  <si>
    <t>PO003/25-26</t>
  </si>
  <si>
    <t>Padma Sai Granites</t>
  </si>
  <si>
    <t>H NO 7-43/12 Sy. No. 18/A1, 19/EE1, Pallegudem
Khammam. GST 36ABAFP7614G1ZA
State Name: Telangana, Code: 36</t>
  </si>
  <si>
    <t>Nine Thousand Nine Hundred Twenty Three Dollars and Twenty Nine Cent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</si>
</sst>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7" fillId="0" borderId="4" xfId="0" applyFont="1" applyBorder="1"/>
    <xf numFmtId="0" fontId="3" fillId="0" borderId="7" xfId="0" applyFont="1" applyBorder="1" applyAlignment="1">
      <alignment horizontal="center"/>
    </xf>
    <xf numFmtId="0" fontId="7" fillId="0" borderId="8" xfId="0" applyFont="1" applyBorder="1"/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5" fillId="0" borderId="11" xfId="0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4</xdr:col>
      <xdr:colOff>26992</xdr:colOff>
      <xdr:row>40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9E6534-3EEA-41CC-9D2E-5C6E6F8CD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286751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1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D31" sqref="D31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BK002/25-26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45769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9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433.9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H12" sqref="H12:J13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3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</row>
    <row r="3" spans="1:10" x14ac:dyDescent="0.25">
      <c r="A3" s="16" t="s">
        <v>39</v>
      </c>
      <c r="B3" s="17"/>
      <c r="C3" s="17"/>
      <c r="D3" s="18"/>
      <c r="E3" s="78" t="s">
        <v>40</v>
      </c>
      <c r="F3" s="87"/>
      <c r="G3" s="79"/>
      <c r="H3" s="78" t="s">
        <v>41</v>
      </c>
      <c r="I3" s="87"/>
      <c r="J3" s="79"/>
    </row>
    <row r="4" spans="1:10" x14ac:dyDescent="0.25">
      <c r="A4" s="19" t="s">
        <v>42</v>
      </c>
      <c r="B4" s="4"/>
      <c r="C4" s="4"/>
      <c r="D4" s="20"/>
      <c r="E4" s="104" t="str">
        <f>'input data'!B3</f>
        <v>BK002/25-26</v>
      </c>
      <c r="F4" s="83"/>
      <c r="G4" s="81"/>
      <c r="H4" s="105">
        <f>'input data'!B4</f>
        <v>45769</v>
      </c>
      <c r="I4" s="83"/>
      <c r="J4" s="81"/>
    </row>
    <row r="5" spans="1:10" x14ac:dyDescent="0.25">
      <c r="A5" s="21" t="s">
        <v>43</v>
      </c>
      <c r="B5" s="4"/>
      <c r="C5" s="4"/>
      <c r="D5" s="20"/>
      <c r="E5" s="78" t="s">
        <v>44</v>
      </c>
      <c r="F5" s="87"/>
      <c r="G5" s="79"/>
      <c r="H5" s="78" t="s">
        <v>45</v>
      </c>
      <c r="I5" s="87"/>
      <c r="J5" s="79"/>
    </row>
    <row r="6" spans="1:10" x14ac:dyDescent="0.25">
      <c r="A6" s="21" t="s">
        <v>46</v>
      </c>
      <c r="B6" s="4"/>
      <c r="C6" s="4"/>
      <c r="D6" s="20"/>
      <c r="E6" s="82"/>
      <c r="F6" s="83"/>
      <c r="G6" s="81"/>
      <c r="H6" s="109" t="str">
        <f>'input data'!B5</f>
        <v>AD2403250650768</v>
      </c>
      <c r="I6" s="83"/>
      <c r="J6" s="81"/>
    </row>
    <row r="7" spans="1:10" x14ac:dyDescent="0.25">
      <c r="A7" s="21" t="s">
        <v>47</v>
      </c>
      <c r="B7" s="4"/>
      <c r="C7" s="4"/>
      <c r="D7" s="20"/>
      <c r="E7" s="78" t="s">
        <v>48</v>
      </c>
      <c r="F7" s="87"/>
      <c r="G7" s="79"/>
      <c r="H7" s="78" t="s">
        <v>49</v>
      </c>
      <c r="I7" s="87"/>
      <c r="J7" s="79"/>
    </row>
    <row r="8" spans="1:10" x14ac:dyDescent="0.25">
      <c r="A8" s="19" t="s">
        <v>50</v>
      </c>
      <c r="B8" s="4"/>
      <c r="C8" s="4"/>
      <c r="D8" s="20"/>
      <c r="E8" s="82" t="s">
        <v>51</v>
      </c>
      <c r="F8" s="83"/>
      <c r="G8" s="81"/>
      <c r="H8" s="80" t="s">
        <v>52</v>
      </c>
      <c r="I8" s="83"/>
      <c r="J8" s="81"/>
    </row>
    <row r="9" spans="1:10" x14ac:dyDescent="0.25">
      <c r="A9" s="22" t="s">
        <v>53</v>
      </c>
      <c r="B9" s="4"/>
      <c r="C9" s="4"/>
      <c r="D9" s="20"/>
      <c r="E9" s="78" t="s">
        <v>54</v>
      </c>
      <c r="F9" s="87"/>
      <c r="G9" s="79"/>
      <c r="H9" s="78" t="s">
        <v>55</v>
      </c>
      <c r="I9" s="87"/>
      <c r="J9" s="79"/>
    </row>
    <row r="10" spans="1:10" x14ac:dyDescent="0.25">
      <c r="A10" s="22" t="s">
        <v>56</v>
      </c>
      <c r="B10" s="4"/>
      <c r="C10" s="4"/>
      <c r="D10" s="20"/>
      <c r="E10" s="100" t="str">
        <f>'input data'!B14</f>
        <v>Loose packing</v>
      </c>
      <c r="F10" s="76"/>
      <c r="G10" s="89"/>
      <c r="H10" s="100" t="str">
        <f>'input data'!B13 &amp; " " &amp; 'input data'!B15</f>
        <v>1 FCL</v>
      </c>
      <c r="I10" s="76"/>
      <c r="J10" s="89"/>
    </row>
    <row r="11" spans="1:10" x14ac:dyDescent="0.25">
      <c r="A11" s="102" t="s">
        <v>57</v>
      </c>
      <c r="B11" s="87"/>
      <c r="C11" s="87"/>
      <c r="D11" s="79"/>
      <c r="E11" s="106" t="s">
        <v>58</v>
      </c>
      <c r="F11" s="95"/>
      <c r="G11" s="96"/>
      <c r="H11" s="111" t="s">
        <v>59</v>
      </c>
      <c r="I11" s="95"/>
      <c r="J11" s="96"/>
    </row>
    <row r="12" spans="1:10" ht="15" customHeight="1" x14ac:dyDescent="0.25">
      <c r="A12" s="107" t="str">
        <f>'input data'!B6</f>
        <v>To the Order</v>
      </c>
      <c r="B12" s="76"/>
      <c r="C12" s="76"/>
      <c r="D12" s="89"/>
      <c r="E12" s="108" t="str">
        <f>'input data'!B16</f>
        <v>CNF</v>
      </c>
      <c r="F12" s="76"/>
      <c r="G12" s="89"/>
      <c r="H12" s="112" t="str">
        <f>'input data'!B17</f>
        <v>100% Against Documents</v>
      </c>
      <c r="I12" s="76"/>
      <c r="J12" s="89"/>
    </row>
    <row r="13" spans="1:10" x14ac:dyDescent="0.25">
      <c r="A13" s="19"/>
      <c r="B13" s="4"/>
      <c r="C13" s="4"/>
      <c r="D13" s="20"/>
      <c r="E13" s="93"/>
      <c r="F13" s="83"/>
      <c r="G13" s="81"/>
      <c r="H13" s="83"/>
      <c r="I13" s="83"/>
      <c r="J13" s="81"/>
    </row>
    <row r="14" spans="1:10" x14ac:dyDescent="0.25">
      <c r="A14" s="16" t="s">
        <v>60</v>
      </c>
      <c r="B14" s="17"/>
      <c r="C14" s="17"/>
      <c r="D14" s="18"/>
      <c r="E14" s="113" t="s">
        <v>61</v>
      </c>
      <c r="F14" s="87"/>
      <c r="G14" s="87"/>
      <c r="H14" s="87"/>
      <c r="I14" s="87"/>
      <c r="J14" s="79"/>
    </row>
    <row r="15" spans="1:10" x14ac:dyDescent="0.25">
      <c r="A15" s="114" t="str">
        <f>'input data'!B7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89"/>
      <c r="E15" s="88"/>
      <c r="F15" s="76"/>
      <c r="G15" s="76"/>
      <c r="H15" s="76"/>
      <c r="I15" s="76"/>
      <c r="J15" s="89"/>
    </row>
    <row r="16" spans="1:10" x14ac:dyDescent="0.25">
      <c r="A16" s="88"/>
      <c r="B16" s="76"/>
      <c r="C16" s="76"/>
      <c r="D16" s="89"/>
      <c r="E16" s="88"/>
      <c r="F16" s="76"/>
      <c r="G16" s="76"/>
      <c r="H16" s="76"/>
      <c r="I16" s="76"/>
      <c r="J16" s="89"/>
    </row>
    <row r="17" spans="1:10" x14ac:dyDescent="0.25">
      <c r="A17" s="88"/>
      <c r="B17" s="76"/>
      <c r="C17" s="76"/>
      <c r="D17" s="89"/>
      <c r="E17" s="88"/>
      <c r="F17" s="76"/>
      <c r="G17" s="76"/>
      <c r="H17" s="76"/>
      <c r="I17" s="76"/>
      <c r="J17" s="89"/>
    </row>
    <row r="18" spans="1:10" x14ac:dyDescent="0.25">
      <c r="A18" s="88"/>
      <c r="B18" s="76"/>
      <c r="C18" s="76"/>
      <c r="D18" s="89"/>
      <c r="E18" s="88"/>
      <c r="F18" s="76"/>
      <c r="G18" s="76"/>
      <c r="H18" s="76"/>
      <c r="I18" s="76"/>
      <c r="J18" s="89"/>
    </row>
    <row r="19" spans="1:10" x14ac:dyDescent="0.25">
      <c r="A19" s="88"/>
      <c r="B19" s="76"/>
      <c r="C19" s="76"/>
      <c r="D19" s="89"/>
      <c r="E19" s="88"/>
      <c r="F19" s="76"/>
      <c r="G19" s="76"/>
      <c r="H19" s="76"/>
      <c r="I19" s="76"/>
      <c r="J19" s="89"/>
    </row>
    <row r="20" spans="1:10" ht="48" customHeight="1" x14ac:dyDescent="0.25">
      <c r="A20" s="93"/>
      <c r="B20" s="83"/>
      <c r="C20" s="83"/>
      <c r="D20" s="81"/>
      <c r="E20" s="93"/>
      <c r="F20" s="83"/>
      <c r="G20" s="83"/>
      <c r="H20" s="83"/>
      <c r="I20" s="83"/>
      <c r="J20" s="81"/>
    </row>
    <row r="21" spans="1:10" ht="15.75" customHeight="1" x14ac:dyDescent="0.25">
      <c r="A21" s="110" t="s">
        <v>62</v>
      </c>
      <c r="B21" s="79"/>
      <c r="C21" s="110" t="s">
        <v>29</v>
      </c>
      <c r="D21" s="79"/>
      <c r="E21" s="110" t="s">
        <v>63</v>
      </c>
      <c r="F21" s="87"/>
      <c r="G21" s="79"/>
      <c r="H21" s="110" t="s">
        <v>33</v>
      </c>
      <c r="I21" s="87"/>
      <c r="J21" s="79"/>
    </row>
    <row r="22" spans="1:10" ht="14.25" customHeight="1" x14ac:dyDescent="0.25">
      <c r="A22" s="115" t="s">
        <v>64</v>
      </c>
      <c r="B22" s="89"/>
      <c r="C22" s="117" t="str">
        <f>'input data'!B19</f>
        <v>CHENNAI</v>
      </c>
      <c r="D22" s="89"/>
      <c r="E22" s="118" t="s">
        <v>65</v>
      </c>
      <c r="F22" s="76"/>
      <c r="G22" s="89"/>
      <c r="H22" s="118" t="str">
        <f>'input data'!B23</f>
        <v>VIETNAM</v>
      </c>
      <c r="I22" s="76"/>
      <c r="J22" s="89"/>
    </row>
    <row r="23" spans="1:10" ht="15" customHeight="1" x14ac:dyDescent="0.25">
      <c r="A23" s="119"/>
      <c r="B23" s="89"/>
      <c r="C23" s="93"/>
      <c r="D23" s="81"/>
      <c r="E23" s="93"/>
      <c r="F23" s="83"/>
      <c r="G23" s="81"/>
      <c r="H23" s="93"/>
      <c r="I23" s="83"/>
      <c r="J23" s="81"/>
    </row>
    <row r="24" spans="1:10" ht="15.75" customHeight="1" x14ac:dyDescent="0.25">
      <c r="A24" s="78" t="s">
        <v>66</v>
      </c>
      <c r="B24" s="79"/>
      <c r="C24" s="116" t="s">
        <v>30</v>
      </c>
      <c r="D24" s="79"/>
      <c r="E24" s="78" t="s">
        <v>31</v>
      </c>
      <c r="F24" s="87"/>
      <c r="G24" s="79"/>
      <c r="H24" s="116" t="s">
        <v>32</v>
      </c>
      <c r="I24" s="87"/>
      <c r="J24" s="79"/>
    </row>
    <row r="25" spans="1:10" ht="15.75" customHeight="1" x14ac:dyDescent="0.25">
      <c r="A25" s="82"/>
      <c r="B25" s="81"/>
      <c r="C25" s="80" t="str">
        <f>'input data'!B20</f>
        <v>CHENNAI</v>
      </c>
      <c r="D25" s="81"/>
      <c r="E25" s="80" t="str">
        <f>'input data'!B21</f>
        <v>DA NANG</v>
      </c>
      <c r="F25" s="83"/>
      <c r="G25" s="81"/>
      <c r="H25" s="80" t="str">
        <f>'input data'!B22</f>
        <v>DA NANG</v>
      </c>
      <c r="I25" s="83"/>
      <c r="J25" s="81"/>
    </row>
    <row r="26" spans="1:10" ht="15.75" customHeight="1" x14ac:dyDescent="0.25">
      <c r="A26" s="84" t="s">
        <v>67</v>
      </c>
      <c r="B26" s="86" t="s">
        <v>68</v>
      </c>
      <c r="C26" s="87"/>
      <c r="D26" s="79"/>
      <c r="E26" s="84" t="s">
        <v>69</v>
      </c>
      <c r="F26" s="78" t="s">
        <v>70</v>
      </c>
      <c r="G26" s="79"/>
      <c r="H26" s="25" t="s">
        <v>37</v>
      </c>
      <c r="I26" s="78" t="s">
        <v>71</v>
      </c>
      <c r="J26" s="79"/>
    </row>
    <row r="27" spans="1:10" ht="15.75" customHeight="1" thickBot="1" x14ac:dyDescent="0.3">
      <c r="A27" s="85"/>
      <c r="B27" s="88"/>
      <c r="C27" s="76"/>
      <c r="D27" s="89"/>
      <c r="E27" s="85"/>
      <c r="F27" s="80" t="s">
        <v>72</v>
      </c>
      <c r="G27" s="81"/>
      <c r="H27" s="26" t="s">
        <v>72</v>
      </c>
      <c r="I27" s="80" t="s">
        <v>73</v>
      </c>
      <c r="J27" s="81"/>
    </row>
    <row r="28" spans="1:10" ht="15.75" customHeight="1" thickBot="1" x14ac:dyDescent="0.3">
      <c r="A28" s="27">
        <v>1</v>
      </c>
      <c r="B28" s="94" t="str">
        <f>'input data'!B18</f>
        <v>POLISHED GRANITE SLABS</v>
      </c>
      <c r="C28" s="95"/>
      <c r="D28" s="96"/>
      <c r="E28" s="28">
        <v>68022390</v>
      </c>
      <c r="F28" s="97">
        <f>'input data'!B26</f>
        <v>433.9</v>
      </c>
      <c r="G28" s="96"/>
      <c r="H28" s="29">
        <v>22.87</v>
      </c>
      <c r="I28" s="98">
        <f>H28*F28</f>
        <v>9923.2929999999997</v>
      </c>
      <c r="J28" s="96"/>
    </row>
    <row r="29" spans="1:10" ht="15.75" customHeight="1" thickBot="1" x14ac:dyDescent="0.3">
      <c r="A29" s="30"/>
      <c r="B29" s="82"/>
      <c r="C29" s="83"/>
      <c r="D29" s="81"/>
      <c r="E29" s="30"/>
      <c r="F29" s="82"/>
      <c r="G29" s="81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100" t="str">
        <f>UPPER('input data'!B24)</f>
        <v>WHLU0400883</v>
      </c>
      <c r="B31" s="76"/>
      <c r="C31" s="3">
        <f>'input data'!B25</f>
        <v>255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99"/>
      <c r="G32" s="76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101">
        <f>SUM(I28:J33)</f>
        <v>9923.2929999999997</v>
      </c>
      <c r="J34" s="79"/>
    </row>
    <row r="35" spans="1:10" ht="15.75" customHeight="1" x14ac:dyDescent="0.25">
      <c r="A35" s="35" t="s">
        <v>163</v>
      </c>
      <c r="B35" s="34"/>
      <c r="C35" s="34"/>
      <c r="D35" s="34"/>
      <c r="E35" s="34"/>
      <c r="F35" s="34"/>
      <c r="G35" s="34"/>
      <c r="H35" s="31"/>
      <c r="I35" s="93"/>
      <c r="J35" s="81"/>
    </row>
    <row r="36" spans="1:10" ht="15.75" customHeight="1" x14ac:dyDescent="0.25">
      <c r="A36" s="90" t="s">
        <v>79</v>
      </c>
      <c r="B36" s="87"/>
      <c r="C36" s="87"/>
      <c r="D36" s="79"/>
      <c r="E36" s="102" t="s">
        <v>80</v>
      </c>
      <c r="F36" s="87"/>
      <c r="G36" s="87"/>
      <c r="H36" s="87"/>
      <c r="I36" s="87"/>
      <c r="J36" s="79"/>
    </row>
    <row r="37" spans="1:10" ht="19.5" customHeight="1" x14ac:dyDescent="0.25">
      <c r="A37" s="91" t="s">
        <v>81</v>
      </c>
      <c r="B37" s="76"/>
      <c r="C37" s="76"/>
      <c r="D37" s="8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8"/>
      <c r="B38" s="76"/>
      <c r="C38" s="76"/>
      <c r="D38" s="89"/>
      <c r="E38" s="19"/>
      <c r="F38" s="4"/>
      <c r="G38" s="4"/>
      <c r="H38" s="4"/>
      <c r="I38" s="4"/>
      <c r="J38" s="20"/>
    </row>
    <row r="39" spans="1:10" ht="15.75" customHeight="1" x14ac:dyDescent="0.25">
      <c r="A39" s="92" t="s">
        <v>83</v>
      </c>
      <c r="B39" s="76"/>
      <c r="C39" s="76"/>
      <c r="D39" s="89"/>
      <c r="E39" s="19"/>
      <c r="F39" s="4"/>
      <c r="G39" s="4"/>
      <c r="H39" s="4"/>
      <c r="I39" s="4"/>
      <c r="J39" s="20"/>
    </row>
    <row r="40" spans="1:10" ht="18.75" customHeight="1" x14ac:dyDescent="0.25">
      <c r="A40" s="93"/>
      <c r="B40" s="83"/>
      <c r="C40" s="83"/>
      <c r="D40" s="81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5" workbookViewId="0">
      <selection activeCell="M29" sqref="M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27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2" t="s">
        <v>86</v>
      </c>
      <c r="B2" s="87"/>
      <c r="C2" s="87"/>
      <c r="D2" s="87"/>
      <c r="E2" s="87"/>
      <c r="F2" s="79"/>
      <c r="G2" s="78" t="s">
        <v>40</v>
      </c>
      <c r="H2" s="79"/>
      <c r="I2" s="120" t="s">
        <v>41</v>
      </c>
      <c r="J2" s="79"/>
    </row>
    <row r="3" spans="1:10" ht="15.75" x14ac:dyDescent="0.25">
      <c r="A3" s="128" t="s">
        <v>87</v>
      </c>
      <c r="B3" s="76"/>
      <c r="C3" s="76"/>
      <c r="D3" s="76"/>
      <c r="E3" s="76"/>
      <c r="F3" s="89"/>
      <c r="G3" s="104" t="str">
        <f>Invoice!E4</f>
        <v>BK002/25-26</v>
      </c>
      <c r="H3" s="81"/>
      <c r="I3" s="105">
        <f>Invoice!H4</f>
        <v>45769</v>
      </c>
      <c r="J3" s="81"/>
    </row>
    <row r="4" spans="1:10" x14ac:dyDescent="0.25">
      <c r="A4" s="19" t="s">
        <v>88</v>
      </c>
      <c r="B4" s="4"/>
      <c r="C4" s="4"/>
      <c r="D4" s="4"/>
      <c r="E4" s="4"/>
      <c r="F4" s="20"/>
      <c r="G4" s="120" t="s">
        <v>45</v>
      </c>
      <c r="H4" s="87"/>
      <c r="I4" s="87"/>
      <c r="J4" s="79"/>
    </row>
    <row r="5" spans="1:10" x14ac:dyDescent="0.25">
      <c r="A5" s="19" t="s">
        <v>89</v>
      </c>
      <c r="B5" s="4"/>
      <c r="C5" s="4"/>
      <c r="D5" s="4"/>
      <c r="E5" s="4"/>
      <c r="F5" s="20"/>
      <c r="G5" s="80" t="str">
        <f>'input data'!B5</f>
        <v>AD2403250650768</v>
      </c>
      <c r="H5" s="83"/>
      <c r="I5" s="83"/>
      <c r="J5" s="81"/>
    </row>
    <row r="6" spans="1:10" x14ac:dyDescent="0.25">
      <c r="A6" s="122" t="s">
        <v>90</v>
      </c>
      <c r="B6" s="76"/>
      <c r="C6" s="76"/>
      <c r="D6" s="76"/>
      <c r="E6" s="76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23" t="s">
        <v>57</v>
      </c>
      <c r="B11" s="87"/>
      <c r="C11" s="87"/>
      <c r="D11" s="87"/>
      <c r="E11" s="87"/>
      <c r="F11" s="18"/>
      <c r="G11" s="37" t="s">
        <v>96</v>
      </c>
      <c r="H11" s="17"/>
      <c r="I11" s="17"/>
      <c r="J11" s="18"/>
    </row>
    <row r="12" spans="1:10" x14ac:dyDescent="0.25">
      <c r="A12" s="124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93"/>
      <c r="B13" s="83"/>
      <c r="C13" s="83"/>
      <c r="D13" s="83"/>
      <c r="E13" s="83"/>
      <c r="F13" s="31"/>
      <c r="G13" s="19"/>
      <c r="H13" s="4"/>
      <c r="I13" s="4"/>
      <c r="J13" s="20"/>
    </row>
    <row r="14" spans="1:10" x14ac:dyDescent="0.25">
      <c r="A14" s="123" t="s">
        <v>60</v>
      </c>
      <c r="B14" s="87"/>
      <c r="C14" s="87"/>
      <c r="D14" s="87"/>
      <c r="E14" s="87"/>
      <c r="F14" s="79"/>
      <c r="G14" s="19"/>
      <c r="H14" s="4"/>
      <c r="I14" s="4"/>
      <c r="J14" s="20"/>
    </row>
    <row r="15" spans="1:10" x14ac:dyDescent="0.25">
      <c r="A15" s="114" t="str">
        <f>Invoice!A15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6"/>
      <c r="E15" s="76"/>
      <c r="F15" s="89"/>
      <c r="G15" s="19"/>
      <c r="H15" s="4"/>
      <c r="I15" s="4"/>
      <c r="J15" s="20"/>
    </row>
    <row r="16" spans="1:10" x14ac:dyDescent="0.25">
      <c r="A16" s="88"/>
      <c r="B16" s="76"/>
      <c r="C16" s="76"/>
      <c r="D16" s="76"/>
      <c r="E16" s="76"/>
      <c r="F16" s="89"/>
      <c r="G16" s="19"/>
      <c r="H16" s="4"/>
      <c r="I16" s="4"/>
      <c r="J16" s="20"/>
    </row>
    <row r="17" spans="1:10" x14ac:dyDescent="0.25">
      <c r="A17" s="88"/>
      <c r="B17" s="76"/>
      <c r="C17" s="76"/>
      <c r="D17" s="76"/>
      <c r="E17" s="76"/>
      <c r="F17" s="89"/>
      <c r="G17" s="19"/>
      <c r="H17" s="4"/>
      <c r="I17" s="4"/>
      <c r="J17" s="20"/>
    </row>
    <row r="18" spans="1:10" ht="37.5" customHeight="1" x14ac:dyDescent="0.25">
      <c r="A18" s="88"/>
      <c r="B18" s="76"/>
      <c r="C18" s="76"/>
      <c r="D18" s="76"/>
      <c r="E18" s="76"/>
      <c r="F18" s="89"/>
      <c r="G18" s="121" t="s">
        <v>97</v>
      </c>
      <c r="H18" s="79"/>
      <c r="I18" s="130" t="s">
        <v>98</v>
      </c>
      <c r="J18" s="79"/>
    </row>
    <row r="19" spans="1:10" ht="15" customHeight="1" x14ac:dyDescent="0.25">
      <c r="A19" s="88"/>
      <c r="B19" s="76"/>
      <c r="C19" s="76"/>
      <c r="D19" s="76"/>
      <c r="E19" s="76"/>
      <c r="F19" s="89"/>
      <c r="G19" s="93"/>
      <c r="H19" s="81"/>
      <c r="I19" s="83"/>
      <c r="J19" s="81"/>
    </row>
    <row r="20" spans="1:10" ht="30.75" customHeight="1" x14ac:dyDescent="0.25">
      <c r="A20" s="93"/>
      <c r="B20" s="83"/>
      <c r="C20" s="83"/>
      <c r="D20" s="83"/>
      <c r="E20" s="83"/>
      <c r="F20" s="81"/>
      <c r="G20" s="131" t="s">
        <v>65</v>
      </c>
      <c r="H20" s="81"/>
      <c r="I20" s="131" t="str">
        <f>Invoice!H22</f>
        <v>VIETNAM</v>
      </c>
      <c r="J20" s="81"/>
    </row>
    <row r="21" spans="1:10" ht="15.75" customHeight="1" x14ac:dyDescent="0.25">
      <c r="A21" s="125" t="s">
        <v>99</v>
      </c>
      <c r="B21" s="87"/>
      <c r="C21" s="79"/>
      <c r="D21" s="125" t="s">
        <v>100</v>
      </c>
      <c r="E21" s="87"/>
      <c r="F21" s="79"/>
      <c r="G21" s="126" t="s">
        <v>101</v>
      </c>
      <c r="H21" s="95"/>
      <c r="I21" s="95"/>
      <c r="J21" s="96"/>
    </row>
    <row r="22" spans="1:10" ht="15.75" customHeight="1" x14ac:dyDescent="0.25">
      <c r="A22" s="82"/>
      <c r="B22" s="83"/>
      <c r="C22" s="81"/>
      <c r="D22" s="80" t="str">
        <f>Invoice!C22</f>
        <v>CHENNAI</v>
      </c>
      <c r="E22" s="83"/>
      <c r="F22" s="81"/>
      <c r="G22" s="129" t="str">
        <f>'input data'!B16</f>
        <v>CNF</v>
      </c>
      <c r="H22" s="83"/>
      <c r="I22" s="83"/>
      <c r="J22" s="81"/>
    </row>
    <row r="23" spans="1:10" ht="15.75" customHeight="1" x14ac:dyDescent="0.25">
      <c r="A23" s="125" t="s">
        <v>102</v>
      </c>
      <c r="B23" s="87"/>
      <c r="C23" s="79"/>
      <c r="D23" s="125" t="s">
        <v>103</v>
      </c>
      <c r="E23" s="87"/>
      <c r="F23" s="79"/>
      <c r="G23" s="44"/>
      <c r="H23" s="45"/>
      <c r="I23" s="45"/>
      <c r="J23" s="46"/>
    </row>
    <row r="24" spans="1:10" ht="15.75" customHeight="1" x14ac:dyDescent="0.25">
      <c r="A24" s="82"/>
      <c r="B24" s="83"/>
      <c r="C24" s="81"/>
      <c r="D24" s="80" t="str">
        <f>Invoice!C25</f>
        <v>CHENNAI</v>
      </c>
      <c r="E24" s="83"/>
      <c r="F24" s="81"/>
      <c r="G24" s="32"/>
      <c r="H24" s="34"/>
      <c r="I24" s="34"/>
      <c r="J24" s="31"/>
    </row>
    <row r="25" spans="1:10" ht="15.75" customHeight="1" x14ac:dyDescent="0.25">
      <c r="A25" s="125" t="s">
        <v>31</v>
      </c>
      <c r="B25" s="87"/>
      <c r="C25" s="79"/>
      <c r="D25" s="125" t="s">
        <v>32</v>
      </c>
      <c r="E25" s="87"/>
      <c r="F25" s="79"/>
      <c r="G25" s="132" t="s">
        <v>104</v>
      </c>
      <c r="H25" s="95"/>
      <c r="I25" s="95"/>
      <c r="J25" s="96"/>
    </row>
    <row r="26" spans="1:10" ht="15.75" customHeight="1" x14ac:dyDescent="0.25">
      <c r="A26" s="119" t="str">
        <f>Invoice!E25</f>
        <v>DA NANG</v>
      </c>
      <c r="B26" s="76"/>
      <c r="C26" s="89"/>
      <c r="D26" s="119" t="str">
        <f>Invoice!H25</f>
        <v>DA NANG</v>
      </c>
      <c r="E26" s="76"/>
      <c r="F26" s="89"/>
      <c r="G26" s="121" t="str">
        <f>'input data'!B17</f>
        <v>100% Against Documents</v>
      </c>
      <c r="H26" s="87"/>
      <c r="I26" s="87"/>
      <c r="J26" s="79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80" t="s">
        <v>105</v>
      </c>
      <c r="C28" s="81"/>
      <c r="D28" s="80" t="s">
        <v>68</v>
      </c>
      <c r="E28" s="83"/>
      <c r="F28" s="83"/>
      <c r="G28" s="50"/>
      <c r="H28" s="51"/>
      <c r="I28" s="80" t="s">
        <v>72</v>
      </c>
      <c r="J28" s="81"/>
    </row>
    <row r="29" spans="1:10" ht="15.75" customHeight="1" x14ac:dyDescent="0.25">
      <c r="A29" s="27">
        <v>1</v>
      </c>
      <c r="B29" s="94">
        <f>Invoice!E28</f>
        <v>68022390</v>
      </c>
      <c r="C29" s="96"/>
      <c r="D29" s="142" t="str">
        <f>Invoice!B28</f>
        <v>POLISHED GRANITE SLABS</v>
      </c>
      <c r="E29" s="95"/>
      <c r="F29" s="95"/>
      <c r="G29" s="95"/>
      <c r="H29" s="96"/>
      <c r="I29" s="143">
        <f>Invoice!F28</f>
        <v>433.9</v>
      </c>
      <c r="J29" s="96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44">
        <f>SUM(I29:J29)</f>
        <v>433.9</v>
      </c>
      <c r="J30" s="96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119" t="s">
        <v>107</v>
      </c>
      <c r="B32" s="76"/>
      <c r="C32" s="33" t="s">
        <v>35</v>
      </c>
      <c r="D32" s="99" t="s">
        <v>74</v>
      </c>
      <c r="E32" s="76"/>
      <c r="F32" s="33" t="s">
        <v>75</v>
      </c>
      <c r="G32" s="33"/>
      <c r="H32" s="4"/>
      <c r="I32" s="33"/>
      <c r="J32" s="36"/>
    </row>
    <row r="33" spans="1:10" ht="15.75" customHeight="1" x14ac:dyDescent="0.25">
      <c r="A33" s="100" t="str">
        <f>Invoice!A31</f>
        <v>WHLU0400883</v>
      </c>
      <c r="B33" s="76"/>
      <c r="C33" s="53">
        <f>'input data'!B25</f>
        <v>255</v>
      </c>
      <c r="D33" s="140" t="s">
        <v>108</v>
      </c>
      <c r="E33" s="76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102" t="s">
        <v>112</v>
      </c>
      <c r="B38" s="87"/>
      <c r="C38" s="87"/>
      <c r="D38" s="87"/>
      <c r="E38" s="87"/>
      <c r="F38" s="79"/>
      <c r="G38" s="102" t="s">
        <v>80</v>
      </c>
      <c r="H38" s="87"/>
      <c r="I38" s="87"/>
      <c r="J38" s="79"/>
    </row>
    <row r="39" spans="1:10" ht="15.75" customHeight="1" x14ac:dyDescent="0.25">
      <c r="A39" s="141" t="s">
        <v>113</v>
      </c>
      <c r="B39" s="76"/>
      <c r="C39" s="76"/>
      <c r="D39" s="76"/>
      <c r="E39" s="76"/>
      <c r="F39" s="89"/>
      <c r="G39" s="19"/>
      <c r="H39" s="4"/>
      <c r="I39" s="4"/>
      <c r="J39" s="20"/>
    </row>
    <row r="40" spans="1:10" ht="15.75" customHeight="1" x14ac:dyDescent="0.25">
      <c r="A40" s="133" t="s">
        <v>114</v>
      </c>
      <c r="B40" s="134"/>
      <c r="C40" s="134"/>
      <c r="D40" s="134"/>
      <c r="E40" s="134"/>
      <c r="F40" s="135"/>
      <c r="G40" s="19"/>
      <c r="H40" s="4"/>
      <c r="I40" s="4"/>
      <c r="J40" s="20"/>
    </row>
    <row r="41" spans="1:10" ht="15.75" customHeight="1" x14ac:dyDescent="0.25">
      <c r="A41" s="136" t="s">
        <v>115</v>
      </c>
      <c r="B41" s="137"/>
      <c r="C41" s="137"/>
      <c r="D41" s="137"/>
      <c r="E41" s="137"/>
      <c r="F41" s="138"/>
      <c r="G41" s="139" t="s">
        <v>116</v>
      </c>
      <c r="H41" s="83"/>
      <c r="I41" s="83"/>
      <c r="J41" s="81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3" zoomScaleNormal="100" workbookViewId="0">
      <selection activeCell="N24" sqref="N24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45" t="s">
        <v>42</v>
      </c>
      <c r="C1" s="146"/>
      <c r="D1" s="146"/>
      <c r="E1" s="146"/>
      <c r="F1" s="146"/>
      <c r="G1" s="146"/>
      <c r="H1" s="146"/>
      <c r="I1" s="146"/>
      <c r="J1" s="146"/>
      <c r="K1" s="147"/>
      <c r="R1" s="151"/>
      <c r="S1" s="76"/>
      <c r="T1" s="76"/>
      <c r="U1" s="76"/>
      <c r="V1" s="76"/>
      <c r="W1" s="152"/>
      <c r="X1" s="76"/>
      <c r="Y1" s="76"/>
    </row>
    <row r="2" spans="1:25" ht="36.75" thickBot="1" x14ac:dyDescent="0.6">
      <c r="A2" s="59"/>
      <c r="B2" s="148"/>
      <c r="C2" s="149"/>
      <c r="D2" s="149"/>
      <c r="E2" s="149"/>
      <c r="F2" s="149"/>
      <c r="G2" s="149"/>
      <c r="H2" s="149"/>
      <c r="I2" s="149"/>
      <c r="J2" s="149"/>
      <c r="K2" s="150"/>
    </row>
    <row r="3" spans="1:25" x14ac:dyDescent="0.25">
      <c r="A3" s="60"/>
      <c r="B3" s="153" t="s">
        <v>117</v>
      </c>
      <c r="C3" s="87"/>
      <c r="D3" s="87"/>
      <c r="E3" s="87"/>
      <c r="F3" s="87"/>
      <c r="G3" s="87"/>
      <c r="H3" s="87"/>
      <c r="I3" s="87"/>
      <c r="J3" s="87"/>
      <c r="K3" s="79"/>
    </row>
    <row r="4" spans="1:25" x14ac:dyDescent="0.25">
      <c r="A4" s="60"/>
      <c r="B4" s="154" t="s">
        <v>118</v>
      </c>
      <c r="C4" s="76"/>
      <c r="D4" s="76"/>
      <c r="E4" s="76"/>
      <c r="F4" s="76"/>
      <c r="G4" s="76"/>
      <c r="H4" s="76"/>
      <c r="I4" s="76"/>
      <c r="J4" s="76"/>
      <c r="K4" s="89"/>
    </row>
    <row r="5" spans="1:25" x14ac:dyDescent="0.25">
      <c r="A5" s="53"/>
      <c r="B5" s="82" t="s">
        <v>119</v>
      </c>
      <c r="C5" s="83"/>
      <c r="D5" s="83"/>
      <c r="E5" s="83"/>
      <c r="F5" s="83"/>
      <c r="G5" s="83"/>
      <c r="H5" s="83"/>
      <c r="I5" s="83"/>
      <c r="J5" s="83"/>
      <c r="K5" s="81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55" t="s">
        <v>120</v>
      </c>
      <c r="C7" s="76"/>
      <c r="D7" s="76"/>
      <c r="E7" s="76"/>
      <c r="F7" s="76"/>
      <c r="G7" s="76"/>
      <c r="H7" s="76"/>
      <c r="I7" s="76"/>
      <c r="J7" s="76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f>'input data'!B4</f>
        <v>45769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2" t="s">
        <v>158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3"/>
      <c r="B14" s="114" t="s">
        <v>159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33.75" customHeight="1" x14ac:dyDescent="0.25">
      <c r="A15" s="63"/>
      <c r="B15" s="88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6" t="s">
        <v>125</v>
      </c>
      <c r="C18" s="111"/>
      <c r="D18" s="111"/>
      <c r="E18" s="156"/>
      <c r="F18" s="106" t="s">
        <v>126</v>
      </c>
      <c r="G18" s="96"/>
      <c r="H18" s="106" t="s">
        <v>127</v>
      </c>
      <c r="I18" s="96"/>
      <c r="J18" s="106" t="s">
        <v>128</v>
      </c>
      <c r="K18" s="96"/>
    </row>
    <row r="19" spans="1:11" ht="15.75" customHeight="1" thickBot="1" x14ac:dyDescent="0.3">
      <c r="A19" s="3"/>
      <c r="B19" s="142" t="s">
        <v>28</v>
      </c>
      <c r="C19" s="165"/>
      <c r="D19" s="165"/>
      <c r="E19" s="166"/>
      <c r="F19" s="106">
        <v>155</v>
      </c>
      <c r="G19" s="96"/>
      <c r="H19" s="159">
        <v>2917</v>
      </c>
      <c r="I19" s="96"/>
      <c r="J19" s="163">
        <f>F19*H19</f>
        <v>452135</v>
      </c>
      <c r="K19" s="96"/>
    </row>
    <row r="20" spans="1:11" ht="15.75" customHeight="1" x14ac:dyDescent="0.25">
      <c r="A20" s="53"/>
      <c r="B20" s="100"/>
      <c r="C20" s="76"/>
      <c r="D20" s="76"/>
      <c r="E20" s="76"/>
      <c r="F20" s="152"/>
      <c r="G20" s="164"/>
      <c r="H20" s="169" t="s">
        <v>129</v>
      </c>
      <c r="I20" s="170"/>
      <c r="J20" s="167">
        <f>J19*0.001</f>
        <v>452.13499999999999</v>
      </c>
      <c r="K20" s="168"/>
    </row>
    <row r="21" spans="1:11" ht="15.75" customHeight="1" thickBot="1" x14ac:dyDescent="0.3">
      <c r="A21" s="3"/>
      <c r="B21" s="139"/>
      <c r="C21" s="83"/>
      <c r="D21" s="83"/>
      <c r="E21" s="83"/>
      <c r="F21" s="34"/>
      <c r="G21" s="64"/>
      <c r="H21" s="172" t="s">
        <v>106</v>
      </c>
      <c r="I21" s="173"/>
      <c r="J21" s="157">
        <f>SUM(J19:K20)</f>
        <v>452587.13500000001</v>
      </c>
      <c r="K21" s="158"/>
    </row>
    <row r="22" spans="1:11" ht="15.75" customHeight="1" thickBot="1" x14ac:dyDescent="0.3">
      <c r="A22" s="53"/>
      <c r="B22" s="100"/>
      <c r="C22" s="76"/>
      <c r="D22" s="76"/>
      <c r="E22" s="76"/>
      <c r="F22" s="4"/>
      <c r="G22" s="4"/>
      <c r="H22" s="160"/>
      <c r="I22" s="76"/>
      <c r="J22" s="152"/>
      <c r="K22" s="89"/>
    </row>
    <row r="23" spans="1:11" ht="15.75" customHeight="1" x14ac:dyDescent="0.25">
      <c r="A23" s="54"/>
      <c r="B23" s="161" t="s">
        <v>130</v>
      </c>
      <c r="C23" s="95"/>
      <c r="D23" s="48"/>
      <c r="E23" s="48"/>
      <c r="F23" s="48"/>
      <c r="G23" s="48"/>
      <c r="H23" s="48"/>
      <c r="I23" s="48"/>
      <c r="J23" s="162">
        <f>J21</f>
        <v>452587.13500000001</v>
      </c>
      <c r="K23" s="96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71" t="s">
        <v>131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28" t="s">
        <v>142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6"/>
      <c r="B36" s="128" t="s">
        <v>143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4420-C793-4252-A6EA-F258BDEFF49F}">
  <dimension ref="A1:Y997"/>
  <sheetViews>
    <sheetView topLeftCell="A13" zoomScaleNormal="100" workbookViewId="0">
      <selection activeCell="M18" sqref="M18"/>
    </sheetView>
  </sheetViews>
  <sheetFormatPr defaultColWidth="14.42578125" defaultRowHeight="15" x14ac:dyDescent="0.25"/>
  <cols>
    <col min="1" max="2" width="8.7109375" style="72" customWidth="1"/>
    <col min="3" max="3" width="13" style="72" customWidth="1"/>
    <col min="4" max="16" width="8.7109375" style="72" customWidth="1"/>
    <col min="17" max="17" width="17.42578125" style="72" customWidth="1"/>
    <col min="18" max="27" width="8.7109375" style="72" customWidth="1"/>
    <col min="28" max="16384" width="14.42578125" style="72"/>
  </cols>
  <sheetData>
    <row r="1" spans="1:25" ht="36" x14ac:dyDescent="0.55000000000000004">
      <c r="A1" s="59"/>
      <c r="B1" s="145" t="s">
        <v>42</v>
      </c>
      <c r="C1" s="146"/>
      <c r="D1" s="146"/>
      <c r="E1" s="146"/>
      <c r="F1" s="146"/>
      <c r="G1" s="146"/>
      <c r="H1" s="146"/>
      <c r="I1" s="146"/>
      <c r="J1" s="146"/>
      <c r="K1" s="147"/>
      <c r="R1" s="151"/>
      <c r="S1" s="76"/>
      <c r="T1" s="76"/>
      <c r="U1" s="76"/>
      <c r="V1" s="76"/>
      <c r="W1" s="152"/>
      <c r="X1" s="76"/>
      <c r="Y1" s="76"/>
    </row>
    <row r="2" spans="1:25" ht="36.75" thickBot="1" x14ac:dyDescent="0.6">
      <c r="A2" s="59"/>
      <c r="B2" s="148"/>
      <c r="C2" s="149"/>
      <c r="D2" s="149"/>
      <c r="E2" s="149"/>
      <c r="F2" s="149"/>
      <c r="G2" s="149"/>
      <c r="H2" s="149"/>
      <c r="I2" s="149"/>
      <c r="J2" s="149"/>
      <c r="K2" s="150"/>
    </row>
    <row r="3" spans="1:25" x14ac:dyDescent="0.25">
      <c r="A3" s="60"/>
      <c r="B3" s="153" t="s">
        <v>117</v>
      </c>
      <c r="C3" s="87"/>
      <c r="D3" s="87"/>
      <c r="E3" s="87"/>
      <c r="F3" s="87"/>
      <c r="G3" s="87"/>
      <c r="H3" s="87"/>
      <c r="I3" s="87"/>
      <c r="J3" s="87"/>
      <c r="K3" s="79"/>
    </row>
    <row r="4" spans="1:25" x14ac:dyDescent="0.25">
      <c r="A4" s="60"/>
      <c r="B4" s="154" t="s">
        <v>118</v>
      </c>
      <c r="C4" s="76"/>
      <c r="D4" s="76"/>
      <c r="E4" s="76"/>
      <c r="F4" s="76"/>
      <c r="G4" s="76"/>
      <c r="H4" s="76"/>
      <c r="I4" s="76"/>
      <c r="J4" s="76"/>
      <c r="K4" s="89"/>
    </row>
    <row r="5" spans="1:25" ht="15.75" thickBot="1" x14ac:dyDescent="0.3">
      <c r="A5" s="74"/>
      <c r="B5" s="82" t="s">
        <v>119</v>
      </c>
      <c r="C5" s="83"/>
      <c r="D5" s="83"/>
      <c r="E5" s="83"/>
      <c r="F5" s="83"/>
      <c r="G5" s="83"/>
      <c r="H5" s="83"/>
      <c r="I5" s="83"/>
      <c r="J5" s="83"/>
      <c r="K5" s="81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55" t="s">
        <v>120</v>
      </c>
      <c r="C7" s="76"/>
      <c r="D7" s="76"/>
      <c r="E7" s="76"/>
      <c r="F7" s="76"/>
      <c r="G7" s="76"/>
      <c r="H7" s="76"/>
      <c r="I7" s="76"/>
      <c r="J7" s="76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f>'input data'!B4</f>
        <v>45769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160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2" t="s">
        <v>161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73"/>
      <c r="B14" s="114" t="s">
        <v>162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33.75" customHeight="1" x14ac:dyDescent="0.25">
      <c r="A15" s="73"/>
      <c r="B15" s="88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6" t="s">
        <v>125</v>
      </c>
      <c r="C18" s="111"/>
      <c r="D18" s="111"/>
      <c r="E18" s="156"/>
      <c r="F18" s="106" t="s">
        <v>126</v>
      </c>
      <c r="G18" s="96"/>
      <c r="H18" s="106" t="s">
        <v>127</v>
      </c>
      <c r="I18" s="96"/>
      <c r="J18" s="106" t="s">
        <v>128</v>
      </c>
      <c r="K18" s="96"/>
    </row>
    <row r="19" spans="1:11" ht="15.75" customHeight="1" thickBot="1" x14ac:dyDescent="0.3">
      <c r="A19" s="15"/>
      <c r="B19" s="142" t="s">
        <v>28</v>
      </c>
      <c r="C19" s="165"/>
      <c r="D19" s="165"/>
      <c r="E19" s="166"/>
      <c r="F19" s="106">
        <v>123.07</v>
      </c>
      <c r="G19" s="96"/>
      <c r="H19" s="159">
        <v>1751.76</v>
      </c>
      <c r="I19" s="96"/>
      <c r="J19" s="163">
        <f>F19*H19</f>
        <v>215589.10319999998</v>
      </c>
      <c r="K19" s="96"/>
    </row>
    <row r="20" spans="1:11" ht="15.75" customHeight="1" x14ac:dyDescent="0.25">
      <c r="A20" s="74"/>
      <c r="B20" s="100"/>
      <c r="C20" s="76"/>
      <c r="D20" s="76"/>
      <c r="E20" s="76"/>
      <c r="F20" s="152"/>
      <c r="G20" s="164"/>
      <c r="H20" s="169" t="s">
        <v>129</v>
      </c>
      <c r="I20" s="170"/>
      <c r="J20" s="167">
        <f>J19*0.001</f>
        <v>215.58910319999998</v>
      </c>
      <c r="K20" s="168"/>
    </row>
    <row r="21" spans="1:11" ht="15.75" customHeight="1" thickBot="1" x14ac:dyDescent="0.3">
      <c r="A21" s="15"/>
      <c r="B21" s="139"/>
      <c r="C21" s="83"/>
      <c r="D21" s="83"/>
      <c r="E21" s="83"/>
      <c r="F21" s="34"/>
      <c r="G21" s="64"/>
      <c r="H21" s="172" t="s">
        <v>106</v>
      </c>
      <c r="I21" s="173"/>
      <c r="J21" s="157">
        <f>SUM(J19:K20)</f>
        <v>215804.69230319999</v>
      </c>
      <c r="K21" s="158"/>
    </row>
    <row r="22" spans="1:11" ht="15.75" customHeight="1" thickBot="1" x14ac:dyDescent="0.3">
      <c r="A22" s="74"/>
      <c r="B22" s="100"/>
      <c r="C22" s="76"/>
      <c r="D22" s="76"/>
      <c r="E22" s="76"/>
      <c r="F22" s="4"/>
      <c r="G22" s="4"/>
      <c r="H22" s="160"/>
      <c r="I22" s="76"/>
      <c r="J22" s="152"/>
      <c r="K22" s="89"/>
    </row>
    <row r="23" spans="1:11" ht="15.75" customHeight="1" thickBot="1" x14ac:dyDescent="0.3">
      <c r="A23" s="54"/>
      <c r="B23" s="161" t="s">
        <v>130</v>
      </c>
      <c r="C23" s="95"/>
      <c r="D23" s="48"/>
      <c r="E23" s="48"/>
      <c r="F23" s="48"/>
      <c r="G23" s="48"/>
      <c r="H23" s="48"/>
      <c r="I23" s="48"/>
      <c r="J23" s="162">
        <f>J21</f>
        <v>215804.69230319999</v>
      </c>
      <c r="K23" s="96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71" t="s">
        <v>131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28" t="s">
        <v>142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6"/>
      <c r="B36" s="128" t="s">
        <v>143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thickBot="1" x14ac:dyDescent="0.3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23:C23"/>
    <mergeCell ref="J23:K23"/>
    <mergeCell ref="B25:C25"/>
    <mergeCell ref="B35:G35"/>
    <mergeCell ref="B36:G36"/>
    <mergeCell ref="B21:E21"/>
    <mergeCell ref="H21:I21"/>
    <mergeCell ref="J21:K21"/>
    <mergeCell ref="B22:E22"/>
    <mergeCell ref="H22:I22"/>
    <mergeCell ref="J22:K22"/>
    <mergeCell ref="B19:E19"/>
    <mergeCell ref="F19:G19"/>
    <mergeCell ref="H19:I19"/>
    <mergeCell ref="J19:K19"/>
    <mergeCell ref="B20:E20"/>
    <mergeCell ref="F20:G20"/>
    <mergeCell ref="H20:I20"/>
    <mergeCell ref="J20:K20"/>
    <mergeCell ref="B7:K7"/>
    <mergeCell ref="B13:G13"/>
    <mergeCell ref="B14:G15"/>
    <mergeCell ref="B18:E18"/>
    <mergeCell ref="F18:G18"/>
    <mergeCell ref="H18:I18"/>
    <mergeCell ref="J18:K18"/>
    <mergeCell ref="B1:K2"/>
    <mergeCell ref="R1:V1"/>
    <mergeCell ref="W1:Y1"/>
    <mergeCell ref="B3:K3"/>
    <mergeCell ref="B4:K4"/>
    <mergeCell ref="B5:K5"/>
  </mergeCells>
  <pageMargins left="0.7" right="0.7" top="0.75" bottom="0.75" header="0.3" footer="0.3"/>
  <pageSetup scale="90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company data</vt:lpstr>
      <vt:lpstr>input data</vt:lpstr>
      <vt:lpstr>Invoice</vt:lpstr>
      <vt:lpstr>Peacking List</vt:lpstr>
      <vt:lpstr>PO</vt:lpstr>
      <vt:lpstr>PO 2</vt:lpstr>
      <vt:lpstr>PO!Print_Area</vt:lpstr>
      <vt:lpstr>'PO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2025-04-22T14:12:42Z</cp:lastPrinted>
  <dcterms:created xsi:type="dcterms:W3CDTF">2022-11-23T06:47:43Z</dcterms:created>
  <dcterms:modified xsi:type="dcterms:W3CDTF">2025-04-22T14:12:48Z</dcterms:modified>
</cp:coreProperties>
</file>