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0 BK020  September 25-26 CM Stone (dao da tran) Absolute short (RJSL)\"/>
    </mc:Choice>
  </mc:AlternateContent>
  <xr:revisionPtr revIDLastSave="0" documentId="13_ncr:1_{FA554CF5-8125-48B4-A4F1-804426A4CB36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30" i="4" l="1"/>
  <c r="J19" i="5" l="1"/>
  <c r="F28" i="3" l="1"/>
  <c r="J20" i="5" l="1"/>
  <c r="J21" i="5" s="1"/>
  <c r="H28" i="3" l="1"/>
  <c r="C33" i="4" l="1"/>
  <c r="A12" i="4"/>
  <c r="A12" i="3"/>
  <c r="A15" i="3" l="1"/>
  <c r="B3" i="2" l="1"/>
  <c r="B5" i="2"/>
  <c r="G5" i="4" l="1"/>
  <c r="C37" i="5"/>
  <c r="H6" i="3"/>
  <c r="I29" i="4"/>
  <c r="C35" i="4"/>
  <c r="B29" i="4"/>
  <c r="G26" i="4"/>
  <c r="A26" i="4"/>
  <c r="G22" i="4"/>
  <c r="C30" i="3"/>
  <c r="A30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3" i="5" l="1"/>
  <c r="I28" i="3"/>
  <c r="I33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<sst xmlns="http://schemas.openxmlformats.org/spreadsheetml/2006/main" count="198" uniqueCount="161">
  <si>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</si>
  <si>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</si>
  <si>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</si>
  <si>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</si>
  <si>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</si>
  <si>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</si>
  <si>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</si>
  <si>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</si>
  <si>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</si>
  <si>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</si>
  <si>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</si>
  <si>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</si>
  <si>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</si>
  <si>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</si>
  <si>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</si>
  <si>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</si>
  <si>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</si>
  <si>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</si>
  <si>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</si>
  <si>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</si>
  <si>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</si>
  <si>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</si>
  <si>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</si>
  <si>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</si>
  <si>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</si>
  <si>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</si>
  <si>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</si>
  <si>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</si>
  <si>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</si>
  <si>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</si>
  <si>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</si>
  <si>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</si>
  <si>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</si>
  <si>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</si>
  <si>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</si>
  <si>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</si>
  <si>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</si>
  <si>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</si>
  <si>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</si>
  <si>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</si>
  <si>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</si>
  <si>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</si>
  <si>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</si>
  <si>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</si>
  <si>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</si>
  <si>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</si>
  <si>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</si>
  <si>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</si>
  <si>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</si>
  <si>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</si>
  <si>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</si>
  <si>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</si>
  <si>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</si>
  <si>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</si>
  <si>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</si>
  <si>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</si>
  <si>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</si>
  <si>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</si>
  <si>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</si>
  <si>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</si>
  <si>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</si>
  <si>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</si>
  <si>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</si>
  <si>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</si>
  <si>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</si>
  <si>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</si>
  <si>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</si>
  <si>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</si>
  <si>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</si>
  <si>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</si>
  <si>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</si>
  <si>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</si>
  <si>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</si>
  <si>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</si>
  <si>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</si>
  <si>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</si>
  <si>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</si>
  <si>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</si>
  <si>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</si>
  <si>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</si>
  <si>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</si>
  <si>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</si>
  <si>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</si>
  <si>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</si>
  <si>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</si>
  <si>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</si>
  <si>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</si>
  <si>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</si>
  <si>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</si>
  <si>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</si>
  <si>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</si>
  <si>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</si>
  <si>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</si>
  <si>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</si>
  <si>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</si>
  <si>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</si>
  <si>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</si>
  <si>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</si>
  <si>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</si>
  <si>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</si>
  <si>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</si>
  <si>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</si>
  <si>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</si>
  <si>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</si>
  <si>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</si>
  <si>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</si>
  <si>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</si>
  <si>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</si>
  <si>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</si>
  <si>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</si>
  <si>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</si>
  <si>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</si>
  <si>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</si>
  <si>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</si>
  <si>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</si>
  <si>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</si>
  <si>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</si>
  <si>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</si>
  <si>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</si>
  <si>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</si>
  <si>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</si>
  <si>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</si>
  <si>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</si>
  <si>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</si>
  <si>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</si>
  <si>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</si>
  <si>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</si>
  <si>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</si>
  <si>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</si>
  <si>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</si>
  <si>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</si>
  <si>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</si>
  <si>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</si>
  <si>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</si>
  <si>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</si>
  <si>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</si>
  <si>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</si>
  <si>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</si>
  <si>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</si>
  <si>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</si>
  <si>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</si>
  <si>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</si>
  <si>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</si>
  <si>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</si>
  <si>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</si>
  <si>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</si>
  <si>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</si>
  <si>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</si>
  <si>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</si>
  <si>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</si>
  <si>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</si>
  <si>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</si>
  <si>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</si>
  <si>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</si>
  <si>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HAI PHONG</t>
  </si>
  <si>
    <t>CM STONE COMPANY LIMITED
Address: No 6, niche 33/358 Da Nang, Dong Hai Ward, Hai Phong City, Vietnam
Tax code: 0202211652
email: imp@cmstone.co
Phone number: +84983037116</t>
  </si>
  <si>
    <t>Padma Sai Granites</t>
  </si>
  <si>
    <t xml:space="preserve"> Sy. No. 18/AA1, 19/EE1, Pallegudem
Khammam. 
GST: 36ABAFP7614G1ZA</t>
  </si>
  <si>
    <t xml:space="preserve">Nine Thousand Eighty Nine Dollars Only </t>
  </si>
  <si>
    <t>20</t>
  </si>
  <si>
    <t>PO021/25-26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</si>
</sst>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0" fontId="5" fillId="0" borderId="18" xfId="0" applyFont="1" applyBorder="1"/>
    <xf numFmtId="166" fontId="5" fillId="0" borderId="34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167" fontId="5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35</xdr:row>
      <xdr:rowOff>0</xdr:rowOff>
    </xdr:from>
    <xdr:to>
      <xdr:col>8</xdr:col>
      <xdr:colOff>476250</xdr:colOff>
      <xdr:row>38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B28" sqref="B28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BK020/25-26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45908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3" t="s">
        <v>21</v>
      </c>
      <c r="B7" s="75" t="s">
        <v>155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4"/>
      <c r="B8" s="74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4"/>
      <c r="B9" s="74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4"/>
      <c r="B10" s="74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4"/>
      <c r="B11" s="74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4"/>
      <c r="B12" s="74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workbookViewId="0">
      <selection activeCell="L25" sqref="L25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87" t="s">
        <v>40</v>
      </c>
      <c r="F3" s="88"/>
      <c r="G3" s="85"/>
      <c r="H3" s="87" t="s">
        <v>41</v>
      </c>
      <c r="I3" s="88"/>
      <c r="J3" s="85"/>
    </row>
    <row r="4" spans="1:10" x14ac:dyDescent="0.25">
      <c r="A4" s="19" t="s">
        <v>42</v>
      </c>
      <c r="B4" s="4"/>
      <c r="C4" s="4"/>
      <c r="D4" s="20"/>
      <c r="E4" s="107" t="str">
        <f>'input data'!B3</f>
        <v>BK020/25-26</v>
      </c>
      <c r="F4" s="82"/>
      <c r="G4" s="83"/>
      <c r="H4" s="108">
        <f>'input data'!B4</f>
        <v>45908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87" t="s">
        <v>44</v>
      </c>
      <c r="F5" s="88"/>
      <c r="G5" s="85"/>
      <c r="H5" s="87" t="s">
        <v>45</v>
      </c>
      <c r="I5" s="88"/>
      <c r="J5" s="85"/>
    </row>
    <row r="6" spans="1:10" x14ac:dyDescent="0.25">
      <c r="A6" s="21" t="s">
        <v>46</v>
      </c>
      <c r="B6" s="4"/>
      <c r="C6" s="4"/>
      <c r="D6" s="20"/>
      <c r="E6" s="103"/>
      <c r="F6" s="82"/>
      <c r="G6" s="83"/>
      <c r="H6" s="104" t="str">
        <f>'input data'!B5</f>
        <v>AD2403250650768</v>
      </c>
      <c r="I6" s="82"/>
      <c r="J6" s="83"/>
    </row>
    <row r="7" spans="1:10" x14ac:dyDescent="0.25">
      <c r="A7" s="21" t="s">
        <v>47</v>
      </c>
      <c r="B7" s="4"/>
      <c r="C7" s="4"/>
      <c r="D7" s="20"/>
      <c r="E7" s="87" t="s">
        <v>48</v>
      </c>
      <c r="F7" s="88"/>
      <c r="G7" s="85"/>
      <c r="H7" s="87" t="s">
        <v>49</v>
      </c>
      <c r="I7" s="88"/>
      <c r="J7" s="85"/>
    </row>
    <row r="8" spans="1:10" x14ac:dyDescent="0.25">
      <c r="A8" s="19" t="s">
        <v>50</v>
      </c>
      <c r="B8" s="4"/>
      <c r="C8" s="4"/>
      <c r="D8" s="20"/>
      <c r="E8" s="103" t="s">
        <v>51</v>
      </c>
      <c r="F8" s="82"/>
      <c r="G8" s="83"/>
      <c r="H8" s="105" t="s">
        <v>52</v>
      </c>
      <c r="I8" s="82"/>
      <c r="J8" s="83"/>
    </row>
    <row r="9" spans="1:10" x14ac:dyDescent="0.25">
      <c r="A9" s="22" t="s">
        <v>53</v>
      </c>
      <c r="B9" s="4"/>
      <c r="C9" s="4"/>
      <c r="D9" s="20"/>
      <c r="E9" s="87" t="s">
        <v>54</v>
      </c>
      <c r="F9" s="88"/>
      <c r="G9" s="85"/>
      <c r="H9" s="87" t="s">
        <v>55</v>
      </c>
      <c r="I9" s="88"/>
      <c r="J9" s="85"/>
    </row>
    <row r="10" spans="1:10" x14ac:dyDescent="0.25">
      <c r="A10" s="22" t="s">
        <v>56</v>
      </c>
      <c r="B10" s="4"/>
      <c r="C10" s="4"/>
      <c r="D10" s="20"/>
      <c r="E10" s="102" t="str">
        <f>'input data'!B14</f>
        <v>Loose packing</v>
      </c>
      <c r="F10" s="74"/>
      <c r="G10" s="79"/>
      <c r="H10" s="102" t="str">
        <f>'input data'!B13 &amp; " " &amp; 'input data'!B15</f>
        <v>1 FCL</v>
      </c>
      <c r="I10" s="74"/>
      <c r="J10" s="79"/>
    </row>
    <row r="11" spans="1:10" x14ac:dyDescent="0.25">
      <c r="A11" s="100" t="s">
        <v>57</v>
      </c>
      <c r="B11" s="88"/>
      <c r="C11" s="88"/>
      <c r="D11" s="85"/>
      <c r="E11" s="101" t="s">
        <v>58</v>
      </c>
      <c r="F11" s="94"/>
      <c r="G11" s="95"/>
      <c r="H11" s="93" t="s">
        <v>59</v>
      </c>
      <c r="I11" s="94"/>
      <c r="J11" s="95"/>
    </row>
    <row r="12" spans="1:10" ht="15" customHeight="1" x14ac:dyDescent="0.25">
      <c r="A12" s="98" t="str">
        <f>'input data'!B6</f>
        <v>To the Order</v>
      </c>
      <c r="B12" s="74"/>
      <c r="C12" s="74"/>
      <c r="D12" s="79"/>
      <c r="E12" s="99" t="str">
        <f>'input data'!B16</f>
        <v>CNF</v>
      </c>
      <c r="F12" s="74"/>
      <c r="G12" s="79"/>
      <c r="H12" s="96" t="str">
        <f>'input data'!B17</f>
        <v>100% Against Documents</v>
      </c>
      <c r="I12" s="74"/>
      <c r="J12" s="79"/>
    </row>
    <row r="13" spans="1:10" x14ac:dyDescent="0.25">
      <c r="A13" s="19"/>
      <c r="B13" s="4"/>
      <c r="C13" s="4"/>
      <c r="D13" s="20"/>
      <c r="E13" s="81"/>
      <c r="F13" s="82"/>
      <c r="G13" s="83"/>
      <c r="H13" s="82"/>
      <c r="I13" s="82"/>
      <c r="J13" s="83"/>
    </row>
    <row r="14" spans="1:10" x14ac:dyDescent="0.25">
      <c r="A14" s="16" t="s">
        <v>60</v>
      </c>
      <c r="B14" s="17"/>
      <c r="C14" s="17"/>
      <c r="D14" s="18"/>
      <c r="E14" s="97" t="s">
        <v>61</v>
      </c>
      <c r="F14" s="88"/>
      <c r="G14" s="88"/>
      <c r="H14" s="88"/>
      <c r="I14" s="88"/>
      <c r="J14" s="85"/>
    </row>
    <row r="15" spans="1:10" x14ac:dyDescent="0.25">
      <c r="A15" s="78" t="str">
        <f>'input data'!B7</f>
        <v>CM STONE COMPANY LIMITED
Address: No 6, niche 33/358 Da Nang, Dong Hai Ward, Hai Phong City, Vietnam
Tax code: 0202211652
email: imp@cmstone.co
Phone number: +84983037116</v>
      </c>
      <c r="B15" s="74"/>
      <c r="C15" s="74"/>
      <c r="D15" s="79"/>
      <c r="E15" s="80"/>
      <c r="F15" s="74"/>
      <c r="G15" s="74"/>
      <c r="H15" s="74"/>
      <c r="I15" s="74"/>
      <c r="J15" s="79"/>
    </row>
    <row r="16" spans="1:10" x14ac:dyDescent="0.25">
      <c r="A16" s="80"/>
      <c r="B16" s="74"/>
      <c r="C16" s="74"/>
      <c r="D16" s="79"/>
      <c r="E16" s="80"/>
      <c r="F16" s="74"/>
      <c r="G16" s="74"/>
      <c r="H16" s="74"/>
      <c r="I16" s="74"/>
      <c r="J16" s="79"/>
    </row>
    <row r="17" spans="1:10" x14ac:dyDescent="0.25">
      <c r="A17" s="80"/>
      <c r="B17" s="74"/>
      <c r="C17" s="74"/>
      <c r="D17" s="79"/>
      <c r="E17" s="80"/>
      <c r="F17" s="74"/>
      <c r="G17" s="74"/>
      <c r="H17" s="74"/>
      <c r="I17" s="74"/>
      <c r="J17" s="79"/>
    </row>
    <row r="18" spans="1:10" x14ac:dyDescent="0.25">
      <c r="A18" s="80"/>
      <c r="B18" s="74"/>
      <c r="C18" s="74"/>
      <c r="D18" s="79"/>
      <c r="E18" s="80"/>
      <c r="F18" s="74"/>
      <c r="G18" s="74"/>
      <c r="H18" s="74"/>
      <c r="I18" s="74"/>
      <c r="J18" s="79"/>
    </row>
    <row r="19" spans="1:10" x14ac:dyDescent="0.25">
      <c r="A19" s="80"/>
      <c r="B19" s="74"/>
      <c r="C19" s="74"/>
      <c r="D19" s="79"/>
      <c r="E19" s="80"/>
      <c r="F19" s="74"/>
      <c r="G19" s="74"/>
      <c r="H19" s="74"/>
      <c r="I19" s="74"/>
      <c r="J19" s="79"/>
    </row>
    <row r="20" spans="1:10" ht="48" customHeight="1" x14ac:dyDescent="0.25">
      <c r="A20" s="81"/>
      <c r="B20" s="82"/>
      <c r="C20" s="82"/>
      <c r="D20" s="83"/>
      <c r="E20" s="81"/>
      <c r="F20" s="82"/>
      <c r="G20" s="82"/>
      <c r="H20" s="82"/>
      <c r="I20" s="82"/>
      <c r="J20" s="83"/>
    </row>
    <row r="21" spans="1:10" ht="15.75" customHeight="1" x14ac:dyDescent="0.25">
      <c r="A21" s="84" t="s">
        <v>62</v>
      </c>
      <c r="B21" s="85"/>
      <c r="C21" s="84" t="s">
        <v>29</v>
      </c>
      <c r="D21" s="85"/>
      <c r="E21" s="84" t="s">
        <v>63</v>
      </c>
      <c r="F21" s="88"/>
      <c r="G21" s="85"/>
      <c r="H21" s="84" t="s">
        <v>33</v>
      </c>
      <c r="I21" s="88"/>
      <c r="J21" s="85"/>
    </row>
    <row r="22" spans="1:10" ht="14.25" customHeight="1" x14ac:dyDescent="0.25">
      <c r="A22" s="86" t="s">
        <v>64</v>
      </c>
      <c r="B22" s="79"/>
      <c r="C22" s="90" t="str">
        <f>'input data'!B19</f>
        <v>CHENNAI</v>
      </c>
      <c r="D22" s="79"/>
      <c r="E22" s="91" t="s">
        <v>65</v>
      </c>
      <c r="F22" s="74"/>
      <c r="G22" s="79"/>
      <c r="H22" s="91" t="str">
        <f>'input data'!B23</f>
        <v>VIETNAM</v>
      </c>
      <c r="I22" s="74"/>
      <c r="J22" s="79"/>
    </row>
    <row r="23" spans="1:10" ht="15" customHeight="1" x14ac:dyDescent="0.25">
      <c r="A23" s="92"/>
      <c r="B23" s="79"/>
      <c r="C23" s="81"/>
      <c r="D23" s="83"/>
      <c r="E23" s="81"/>
      <c r="F23" s="82"/>
      <c r="G23" s="83"/>
      <c r="H23" s="81"/>
      <c r="I23" s="82"/>
      <c r="J23" s="83"/>
    </row>
    <row r="24" spans="1:10" ht="15.75" customHeight="1" x14ac:dyDescent="0.25">
      <c r="A24" s="87" t="s">
        <v>66</v>
      </c>
      <c r="B24" s="85"/>
      <c r="C24" s="89" t="s">
        <v>30</v>
      </c>
      <c r="D24" s="85"/>
      <c r="E24" s="87" t="s">
        <v>31</v>
      </c>
      <c r="F24" s="88"/>
      <c r="G24" s="85"/>
      <c r="H24" s="89" t="s">
        <v>32</v>
      </c>
      <c r="I24" s="88"/>
      <c r="J24" s="85"/>
    </row>
    <row r="25" spans="1:10" ht="15.75" customHeight="1" x14ac:dyDescent="0.25">
      <c r="A25" s="103"/>
      <c r="B25" s="83"/>
      <c r="C25" s="105" t="str">
        <f>'input data'!B20</f>
        <v>CHENNAI</v>
      </c>
      <c r="D25" s="83"/>
      <c r="E25" s="105" t="str">
        <f>'input data'!B21</f>
        <v>HAI PHONG</v>
      </c>
      <c r="F25" s="82"/>
      <c r="G25" s="83"/>
      <c r="H25" s="105" t="str">
        <f>'input data'!B22</f>
        <v>HAI PHONG</v>
      </c>
      <c r="I25" s="82"/>
      <c r="J25" s="83"/>
    </row>
    <row r="26" spans="1:10" ht="15.75" customHeight="1" x14ac:dyDescent="0.25">
      <c r="A26" s="121" t="s">
        <v>67</v>
      </c>
      <c r="B26" s="123" t="s">
        <v>68</v>
      </c>
      <c r="C26" s="88"/>
      <c r="D26" s="85"/>
      <c r="E26" s="121" t="s">
        <v>69</v>
      </c>
      <c r="F26" s="87" t="s">
        <v>70</v>
      </c>
      <c r="G26" s="85"/>
      <c r="H26" s="25" t="s">
        <v>37</v>
      </c>
      <c r="I26" s="87" t="s">
        <v>71</v>
      </c>
      <c r="J26" s="85"/>
    </row>
    <row r="27" spans="1:10" ht="15.75" customHeight="1" thickBot="1" x14ac:dyDescent="0.3">
      <c r="A27" s="122"/>
      <c r="B27" s="80"/>
      <c r="C27" s="74"/>
      <c r="D27" s="79"/>
      <c r="E27" s="122"/>
      <c r="F27" s="105" t="s">
        <v>72</v>
      </c>
      <c r="G27" s="83"/>
      <c r="H27" s="176" t="s">
        <v>72</v>
      </c>
      <c r="I27" s="105" t="s">
        <v>73</v>
      </c>
      <c r="J27" s="83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4"/>
      <c r="D28" s="95"/>
      <c r="E28" s="28">
        <v>68022390</v>
      </c>
      <c r="F28" s="113">
        <f>'input data'!B26</f>
        <v>0</v>
      </c>
      <c r="G28" s="94"/>
      <c r="H28" s="72">
        <f>'input data'!B27</f>
        <v>18</v>
      </c>
      <c r="I28" s="120">
        <f>H28*F28</f>
        <v>0</v>
      </c>
      <c r="J28" s="95"/>
    </row>
    <row r="29" spans="1:10" ht="15.75" customHeight="1" x14ac:dyDescent="0.25">
      <c r="A29" s="19" t="s">
        <v>34</v>
      </c>
      <c r="B29" s="4"/>
      <c r="C29" s="4" t="s">
        <v>35</v>
      </c>
      <c r="D29" s="4" t="s">
        <v>74</v>
      </c>
      <c r="E29" s="4" t="s">
        <v>75</v>
      </c>
      <c r="F29" s="4"/>
      <c r="G29" s="69"/>
      <c r="H29" s="76" t="s">
        <v>152</v>
      </c>
      <c r="I29" s="69"/>
      <c r="J29" s="20"/>
    </row>
    <row r="30" spans="1:10" ht="15.75" customHeight="1" x14ac:dyDescent="0.25">
      <c r="A30" s="102" t="str">
        <f>UPPER('input data'!B24)</f>
        <v/>
      </c>
      <c r="B30" s="74"/>
      <c r="C30" s="3">
        <f>'input data'!B25</f>
        <v>0</v>
      </c>
      <c r="D30" s="4" t="s">
        <v>76</v>
      </c>
      <c r="E30" s="4" t="s">
        <v>77</v>
      </c>
      <c r="F30" s="4"/>
      <c r="G30" s="69"/>
      <c r="H30" s="76"/>
      <c r="I30" s="69"/>
      <c r="J30" s="20"/>
    </row>
    <row r="31" spans="1:10" ht="15.75" customHeight="1" thickBot="1" x14ac:dyDescent="0.3">
      <c r="A31" s="19"/>
      <c r="B31" s="4"/>
      <c r="C31" s="4"/>
      <c r="D31" s="4"/>
      <c r="E31" s="4"/>
      <c r="F31" s="115"/>
      <c r="G31" s="116"/>
      <c r="H31" s="76"/>
      <c r="I31" s="69"/>
      <c r="J31" s="20"/>
    </row>
    <row r="32" spans="1:10" ht="15.75" customHeight="1" thickBot="1" x14ac:dyDescent="0.3">
      <c r="A32" s="30"/>
      <c r="B32" s="32"/>
      <c r="C32" s="32"/>
      <c r="D32" s="32"/>
      <c r="E32" s="32"/>
      <c r="F32" s="32"/>
      <c r="G32" s="70"/>
      <c r="H32" s="77"/>
      <c r="I32" s="120">
        <v>7.0000000000000007E-2</v>
      </c>
      <c r="J32" s="95"/>
    </row>
    <row r="33" spans="1:10" ht="15.75" customHeight="1" x14ac:dyDescent="0.25">
      <c r="A33" s="16" t="s">
        <v>78</v>
      </c>
      <c r="B33" s="17"/>
      <c r="C33" s="17"/>
      <c r="D33" s="17"/>
      <c r="E33" s="17"/>
      <c r="F33" s="17"/>
      <c r="G33" s="17"/>
      <c r="H33" s="71"/>
      <c r="I33" s="119">
        <f>SUM(I28:J32)</f>
        <v>7.0000000000000007E-2</v>
      </c>
      <c r="J33" s="85"/>
    </row>
    <row r="34" spans="1:10" ht="15.75" customHeight="1" thickBot="1" x14ac:dyDescent="0.3">
      <c r="A34" s="33" t="s">
        <v>158</v>
      </c>
      <c r="B34" s="32"/>
      <c r="C34" s="32"/>
      <c r="D34" s="32"/>
      <c r="E34" s="32"/>
      <c r="F34" s="32"/>
      <c r="G34" s="32"/>
      <c r="H34" s="29"/>
      <c r="I34" s="81"/>
      <c r="J34" s="83"/>
    </row>
    <row r="35" spans="1:10" ht="15.75" customHeight="1" x14ac:dyDescent="0.25">
      <c r="A35" s="117" t="s">
        <v>79</v>
      </c>
      <c r="B35" s="88"/>
      <c r="C35" s="88"/>
      <c r="D35" s="85"/>
      <c r="E35" s="100" t="s">
        <v>80</v>
      </c>
      <c r="F35" s="88"/>
      <c r="G35" s="88"/>
      <c r="H35" s="88"/>
      <c r="I35" s="88"/>
      <c r="J35" s="85"/>
    </row>
    <row r="36" spans="1:10" ht="19.5" customHeight="1" x14ac:dyDescent="0.25">
      <c r="A36" s="118" t="s">
        <v>81</v>
      </c>
      <c r="B36" s="74"/>
      <c r="C36" s="74"/>
      <c r="D36" s="79"/>
      <c r="E36" s="19" t="s">
        <v>82</v>
      </c>
      <c r="F36" s="4"/>
      <c r="G36" s="4"/>
      <c r="H36" s="4"/>
      <c r="I36" s="4"/>
      <c r="J36" s="20"/>
    </row>
    <row r="37" spans="1:10" ht="19.5" customHeight="1" x14ac:dyDescent="0.25">
      <c r="A37" s="80"/>
      <c r="B37" s="74"/>
      <c r="C37" s="74"/>
      <c r="D37" s="79"/>
      <c r="E37" s="19"/>
      <c r="F37" s="4"/>
      <c r="G37" s="4"/>
      <c r="H37" s="4"/>
      <c r="I37" s="4"/>
      <c r="J37" s="20"/>
    </row>
    <row r="38" spans="1:10" ht="15.75" customHeight="1" x14ac:dyDescent="0.25">
      <c r="A38" s="111" t="s">
        <v>83</v>
      </c>
      <c r="B38" s="74"/>
      <c r="C38" s="74"/>
      <c r="D38" s="79"/>
      <c r="E38" s="19"/>
      <c r="F38" s="4"/>
      <c r="G38" s="4"/>
      <c r="H38" s="4"/>
      <c r="I38" s="4"/>
      <c r="J38" s="20"/>
    </row>
    <row r="39" spans="1:10" ht="18.75" customHeight="1" x14ac:dyDescent="0.25">
      <c r="A39" s="81"/>
      <c r="B39" s="82"/>
      <c r="C39" s="82"/>
      <c r="D39" s="83"/>
      <c r="E39" s="30" t="s">
        <v>84</v>
      </c>
      <c r="F39" s="32"/>
      <c r="G39" s="32"/>
      <c r="H39" s="32"/>
      <c r="I39" s="32"/>
      <c r="J39" s="29"/>
    </row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61">
    <mergeCell ref="A25:B25"/>
    <mergeCell ref="C25:D25"/>
    <mergeCell ref="E25:G25"/>
    <mergeCell ref="H25:J25"/>
    <mergeCell ref="A26:A27"/>
    <mergeCell ref="B26:D27"/>
    <mergeCell ref="E26:E27"/>
    <mergeCell ref="A38:D39"/>
    <mergeCell ref="B28:D28"/>
    <mergeCell ref="F26:G26"/>
    <mergeCell ref="F28:G28"/>
    <mergeCell ref="I26:J26"/>
    <mergeCell ref="F27:G27"/>
    <mergeCell ref="I27:J27"/>
    <mergeCell ref="F31:G31"/>
    <mergeCell ref="A30:B30"/>
    <mergeCell ref="A35:D35"/>
    <mergeCell ref="A36:D37"/>
    <mergeCell ref="I33:J34"/>
    <mergeCell ref="E35:J35"/>
    <mergeCell ref="I32:J32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H29:H32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2" workbookViewId="0">
      <selection activeCell="L33" sqref="L33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0" t="s">
        <v>85</v>
      </c>
      <c r="B1" s="74"/>
      <c r="C1" s="74"/>
      <c r="D1" s="74"/>
      <c r="E1" s="74"/>
      <c r="F1" s="74"/>
      <c r="G1" s="74"/>
      <c r="H1" s="74"/>
      <c r="I1" s="74"/>
      <c r="J1" s="74"/>
    </row>
    <row r="2" spans="1:10" x14ac:dyDescent="0.25">
      <c r="A2" s="100" t="s">
        <v>86</v>
      </c>
      <c r="B2" s="88"/>
      <c r="C2" s="88"/>
      <c r="D2" s="88"/>
      <c r="E2" s="88"/>
      <c r="F2" s="85"/>
      <c r="G2" s="87" t="s">
        <v>40</v>
      </c>
      <c r="H2" s="85"/>
      <c r="I2" s="141" t="s">
        <v>41</v>
      </c>
      <c r="J2" s="85"/>
    </row>
    <row r="3" spans="1:10" ht="15.75" x14ac:dyDescent="0.25">
      <c r="A3" s="142" t="s">
        <v>87</v>
      </c>
      <c r="B3" s="74"/>
      <c r="C3" s="74"/>
      <c r="D3" s="74"/>
      <c r="E3" s="74"/>
      <c r="F3" s="79"/>
      <c r="G3" s="107" t="str">
        <f>Invoice!E4</f>
        <v>BK020/25-26</v>
      </c>
      <c r="H3" s="83"/>
      <c r="I3" s="108">
        <f>Invoice!H4</f>
        <v>45908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41" t="s">
        <v>45</v>
      </c>
      <c r="H4" s="88"/>
      <c r="I4" s="88"/>
      <c r="J4" s="85"/>
    </row>
    <row r="5" spans="1:10" x14ac:dyDescent="0.25">
      <c r="A5" s="19" t="s">
        <v>89</v>
      </c>
      <c r="B5" s="4"/>
      <c r="C5" s="4"/>
      <c r="D5" s="4"/>
      <c r="E5" s="4"/>
      <c r="F5" s="20"/>
      <c r="G5" s="105" t="str">
        <f>'input data'!B5</f>
        <v>AD2403250650768</v>
      </c>
      <c r="H5" s="82"/>
      <c r="I5" s="82"/>
      <c r="J5" s="83"/>
    </row>
    <row r="6" spans="1:10" x14ac:dyDescent="0.25">
      <c r="A6" s="143" t="s">
        <v>90</v>
      </c>
      <c r="B6" s="74"/>
      <c r="C6" s="74"/>
      <c r="D6" s="74"/>
      <c r="E6" s="74"/>
      <c r="F6" s="20"/>
      <c r="G6" s="24"/>
      <c r="H6" s="31"/>
      <c r="I6" s="31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44" t="s">
        <v>57</v>
      </c>
      <c r="B11" s="88"/>
      <c r="C11" s="88"/>
      <c r="D11" s="88"/>
      <c r="E11" s="88"/>
      <c r="F11" s="18"/>
      <c r="G11" s="35" t="s">
        <v>96</v>
      </c>
      <c r="H11" s="17"/>
      <c r="I11" s="17"/>
      <c r="J11" s="18"/>
    </row>
    <row r="12" spans="1:10" x14ac:dyDescent="0.25">
      <c r="A12" s="145" t="str">
        <f>'input data'!B6</f>
        <v>To the Order</v>
      </c>
      <c r="B12" s="74"/>
      <c r="C12" s="74"/>
      <c r="D12" s="74"/>
      <c r="E12" s="74"/>
      <c r="F12" s="20"/>
      <c r="G12" s="19"/>
      <c r="H12" s="4"/>
      <c r="I12" s="4"/>
      <c r="J12" s="20"/>
    </row>
    <row r="13" spans="1:10" x14ac:dyDescent="0.25">
      <c r="A13" s="81"/>
      <c r="B13" s="82"/>
      <c r="C13" s="82"/>
      <c r="D13" s="82"/>
      <c r="E13" s="82"/>
      <c r="F13" s="29"/>
      <c r="G13" s="19"/>
      <c r="H13" s="4"/>
      <c r="I13" s="4"/>
      <c r="J13" s="20"/>
    </row>
    <row r="14" spans="1:10" x14ac:dyDescent="0.25">
      <c r="A14" s="144" t="s">
        <v>60</v>
      </c>
      <c r="B14" s="88"/>
      <c r="C14" s="88"/>
      <c r="D14" s="88"/>
      <c r="E14" s="88"/>
      <c r="F14" s="85"/>
      <c r="G14" s="19"/>
      <c r="H14" s="4"/>
      <c r="I14" s="4"/>
      <c r="J14" s="20"/>
    </row>
    <row r="15" spans="1:10" x14ac:dyDescent="0.25">
      <c r="A15" s="78" t="str">
        <f>Invoice!A15</f>
        <v>CM STONE COMPANY LIMITED
Address: No 6, niche 33/358 Da Nang, Dong Hai Ward, Hai Phong City, Vietnam
Tax code: 0202211652
email: imp@cmstone.co
Phone number: +84983037116</v>
      </c>
      <c r="B15" s="74"/>
      <c r="C15" s="74"/>
      <c r="D15" s="74"/>
      <c r="E15" s="74"/>
      <c r="F15" s="79"/>
      <c r="G15" s="19"/>
      <c r="H15" s="4"/>
      <c r="I15" s="4"/>
      <c r="J15" s="20"/>
    </row>
    <row r="16" spans="1:10" x14ac:dyDescent="0.25">
      <c r="A16" s="80"/>
      <c r="B16" s="74"/>
      <c r="C16" s="74"/>
      <c r="D16" s="74"/>
      <c r="E16" s="74"/>
      <c r="F16" s="79"/>
      <c r="G16" s="19"/>
      <c r="H16" s="4"/>
      <c r="I16" s="4"/>
      <c r="J16" s="20"/>
    </row>
    <row r="17" spans="1:10" x14ac:dyDescent="0.25">
      <c r="A17" s="80"/>
      <c r="B17" s="74"/>
      <c r="C17" s="74"/>
      <c r="D17" s="74"/>
      <c r="E17" s="74"/>
      <c r="F17" s="79"/>
      <c r="G17" s="19"/>
      <c r="H17" s="4"/>
      <c r="I17" s="4"/>
      <c r="J17" s="20"/>
    </row>
    <row r="18" spans="1:10" ht="37.5" customHeight="1" x14ac:dyDescent="0.25">
      <c r="A18" s="80"/>
      <c r="B18" s="74"/>
      <c r="C18" s="74"/>
      <c r="D18" s="74"/>
      <c r="E18" s="74"/>
      <c r="F18" s="79"/>
      <c r="G18" s="137" t="s">
        <v>97</v>
      </c>
      <c r="H18" s="85"/>
      <c r="I18" s="138" t="s">
        <v>98</v>
      </c>
      <c r="J18" s="85"/>
    </row>
    <row r="19" spans="1:10" ht="15" customHeight="1" x14ac:dyDescent="0.25">
      <c r="A19" s="80"/>
      <c r="B19" s="74"/>
      <c r="C19" s="74"/>
      <c r="D19" s="74"/>
      <c r="E19" s="74"/>
      <c r="F19" s="79"/>
      <c r="G19" s="81"/>
      <c r="H19" s="83"/>
      <c r="I19" s="82"/>
      <c r="J19" s="83"/>
    </row>
    <row r="20" spans="1:10" ht="30.75" customHeight="1" x14ac:dyDescent="0.25">
      <c r="A20" s="81"/>
      <c r="B20" s="82"/>
      <c r="C20" s="82"/>
      <c r="D20" s="82"/>
      <c r="E20" s="82"/>
      <c r="F20" s="83"/>
      <c r="G20" s="139" t="s">
        <v>65</v>
      </c>
      <c r="H20" s="83"/>
      <c r="I20" s="139" t="str">
        <f>Invoice!H22</f>
        <v>VIETNAM</v>
      </c>
      <c r="J20" s="83"/>
    </row>
    <row r="21" spans="1:10" ht="15.75" customHeight="1" x14ac:dyDescent="0.25">
      <c r="A21" s="135" t="s">
        <v>99</v>
      </c>
      <c r="B21" s="88"/>
      <c r="C21" s="85"/>
      <c r="D21" s="135" t="s">
        <v>100</v>
      </c>
      <c r="E21" s="88"/>
      <c r="F21" s="85"/>
      <c r="G21" s="146" t="s">
        <v>101</v>
      </c>
      <c r="H21" s="94"/>
      <c r="I21" s="94"/>
      <c r="J21" s="95"/>
    </row>
    <row r="22" spans="1:10" ht="15.75" customHeight="1" x14ac:dyDescent="0.25">
      <c r="A22" s="103"/>
      <c r="B22" s="82"/>
      <c r="C22" s="83"/>
      <c r="D22" s="105" t="str">
        <f>Invoice!C22</f>
        <v>CHENNAI</v>
      </c>
      <c r="E22" s="82"/>
      <c r="F22" s="83"/>
      <c r="G22" s="136" t="str">
        <f>'input data'!B16</f>
        <v>CNF</v>
      </c>
      <c r="H22" s="82"/>
      <c r="I22" s="82"/>
      <c r="J22" s="83"/>
    </row>
    <row r="23" spans="1:10" ht="15.75" customHeight="1" x14ac:dyDescent="0.25">
      <c r="A23" s="135" t="s">
        <v>102</v>
      </c>
      <c r="B23" s="88"/>
      <c r="C23" s="85"/>
      <c r="D23" s="135" t="s">
        <v>103</v>
      </c>
      <c r="E23" s="88"/>
      <c r="F23" s="85"/>
      <c r="G23" s="42"/>
      <c r="H23" s="43"/>
      <c r="I23" s="43"/>
      <c r="J23" s="44"/>
    </row>
    <row r="24" spans="1:10" ht="15.75" customHeight="1" x14ac:dyDescent="0.25">
      <c r="A24" s="103"/>
      <c r="B24" s="82"/>
      <c r="C24" s="83"/>
      <c r="D24" s="105" t="str">
        <f>Invoice!C25</f>
        <v>CHENNAI</v>
      </c>
      <c r="E24" s="82"/>
      <c r="F24" s="83"/>
      <c r="G24" s="30"/>
      <c r="H24" s="32"/>
      <c r="I24" s="32"/>
      <c r="J24" s="29"/>
    </row>
    <row r="25" spans="1:10" ht="15.75" customHeight="1" x14ac:dyDescent="0.25">
      <c r="A25" s="135" t="s">
        <v>31</v>
      </c>
      <c r="B25" s="88"/>
      <c r="C25" s="85"/>
      <c r="D25" s="135" t="s">
        <v>32</v>
      </c>
      <c r="E25" s="88"/>
      <c r="F25" s="85"/>
      <c r="G25" s="126" t="s">
        <v>104</v>
      </c>
      <c r="H25" s="94"/>
      <c r="I25" s="94"/>
      <c r="J25" s="95"/>
    </row>
    <row r="26" spans="1:10" ht="15.75" customHeight="1" x14ac:dyDescent="0.25">
      <c r="A26" s="92" t="str">
        <f>Invoice!E25</f>
        <v>HAI PHONG</v>
      </c>
      <c r="B26" s="74"/>
      <c r="C26" s="79"/>
      <c r="D26" s="92" t="str">
        <f>Invoice!H25</f>
        <v>HAI PHONG</v>
      </c>
      <c r="E26" s="74"/>
      <c r="F26" s="79"/>
      <c r="G26" s="137" t="str">
        <f>'input data'!B17</f>
        <v>100% Against Documents</v>
      </c>
      <c r="H26" s="88"/>
      <c r="I26" s="88"/>
      <c r="J26" s="85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105" t="s">
        <v>105</v>
      </c>
      <c r="C28" s="83"/>
      <c r="D28" s="105" t="s">
        <v>68</v>
      </c>
      <c r="E28" s="82"/>
      <c r="F28" s="82"/>
      <c r="G28" s="48"/>
      <c r="H28" s="49"/>
      <c r="I28" s="105" t="s">
        <v>72</v>
      </c>
      <c r="J28" s="83"/>
    </row>
    <row r="29" spans="1:10" ht="15.75" customHeight="1" thickBot="1" x14ac:dyDescent="0.3">
      <c r="A29" s="27">
        <v>1</v>
      </c>
      <c r="B29" s="112">
        <f>Invoice!E28</f>
        <v>68022390</v>
      </c>
      <c r="C29" s="95"/>
      <c r="D29" s="124" t="str">
        <f>Invoice!B28</f>
        <v>POLISHED GRANITE SLABS</v>
      </c>
      <c r="E29" s="94"/>
      <c r="F29" s="94"/>
      <c r="G29" s="94"/>
      <c r="H29" s="95"/>
      <c r="I29" s="125">
        <f>Invoice!F28</f>
        <v>0</v>
      </c>
      <c r="J29" s="95"/>
    </row>
    <row r="30" spans="1:10" ht="15.75" customHeight="1" thickBot="1" x14ac:dyDescent="0.3">
      <c r="A30" s="50" t="s">
        <v>106</v>
      </c>
      <c r="B30" s="46"/>
      <c r="C30" s="46"/>
      <c r="D30" s="46"/>
      <c r="E30" s="46"/>
      <c r="F30" s="46"/>
      <c r="G30" s="46"/>
      <c r="H30" s="46"/>
      <c r="I30" s="125">
        <f>I29</f>
        <v>0</v>
      </c>
      <c r="J30" s="95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1"/>
      <c r="J31" s="34"/>
    </row>
    <row r="32" spans="1:10" ht="15.75" customHeight="1" x14ac:dyDescent="0.25">
      <c r="A32" s="92" t="s">
        <v>107</v>
      </c>
      <c r="B32" s="74"/>
      <c r="C32" s="31" t="s">
        <v>35</v>
      </c>
      <c r="D32" s="115" t="s">
        <v>74</v>
      </c>
      <c r="E32" s="74"/>
      <c r="F32" s="31" t="s">
        <v>75</v>
      </c>
      <c r="G32" s="31"/>
      <c r="H32" s="4"/>
      <c r="I32" s="31"/>
      <c r="J32" s="34"/>
    </row>
    <row r="33" spans="1:10" ht="15.75" customHeight="1" x14ac:dyDescent="0.25">
      <c r="A33" s="102" t="str">
        <f>Invoice!A30</f>
        <v/>
      </c>
      <c r="B33" s="74"/>
      <c r="C33" s="51">
        <f>'input data'!B25</f>
        <v>0</v>
      </c>
      <c r="D33" s="133" t="s">
        <v>108</v>
      </c>
      <c r="E33" s="74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100" t="s">
        <v>112</v>
      </c>
      <c r="B38" s="88"/>
      <c r="C38" s="88"/>
      <c r="D38" s="88"/>
      <c r="E38" s="88"/>
      <c r="F38" s="85"/>
      <c r="G38" s="100" t="s">
        <v>80</v>
      </c>
      <c r="H38" s="88"/>
      <c r="I38" s="88"/>
      <c r="J38" s="85"/>
    </row>
    <row r="39" spans="1:10" ht="15.75" customHeight="1" x14ac:dyDescent="0.25">
      <c r="A39" s="134" t="s">
        <v>113</v>
      </c>
      <c r="B39" s="74"/>
      <c r="C39" s="74"/>
      <c r="D39" s="74"/>
      <c r="E39" s="74"/>
      <c r="F39" s="79"/>
      <c r="G39" s="19"/>
      <c r="H39" s="4"/>
      <c r="I39" s="4"/>
      <c r="J39" s="20"/>
    </row>
    <row r="40" spans="1:10" ht="15.75" customHeight="1" x14ac:dyDescent="0.25">
      <c r="A40" s="127" t="s">
        <v>114</v>
      </c>
      <c r="B40" s="128"/>
      <c r="C40" s="128"/>
      <c r="D40" s="128"/>
      <c r="E40" s="128"/>
      <c r="F40" s="129"/>
      <c r="G40" s="19"/>
      <c r="H40" s="4"/>
      <c r="I40" s="4"/>
      <c r="J40" s="20"/>
    </row>
    <row r="41" spans="1:10" ht="15.75" customHeight="1" x14ac:dyDescent="0.25">
      <c r="A41" s="130" t="s">
        <v>115</v>
      </c>
      <c r="B41" s="114"/>
      <c r="C41" s="114"/>
      <c r="D41" s="114"/>
      <c r="E41" s="114"/>
      <c r="F41" s="131"/>
      <c r="G41" s="132" t="s">
        <v>116</v>
      </c>
      <c r="H41" s="82"/>
      <c r="I41" s="82"/>
      <c r="J41" s="83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I30:J30"/>
    <mergeCell ref="D23:F23"/>
    <mergeCell ref="A23:C23"/>
    <mergeCell ref="A24:C24"/>
    <mergeCell ref="D24:F24"/>
    <mergeCell ref="A25:C25"/>
    <mergeCell ref="D25:F25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G25:J25"/>
    <mergeCell ref="A26:C26"/>
    <mergeCell ref="B29:C29"/>
    <mergeCell ref="D29:H29"/>
    <mergeCell ref="I29:J29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zoomScaleNormal="100" workbookViewId="0">
      <selection activeCell="F10" sqref="F1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67" t="s">
        <v>42</v>
      </c>
      <c r="C1" s="168"/>
      <c r="D1" s="168"/>
      <c r="E1" s="168"/>
      <c r="F1" s="168"/>
      <c r="G1" s="168"/>
      <c r="H1" s="168"/>
      <c r="I1" s="168"/>
      <c r="J1" s="168"/>
      <c r="K1" s="169"/>
      <c r="R1" s="173"/>
      <c r="S1" s="74"/>
      <c r="T1" s="74"/>
      <c r="U1" s="74"/>
      <c r="V1" s="74"/>
      <c r="W1" s="156"/>
      <c r="X1" s="74"/>
      <c r="Y1" s="74"/>
    </row>
    <row r="2" spans="1:25" ht="36.75" thickBot="1" x14ac:dyDescent="0.6">
      <c r="A2" s="57"/>
      <c r="B2" s="170"/>
      <c r="C2" s="171"/>
      <c r="D2" s="171"/>
      <c r="E2" s="171"/>
      <c r="F2" s="171"/>
      <c r="G2" s="171"/>
      <c r="H2" s="171"/>
      <c r="I2" s="171"/>
      <c r="J2" s="171"/>
      <c r="K2" s="172"/>
    </row>
    <row r="3" spans="1:25" x14ac:dyDescent="0.25">
      <c r="A3" s="58"/>
      <c r="B3" s="174" t="s">
        <v>117</v>
      </c>
      <c r="C3" s="88"/>
      <c r="D3" s="88"/>
      <c r="E3" s="88"/>
      <c r="F3" s="88"/>
      <c r="G3" s="88"/>
      <c r="H3" s="88"/>
      <c r="I3" s="88"/>
      <c r="J3" s="88"/>
      <c r="K3" s="85"/>
    </row>
    <row r="4" spans="1:25" x14ac:dyDescent="0.25">
      <c r="A4" s="58"/>
      <c r="B4" s="175" t="s">
        <v>118</v>
      </c>
      <c r="C4" s="74"/>
      <c r="D4" s="74"/>
      <c r="E4" s="74"/>
      <c r="F4" s="74"/>
      <c r="G4" s="74"/>
      <c r="H4" s="74"/>
      <c r="I4" s="74"/>
      <c r="J4" s="74"/>
      <c r="K4" s="79"/>
    </row>
    <row r="5" spans="1:25" x14ac:dyDescent="0.25">
      <c r="A5" s="51"/>
      <c r="B5" s="103" t="s">
        <v>119</v>
      </c>
      <c r="C5" s="82"/>
      <c r="D5" s="82"/>
      <c r="E5" s="82"/>
      <c r="F5" s="82"/>
      <c r="G5" s="82"/>
      <c r="H5" s="82"/>
      <c r="I5" s="82"/>
      <c r="J5" s="82"/>
      <c r="K5" s="83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65" t="s">
        <v>120</v>
      </c>
      <c r="C7" s="74"/>
      <c r="D7" s="74"/>
      <c r="E7" s="74"/>
      <c r="F7" s="74"/>
      <c r="G7" s="74"/>
      <c r="H7" s="74"/>
      <c r="I7" s="74"/>
      <c r="J7" s="74"/>
      <c r="K7" s="7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77">
        <v>45908</v>
      </c>
      <c r="D9" s="177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160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3" t="s">
        <v>156</v>
      </c>
      <c r="C13" s="74"/>
      <c r="D13" s="74"/>
      <c r="E13" s="74"/>
      <c r="F13" s="74"/>
      <c r="G13" s="74"/>
      <c r="H13" s="4"/>
      <c r="I13" s="4"/>
      <c r="J13" s="4"/>
      <c r="K13" s="20"/>
    </row>
    <row r="14" spans="1:25" x14ac:dyDescent="0.25">
      <c r="A14" s="61"/>
      <c r="B14" s="78" t="s">
        <v>157</v>
      </c>
      <c r="C14" s="74"/>
      <c r="D14" s="74"/>
      <c r="E14" s="74"/>
      <c r="F14" s="74"/>
      <c r="G14" s="74"/>
      <c r="H14" s="4"/>
      <c r="I14" s="4"/>
      <c r="J14" s="4"/>
      <c r="K14" s="20"/>
    </row>
    <row r="15" spans="1:25" ht="49.5" customHeight="1" x14ac:dyDescent="0.25">
      <c r="A15" s="61"/>
      <c r="B15" s="80"/>
      <c r="C15" s="74"/>
      <c r="D15" s="74"/>
      <c r="E15" s="74"/>
      <c r="F15" s="74"/>
      <c r="G15" s="74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2"/>
      <c r="B18" s="101" t="s">
        <v>125</v>
      </c>
      <c r="C18" s="93"/>
      <c r="D18" s="93"/>
      <c r="E18" s="166"/>
      <c r="F18" s="101" t="s">
        <v>126</v>
      </c>
      <c r="G18" s="95"/>
      <c r="H18" s="101" t="s">
        <v>127</v>
      </c>
      <c r="I18" s="95"/>
      <c r="J18" s="101" t="s">
        <v>128</v>
      </c>
      <c r="K18" s="95"/>
    </row>
    <row r="19" spans="1:11" ht="15.75" customHeight="1" thickBot="1" x14ac:dyDescent="0.3">
      <c r="A19" s="3"/>
      <c r="B19" s="124" t="s">
        <v>28</v>
      </c>
      <c r="C19" s="161"/>
      <c r="D19" s="161"/>
      <c r="E19" s="162"/>
      <c r="F19" s="101">
        <v>130.57</v>
      </c>
      <c r="G19" s="95"/>
      <c r="H19" s="154">
        <v>4705.34</v>
      </c>
      <c r="I19" s="95"/>
      <c r="J19" s="159">
        <f>F19*H19</f>
        <v>614376.24379999994</v>
      </c>
      <c r="K19" s="95"/>
    </row>
    <row r="20" spans="1:11" ht="15.75" customHeight="1" x14ac:dyDescent="0.25">
      <c r="A20" s="51"/>
      <c r="B20" s="102"/>
      <c r="C20" s="74"/>
      <c r="D20" s="74"/>
      <c r="E20" s="74"/>
      <c r="F20" s="156"/>
      <c r="G20" s="160"/>
      <c r="H20" s="147" t="s">
        <v>153</v>
      </c>
      <c r="I20" s="148"/>
      <c r="J20" s="163">
        <f>J19*0.001</f>
        <v>614.3762438</v>
      </c>
      <c r="K20" s="164"/>
    </row>
    <row r="21" spans="1:11" ht="15.75" customHeight="1" thickBot="1" x14ac:dyDescent="0.3">
      <c r="A21" s="3"/>
      <c r="B21" s="132"/>
      <c r="C21" s="82"/>
      <c r="D21" s="82"/>
      <c r="E21" s="82"/>
      <c r="F21" s="32"/>
      <c r="G21" s="62"/>
      <c r="H21" s="150" t="s">
        <v>106</v>
      </c>
      <c r="I21" s="151"/>
      <c r="J21" s="152">
        <f>J19+J20</f>
        <v>614990.62004379998</v>
      </c>
      <c r="K21" s="153"/>
    </row>
    <row r="22" spans="1:11" ht="15.75" customHeight="1" thickBot="1" x14ac:dyDescent="0.3">
      <c r="A22" s="51"/>
      <c r="B22" s="102"/>
      <c r="C22" s="74"/>
      <c r="D22" s="74"/>
      <c r="E22" s="74"/>
      <c r="F22" s="4"/>
      <c r="G22" s="4"/>
      <c r="H22" s="155"/>
      <c r="I22" s="74"/>
      <c r="J22" s="156"/>
      <c r="K22" s="79"/>
    </row>
    <row r="23" spans="1:11" ht="15.75" customHeight="1" x14ac:dyDescent="0.25">
      <c r="A23" s="52"/>
      <c r="B23" s="157" t="s">
        <v>129</v>
      </c>
      <c r="C23" s="94"/>
      <c r="D23" s="46"/>
      <c r="E23" s="46"/>
      <c r="F23" s="46"/>
      <c r="G23" s="46"/>
      <c r="H23" s="46"/>
      <c r="I23" s="46"/>
      <c r="J23" s="158">
        <f>J21</f>
        <v>614990.62004379998</v>
      </c>
      <c r="K23" s="95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49" t="s">
        <v>130</v>
      </c>
      <c r="C25" s="7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4"/>
      <c r="B35" s="142" t="s">
        <v>141</v>
      </c>
      <c r="C35" s="74"/>
      <c r="D35" s="74"/>
      <c r="E35" s="74"/>
      <c r="F35" s="74"/>
      <c r="G35" s="74"/>
      <c r="H35" s="4"/>
      <c r="I35" s="4"/>
      <c r="J35" s="4"/>
      <c r="K35" s="20"/>
    </row>
    <row r="36" spans="1:11" ht="15.75" customHeight="1" x14ac:dyDescent="0.25">
      <c r="A36" s="64"/>
      <c r="B36" s="142" t="s">
        <v>142</v>
      </c>
      <c r="C36" s="74"/>
      <c r="D36" s="74"/>
      <c r="E36" s="74"/>
      <c r="F36" s="74"/>
      <c r="G36" s="74"/>
      <c r="H36" s="4"/>
      <c r="I36" s="4"/>
      <c r="J36" s="4"/>
      <c r="K36" s="20"/>
    </row>
    <row r="37" spans="1:11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2025-07-19T12:47:44Z</cp:lastPrinted>
  <dcterms:created xsi:type="dcterms:W3CDTF">2022-11-23T06:47:43Z</dcterms:created>
  <dcterms:modified xsi:type="dcterms:W3CDTF">2025-09-05T10:41:10Z</dcterms:modified>
</cp:coreProperties>
</file>