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data" sheetId="1" r:id="rId4"/>
    <sheet state="visible" name="input data" sheetId="2" r:id="rId5"/>
    <sheet state="visible" name="Inovice" sheetId="3" r:id="rId6"/>
    <sheet state="visible" name="Peacking List" sheetId="4" r:id="rId7"/>
    <sheet state="visible" name="PO" sheetId="5" r:id="rId8"/>
  </sheets>
  <definedNames/>
  <calcPr/>
  <extLst>
    <ext uri="GoogleSheetsCustomDataVersion2">
      <go:sheetsCustomData xmlns:go="http://customooxmlschemas.google.com/" r:id="rId9" roundtripDataChecksum="0UDH6hR5QprJBtfF4YeReHDvc/QhxlqsMNJhY5nbzoU="/>
    </ext>
  </extLst>
</workbook>
</file>

<file path=xl/sharedStrings.xml><?xml version="1.0" encoding="utf-8"?>
<sst xmlns="http://schemas.openxmlformats.org/spreadsheetml/2006/main" count="199" uniqueCount="164">
  <si>
    <t>financial year</t>
  </si>
  <si>
    <t>Kind of packing</t>
  </si>
  <si>
    <t>type of container</t>
  </si>
  <si>
    <t>terms of delivery</t>
  </si>
  <si>
    <t>terms of payment</t>
  </si>
  <si>
    <t>24-25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</si>
  <si>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</si>
  <si>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</si>
  <si>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</si>
  <si>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</si>
  <si>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</si>
  <si>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</si>
  <si>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</si>
  <si>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</si>
  <si>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</si>
  <si>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</si>
  <si>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</si>
  <si>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</si>
  <si>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</si>
  <si>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18</t>
  </si>
  <si>
    <t>Invoice Number</t>
  </si>
  <si>
    <t>Date</t>
  </si>
  <si>
    <t xml:space="preserve">LUT No: </t>
  </si>
  <si>
    <t>Party Name</t>
  </si>
  <si>
    <t>A-A STONE INVESTMENT TRADING COMPANY LIMITED
34/5 TRAN KHANH DU STREET, TAN DINH WARD, DISTRICT 1, HOCHIMINH CITY, VIETNAM
TAX:0317458134
TEL: 0962147396
MAIL: AASTONEDOCS@GMAIL.COM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</si>
  <si>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</si>
  <si>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</si>
  <si>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</si>
  <si>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</si>
  <si>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</si>
  <si>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</si>
  <si>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</si>
  <si>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</si>
  <si>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CHENNAI</t>
  </si>
  <si>
    <t>Port Of Loading</t>
  </si>
  <si>
    <t xml:space="preserve">Port Of Discharge </t>
  </si>
  <si>
    <t>DA NANG</t>
  </si>
  <si>
    <t xml:space="preserve">Place Of Delivery </t>
  </si>
  <si>
    <t>Country Of Final Destination</t>
  </si>
  <si>
    <t>VIETNAM</t>
  </si>
  <si>
    <t xml:space="preserve">  Container No.</t>
  </si>
  <si>
    <t>SEGU1485203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</si>
  <si>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</si>
  <si>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</si>
  <si>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</si>
  <si>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</si>
  <si>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</si>
  <si>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</si>
  <si>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</si>
  <si>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</si>
  <si>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</si>
  <si>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</si>
  <si>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</si>
  <si>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</si>
  <si>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</si>
  <si>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</si>
  <si>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</si>
  <si>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</si>
  <si>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</si>
  <si>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</si>
  <si>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</si>
  <si>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</si>
  <si>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</si>
  <si>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</si>
  <si>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</si>
  <si>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</si>
  <si>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</si>
  <si>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 xml:space="preserve">                        TO THE ORDER 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</si>
  <si>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</si>
  <si>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</si>
  <si>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</si>
  <si>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</si>
  <si>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</si>
  <si>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</si>
  <si>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</si>
  <si>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</si>
  <si>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</si>
  <si>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</si>
  <si>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</si>
  <si>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</si>
  <si>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</si>
  <si>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</si>
  <si>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</si>
  <si>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</si>
  <si>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</si>
  <si>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</si>
  <si>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</si>
  <si>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Seven Thousand Eight Hundred Seventy Six Dollars and Twenty Six Cents</t>
  </si>
  <si>
    <t>Declaration</t>
  </si>
  <si>
    <t>For B K EXPORTS</t>
  </si>
  <si>
    <r>
      <rPr>
        <rFont val="Calibri"/>
        <color theme="1"/>
        <sz val="11.0"/>
      </rPr>
      <t>*</t>
    </r>
    <r>
      <rPr>
        <rFont val="Calibri"/>
        <color theme="1"/>
        <sz val="9.0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</si>
  <si>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</si>
  <si>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</si>
  <si>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</si>
  <si>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</si>
  <si>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</si>
  <si>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</si>
  <si>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</si>
  <si>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</si>
  <si>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>AD240322004861M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</si>
  <si>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</si>
  <si>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</si>
  <si>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</si>
  <si>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</si>
  <si>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</si>
  <si>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</si>
  <si>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</si>
  <si>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</si>
  <si>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</si>
  <si>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</si>
  <si>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</si>
  <si>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</si>
  <si>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</si>
  <si>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</si>
  <si>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</si>
  <si>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</si>
  <si>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</si>
  <si>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</si>
  <si>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</si>
  <si>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</si>
  <si>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</si>
  <si>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</si>
  <si>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</si>
  <si>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</si>
  <si>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</si>
  <si>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rFont val="Calibri"/>
        <color theme="1"/>
        <sz val="9.0"/>
      </rPr>
      <t xml:space="preserve">       describedand that all particulars are true and correct.</t>
    </r>
    <r>
      <rPr>
        <rFont val="Calibri"/>
        <color theme="1"/>
        <sz val="9.0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</si>
  <si>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</si>
  <si>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</si>
  <si>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</si>
  <si>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</si>
  <si>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</si>
  <si>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</si>
  <si>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</si>
  <si>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</si>
  <si>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BK018/24-25</t>
  </si>
  <si>
    <t>TO,</t>
  </si>
  <si>
    <t>NEW N.S. GRANITES</t>
  </si>
  <si>
    <t>h no 9-131/1, Kotha Kothur, Nelakondapalle
Khammam, Telangana State, 507160
GSTIN/UIN: 36AAWFN476K1ZB</t>
  </si>
  <si>
    <t>Dear Sir/ Madam,</t>
  </si>
  <si>
    <t>Description</t>
  </si>
  <si>
    <t>HSN Code</t>
  </si>
  <si>
    <t xml:space="preserve">RATES </t>
  </si>
  <si>
    <t>SQFT</t>
  </si>
  <si>
    <t>AMOUNT</t>
  </si>
  <si>
    <t>Polished Granite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</si>
  <si>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</si>
  <si>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</si>
  <si>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</si>
  <si>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</si>
  <si>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</si>
  <si>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</si>
  <si>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</si>
  <si>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</si>
  <si>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</si>
  <si>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</si>
  <si>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</si>
  <si>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</si>
  <si>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rFont val="Calibri"/>
        <b/>
        <color theme="1"/>
        <sz val="11.0"/>
      </rPr>
      <t>B K EXPORTS</t>
    </r>
    <r>
      <rPr>
        <rFont val="Calibri"/>
        <color theme="1"/>
        <sz val="11.0"/>
      </rPr>
      <t xml:space="preserve">  </t>
    </r>
  </si>
  <si>
    <t xml:space="preserve">90, Jasodanagar Cross Road, Nr. Canal, Opp. Baroda Express Highway,  </t>
  </si>
  <si>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</si>
  <si>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</si>
  <si>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</si>
  <si>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</si>
  <si>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rFont val="Calibri"/>
        <b/>
        <color theme="1"/>
        <sz val="11.0"/>
      </rPr>
      <t>For B K EXPORTS</t>
    </r>
    <r>
      <rPr>
        <rFont val="Calibri"/>
        <color theme="1"/>
        <sz val="11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</si>
</sst>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&quot; / &quot;"/>
    <numFmt numFmtId="165" formatCode="D/M/YYYY"/>
    <numFmt numFmtId="166" formatCode="_-[$$-409]* #,##0.00_ ;_-[$$-409]* \-#,##0.00\ ;_-[$$-409]* &quot;-&quot;??_ ;_-@_ "/>
  </numFmts>
  <fonts count="21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sz val="11.0"/>
      <color rgb="FF252525"/>
      <name val="Calibri"/>
    </font>
    <font>
      <u/>
      <sz val="11.0"/>
      <color rgb="FF0000FF"/>
      <name val="Calibri"/>
    </font>
    <font>
      <b/>
      <sz val="9.0"/>
      <color theme="1"/>
      <name val="Calibri"/>
    </font>
    <font>
      <b/>
      <sz val="16.0"/>
      <color theme="1"/>
      <name val="Calibri"/>
    </font>
    <font>
      <b/>
      <sz val="14.0"/>
      <color theme="1"/>
      <name val="Calibri"/>
    </font>
    <font>
      <b/>
      <u/>
      <sz val="11.0"/>
      <color theme="1"/>
      <name val="Calibri"/>
    </font>
    <font>
      <sz val="9.0"/>
      <color theme="1"/>
      <name val="Calibri"/>
    </font>
    <font>
      <b/>
      <sz val="12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sz val="28.0"/>
      <color rgb="FF00B0F0"/>
      <name val="Calibri"/>
    </font>
    <font>
      <b/>
      <u/>
      <sz val="14.0"/>
      <color theme="1"/>
      <name val="Calibri"/>
    </font>
    <font>
      <b/>
      <u/>
      <sz val="14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2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49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/>
    </xf>
    <xf borderId="0" fillId="0" fontId="3" numFmtId="165" xfId="0" applyAlignment="1" applyFont="1" applyNumberFormat="1">
      <alignment horizontal="left" readingOrder="0"/>
    </xf>
    <xf borderId="0" fillId="0" fontId="3" numFmtId="165" xfId="0" applyAlignment="1" applyFont="1" applyNumberFormat="1">
      <alignment horizontal="left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wrapText="1"/>
    </xf>
    <xf borderId="0" fillId="0" fontId="3" numFmtId="165" xfId="0" applyFont="1" applyNumberForma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 vertical="center"/>
    </xf>
    <xf borderId="1" fillId="0" fontId="5" numFmtId="0" xfId="0" applyBorder="1" applyFont="1"/>
    <xf borderId="2" fillId="0" fontId="1" numFmtId="0" xfId="0" applyBorder="1" applyFont="1"/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164" xfId="0" applyAlignment="1" applyBorder="1" applyFont="1" applyNumberFormat="1">
      <alignment horizontal="center"/>
    </xf>
    <xf borderId="8" fillId="0" fontId="5" numFmtId="0" xfId="0" applyBorder="1" applyFont="1"/>
    <xf borderId="7" fillId="0" fontId="3" numFmtId="165" xfId="0" applyAlignment="1" applyBorder="1" applyFont="1" applyNumberFormat="1">
      <alignment horizontal="center"/>
    </xf>
    <xf borderId="5" fillId="0" fontId="6" numFmtId="0" xfId="0" applyBorder="1" applyFont="1"/>
    <xf borderId="7" fillId="0" fontId="3" numFmtId="0" xfId="0" applyAlignment="1" applyBorder="1" applyFont="1">
      <alignment horizontal="center"/>
    </xf>
    <xf borderId="7" fillId="0" fontId="1" numFmtId="165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9" fillId="2" fontId="7" numFmtId="0" xfId="0" applyBorder="1" applyFill="1" applyFont="1"/>
    <xf borderId="5" fillId="0" fontId="3" numFmtId="0" xfId="0" applyAlignment="1" applyBorder="1" applyFont="1">
      <alignment horizontal="center"/>
    </xf>
    <xf borderId="6" fillId="0" fontId="5" numFmtId="0" xfId="0" applyBorder="1" applyFont="1"/>
    <xf borderId="2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center"/>
    </xf>
    <xf borderId="11" fillId="0" fontId="5" numFmtId="0" xfId="0" applyBorder="1" applyFont="1"/>
    <xf borderId="12" fillId="0" fontId="5" numFmtId="0" xfId="0" applyBorder="1" applyFont="1"/>
    <xf borderId="11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5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shrinkToFit="0" vertical="top" wrapText="1"/>
    </xf>
    <xf borderId="5" fillId="0" fontId="5" numFmtId="0" xfId="0" applyBorder="1" applyFont="1"/>
    <xf borderId="2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/>
    </xf>
    <xf borderId="14" fillId="0" fontId="5" numFmtId="0" xfId="0" applyBorder="1" applyFont="1"/>
    <xf borderId="14" fillId="0" fontId="1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5" fillId="0" fontId="2" numFmtId="0" xfId="0" applyAlignment="1" applyBorder="1" applyFont="1">
      <alignment readingOrder="0"/>
    </xf>
    <xf borderId="11" fillId="0" fontId="3" numFmtId="0" xfId="0" applyAlignment="1" applyBorder="1" applyFont="1">
      <alignment horizontal="center"/>
    </xf>
    <xf borderId="15" fillId="0" fontId="3" numFmtId="166" xfId="0" applyAlignment="1" applyBorder="1" applyFont="1" applyNumberFormat="1">
      <alignment horizontal="center" readingOrder="0"/>
    </xf>
    <xf borderId="10" fillId="0" fontId="3" numFmtId="166" xfId="0" applyAlignment="1" applyBorder="1" applyFont="1" applyNumberFormat="1">
      <alignment horizontal="center"/>
    </xf>
    <xf borderId="14" fillId="0" fontId="3" numFmtId="0" xfId="0" applyBorder="1" applyFont="1"/>
    <xf borderId="8" fillId="0" fontId="3" numFmtId="0" xfId="0" applyBorder="1" applyFont="1"/>
    <xf borderId="7" fillId="0" fontId="3" numFmtId="0" xfId="0" applyBorder="1" applyFont="1"/>
    <xf borderId="0" fillId="0" fontId="1" numFmtId="0" xfId="0" applyAlignment="1" applyFont="1">
      <alignment horizontal="center"/>
    </xf>
    <xf borderId="1" fillId="0" fontId="3" numFmtId="0" xfId="0" applyBorder="1" applyFont="1"/>
    <xf borderId="2" fillId="0" fontId="10" numFmtId="166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readingOrder="0"/>
    </xf>
    <xf borderId="2" fillId="0" fontId="11" numFmtId="0" xfId="0" applyAlignment="1" applyBorder="1" applyFont="1">
      <alignment horizontal="left"/>
    </xf>
    <xf borderId="5" fillId="0" fontId="3" numFmtId="0" xfId="0" applyAlignment="1" applyBorder="1" applyFont="1">
      <alignment horizontal="left" shrinkToFit="0" wrapText="1"/>
    </xf>
    <xf borderId="5" fillId="0" fontId="12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5" fillId="0" fontId="13" numFmtId="0" xfId="0" applyAlignment="1" applyBorder="1" applyFont="1">
      <alignment horizontal="left"/>
    </xf>
    <xf borderId="5" fillId="0" fontId="3" numFmtId="0" xfId="0" applyAlignment="1" applyBorder="1" applyFont="1">
      <alignment horizontal="left"/>
    </xf>
    <xf borderId="6" fillId="0" fontId="1" numFmtId="0" xfId="0" applyAlignment="1" applyBorder="1" applyFont="1">
      <alignment horizontal="center"/>
    </xf>
    <xf borderId="2" fillId="0" fontId="3" numFmtId="0" xfId="0" applyBorder="1" applyFont="1"/>
    <xf borderId="5" fillId="0" fontId="1" numFmtId="0" xfId="0" applyBorder="1" applyFont="1"/>
    <xf borderId="5" fillId="0" fontId="13" numFmtId="0" xfId="0" applyBorder="1" applyFont="1"/>
    <xf borderId="0" fillId="0" fontId="13" numFmtId="0" xfId="0" applyFont="1"/>
    <xf borderId="6" fillId="0" fontId="13" numFmtId="0" xfId="0" applyBorder="1" applyFont="1"/>
    <xf borderId="5" fillId="0" fontId="14" numFmtId="0" xfId="0" applyBorder="1" applyFont="1"/>
    <xf borderId="7" fillId="0" fontId="15" numFmtId="0" xfId="0" applyBorder="1" applyFont="1"/>
    <xf borderId="2" fillId="0" fontId="3" numFmtId="0" xfId="0" applyAlignment="1" applyBorder="1" applyFont="1">
      <alignment horizontal="left"/>
    </xf>
    <xf borderId="5" fillId="0" fontId="13" numFmtId="0" xfId="0" applyAlignment="1" applyBorder="1" applyFont="1">
      <alignment horizontal="left" vertical="center"/>
    </xf>
    <xf borderId="2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vertical="center"/>
    </xf>
    <xf borderId="2" fillId="0" fontId="12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7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10" fillId="0" fontId="3" numFmtId="0" xfId="0" applyAlignment="1" applyBorder="1" applyFont="1">
      <alignment horizontal="left"/>
    </xf>
    <xf borderId="10" fillId="0" fontId="3" numFmtId="2" xfId="0" applyAlignment="1" applyBorder="1" applyFont="1" applyNumberFormat="1">
      <alignment horizontal="center"/>
    </xf>
    <xf borderId="10" fillId="0" fontId="1" numFmtId="0" xfId="0" applyBorder="1" applyFont="1"/>
    <xf borderId="11" fillId="0" fontId="1" numFmtId="2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top"/>
    </xf>
    <xf borderId="0" fillId="0" fontId="1" numFmtId="0" xfId="0" applyAlignment="1" applyFont="1">
      <alignment horizontal="left"/>
    </xf>
    <xf borderId="6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8" fillId="0" fontId="3" numFmtId="0" xfId="0" applyAlignment="1" applyBorder="1" applyFont="1">
      <alignment horizontal="left"/>
    </xf>
    <xf borderId="5" fillId="0" fontId="12" numFmtId="0" xfId="0" applyAlignment="1" applyBorder="1" applyFont="1">
      <alignment horizontal="left"/>
    </xf>
    <xf borderId="16" fillId="2" fontId="12" numFmtId="0" xfId="0" applyAlignment="1" applyBorder="1" applyFont="1">
      <alignment horizontal="left" shrinkToFit="0" vertical="top" wrapText="1"/>
    </xf>
    <xf borderId="17" fillId="0" fontId="5" numFmtId="0" xfId="0" applyBorder="1" applyFont="1"/>
    <xf borderId="18" fillId="0" fontId="5" numFmtId="0" xfId="0" applyBorder="1" applyFont="1"/>
    <xf borderId="19" fillId="2" fontId="12" numFmtId="0" xfId="0" applyAlignment="1" applyBorder="1" applyFont="1">
      <alignment horizontal="left" vertical="top"/>
    </xf>
    <xf borderId="20" fillId="0" fontId="5" numFmtId="0" xfId="0" applyBorder="1" applyFont="1"/>
    <xf borderId="21" fillId="0" fontId="5" numFmtId="0" xfId="0" applyBorder="1" applyFont="1"/>
    <xf borderId="7" fillId="0" fontId="3" numFmtId="0" xfId="0" applyAlignment="1" applyBorder="1" applyFont="1">
      <alignment horizontal="left"/>
    </xf>
    <xf borderId="0" fillId="0" fontId="16" numFmtId="0" xfId="0" applyAlignment="1" applyFont="1">
      <alignment horizontal="center"/>
    </xf>
    <xf borderId="2" fillId="0" fontId="16" numFmtId="0" xfId="0" applyAlignment="1" applyBorder="1" applyFont="1">
      <alignment horizontal="center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0" fillId="0" fontId="17" numFmtId="0" xfId="0" applyAlignment="1" applyFont="1">
      <alignment horizontal="center"/>
    </xf>
    <xf borderId="5" fillId="0" fontId="18" numFmtId="0" xfId="0" applyAlignment="1" applyBorder="1" applyFont="1">
      <alignment horizontal="center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 shrinkToFit="0" vertical="top" wrapText="1"/>
    </xf>
    <xf borderId="5" fillId="0" fontId="3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0" fillId="0" fontId="1" numFmtId="1" xfId="0" applyAlignment="1" applyBorder="1" applyFont="1" applyNumberFormat="1">
      <alignment horizontal="center"/>
    </xf>
    <xf borderId="22" fillId="0" fontId="5" numFmtId="0" xfId="0" applyBorder="1" applyFont="1"/>
    <xf borderId="23" fillId="0" fontId="13" numFmtId="0" xfId="0" applyAlignment="1" applyBorder="1" applyFont="1">
      <alignment horizontal="center"/>
    </xf>
    <xf borderId="24" fillId="0" fontId="5" numFmtId="0" xfId="0" applyBorder="1" applyFont="1"/>
    <xf borderId="25" fillId="0" fontId="1" numFmtId="1" xfId="0" applyAlignment="1" applyBorder="1" applyFont="1" applyNumberFormat="1">
      <alignment horizontal="center"/>
    </xf>
    <xf borderId="26" fillId="0" fontId="5" numFmtId="0" xfId="0" applyBorder="1" applyFont="1"/>
    <xf borderId="27" fillId="0" fontId="3" numFmtId="0" xfId="0" applyBorder="1" applyFont="1"/>
    <xf borderId="28" fillId="0" fontId="13" numFmtId="0" xfId="0" applyAlignment="1" applyBorder="1" applyFont="1">
      <alignment horizontal="center"/>
    </xf>
    <xf borderId="29" fillId="0" fontId="5" numFmtId="0" xfId="0" applyBorder="1" applyFont="1"/>
    <xf borderId="30" fillId="0" fontId="1" numFmtId="1" xfId="0" applyAlignment="1" applyBorder="1" applyFont="1" applyNumberFormat="1">
      <alignment horizontal="center"/>
    </xf>
    <xf borderId="31" fillId="0" fontId="5" numFmtId="0" xfId="0" applyBorder="1" applyFont="1"/>
    <xf borderId="0" fillId="0" fontId="13" numFmtId="0" xfId="0" applyAlignment="1" applyFont="1">
      <alignment horizontal="center"/>
    </xf>
    <xf borderId="11" fillId="0" fontId="1" numFmtId="1" xfId="0" applyAlignment="1" applyBorder="1" applyFont="1" applyNumberFormat="1">
      <alignment horizontal="center"/>
    </xf>
    <xf borderId="0" fillId="0" fontId="19" numFmtId="0" xfId="0" applyAlignment="1" applyFont="1">
      <alignment horizontal="left"/>
    </xf>
    <xf borderId="5" fillId="0" fontId="20" numFmtId="0" xfId="0" applyAlignment="1" applyBorder="1" applyFont="1">
      <alignment horizontal="left"/>
    </xf>
    <xf borderId="0" fillId="0" fontId="13" numFmtId="0" xfId="0" applyAlignment="1" applyFont="1">
      <alignment horizontal="left"/>
    </xf>
    <xf borderId="0" fillId="0" fontId="13" numFmtId="165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numFmt numFmtId="0" formatCode=""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36</xdr:row>
      <xdr:rowOff>9525</xdr:rowOff>
    </xdr:from>
    <xdr:ext cx="1838325" cy="571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37</xdr:row>
      <xdr:rowOff>152400</xdr:rowOff>
    </xdr:from>
    <xdr:ext cx="1009650" cy="4953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38</xdr:row>
      <xdr:rowOff>152400</xdr:rowOff>
    </xdr:from>
    <xdr:ext cx="1428750" cy="600075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info@bkexportsinternational.com" TargetMode="External"/><Relationship Id="rId2" Type="http://schemas.openxmlformats.org/officeDocument/2006/relationships/hyperlink" Target="http://www.bkexportsinternational.com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info@bkexportsinternational.com" TargetMode="External"/><Relationship Id="rId2" Type="http://schemas.openxmlformats.org/officeDocument/2006/relationships/hyperlink" Target="http://www.bkexportsinternational.com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8.0"/>
    <col customWidth="1" min="3" max="4" width="16.29"/>
    <col customWidth="1" min="5" max="5" width="39.29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B3" s="2" t="s">
        <v>10</v>
      </c>
      <c r="D3" s="2" t="s">
        <v>11</v>
      </c>
      <c r="E3" s="2" t="s">
        <v>12</v>
      </c>
    </row>
    <row r="4">
      <c r="B4" s="2" t="s">
        <v>13</v>
      </c>
      <c r="D4" s="2" t="s">
        <v>14</v>
      </c>
      <c r="E4" s="2" t="s">
        <v>15</v>
      </c>
    </row>
    <row r="5">
      <c r="E5" s="2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39.57"/>
    <col customWidth="1" min="3" max="14" width="9.14"/>
    <col customWidth="1" min="15" max="26" width="8.71"/>
  </cols>
  <sheetData>
    <row r="1">
      <c r="A1" s="1" t="s">
        <v>17</v>
      </c>
      <c r="B1" s="3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18</v>
      </c>
      <c r="B2" s="5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20</v>
      </c>
      <c r="B3" s="6" t="str">
        <f>"BK0" &amp; B2 &amp; "/" &amp; B1</f>
        <v>BK018/24-25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21</v>
      </c>
      <c r="B4" s="7">
        <v>45713.0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22</v>
      </c>
      <c r="B5" s="8" t="str">
        <f>IF(B1="24-25","AD240424008317F",IF(B1="23-24","AD240322004861M",IF(B1="","select the financial year")))</f>
        <v>AD240424008317F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9" t="s">
        <v>23</v>
      </c>
      <c r="B6" s="10" t="s">
        <v>24</v>
      </c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5.25" customHeight="1"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4.5" customHeight="1"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4.5" customHeight="1">
      <c r="A12" s="9" t="s">
        <v>25</v>
      </c>
      <c r="B12" s="10">
        <v>1.0</v>
      </c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26</v>
      </c>
      <c r="B13" s="3" t="s">
        <v>10</v>
      </c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27</v>
      </c>
      <c r="B14" s="3" t="s">
        <v>7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28</v>
      </c>
      <c r="B15" s="3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29</v>
      </c>
      <c r="B16" s="3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30</v>
      </c>
      <c r="B17" s="3" t="s">
        <v>31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 t="s">
        <v>32</v>
      </c>
      <c r="B18" s="3" t="s">
        <v>33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3" t="s">
        <v>34</v>
      </c>
      <c r="B19" s="3" t="s">
        <v>33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3" t="s">
        <v>35</v>
      </c>
      <c r="B20" s="4" t="s">
        <v>36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3" t="s">
        <v>37</v>
      </c>
      <c r="B21" s="4" t="s">
        <v>36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4" t="s">
        <v>38</v>
      </c>
      <c r="B22" s="3" t="s">
        <v>39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" t="s">
        <v>40</v>
      </c>
      <c r="B23" s="15" t="s">
        <v>41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" t="s">
        <v>42</v>
      </c>
      <c r="B24" s="15">
        <v>707.0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" t="s">
        <v>43</v>
      </c>
      <c r="B25" s="15">
        <v>437.57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44</v>
      </c>
      <c r="B26" s="15">
        <v>18.0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6:A11"/>
    <mergeCell ref="B6:B11"/>
  </mergeCells>
  <conditionalFormatting sqref="B1:B19 B22:B26">
    <cfRule type="containsBlanks" dxfId="0" priority="1">
      <formula>LEN(TRIM(B1))=0</formula>
    </cfRule>
  </conditionalFormatting>
  <conditionalFormatting sqref="B5">
    <cfRule type="containsText" dxfId="1" priority="2" operator="containsText" text="FALSE">
      <formula>NOT(ISERROR(SEARCH(("FALSE"),(B5))))</formula>
    </cfRule>
  </conditionalFormatting>
  <conditionalFormatting sqref="B5">
    <cfRule type="containsText" dxfId="0" priority="3" operator="containsText" text="select the financial year">
      <formula>NOT(ISERROR(SEARCH(("select the financial year"),(B5))))</formula>
    </cfRule>
  </conditionalFormatting>
  <dataValidations>
    <dataValidation type="decimal" allowBlank="1" showErrorMessage="1" sqref="B12">
      <formula1>1.0</formula1>
      <formula2>100.0</formula2>
    </dataValidation>
    <dataValidation type="list" allowBlank="1" showErrorMessage="1" sqref="B13">
      <formula1>'company data'!$B$2:$B$13</formula1>
    </dataValidation>
    <dataValidation type="list" allowBlank="1" showErrorMessage="1" sqref="B15">
      <formula1>'company data'!$D$2:$D$23</formula1>
    </dataValidation>
    <dataValidation type="date" operator="greaterThan" allowBlank="1" showInputMessage="1" showErrorMessage="1" prompt="kindly enter date" sqref="B4">
      <formula1>44927.0</formula1>
    </dataValidation>
    <dataValidation type="list" allowBlank="1" showErrorMessage="1" sqref="B1">
      <formula1>'company data'!$A$2:$A$7</formula1>
    </dataValidation>
    <dataValidation type="list" allowBlank="1" showErrorMessage="1" sqref="B16">
      <formula1>'company data'!$E$2:$E$18</formula1>
    </dataValidation>
    <dataValidation type="decimal" allowBlank="1" showInputMessage="1" showErrorMessage="1" prompt="kindly enter numeric values only" sqref="B24:B26">
      <formula1>0.0</formula1>
      <formula2>9.999999999E9</formula2>
    </dataValidation>
    <dataValidation type="list" allowBlank="1" showErrorMessage="1" sqref="B14">
      <formula1>'company data'!$C$2:$C$16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29"/>
    <col customWidth="1" min="3" max="3" width="8.71"/>
    <col customWidth="1" min="4" max="4" width="18.29"/>
    <col customWidth="1" min="5" max="5" width="9.71"/>
    <col customWidth="1" min="6" max="6" width="6.57"/>
    <col customWidth="1" min="7" max="7" width="4.71"/>
    <col customWidth="1" min="8" max="8" width="9.29"/>
    <col customWidth="1" min="9" max="9" width="8.71"/>
    <col customWidth="1" min="10" max="10" width="6.57"/>
    <col customWidth="1" min="11" max="26" width="8.71"/>
  </cols>
  <sheetData>
    <row r="1">
      <c r="A1" s="16" t="s">
        <v>45</v>
      </c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</row>
    <row r="3">
      <c r="A3" s="18" t="s">
        <v>46</v>
      </c>
      <c r="B3" s="19"/>
      <c r="C3" s="19"/>
      <c r="D3" s="20"/>
      <c r="E3" s="21" t="s">
        <v>47</v>
      </c>
      <c r="F3" s="22"/>
      <c r="G3" s="23"/>
      <c r="H3" s="21" t="s">
        <v>48</v>
      </c>
      <c r="I3" s="22"/>
      <c r="J3" s="23"/>
    </row>
    <row r="4">
      <c r="A4" s="24" t="s">
        <v>49</v>
      </c>
      <c r="B4" s="4"/>
      <c r="C4" s="4"/>
      <c r="D4" s="25"/>
      <c r="E4" s="26" t="str">
        <f>'input data'!B3</f>
        <v>BK018/24-25</v>
      </c>
      <c r="F4" s="17"/>
      <c r="G4" s="27"/>
      <c r="H4" s="28">
        <f>'input data'!B4</f>
        <v>45713</v>
      </c>
      <c r="I4" s="17"/>
      <c r="J4" s="27"/>
    </row>
    <row r="5">
      <c r="A5" s="29" t="s">
        <v>50</v>
      </c>
      <c r="B5" s="4"/>
      <c r="C5" s="4"/>
      <c r="D5" s="25"/>
      <c r="E5" s="21" t="s">
        <v>51</v>
      </c>
      <c r="F5" s="22"/>
      <c r="G5" s="23"/>
      <c r="H5" s="21" t="s">
        <v>52</v>
      </c>
      <c r="I5" s="22"/>
      <c r="J5" s="23"/>
    </row>
    <row r="6">
      <c r="A6" s="29" t="s">
        <v>53</v>
      </c>
      <c r="B6" s="4"/>
      <c r="C6" s="4"/>
      <c r="D6" s="25"/>
      <c r="E6" s="30"/>
      <c r="F6" s="17"/>
      <c r="G6" s="27"/>
      <c r="H6" s="31" t="str">
        <f>'input data'!B5</f>
        <v>AD240424008317F</v>
      </c>
      <c r="I6" s="17"/>
      <c r="J6" s="27"/>
    </row>
    <row r="7">
      <c r="A7" s="29" t="s">
        <v>54</v>
      </c>
      <c r="B7" s="4"/>
      <c r="C7" s="4"/>
      <c r="D7" s="25"/>
      <c r="E7" s="21" t="s">
        <v>55</v>
      </c>
      <c r="F7" s="22"/>
      <c r="G7" s="23"/>
      <c r="H7" s="21" t="s">
        <v>56</v>
      </c>
      <c r="I7" s="22"/>
      <c r="J7" s="23"/>
    </row>
    <row r="8">
      <c r="A8" s="24" t="s">
        <v>57</v>
      </c>
      <c r="B8" s="4"/>
      <c r="C8" s="4"/>
      <c r="D8" s="25"/>
      <c r="E8" s="30" t="s">
        <v>58</v>
      </c>
      <c r="F8" s="17"/>
      <c r="G8" s="27"/>
      <c r="H8" s="32" t="s">
        <v>59</v>
      </c>
      <c r="I8" s="17"/>
      <c r="J8" s="27"/>
    </row>
    <row r="9">
      <c r="A9" s="33" t="s">
        <v>60</v>
      </c>
      <c r="B9" s="4"/>
      <c r="C9" s="4"/>
      <c r="D9" s="25"/>
      <c r="E9" s="21" t="s">
        <v>61</v>
      </c>
      <c r="F9" s="22"/>
      <c r="G9" s="23"/>
      <c r="H9" s="21" t="s">
        <v>62</v>
      </c>
      <c r="I9" s="22"/>
      <c r="J9" s="23"/>
    </row>
    <row r="10">
      <c r="A10" s="33" t="s">
        <v>63</v>
      </c>
      <c r="B10" s="4"/>
      <c r="C10" s="4"/>
      <c r="D10" s="25"/>
      <c r="E10" s="34" t="str">
        <f>'input data'!B13</f>
        <v>Loose packing</v>
      </c>
      <c r="G10" s="35"/>
      <c r="H10" s="34" t="str">
        <f>'input data'!B12 &amp; " " &amp; 'input data'!B14</f>
        <v>1 FCL</v>
      </c>
      <c r="J10" s="35"/>
    </row>
    <row r="11">
      <c r="A11" s="36" t="s">
        <v>64</v>
      </c>
      <c r="B11" s="22"/>
      <c r="C11" s="22"/>
      <c r="D11" s="23"/>
      <c r="E11" s="37" t="s">
        <v>65</v>
      </c>
      <c r="F11" s="38"/>
      <c r="G11" s="39"/>
      <c r="H11" s="40" t="s">
        <v>66</v>
      </c>
      <c r="I11" s="38"/>
      <c r="J11" s="39"/>
    </row>
    <row r="12" ht="15.0" customHeight="1">
      <c r="A12" s="41" t="s">
        <v>67</v>
      </c>
      <c r="D12" s="35"/>
      <c r="E12" s="42" t="str">
        <f>'input data'!B15</f>
        <v>CNF</v>
      </c>
      <c r="G12" s="35"/>
      <c r="H12" s="43" t="str">
        <f>'input data'!B16</f>
        <v>100% Against Documents</v>
      </c>
      <c r="J12" s="35"/>
    </row>
    <row r="13">
      <c r="A13" s="24"/>
      <c r="B13" s="4"/>
      <c r="C13" s="4"/>
      <c r="D13" s="25"/>
      <c r="E13" s="44"/>
      <c r="F13" s="17"/>
      <c r="G13" s="27"/>
      <c r="H13" s="17"/>
      <c r="I13" s="17"/>
      <c r="J13" s="27"/>
    </row>
    <row r="14">
      <c r="A14" s="18" t="s">
        <v>68</v>
      </c>
      <c r="B14" s="19"/>
      <c r="C14" s="19"/>
      <c r="D14" s="20"/>
      <c r="E14" s="45" t="s">
        <v>69</v>
      </c>
      <c r="F14" s="22"/>
      <c r="G14" s="22"/>
      <c r="H14" s="22"/>
      <c r="I14" s="22"/>
      <c r="J14" s="23"/>
    </row>
    <row r="15">
      <c r="A15" s="46" t="str">
        <f>'input data'!B6</f>
        <v>A-A STONE INVESTMENT TRADING COMPANY LIMITED
34/5 TRAN KHANH DU STREET, TAN DINH WARD, DISTRICT 1, HOCHIMINH CITY, VIETNAM
TAX:0317458134
TEL: 0962147396
MAIL: AASTONEDOCS@GMAIL.COM</v>
      </c>
      <c r="D15" s="35"/>
      <c r="E15" s="47"/>
      <c r="J15" s="35"/>
    </row>
    <row r="16">
      <c r="A16" s="47"/>
      <c r="D16" s="35"/>
      <c r="E16" s="47"/>
      <c r="J16" s="35"/>
    </row>
    <row r="17">
      <c r="A17" s="47"/>
      <c r="D17" s="35"/>
      <c r="E17" s="47"/>
      <c r="J17" s="35"/>
    </row>
    <row r="18">
      <c r="A18" s="47"/>
      <c r="D18" s="35"/>
      <c r="E18" s="47"/>
      <c r="J18" s="35"/>
    </row>
    <row r="19">
      <c r="A19" s="47"/>
      <c r="D19" s="35"/>
      <c r="E19" s="47"/>
      <c r="J19" s="35"/>
    </row>
    <row r="20" ht="48.0" customHeight="1">
      <c r="A20" s="44"/>
      <c r="B20" s="17"/>
      <c r="C20" s="17"/>
      <c r="D20" s="27"/>
      <c r="E20" s="44"/>
      <c r="F20" s="17"/>
      <c r="G20" s="17"/>
      <c r="H20" s="17"/>
      <c r="I20" s="17"/>
      <c r="J20" s="27"/>
    </row>
    <row r="21" ht="15.75" customHeight="1">
      <c r="A21" s="48" t="s">
        <v>70</v>
      </c>
      <c r="B21" s="23"/>
      <c r="C21" s="48" t="s">
        <v>32</v>
      </c>
      <c r="D21" s="23"/>
      <c r="E21" s="48" t="s">
        <v>71</v>
      </c>
      <c r="F21" s="22"/>
      <c r="G21" s="23"/>
      <c r="H21" s="48" t="s">
        <v>38</v>
      </c>
      <c r="I21" s="22"/>
      <c r="J21" s="23"/>
    </row>
    <row r="22" ht="14.25" customHeight="1">
      <c r="A22" s="49" t="s">
        <v>72</v>
      </c>
      <c r="B22" s="35"/>
      <c r="C22" s="50" t="str">
        <f>'input data'!B18</f>
        <v>CHENNAI</v>
      </c>
      <c r="D22" s="35"/>
      <c r="E22" s="51" t="s">
        <v>73</v>
      </c>
      <c r="G22" s="35"/>
      <c r="H22" s="51" t="str">
        <f>'input data'!B22</f>
        <v>VIETNAM</v>
      </c>
      <c r="J22" s="35"/>
    </row>
    <row r="23" ht="15.0" customHeight="1">
      <c r="A23" s="52"/>
      <c r="B23" s="35"/>
      <c r="C23" s="44"/>
      <c r="D23" s="27"/>
      <c r="E23" s="44"/>
      <c r="F23" s="17"/>
      <c r="G23" s="27"/>
      <c r="H23" s="44"/>
      <c r="I23" s="17"/>
      <c r="J23" s="27"/>
    </row>
    <row r="24" ht="15.75" customHeight="1">
      <c r="A24" s="21" t="s">
        <v>74</v>
      </c>
      <c r="B24" s="23"/>
      <c r="C24" s="53" t="s">
        <v>34</v>
      </c>
      <c r="D24" s="23"/>
      <c r="E24" s="21" t="s">
        <v>35</v>
      </c>
      <c r="F24" s="22"/>
      <c r="G24" s="23"/>
      <c r="H24" s="53" t="s">
        <v>37</v>
      </c>
      <c r="I24" s="22"/>
      <c r="J24" s="23"/>
    </row>
    <row r="25" ht="15.75" customHeight="1">
      <c r="A25" s="30"/>
      <c r="B25" s="27"/>
      <c r="C25" s="32" t="str">
        <f>'input data'!B19</f>
        <v>CHENNAI</v>
      </c>
      <c r="D25" s="27"/>
      <c r="E25" s="32" t="str">
        <f>'input data'!B20</f>
        <v>DA NANG</v>
      </c>
      <c r="F25" s="17"/>
      <c r="G25" s="27"/>
      <c r="H25" s="32" t="str">
        <f>'input data'!B21</f>
        <v>DA NANG</v>
      </c>
      <c r="I25" s="17"/>
      <c r="J25" s="27"/>
    </row>
    <row r="26" ht="15.75" customHeight="1">
      <c r="A26" s="54" t="s">
        <v>75</v>
      </c>
      <c r="B26" s="55" t="s">
        <v>76</v>
      </c>
      <c r="C26" s="22"/>
      <c r="D26" s="23"/>
      <c r="E26" s="54" t="s">
        <v>77</v>
      </c>
      <c r="F26" s="21" t="s">
        <v>78</v>
      </c>
      <c r="G26" s="23"/>
      <c r="H26" s="56" t="s">
        <v>44</v>
      </c>
      <c r="I26" s="21" t="s">
        <v>79</v>
      </c>
      <c r="J26" s="23"/>
    </row>
    <row r="27" ht="15.75" customHeight="1">
      <c r="A27" s="57"/>
      <c r="B27" s="47"/>
      <c r="D27" s="35"/>
      <c r="E27" s="57"/>
      <c r="F27" s="32" t="s">
        <v>80</v>
      </c>
      <c r="G27" s="27"/>
      <c r="H27" s="58" t="s">
        <v>80</v>
      </c>
      <c r="I27" s="32" t="s">
        <v>81</v>
      </c>
      <c r="J27" s="27"/>
    </row>
    <row r="28" ht="15.75" customHeight="1">
      <c r="A28" s="59">
        <v>1.0</v>
      </c>
      <c r="B28" s="60" t="str">
        <f>'input data'!B17</f>
        <v>POLISHED GRANITE SLABS</v>
      </c>
      <c r="C28" s="38"/>
      <c r="D28" s="39"/>
      <c r="E28" s="61">
        <v>6.802931E7</v>
      </c>
      <c r="F28" s="62">
        <f>'input data'!B25</f>
        <v>437.57</v>
      </c>
      <c r="G28" s="39"/>
      <c r="H28" s="63">
        <v>18.0</v>
      </c>
      <c r="I28" s="64">
        <f>H28*F28</f>
        <v>7876.26</v>
      </c>
      <c r="J28" s="39"/>
    </row>
    <row r="29" ht="15.75" customHeight="1">
      <c r="A29" s="65"/>
      <c r="B29" s="30"/>
      <c r="C29" s="17"/>
      <c r="D29" s="27"/>
      <c r="E29" s="65"/>
      <c r="F29" s="30"/>
      <c r="G29" s="27"/>
      <c r="H29" s="66"/>
      <c r="I29" s="67"/>
      <c r="J29" s="66"/>
    </row>
    <row r="30" ht="15.75" customHeight="1">
      <c r="A30" s="24" t="s">
        <v>40</v>
      </c>
      <c r="B30" s="4"/>
      <c r="C30" s="4" t="s">
        <v>42</v>
      </c>
      <c r="D30" s="4" t="s">
        <v>82</v>
      </c>
      <c r="E30" s="4" t="s">
        <v>83</v>
      </c>
      <c r="F30" s="4"/>
      <c r="G30" s="4"/>
      <c r="H30" s="25"/>
      <c r="I30" s="24"/>
      <c r="J30" s="25"/>
    </row>
    <row r="31" ht="15.75" customHeight="1">
      <c r="A31" s="34" t="str">
        <f>UPPER('input data'!B23)</f>
        <v>SEGU1485203</v>
      </c>
      <c r="C31" s="3">
        <f>'input data'!B24</f>
        <v>707</v>
      </c>
      <c r="D31" s="4" t="s">
        <v>84</v>
      </c>
      <c r="E31" s="4" t="s">
        <v>85</v>
      </c>
      <c r="F31" s="4"/>
      <c r="G31" s="4"/>
      <c r="H31" s="25"/>
      <c r="I31" s="24"/>
      <c r="J31" s="25"/>
    </row>
    <row r="32" ht="15.75" customHeight="1">
      <c r="A32" s="24"/>
      <c r="B32" s="4"/>
      <c r="C32" s="4"/>
      <c r="D32" s="4"/>
      <c r="E32" s="4"/>
      <c r="F32" s="68"/>
      <c r="H32" s="25"/>
      <c r="I32" s="24"/>
      <c r="J32" s="25"/>
    </row>
    <row r="33" ht="15.75" customHeight="1">
      <c r="A33" s="67"/>
      <c r="B33" s="69"/>
      <c r="C33" s="69"/>
      <c r="D33" s="69"/>
      <c r="E33" s="69"/>
      <c r="F33" s="69"/>
      <c r="G33" s="69"/>
      <c r="H33" s="66"/>
      <c r="I33" s="67"/>
      <c r="J33" s="66"/>
    </row>
    <row r="34" ht="15.75" customHeight="1">
      <c r="A34" s="18" t="s">
        <v>86</v>
      </c>
      <c r="B34" s="19"/>
      <c r="C34" s="19"/>
      <c r="D34" s="19"/>
      <c r="E34" s="19"/>
      <c r="F34" s="19"/>
      <c r="G34" s="19"/>
      <c r="H34" s="20"/>
      <c r="I34" s="70">
        <f>SUM(I28:J33)</f>
        <v>7876.26</v>
      </c>
      <c r="J34" s="23"/>
    </row>
    <row r="35" ht="15.75" customHeight="1">
      <c r="A35" s="71" t="s">
        <v>87</v>
      </c>
      <c r="B35" s="69"/>
      <c r="C35" s="69"/>
      <c r="D35" s="69"/>
      <c r="E35" s="69"/>
      <c r="F35" s="69"/>
      <c r="G35" s="69"/>
      <c r="H35" s="66"/>
      <c r="I35" s="44"/>
      <c r="J35" s="27"/>
    </row>
    <row r="36" ht="15.75" customHeight="1">
      <c r="A36" s="72" t="s">
        <v>88</v>
      </c>
      <c r="B36" s="22"/>
      <c r="C36" s="22"/>
      <c r="D36" s="23"/>
      <c r="E36" s="36" t="s">
        <v>89</v>
      </c>
      <c r="F36" s="22"/>
      <c r="G36" s="22"/>
      <c r="H36" s="22"/>
      <c r="I36" s="22"/>
      <c r="J36" s="23"/>
    </row>
    <row r="37" ht="19.5" customHeight="1">
      <c r="A37" s="73" t="s">
        <v>90</v>
      </c>
      <c r="D37" s="35"/>
      <c r="E37" s="24" t="s">
        <v>91</v>
      </c>
      <c r="F37" s="4"/>
      <c r="G37" s="4"/>
      <c r="H37" s="4"/>
      <c r="I37" s="4"/>
      <c r="J37" s="25"/>
    </row>
    <row r="38" ht="19.5" customHeight="1">
      <c r="A38" s="47"/>
      <c r="D38" s="35"/>
      <c r="E38" s="24"/>
      <c r="F38" s="4"/>
      <c r="G38" s="4"/>
      <c r="H38" s="4"/>
      <c r="I38" s="4"/>
      <c r="J38" s="25"/>
    </row>
    <row r="39" ht="15.75" customHeight="1">
      <c r="A39" s="74" t="s">
        <v>92</v>
      </c>
      <c r="D39" s="35"/>
      <c r="E39" s="24"/>
      <c r="F39" s="4"/>
      <c r="G39" s="4"/>
      <c r="H39" s="4"/>
      <c r="I39" s="4"/>
      <c r="J39" s="25"/>
    </row>
    <row r="40" ht="18.75" customHeight="1">
      <c r="A40" s="44"/>
      <c r="B40" s="17"/>
      <c r="C40" s="17"/>
      <c r="D40" s="27"/>
      <c r="E40" s="67" t="s">
        <v>93</v>
      </c>
      <c r="F40" s="69"/>
      <c r="G40" s="69"/>
      <c r="H40" s="69"/>
      <c r="I40" s="69"/>
      <c r="J40" s="6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61">
    <mergeCell ref="F26:G26"/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1:B31"/>
    <mergeCell ref="A36:D36"/>
    <mergeCell ref="A37:D38"/>
    <mergeCell ref="A39:D40"/>
    <mergeCell ref="B28:D28"/>
    <mergeCell ref="F28:G28"/>
    <mergeCell ref="I28:J28"/>
    <mergeCell ref="B29:D29"/>
    <mergeCell ref="F29:G29"/>
    <mergeCell ref="F32:G32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:id="rId1" ref="A9"/>
    <hyperlink r:id="rId2" ref="A10"/>
  </hyperlinks>
  <printOptions/>
  <pageMargins bottom="0.75" footer="0.0" header="0.0" left="0.7" right="0.7" top="0.75"/>
  <pageSetup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7.0"/>
    <col customWidth="1" min="6" max="6" width="10.86"/>
    <col customWidth="1" min="7" max="26" width="8.71"/>
  </cols>
  <sheetData>
    <row r="1">
      <c r="A1" s="75" t="s">
        <v>94</v>
      </c>
    </row>
    <row r="2">
      <c r="A2" s="36" t="s">
        <v>95</v>
      </c>
      <c r="B2" s="22"/>
      <c r="C2" s="22"/>
      <c r="D2" s="22"/>
      <c r="E2" s="22"/>
      <c r="F2" s="23"/>
      <c r="G2" s="21" t="s">
        <v>47</v>
      </c>
      <c r="H2" s="23"/>
      <c r="I2" s="76" t="s">
        <v>48</v>
      </c>
      <c r="J2" s="23"/>
    </row>
    <row r="3">
      <c r="A3" s="77" t="s">
        <v>96</v>
      </c>
      <c r="F3" s="35"/>
      <c r="G3" s="26" t="str">
        <f>Inovice!E4</f>
        <v>BK018/24-25</v>
      </c>
      <c r="H3" s="27"/>
      <c r="I3" s="28">
        <f>Inovice!H4</f>
        <v>45713</v>
      </c>
      <c r="J3" s="27"/>
    </row>
    <row r="4">
      <c r="A4" s="24" t="s">
        <v>97</v>
      </c>
      <c r="B4" s="4"/>
      <c r="C4" s="4"/>
      <c r="D4" s="4"/>
      <c r="E4" s="4"/>
      <c r="F4" s="25"/>
      <c r="G4" s="76" t="s">
        <v>52</v>
      </c>
      <c r="H4" s="22"/>
      <c r="I4" s="22"/>
      <c r="J4" s="23"/>
    </row>
    <row r="5">
      <c r="A5" s="24" t="s">
        <v>98</v>
      </c>
      <c r="B5" s="4"/>
      <c r="C5" s="4"/>
      <c r="D5" s="4"/>
      <c r="E5" s="4"/>
      <c r="F5" s="25"/>
      <c r="G5" s="32" t="s">
        <v>99</v>
      </c>
      <c r="H5" s="17"/>
      <c r="I5" s="17"/>
      <c r="J5" s="27"/>
    </row>
    <row r="6">
      <c r="A6" s="78" t="s">
        <v>100</v>
      </c>
      <c r="F6" s="25"/>
      <c r="G6" s="52"/>
      <c r="H6" s="68"/>
      <c r="I6" s="68"/>
      <c r="J6" s="79"/>
    </row>
    <row r="7">
      <c r="A7" s="24" t="s">
        <v>101</v>
      </c>
      <c r="B7" s="4"/>
      <c r="C7" s="4"/>
      <c r="D7" s="4"/>
      <c r="E7" s="4"/>
      <c r="F7" s="25"/>
      <c r="G7" s="80" t="s">
        <v>102</v>
      </c>
      <c r="H7" s="19"/>
      <c r="I7" s="19"/>
      <c r="J7" s="20"/>
    </row>
    <row r="8">
      <c r="A8" s="81" t="s">
        <v>103</v>
      </c>
      <c r="B8" s="4"/>
      <c r="C8" s="4"/>
      <c r="D8" s="4"/>
      <c r="E8" s="4"/>
      <c r="F8" s="25"/>
      <c r="G8" s="82" t="s">
        <v>104</v>
      </c>
      <c r="H8" s="83"/>
      <c r="I8" s="83"/>
      <c r="J8" s="84"/>
    </row>
    <row r="9">
      <c r="A9" s="85" t="s">
        <v>60</v>
      </c>
      <c r="B9" s="4"/>
      <c r="C9" s="4"/>
      <c r="D9" s="4"/>
      <c r="E9" s="4"/>
      <c r="F9" s="25"/>
      <c r="G9" s="82" t="s">
        <v>105</v>
      </c>
      <c r="H9" s="83"/>
      <c r="I9" s="83"/>
      <c r="J9" s="84"/>
    </row>
    <row r="10">
      <c r="A10" s="86" t="s">
        <v>63</v>
      </c>
      <c r="B10" s="69"/>
      <c r="C10" s="69"/>
      <c r="D10" s="69"/>
      <c r="E10" s="69"/>
      <c r="F10" s="66"/>
      <c r="G10" s="67"/>
      <c r="H10" s="69"/>
      <c r="I10" s="69"/>
      <c r="J10" s="66"/>
    </row>
    <row r="11">
      <c r="A11" s="87" t="s">
        <v>64</v>
      </c>
      <c r="B11" s="22"/>
      <c r="C11" s="22"/>
      <c r="D11" s="22"/>
      <c r="E11" s="22"/>
      <c r="F11" s="20"/>
      <c r="G11" s="80" t="s">
        <v>106</v>
      </c>
      <c r="H11" s="19"/>
      <c r="I11" s="19"/>
      <c r="J11" s="20"/>
    </row>
    <row r="12">
      <c r="A12" s="88" t="s">
        <v>107</v>
      </c>
      <c r="F12" s="25"/>
      <c r="G12" s="24"/>
      <c r="H12" s="4"/>
      <c r="I12" s="4"/>
      <c r="J12" s="25"/>
    </row>
    <row r="13">
      <c r="A13" s="44"/>
      <c r="B13" s="17"/>
      <c r="C13" s="17"/>
      <c r="D13" s="17"/>
      <c r="E13" s="17"/>
      <c r="F13" s="66"/>
      <c r="G13" s="24"/>
      <c r="H13" s="4"/>
      <c r="I13" s="4"/>
      <c r="J13" s="25"/>
    </row>
    <row r="14">
      <c r="A14" s="87" t="s">
        <v>68</v>
      </c>
      <c r="B14" s="22"/>
      <c r="C14" s="22"/>
      <c r="D14" s="22"/>
      <c r="E14" s="22"/>
      <c r="F14" s="23"/>
      <c r="G14" s="24"/>
      <c r="H14" s="4"/>
      <c r="I14" s="4"/>
      <c r="J14" s="25"/>
    </row>
    <row r="15">
      <c r="A15" s="46" t="str">
        <f>Inovice!A15</f>
        <v>A-A STONE INVESTMENT TRADING COMPANY LIMITED
34/5 TRAN KHANH DU STREET, TAN DINH WARD, DISTRICT 1, HOCHIMINH CITY, VIETNAM
TAX:0317458134
TEL: 0962147396
MAIL: AASTONEDOCS@GMAIL.COM</v>
      </c>
      <c r="F15" s="35"/>
      <c r="G15" s="24"/>
      <c r="H15" s="4"/>
      <c r="I15" s="4"/>
      <c r="J15" s="25"/>
    </row>
    <row r="16">
      <c r="A16" s="47"/>
      <c r="F16" s="35"/>
      <c r="G16" s="24"/>
      <c r="H16" s="4"/>
      <c r="I16" s="4"/>
      <c r="J16" s="25"/>
    </row>
    <row r="17">
      <c r="A17" s="47"/>
      <c r="F17" s="35"/>
      <c r="G17" s="24"/>
      <c r="H17" s="4"/>
      <c r="I17" s="4"/>
      <c r="J17" s="25"/>
    </row>
    <row r="18" ht="37.5" customHeight="1">
      <c r="A18" s="47"/>
      <c r="F18" s="35"/>
      <c r="G18" s="89" t="s">
        <v>108</v>
      </c>
      <c r="H18" s="23"/>
      <c r="I18" s="90" t="s">
        <v>109</v>
      </c>
      <c r="J18" s="23"/>
    </row>
    <row r="19" ht="15.0" customHeight="1">
      <c r="A19" s="47"/>
      <c r="F19" s="35"/>
      <c r="G19" s="44"/>
      <c r="H19" s="27"/>
      <c r="I19" s="17"/>
      <c r="J19" s="27"/>
    </row>
    <row r="20" ht="30.75" customHeight="1">
      <c r="A20" s="44"/>
      <c r="B20" s="17"/>
      <c r="C20" s="17"/>
      <c r="D20" s="17"/>
      <c r="E20" s="17"/>
      <c r="F20" s="27"/>
      <c r="G20" s="91" t="s">
        <v>73</v>
      </c>
      <c r="H20" s="27"/>
      <c r="I20" s="91" t="str">
        <f>Inovice!H22</f>
        <v>VIETNAM</v>
      </c>
      <c r="J20" s="27"/>
    </row>
    <row r="21" ht="15.75" customHeight="1">
      <c r="A21" s="92" t="s">
        <v>110</v>
      </c>
      <c r="B21" s="22"/>
      <c r="C21" s="23"/>
      <c r="D21" s="92" t="s">
        <v>111</v>
      </c>
      <c r="E21" s="22"/>
      <c r="F21" s="23"/>
      <c r="G21" s="93" t="s">
        <v>112</v>
      </c>
      <c r="H21" s="38"/>
      <c r="I21" s="38"/>
      <c r="J21" s="39"/>
    </row>
    <row r="22" ht="15.75" customHeight="1">
      <c r="A22" s="30"/>
      <c r="B22" s="17"/>
      <c r="C22" s="27"/>
      <c r="D22" s="32" t="str">
        <f>Inovice!C22</f>
        <v>CHENNAI</v>
      </c>
      <c r="E22" s="17"/>
      <c r="F22" s="27"/>
      <c r="G22" s="94" t="str">
        <f>'input data'!B15</f>
        <v>CNF</v>
      </c>
      <c r="H22" s="17"/>
      <c r="I22" s="17"/>
      <c r="J22" s="27"/>
    </row>
    <row r="23" ht="15.75" customHeight="1">
      <c r="A23" s="92" t="s">
        <v>113</v>
      </c>
      <c r="B23" s="22"/>
      <c r="C23" s="23"/>
      <c r="D23" s="92" t="s">
        <v>114</v>
      </c>
      <c r="E23" s="22"/>
      <c r="F23" s="23"/>
      <c r="G23" s="95"/>
      <c r="H23" s="96"/>
      <c r="I23" s="96"/>
      <c r="J23" s="97"/>
    </row>
    <row r="24" ht="15.75" customHeight="1">
      <c r="A24" s="30"/>
      <c r="B24" s="17"/>
      <c r="C24" s="27"/>
      <c r="D24" s="32" t="str">
        <f>Inovice!C25</f>
        <v>CHENNAI</v>
      </c>
      <c r="E24" s="17"/>
      <c r="F24" s="27"/>
      <c r="G24" s="67"/>
      <c r="H24" s="69"/>
      <c r="I24" s="69"/>
      <c r="J24" s="66"/>
    </row>
    <row r="25" ht="15.75" customHeight="1">
      <c r="A25" s="92" t="s">
        <v>35</v>
      </c>
      <c r="B25" s="22"/>
      <c r="C25" s="23"/>
      <c r="D25" s="92" t="s">
        <v>37</v>
      </c>
      <c r="E25" s="22"/>
      <c r="F25" s="23"/>
      <c r="G25" s="98" t="s">
        <v>115</v>
      </c>
      <c r="H25" s="38"/>
      <c r="I25" s="38"/>
      <c r="J25" s="39"/>
    </row>
    <row r="26" ht="15.75" customHeight="1">
      <c r="A26" s="52" t="str">
        <f>Inovice!E25</f>
        <v>DA NANG</v>
      </c>
      <c r="C26" s="35"/>
      <c r="D26" s="52" t="str">
        <f>Inovice!H25</f>
        <v>DA NANG</v>
      </c>
      <c r="F26" s="35"/>
      <c r="G26" s="89" t="str">
        <f>'input data'!B16</f>
        <v>100% Against Documents</v>
      </c>
      <c r="H26" s="22"/>
      <c r="I26" s="22"/>
      <c r="J26" s="23"/>
    </row>
    <row r="27" ht="15.75" customHeight="1">
      <c r="A27" s="99"/>
      <c r="B27" s="100"/>
      <c r="C27" s="100"/>
      <c r="D27" s="100"/>
      <c r="E27" s="100"/>
      <c r="F27" s="100"/>
      <c r="G27" s="100"/>
      <c r="H27" s="100"/>
      <c r="I27" s="100"/>
      <c r="J27" s="101"/>
    </row>
    <row r="28" ht="15.75" customHeight="1">
      <c r="A28" s="58" t="s">
        <v>75</v>
      </c>
      <c r="B28" s="32" t="s">
        <v>116</v>
      </c>
      <c r="C28" s="27"/>
      <c r="D28" s="32" t="s">
        <v>76</v>
      </c>
      <c r="E28" s="17"/>
      <c r="F28" s="17"/>
      <c r="G28" s="102"/>
      <c r="H28" s="103"/>
      <c r="I28" s="32" t="s">
        <v>80</v>
      </c>
      <c r="J28" s="27"/>
    </row>
    <row r="29" ht="15.75" customHeight="1">
      <c r="A29" s="59">
        <v>1.0</v>
      </c>
      <c r="B29" s="60">
        <f>Inovice!E28</f>
        <v>68029310</v>
      </c>
      <c r="C29" s="39"/>
      <c r="D29" s="104" t="str">
        <f>Inovice!B28</f>
        <v>POLISHED GRANITE SLABS</v>
      </c>
      <c r="E29" s="38"/>
      <c r="F29" s="38"/>
      <c r="G29" s="38"/>
      <c r="H29" s="39"/>
      <c r="I29" s="105">
        <f>Inovice!F28</f>
        <v>437.57</v>
      </c>
      <c r="J29" s="39"/>
    </row>
    <row r="30" ht="15.75" customHeight="1">
      <c r="A30" s="106" t="s">
        <v>117</v>
      </c>
      <c r="B30" s="100"/>
      <c r="C30" s="100"/>
      <c r="D30" s="100"/>
      <c r="E30" s="100"/>
      <c r="F30" s="100"/>
      <c r="G30" s="100"/>
      <c r="H30" s="100"/>
      <c r="I30" s="107">
        <f>SUM(I29:J29)</f>
        <v>437.57</v>
      </c>
      <c r="J30" s="39"/>
    </row>
    <row r="31" ht="15.75" customHeight="1">
      <c r="A31" s="81"/>
      <c r="B31" s="4"/>
      <c r="C31" s="4"/>
      <c r="D31" s="4"/>
      <c r="E31" s="4"/>
      <c r="F31" s="4"/>
      <c r="G31" s="4"/>
      <c r="H31" s="4"/>
      <c r="I31" s="68"/>
      <c r="J31" s="79"/>
    </row>
    <row r="32" ht="15.75" customHeight="1">
      <c r="A32" s="52" t="s">
        <v>118</v>
      </c>
      <c r="C32" s="68" t="s">
        <v>42</v>
      </c>
      <c r="D32" s="68" t="s">
        <v>82</v>
      </c>
      <c r="F32" s="68" t="s">
        <v>83</v>
      </c>
      <c r="G32" s="68"/>
      <c r="H32" s="4"/>
      <c r="I32" s="68"/>
      <c r="J32" s="79"/>
    </row>
    <row r="33" ht="15.75" customHeight="1">
      <c r="A33" s="34" t="str">
        <f>Inovice!A31</f>
        <v>SEGU1485203</v>
      </c>
      <c r="C33" s="108">
        <f>Inovice!C31</f>
        <v>707</v>
      </c>
      <c r="D33" s="109" t="s">
        <v>119</v>
      </c>
      <c r="F33" s="108" t="s">
        <v>120</v>
      </c>
      <c r="G33" s="108"/>
      <c r="H33" s="4"/>
      <c r="I33" s="4"/>
      <c r="J33" s="25"/>
    </row>
    <row r="34" ht="15.75" customHeight="1">
      <c r="A34" s="41"/>
      <c r="B34" s="110"/>
      <c r="C34" s="110"/>
      <c r="D34" s="110"/>
      <c r="E34" s="110"/>
      <c r="F34" s="110"/>
      <c r="G34" s="110"/>
      <c r="H34" s="110"/>
      <c r="I34" s="110"/>
      <c r="J34" s="111"/>
    </row>
    <row r="35" ht="15.75" customHeight="1">
      <c r="A35" s="41" t="s">
        <v>121</v>
      </c>
      <c r="B35" s="110"/>
      <c r="C35" s="110" t="str">
        <f>'input data'!B13</f>
        <v>Loose packing</v>
      </c>
      <c r="D35" s="110"/>
      <c r="E35" s="110"/>
      <c r="F35" s="110"/>
      <c r="G35" s="110"/>
      <c r="H35" s="110"/>
      <c r="I35" s="110"/>
      <c r="J35" s="111"/>
    </row>
    <row r="36" ht="15.75" customHeight="1">
      <c r="A36" s="41" t="s">
        <v>122</v>
      </c>
      <c r="B36" s="110"/>
      <c r="C36" s="110"/>
      <c r="D36" s="110"/>
      <c r="E36" s="110"/>
      <c r="F36" s="110"/>
      <c r="G36" s="110"/>
      <c r="H36" s="110"/>
      <c r="I36" s="110"/>
      <c r="J36" s="111"/>
    </row>
    <row r="37" ht="15.75" customHeight="1">
      <c r="A37" s="112"/>
      <c r="B37" s="113"/>
      <c r="C37" s="113"/>
      <c r="D37" s="113"/>
      <c r="E37" s="113"/>
      <c r="F37" s="113"/>
      <c r="G37" s="113"/>
      <c r="H37" s="113"/>
      <c r="I37" s="113"/>
      <c r="J37" s="114"/>
    </row>
    <row r="38" ht="15.75" customHeight="1">
      <c r="A38" s="36" t="s">
        <v>123</v>
      </c>
      <c r="B38" s="22"/>
      <c r="C38" s="22"/>
      <c r="D38" s="22"/>
      <c r="E38" s="22"/>
      <c r="F38" s="23"/>
      <c r="G38" s="36" t="s">
        <v>89</v>
      </c>
      <c r="H38" s="22"/>
      <c r="I38" s="22"/>
      <c r="J38" s="23"/>
    </row>
    <row r="39" ht="15.75" customHeight="1">
      <c r="A39" s="115" t="s">
        <v>124</v>
      </c>
      <c r="F39" s="35"/>
      <c r="G39" s="24"/>
      <c r="H39" s="4"/>
      <c r="I39" s="4"/>
      <c r="J39" s="25"/>
    </row>
    <row r="40" ht="15.75" customHeight="1">
      <c r="A40" s="116" t="s">
        <v>125</v>
      </c>
      <c r="B40" s="117"/>
      <c r="C40" s="117"/>
      <c r="D40" s="117"/>
      <c r="E40" s="117"/>
      <c r="F40" s="118"/>
      <c r="G40" s="24"/>
      <c r="H40" s="4"/>
      <c r="I40" s="4"/>
      <c r="J40" s="25"/>
    </row>
    <row r="41" ht="15.75" customHeight="1">
      <c r="A41" s="119" t="s">
        <v>126</v>
      </c>
      <c r="B41" s="120"/>
      <c r="C41" s="120"/>
      <c r="D41" s="120"/>
      <c r="E41" s="120"/>
      <c r="F41" s="121"/>
      <c r="G41" s="122" t="s">
        <v>127</v>
      </c>
      <c r="H41" s="17"/>
      <c r="I41" s="17"/>
      <c r="J41" s="27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1">
    <mergeCell ref="D26:F26"/>
    <mergeCell ref="G26:J26"/>
    <mergeCell ref="B28:C28"/>
    <mergeCell ref="D28:F28"/>
    <mergeCell ref="I28:J28"/>
    <mergeCell ref="B29:C29"/>
    <mergeCell ref="D29:H29"/>
    <mergeCell ref="I29:J29"/>
    <mergeCell ref="I30:J30"/>
    <mergeCell ref="A1:J1"/>
    <mergeCell ref="A2:F2"/>
    <mergeCell ref="G2:H2"/>
    <mergeCell ref="I2:J2"/>
    <mergeCell ref="A3:F3"/>
    <mergeCell ref="G3:H3"/>
    <mergeCell ref="I3:J3"/>
    <mergeCell ref="G18:H19"/>
    <mergeCell ref="I18:J19"/>
    <mergeCell ref="G20:H20"/>
    <mergeCell ref="I20:J20"/>
    <mergeCell ref="G4:J4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D22:F22"/>
    <mergeCell ref="G22:J22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</mergeCells>
  <hyperlinks>
    <hyperlink r:id="rId1" ref="A9"/>
    <hyperlink r:id="rId2" ref="A10"/>
  </hyperlinks>
  <printOptions/>
  <pageMargins bottom="0.75" footer="0.0" header="0.0" left="0.25" right="0.25" top="0.75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16" width="8.71"/>
    <col customWidth="1" min="17" max="17" width="17.43"/>
    <col customWidth="1" min="18" max="27" width="8.71"/>
  </cols>
  <sheetData>
    <row r="1">
      <c r="A1" s="123"/>
      <c r="B1" s="124" t="s">
        <v>49</v>
      </c>
      <c r="C1" s="22"/>
      <c r="D1" s="22"/>
      <c r="E1" s="22"/>
      <c r="F1" s="22"/>
      <c r="G1" s="22"/>
      <c r="H1" s="22"/>
      <c r="I1" s="22"/>
      <c r="J1" s="22"/>
      <c r="K1" s="23"/>
      <c r="R1" s="125"/>
      <c r="W1" s="108"/>
    </row>
    <row r="2">
      <c r="A2" s="123"/>
      <c r="B2" s="47"/>
      <c r="K2" s="35"/>
    </row>
    <row r="3">
      <c r="A3" s="123"/>
      <c r="B3" s="44"/>
      <c r="C3" s="17"/>
      <c r="D3" s="17"/>
      <c r="E3" s="17"/>
      <c r="F3" s="17"/>
      <c r="G3" s="17"/>
      <c r="H3" s="17"/>
      <c r="I3" s="17"/>
      <c r="J3" s="17"/>
      <c r="K3" s="27"/>
    </row>
    <row r="4">
      <c r="A4" s="126"/>
      <c r="B4" s="127" t="s">
        <v>128</v>
      </c>
      <c r="C4" s="22"/>
      <c r="D4" s="22"/>
      <c r="E4" s="22"/>
      <c r="F4" s="22"/>
      <c r="G4" s="22"/>
      <c r="H4" s="22"/>
      <c r="I4" s="22"/>
      <c r="J4" s="22"/>
      <c r="K4" s="23"/>
    </row>
    <row r="5">
      <c r="A5" s="126"/>
      <c r="B5" s="128" t="s">
        <v>129</v>
      </c>
      <c r="K5" s="35"/>
    </row>
    <row r="6">
      <c r="A6" s="108"/>
      <c r="B6" s="30" t="s">
        <v>130</v>
      </c>
      <c r="C6" s="17"/>
      <c r="D6" s="17"/>
      <c r="E6" s="17"/>
      <c r="F6" s="17"/>
      <c r="G6" s="17"/>
      <c r="H6" s="17"/>
      <c r="I6" s="17"/>
      <c r="J6" s="17"/>
      <c r="K6" s="27"/>
    </row>
    <row r="7">
      <c r="A7" s="4"/>
      <c r="B7" s="80"/>
      <c r="C7" s="19"/>
      <c r="D7" s="19"/>
      <c r="E7" s="19"/>
      <c r="F7" s="19"/>
      <c r="G7" s="19"/>
      <c r="H7" s="19"/>
      <c r="I7" s="19"/>
      <c r="J7" s="19"/>
      <c r="K7" s="20"/>
    </row>
    <row r="8">
      <c r="A8" s="129"/>
      <c r="B8" s="130" t="s">
        <v>131</v>
      </c>
      <c r="K8" s="35"/>
    </row>
    <row r="9">
      <c r="A9" s="4"/>
      <c r="B9" s="24"/>
      <c r="C9" s="4"/>
      <c r="D9" s="4"/>
      <c r="E9" s="4"/>
      <c r="F9" s="4"/>
      <c r="G9" s="4"/>
      <c r="H9" s="4"/>
      <c r="I9" s="4"/>
      <c r="J9" s="4"/>
      <c r="K9" s="25"/>
    </row>
    <row r="10">
      <c r="A10" s="4"/>
      <c r="B10" s="24" t="s">
        <v>132</v>
      </c>
      <c r="C10" s="131">
        <v>45713.0</v>
      </c>
      <c r="D10" s="4"/>
      <c r="E10" s="4"/>
      <c r="F10" s="4"/>
      <c r="G10" s="4"/>
      <c r="H10" s="4"/>
      <c r="I10" s="4"/>
      <c r="J10" s="4"/>
      <c r="K10" s="25"/>
    </row>
    <row r="11">
      <c r="A11" s="4"/>
      <c r="B11" s="24" t="s">
        <v>133</v>
      </c>
      <c r="C11" s="132" t="s">
        <v>134</v>
      </c>
      <c r="D11" s="4"/>
      <c r="E11" s="4"/>
      <c r="F11" s="4"/>
      <c r="G11" s="4"/>
      <c r="H11" s="4"/>
      <c r="I11" s="4"/>
      <c r="J11" s="4"/>
      <c r="K11" s="25"/>
    </row>
    <row r="12">
      <c r="A12" s="4"/>
      <c r="B12" s="24"/>
      <c r="C12" s="4"/>
      <c r="D12" s="4"/>
      <c r="E12" s="4"/>
      <c r="F12" s="4"/>
      <c r="G12" s="4"/>
      <c r="H12" s="4"/>
      <c r="I12" s="4"/>
      <c r="J12" s="4"/>
      <c r="K12" s="25"/>
    </row>
    <row r="13">
      <c r="A13" s="4"/>
      <c r="B13" s="24" t="s">
        <v>135</v>
      </c>
      <c r="C13" s="4"/>
      <c r="D13" s="4"/>
      <c r="E13" s="4"/>
      <c r="F13" s="4"/>
      <c r="G13" s="4"/>
      <c r="H13" s="4"/>
      <c r="I13" s="4"/>
      <c r="J13" s="4"/>
      <c r="K13" s="25"/>
    </row>
    <row r="14">
      <c r="A14" s="15"/>
      <c r="B14" s="133" t="s">
        <v>136</v>
      </c>
      <c r="H14" s="4"/>
      <c r="I14" s="4"/>
      <c r="J14" s="4"/>
      <c r="K14" s="25"/>
    </row>
    <row r="15">
      <c r="A15" s="134"/>
      <c r="B15" s="135" t="s">
        <v>137</v>
      </c>
      <c r="H15" s="4"/>
      <c r="I15" s="4"/>
      <c r="J15" s="4"/>
      <c r="K15" s="25"/>
    </row>
    <row r="16" ht="47.25" customHeight="1">
      <c r="A16" s="134"/>
      <c r="B16" s="47"/>
      <c r="H16" s="4"/>
      <c r="I16" s="4"/>
      <c r="J16" s="4"/>
      <c r="K16" s="25"/>
    </row>
    <row r="17">
      <c r="A17" s="4"/>
      <c r="B17" s="24" t="s">
        <v>138</v>
      </c>
      <c r="C17" s="4"/>
      <c r="D17" s="4"/>
      <c r="E17" s="4"/>
      <c r="F17" s="4"/>
      <c r="G17" s="4"/>
      <c r="H17" s="4"/>
      <c r="I17" s="4"/>
      <c r="J17" s="4"/>
      <c r="K17" s="25"/>
    </row>
    <row r="18">
      <c r="A18" s="4"/>
      <c r="B18" s="67"/>
      <c r="C18" s="69"/>
      <c r="D18" s="69"/>
      <c r="E18" s="69"/>
      <c r="F18" s="69"/>
      <c r="G18" s="69"/>
      <c r="H18" s="69"/>
      <c r="I18" s="69"/>
      <c r="J18" s="69"/>
      <c r="K18" s="66"/>
    </row>
    <row r="19">
      <c r="A19" s="110"/>
      <c r="B19" s="136" t="s">
        <v>139</v>
      </c>
      <c r="C19" s="39"/>
      <c r="D19" s="137" t="s">
        <v>140</v>
      </c>
      <c r="E19" s="39"/>
      <c r="F19" s="37" t="s">
        <v>141</v>
      </c>
      <c r="G19" s="39"/>
      <c r="H19" s="37" t="s">
        <v>142</v>
      </c>
      <c r="I19" s="39"/>
      <c r="J19" s="37" t="s">
        <v>143</v>
      </c>
      <c r="K19" s="39"/>
    </row>
    <row r="20" ht="15.75" customHeight="1">
      <c r="A20" s="3"/>
      <c r="B20" s="104" t="s">
        <v>144</v>
      </c>
      <c r="C20" s="39"/>
      <c r="D20" s="138">
        <v>6.802931E7</v>
      </c>
      <c r="E20" s="39"/>
      <c r="F20" s="137">
        <v>95.95</v>
      </c>
      <c r="G20" s="39"/>
      <c r="H20" s="137">
        <v>4849.0</v>
      </c>
      <c r="I20" s="39"/>
      <c r="J20" s="139">
        <f>F20*H20</f>
        <v>465261.55</v>
      </c>
      <c r="K20" s="39"/>
    </row>
    <row r="21" ht="15.75" customHeight="1">
      <c r="A21" s="108"/>
      <c r="B21" s="34"/>
      <c r="F21" s="108"/>
      <c r="G21" s="140"/>
      <c r="H21" s="141" t="s">
        <v>145</v>
      </c>
      <c r="I21" s="142"/>
      <c r="J21" s="143">
        <f>J20*0.001</f>
        <v>465.26155</v>
      </c>
      <c r="K21" s="144"/>
    </row>
    <row r="22" ht="15.75" customHeight="1">
      <c r="A22" s="3"/>
      <c r="B22" s="122"/>
      <c r="C22" s="17"/>
      <c r="D22" s="17"/>
      <c r="E22" s="17"/>
      <c r="F22" s="69"/>
      <c r="G22" s="145"/>
      <c r="H22" s="146" t="s">
        <v>117</v>
      </c>
      <c r="I22" s="147"/>
      <c r="J22" s="148">
        <f>SUM(J20:K21)</f>
        <v>465726.8116</v>
      </c>
      <c r="K22" s="149"/>
    </row>
    <row r="23" ht="15.75" customHeight="1">
      <c r="A23" s="108"/>
      <c r="B23" s="34"/>
      <c r="F23" s="4"/>
      <c r="G23" s="4"/>
      <c r="H23" s="150"/>
      <c r="J23" s="108"/>
      <c r="K23" s="35"/>
    </row>
    <row r="24" ht="15.75" customHeight="1">
      <c r="A24" s="110"/>
      <c r="B24" s="136" t="s">
        <v>146</v>
      </c>
      <c r="C24" s="38"/>
      <c r="D24" s="100"/>
      <c r="E24" s="100"/>
      <c r="F24" s="100"/>
      <c r="G24" s="100"/>
      <c r="H24" s="100"/>
      <c r="I24" s="100"/>
      <c r="J24" s="151">
        <f>J22</f>
        <v>465726.8116</v>
      </c>
      <c r="K24" s="39"/>
    </row>
    <row r="25" ht="15.75" customHeight="1">
      <c r="A25" s="4"/>
      <c r="B25" s="24"/>
      <c r="C25" s="4"/>
      <c r="D25" s="4"/>
      <c r="E25" s="4"/>
      <c r="F25" s="4"/>
      <c r="G25" s="4"/>
      <c r="H25" s="4"/>
      <c r="I25" s="4"/>
      <c r="J25" s="4"/>
      <c r="K25" s="25"/>
    </row>
    <row r="26" ht="15.75" customHeight="1">
      <c r="A26" s="152"/>
      <c r="B26" s="153" t="s">
        <v>147</v>
      </c>
      <c r="D26" s="4"/>
      <c r="E26" s="4"/>
      <c r="F26" s="4"/>
      <c r="G26" s="4"/>
      <c r="H26" s="4"/>
      <c r="I26" s="4"/>
      <c r="J26" s="4"/>
      <c r="K26" s="25"/>
    </row>
    <row r="27" ht="15.75" customHeight="1">
      <c r="A27" s="4"/>
      <c r="B27" s="24" t="s">
        <v>148</v>
      </c>
      <c r="C27" s="4"/>
      <c r="D27" s="4" t="s">
        <v>149</v>
      </c>
      <c r="E27" s="4"/>
      <c r="F27" s="4"/>
      <c r="G27" s="4"/>
      <c r="H27" s="4"/>
      <c r="I27" s="4"/>
      <c r="J27" s="4"/>
      <c r="K27" s="25"/>
    </row>
    <row r="28" ht="15.75" customHeight="1">
      <c r="A28" s="4"/>
      <c r="B28" s="24" t="s">
        <v>150</v>
      </c>
      <c r="C28" s="4"/>
      <c r="D28" s="4"/>
      <c r="E28" s="4"/>
      <c r="F28" s="4"/>
      <c r="G28" s="4"/>
      <c r="H28" s="4"/>
      <c r="I28" s="4"/>
      <c r="J28" s="4"/>
      <c r="K28" s="25"/>
    </row>
    <row r="29" ht="15.75" customHeight="1">
      <c r="A29" s="4"/>
      <c r="B29" s="24" t="s">
        <v>151</v>
      </c>
      <c r="C29" s="4"/>
      <c r="D29" s="4"/>
      <c r="E29" s="4"/>
      <c r="F29" s="4"/>
      <c r="G29" s="4"/>
      <c r="H29" s="4"/>
      <c r="I29" s="4"/>
      <c r="J29" s="4"/>
      <c r="K29" s="25"/>
    </row>
    <row r="30" ht="15.75" customHeight="1">
      <c r="A30" s="4"/>
      <c r="B30" s="24" t="s">
        <v>152</v>
      </c>
      <c r="C30" s="4"/>
      <c r="D30" s="4" t="s">
        <v>153</v>
      </c>
      <c r="E30" s="4"/>
      <c r="F30" s="4"/>
      <c r="G30" s="4"/>
      <c r="H30" s="4"/>
      <c r="I30" s="4"/>
      <c r="J30" s="4"/>
      <c r="K30" s="25"/>
    </row>
    <row r="31" ht="15.75" customHeight="1">
      <c r="A31" s="4"/>
      <c r="B31" s="24" t="s">
        <v>154</v>
      </c>
      <c r="C31" s="4"/>
      <c r="D31" s="4"/>
      <c r="E31" s="4"/>
      <c r="F31" s="4"/>
      <c r="G31" s="4"/>
      <c r="H31" s="4"/>
      <c r="I31" s="4"/>
      <c r="J31" s="4"/>
      <c r="K31" s="25"/>
    </row>
    <row r="32" ht="15.75" customHeight="1">
      <c r="A32" s="4"/>
      <c r="B32" s="24" t="s">
        <v>155</v>
      </c>
      <c r="C32" s="4"/>
      <c r="D32" s="4"/>
      <c r="E32" s="4"/>
      <c r="F32" s="4"/>
      <c r="G32" s="4"/>
      <c r="H32" s="4"/>
      <c r="I32" s="4"/>
      <c r="J32" s="4"/>
      <c r="K32" s="25"/>
    </row>
    <row r="33" ht="15.75" customHeight="1">
      <c r="A33" s="4"/>
      <c r="B33" s="24" t="s">
        <v>156</v>
      </c>
      <c r="C33" s="4"/>
      <c r="D33" s="4" t="s">
        <v>157</v>
      </c>
      <c r="E33" s="4"/>
      <c r="F33" s="4"/>
      <c r="G33" s="4"/>
      <c r="H33" s="4"/>
      <c r="I33" s="4"/>
      <c r="J33" s="4"/>
      <c r="K33" s="25"/>
    </row>
    <row r="34" ht="15.75" customHeight="1">
      <c r="A34" s="4"/>
      <c r="B34" s="24"/>
      <c r="C34" s="4"/>
      <c r="D34" s="1" t="s">
        <v>158</v>
      </c>
      <c r="E34" s="4"/>
      <c r="F34" s="4"/>
      <c r="G34" s="4"/>
      <c r="H34" s="4"/>
      <c r="I34" s="4"/>
      <c r="J34" s="4"/>
      <c r="K34" s="25"/>
    </row>
    <row r="35" ht="15.75" customHeight="1">
      <c r="A35" s="4"/>
      <c r="B35" s="24"/>
      <c r="C35" s="4"/>
      <c r="D35" s="4" t="s">
        <v>159</v>
      </c>
      <c r="E35" s="4"/>
      <c r="F35" s="4"/>
      <c r="G35" s="4"/>
      <c r="H35" s="4"/>
      <c r="I35" s="4"/>
      <c r="J35" s="4"/>
      <c r="K35" s="25"/>
    </row>
    <row r="36" ht="15.75" customHeight="1">
      <c r="A36" s="154"/>
      <c r="B36" s="77" t="s">
        <v>160</v>
      </c>
      <c r="H36" s="4"/>
      <c r="I36" s="4"/>
      <c r="J36" s="4"/>
      <c r="K36" s="25"/>
    </row>
    <row r="37" ht="15.75" customHeight="1">
      <c r="A37" s="154"/>
      <c r="B37" s="77" t="s">
        <v>161</v>
      </c>
      <c r="H37" s="4"/>
      <c r="I37" s="4"/>
      <c r="J37" s="4"/>
      <c r="K37" s="25"/>
    </row>
    <row r="38" ht="15.75" customHeight="1">
      <c r="A38" s="83"/>
      <c r="B38" s="82" t="s">
        <v>162</v>
      </c>
      <c r="C38" s="155" t="str">
        <f>'input data'!B5</f>
        <v>AD240424008317F</v>
      </c>
      <c r="D38" s="83"/>
      <c r="E38" s="83"/>
      <c r="F38" s="83"/>
      <c r="G38" s="83"/>
      <c r="H38" s="4"/>
      <c r="I38" s="4"/>
      <c r="J38" s="4"/>
      <c r="K38" s="25"/>
    </row>
    <row r="39" ht="15.75" customHeight="1">
      <c r="A39" s="4"/>
      <c r="B39" s="24" t="s">
        <v>163</v>
      </c>
      <c r="C39" s="4"/>
      <c r="D39" s="4"/>
      <c r="E39" s="4"/>
      <c r="F39" s="4"/>
      <c r="G39" s="4"/>
      <c r="H39" s="4"/>
      <c r="I39" s="4"/>
      <c r="J39" s="4"/>
      <c r="K39" s="25"/>
    </row>
    <row r="40" ht="15.75" customHeight="1">
      <c r="A40" s="4"/>
      <c r="B40" s="24"/>
      <c r="C40" s="4"/>
      <c r="D40" s="4"/>
      <c r="E40" s="4"/>
      <c r="F40" s="4"/>
      <c r="G40" s="4"/>
      <c r="H40" s="4"/>
      <c r="I40" s="4"/>
      <c r="J40" s="4"/>
      <c r="K40" s="25"/>
    </row>
    <row r="41" ht="15.75" customHeight="1">
      <c r="A41" s="4"/>
      <c r="B41" s="24"/>
      <c r="C41" s="4"/>
      <c r="D41" s="4"/>
      <c r="E41" s="4"/>
      <c r="F41" s="4"/>
      <c r="G41" s="4"/>
      <c r="H41" s="4"/>
      <c r="I41" s="4"/>
      <c r="J41" s="4"/>
      <c r="K41" s="25"/>
    </row>
    <row r="42" ht="15.75" customHeight="1">
      <c r="A42" s="4"/>
      <c r="B42" s="67"/>
      <c r="C42" s="69"/>
      <c r="D42" s="69"/>
      <c r="E42" s="69"/>
      <c r="F42" s="69"/>
      <c r="G42" s="69"/>
      <c r="H42" s="69"/>
      <c r="I42" s="69"/>
      <c r="J42" s="69"/>
      <c r="K42" s="66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1:K3"/>
    <mergeCell ref="R1:V1"/>
    <mergeCell ref="W1:Y1"/>
    <mergeCell ref="B4:K4"/>
    <mergeCell ref="B5:K5"/>
    <mergeCell ref="B6:K6"/>
    <mergeCell ref="B8:K8"/>
    <mergeCell ref="B14:G14"/>
    <mergeCell ref="B15:G16"/>
    <mergeCell ref="B19:C19"/>
    <mergeCell ref="D19:E19"/>
    <mergeCell ref="F19:G19"/>
    <mergeCell ref="H19:I19"/>
    <mergeCell ref="J19:K19"/>
    <mergeCell ref="H21:I21"/>
    <mergeCell ref="J21:K21"/>
    <mergeCell ref="B20:C20"/>
    <mergeCell ref="D20:E20"/>
    <mergeCell ref="F20:G20"/>
    <mergeCell ref="H20:I20"/>
    <mergeCell ref="J20:K20"/>
    <mergeCell ref="B21:E21"/>
    <mergeCell ref="F21:G21"/>
    <mergeCell ref="B24:C24"/>
    <mergeCell ref="B26:C26"/>
    <mergeCell ref="B36:G36"/>
    <mergeCell ref="B37:G37"/>
    <mergeCell ref="B22:E22"/>
    <mergeCell ref="H22:I22"/>
    <mergeCell ref="J22:K22"/>
    <mergeCell ref="B23:E23"/>
    <mergeCell ref="H23:I23"/>
    <mergeCell ref="J23:K23"/>
    <mergeCell ref="J24:K24"/>
  </mergeCells>
  <printOptions/>
  <pageMargins bottom="0.75" footer="0.0" header="0.0" left="0.7" right="0.7" top="0.75"/>
  <pageSetup orientation="portrait"/>
  <colBreaks count="1" manualBreakCount="1">
    <brk id="11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2022-11-23T06:47:43Z</dcterms:created>
  <dc:creator>Mewad</dc:creator>
</cp:coreProperties>
</file>