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K Exports\23-24\"/>
    </mc:Choice>
  </mc:AlternateContent>
  <xr:revisionPtr revIDLastSave="0" documentId="13_ncr:1_{72186F5E-8EAB-474C-8995-F888D6FF17B8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Sheet1!$A$1:$K$59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4" i="4" l="1"/>
  <c r="A35" i="4"/>
  <c r="A36" i="4"/>
  <c r="A37" i="4"/>
  <c r="D38" i="2" l="1"/>
  <c r="D40" i="2" s="1"/>
  <c r="D37" i="2"/>
  <c r="D39" i="2" s="1"/>
  <c r="A18" i="5" l="1"/>
  <c r="A15" i="5"/>
  <c r="D12" i="5"/>
  <c r="A12" i="5"/>
  <c r="D8" i="5"/>
  <c r="A8" i="5"/>
  <c r="B6" i="5" l="1"/>
  <c r="A32" i="4" l="1"/>
  <c r="A33" i="4"/>
  <c r="A23" i="4"/>
  <c r="M9" i="1" l="1"/>
  <c r="A24" i="4"/>
  <c r="A25" i="4"/>
  <c r="A26" i="4"/>
  <c r="A27" i="4"/>
  <c r="A28" i="4"/>
  <c r="A29" i="4"/>
  <c r="A30" i="4"/>
  <c r="A3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<sst xmlns="http://schemas.openxmlformats.org/spreadsheetml/2006/main" count="468" uniqueCount="203">
  <si>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</si>
  <si>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</si>
  <si>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</si>
  <si>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</si>
  <si>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</si>
  <si>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</si>
  <si>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</si>
  <si>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</si>
  <si>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</si>
  <si>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</si>
  <si>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</si>
  <si>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</si>
  <si>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</si>
  <si>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</si>
  <si>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</si>
  <si>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</si>
  <si>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</si>
  <si>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</si>
  <si>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</si>
  <si>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</si>
  <si>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</si>
  <si>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</si>
  <si>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</si>
  <si>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</si>
  <si>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</si>
  <si>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</si>
  <si>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</si>
  <si>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</si>
  <si>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</si>
  <si>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</si>
  <si>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</si>
  <si>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</si>
  <si>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</si>
  <si>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</si>
  <si>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</si>
  <si>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</si>
  <si>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</si>
  <si>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</si>
  <si>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</si>
  <si>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</si>
  <si>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</si>
  <si>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</si>
  <si>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</si>
  <si>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</si>
  <si>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</si>
  <si>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</si>
  <si>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</si>
  <si>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</si>
  <si>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</si>
  <si>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</si>
  <si>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</si>
  <si>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</si>
  <si>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</si>
  <si>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</si>
  <si>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</si>
  <si>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</si>
  <si>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</si>
  <si>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</si>
  <si>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</si>
  <si>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</si>
  <si>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</si>
  <si>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</si>
  <si>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</si>
  <si>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</si>
  <si>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</si>
  <si>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</si>
  <si>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</si>
  <si>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</si>
  <si>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</si>
  <si>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</si>
  <si>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</si>
  <si>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</si>
  <si>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</si>
  <si>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</si>
  <si>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</si>
  <si>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</si>
  <si>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</si>
  <si>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</si>
  <si>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</si>
  <si>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</si>
  <si>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</si>
  <si>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</si>
  <si>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</si>
  <si>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</si>
  <si>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</si>
  <si>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</si>
  <si>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</si>
  <si>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</si>
  <si>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</si>
  <si>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</si>
  <si>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</si>
  <si>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</si>
  <si>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</si>
  <si>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</si>
  <si>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</si>
  <si>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</si>
  <si>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</si>
  <si>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</si>
  <si>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</si>
  <si>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</si>
  <si>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</si>
  <si>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</si>
  <si>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</si>
  <si>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>BK09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</si>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</sst>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5" fontId="5" fillId="6" borderId="0" xfId="0" applyNumberFormat="1" applyFont="1" applyFill="1"/>
    <xf numFmtId="0" fontId="5" fillId="6" borderId="0" xfId="0" applyFont="1" applyFill="1"/>
    <xf numFmtId="14" fontId="5" fillId="6" borderId="0" xfId="0" applyNumberFormat="1" applyFont="1" applyFill="1"/>
    <xf numFmtId="15" fontId="0" fillId="7" borderId="0" xfId="0" applyNumberFormat="1" applyFill="1"/>
    <xf numFmtId="0" fontId="0" fillId="7" borderId="0" xfId="0" applyFill="1"/>
    <xf numFmtId="15" fontId="0" fillId="0" borderId="0" xfId="0" applyNumberFormat="1" applyFill="1"/>
    <xf numFmtId="14" fontId="0" fillId="0" borderId="0" xfId="0" applyNumberFormat="1" applyFill="1"/>
    <xf numFmtId="164" fontId="0" fillId="0" borderId="1" xfId="0" applyNumberFormat="1" applyFont="1" applyFill="1" applyBorder="1" applyAlignment="1">
      <alignment horizontal="left" vertical="top" wrapText="1"/>
    </xf>
    <xf numFmtId="0" fontId="1" fillId="8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10" borderId="1" xfId="0" applyFont="1" applyFill="1" applyBorder="1"/>
    <xf numFmtId="0" fontId="0" fillId="11" borderId="1" xfId="0" applyFill="1" applyBorder="1"/>
    <xf numFmtId="0" fontId="6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8" borderId="1" xfId="0" applyFont="1" applyFill="1" applyBorder="1"/>
    <xf numFmtId="0" fontId="1" fillId="8" borderId="13" xfId="0" applyFont="1" applyFill="1" applyBorder="1"/>
    <xf numFmtId="0" fontId="1" fillId="9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2" borderId="0" xfId="0" applyFill="1"/>
    <xf numFmtId="0" fontId="1" fillId="12" borderId="0" xfId="0" applyFont="1" applyFill="1"/>
    <xf numFmtId="0" fontId="7" fillId="6" borderId="11" xfId="0" applyFont="1" applyFill="1" applyBorder="1"/>
    <xf numFmtId="0" fontId="7" fillId="6" borderId="12" xfId="0" applyFont="1" applyFill="1" applyBorder="1"/>
    <xf numFmtId="0" fontId="0" fillId="13" borderId="1" xfId="0" applyFill="1" applyBorder="1"/>
    <xf numFmtId="0" fontId="0" fillId="13" borderId="18" xfId="0" applyFill="1" applyBorder="1"/>
    <xf numFmtId="0" fontId="1" fillId="11" borderId="21" xfId="0" applyFont="1" applyFill="1" applyBorder="1"/>
    <xf numFmtId="0" fontId="1" fillId="11" borderId="12" xfId="0" applyFont="1" applyFill="1" applyBorder="1"/>
    <xf numFmtId="0" fontId="1" fillId="5" borderId="1" xfId="0" applyFont="1" applyFill="1" applyBorder="1"/>
    <xf numFmtId="164" fontId="4" fillId="12" borderId="0" xfId="0" applyNumberFormat="1" applyFont="1" applyFill="1"/>
    <xf numFmtId="15" fontId="0" fillId="12" borderId="0" xfId="0" applyNumberFormat="1" applyFill="1"/>
    <xf numFmtId="14" fontId="0" fillId="12" borderId="0" xfId="0" applyNumberFormat="1" applyFill="1"/>
    <xf numFmtId="0" fontId="0" fillId="12" borderId="0" xfId="0" applyFill="1" applyAlignment="1">
      <alignment horizontal="left"/>
    </xf>
    <xf numFmtId="15" fontId="5" fillId="12" borderId="0" xfId="0" applyNumberFormat="1" applyFont="1" applyFill="1"/>
    <xf numFmtId="0" fontId="5" fillId="12" borderId="0" xfId="0" applyFont="1" applyFill="1"/>
    <xf numFmtId="1" fontId="0" fillId="12" borderId="0" xfId="0" applyNumberFormat="1" applyFill="1" applyAlignment="1">
      <alignment horizontal="left" vertical="top"/>
    </xf>
    <xf numFmtId="1" fontId="0" fillId="12" borderId="0" xfId="0" applyNumberFormat="1" applyFill="1" applyAlignment="1">
      <alignment horizontal="left"/>
    </xf>
    <xf numFmtId="8" fontId="0" fillId="0" borderId="0" xfId="0" applyNumberFormat="1"/>
    <xf numFmtId="164" fontId="4" fillId="2" borderId="0" xfId="0" applyNumberFormat="1" applyFont="1" applyFill="1"/>
    <xf numFmtId="15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14" fontId="0" fillId="7" borderId="0" xfId="0" applyNumberFormat="1" applyFill="1"/>
    <xf numFmtId="14" fontId="5" fillId="1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70" t="s">
        <v>131</v>
      </c>
    </row>
    <row r="4" spans="1:6" ht="15.75" thickBot="1" x14ac:dyDescent="0.3">
      <c r="A4" s="71" t="s">
        <v>102</v>
      </c>
    </row>
    <row r="5" spans="1:6" x14ac:dyDescent="0.25">
      <c r="A5" s="25"/>
    </row>
    <row r="6" spans="1:6" x14ac:dyDescent="0.25">
      <c r="A6" s="69" t="s">
        <v>38</v>
      </c>
      <c r="B6" s="54">
        <f>IFERROR(INDEX(Sheet2!B:B,MATCH('Main Sheet'!A4,Sheet2!A:A,0)),"")</f>
        <v>45161</v>
      </c>
    </row>
    <row r="7" spans="1:6" x14ac:dyDescent="0.25">
      <c r="A7" s="69" t="s">
        <v>9</v>
      </c>
      <c r="D7" s="101" t="s">
        <v>132</v>
      </c>
      <c r="E7" s="101"/>
      <c r="F7" s="101"/>
    </row>
    <row r="8" spans="1:6" x14ac:dyDescent="0.25">
      <c r="A8" s="99" t="str">
        <f>IFERROR(INDEX(Sheet2!J:J,MATCH('Main Sheet'!A4,Sheet2!A:A,0)),"")</f>
        <v>Kien Coung</v>
      </c>
      <c r="B8" s="99"/>
      <c r="D8" s="100" t="str">
        <f>IFERROR(INDEX(Sheet2!K:K,MATCH('Main Sheet'!A4,Sheet2!A:A,0)),"")</f>
        <v>DG Stone</v>
      </c>
      <c r="E8" s="100"/>
      <c r="F8" s="100"/>
    </row>
    <row r="9" spans="1:6" x14ac:dyDescent="0.25">
      <c r="A9" s="99"/>
      <c r="B9" s="99"/>
      <c r="D9" s="100"/>
      <c r="E9" s="100"/>
      <c r="F9" s="100"/>
    </row>
    <row r="11" spans="1:6" x14ac:dyDescent="0.25">
      <c r="A11" s="102" t="s">
        <v>86</v>
      </c>
      <c r="B11" s="102"/>
      <c r="D11" s="101" t="s">
        <v>87</v>
      </c>
      <c r="E11" s="101"/>
      <c r="F11" s="101"/>
    </row>
    <row r="12" spans="1:6" x14ac:dyDescent="0.25">
      <c r="A12" s="99">
        <f>IFERROR(INDEX(Sheet1!C:C,MATCH('Main Sheet'!A4,Sheet1!B:B,0)),"")</f>
        <v>3440075</v>
      </c>
      <c r="B12" s="99"/>
      <c r="D12" s="103">
        <f>IFERROR(INDEX(Sheet1!D:D,MATCH('Main Sheet'!A4,Sheet1!B:B,0)),"")</f>
        <v>45162</v>
      </c>
      <c r="E12" s="103"/>
      <c r="F12" s="103"/>
    </row>
    <row r="14" spans="1:6" x14ac:dyDescent="0.25">
      <c r="A14" s="63" t="s">
        <v>133</v>
      </c>
    </row>
    <row r="15" spans="1:6" x14ac:dyDescent="0.25">
      <c r="A15" s="98">
        <f>IFERROR(INDEX(Sheet1!I:I,MATCH('Main Sheet'!A4,Sheet1!B:B,0)),"")</f>
        <v>100380025849</v>
      </c>
      <c r="B15" s="98"/>
    </row>
    <row r="17" spans="1:6" x14ac:dyDescent="0.25">
      <c r="A17" s="63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topLeftCell="B1" zoomScaleNormal="100" workbookViewId="0">
      <pane ySplit="1" topLeftCell="A13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4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130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159</v>
      </c>
      <c r="K2" s="68" t="s">
        <v>158</v>
      </c>
      <c r="L2" s="18" t="s">
        <v>141</v>
      </c>
      <c r="M2" s="19"/>
    </row>
    <row r="3" spans="1:14" s="20" customFormat="1" x14ac:dyDescent="0.25">
      <c r="A3" s="18" t="s">
        <v>129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68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159</v>
      </c>
      <c r="K4" s="68" t="s">
        <v>158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128</v>
      </c>
      <c r="K5" s="52" t="s">
        <v>127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64">
        <v>45358</v>
      </c>
      <c r="F6" s="18" t="s">
        <v>69</v>
      </c>
      <c r="G6" s="40"/>
      <c r="H6" s="19"/>
      <c r="I6" s="19"/>
      <c r="J6" s="21" t="s">
        <v>12</v>
      </c>
      <c r="K6" s="53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142</v>
      </c>
      <c r="L7" s="18" t="s">
        <v>143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62">
        <v>45000</v>
      </c>
      <c r="H8" s="19"/>
      <c r="I8" s="19"/>
      <c r="J8" s="18" t="s">
        <v>140</v>
      </c>
      <c r="K8" s="19" t="s">
        <v>18</v>
      </c>
      <c r="L8" s="18" t="s">
        <v>141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72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72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7">
        <v>45264</v>
      </c>
      <c r="C12" s="34">
        <v>5219.54</v>
      </c>
      <c r="D12" s="38" t="s">
        <v>69</v>
      </c>
      <c r="E12" s="38" t="s">
        <v>69</v>
      </c>
      <c r="F12" s="104">
        <v>10355</v>
      </c>
      <c r="G12" s="105">
        <v>45289</v>
      </c>
      <c r="H12" s="19"/>
      <c r="I12" s="2"/>
      <c r="J12" s="106" t="s">
        <v>17</v>
      </c>
      <c r="K12" s="106" t="s">
        <v>18</v>
      </c>
      <c r="L12" s="1" t="s">
        <v>20</v>
      </c>
      <c r="M12" s="110">
        <f>(C12+C13)-F12</f>
        <v>58.520000000000437</v>
      </c>
    </row>
    <row r="13" spans="1:14" x14ac:dyDescent="0.25">
      <c r="A13" s="34" t="s">
        <v>8</v>
      </c>
      <c r="B13" s="47">
        <v>45264</v>
      </c>
      <c r="C13" s="34">
        <v>5193.9799999999996</v>
      </c>
      <c r="D13" s="38" t="s">
        <v>69</v>
      </c>
      <c r="E13" s="38" t="s">
        <v>69</v>
      </c>
      <c r="F13" s="104"/>
      <c r="G13" s="105"/>
      <c r="H13" s="19"/>
      <c r="I13" s="2"/>
      <c r="J13" s="106"/>
      <c r="K13" s="106"/>
      <c r="L13" s="1" t="s">
        <v>21</v>
      </c>
      <c r="M13" s="110"/>
      <c r="N13" s="17">
        <v>5541</v>
      </c>
    </row>
    <row r="14" spans="1:14" x14ac:dyDescent="0.25">
      <c r="A14" s="34" t="s">
        <v>22</v>
      </c>
      <c r="B14" s="72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72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73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72">
        <v>45221</v>
      </c>
      <c r="C17" s="34">
        <v>5487.73</v>
      </c>
      <c r="D17" s="38" t="s">
        <v>69</v>
      </c>
      <c r="E17" s="38" t="s">
        <v>69</v>
      </c>
      <c r="F17" s="104">
        <v>11022</v>
      </c>
      <c r="G17" s="105">
        <v>45245</v>
      </c>
      <c r="H17" s="36" t="s">
        <v>69</v>
      </c>
      <c r="I17" s="32" t="s">
        <v>69</v>
      </c>
      <c r="J17" s="106" t="s">
        <v>17</v>
      </c>
      <c r="K17" s="106" t="s">
        <v>18</v>
      </c>
      <c r="L17" s="106" t="s">
        <v>20</v>
      </c>
      <c r="M17" s="110">
        <f>(C17+C18)-F17</f>
        <v>25.6299999999992</v>
      </c>
    </row>
    <row r="18" spans="1:15" x14ac:dyDescent="0.25">
      <c r="A18" s="34" t="s">
        <v>27</v>
      </c>
      <c r="B18" s="72">
        <v>45218</v>
      </c>
      <c r="C18" s="34">
        <v>5559.9</v>
      </c>
      <c r="D18" s="38" t="s">
        <v>69</v>
      </c>
      <c r="E18" s="38" t="s">
        <v>69</v>
      </c>
      <c r="F18" s="104"/>
      <c r="G18" s="105"/>
      <c r="H18" s="36" t="s">
        <v>69</v>
      </c>
      <c r="I18" s="32" t="s">
        <v>69</v>
      </c>
      <c r="J18" s="106"/>
      <c r="K18" s="106"/>
      <c r="L18" s="106"/>
      <c r="M18" s="110"/>
    </row>
    <row r="19" spans="1:15" x14ac:dyDescent="0.25">
      <c r="A19" s="1" t="s">
        <v>28</v>
      </c>
      <c r="B19" s="73">
        <v>45216</v>
      </c>
      <c r="C19" s="1">
        <v>5682.67</v>
      </c>
      <c r="D19" s="38" t="s">
        <v>69</v>
      </c>
      <c r="E19" s="38" t="s">
        <v>69</v>
      </c>
      <c r="F19" s="109">
        <v>9816</v>
      </c>
      <c r="G19" s="105">
        <v>45245</v>
      </c>
      <c r="H19" s="36" t="s">
        <v>69</v>
      </c>
      <c r="I19" s="32" t="s">
        <v>69</v>
      </c>
      <c r="J19" s="106" t="s">
        <v>57</v>
      </c>
      <c r="K19" s="106" t="s">
        <v>58</v>
      </c>
      <c r="L19" s="106" t="s">
        <v>21</v>
      </c>
      <c r="M19" s="111">
        <f>(C19+C20)-F19</f>
        <v>1327.42</v>
      </c>
    </row>
    <row r="20" spans="1:15" x14ac:dyDescent="0.25">
      <c r="A20" s="1" t="s">
        <v>29</v>
      </c>
      <c r="B20" s="73">
        <v>45204</v>
      </c>
      <c r="C20" s="1">
        <v>5460.75</v>
      </c>
      <c r="D20" s="38" t="s">
        <v>69</v>
      </c>
      <c r="E20" s="38" t="s">
        <v>69</v>
      </c>
      <c r="F20" s="109"/>
      <c r="G20" s="105"/>
      <c r="H20" s="36" t="s">
        <v>69</v>
      </c>
      <c r="I20" s="32" t="s">
        <v>69</v>
      </c>
      <c r="J20" s="106"/>
      <c r="K20" s="106"/>
      <c r="L20" s="106"/>
      <c r="M20" s="111"/>
    </row>
    <row r="21" spans="1:15" x14ac:dyDescent="0.25">
      <c r="A21" s="1" t="s">
        <v>30</v>
      </c>
      <c r="B21" s="73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73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72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7">
        <v>45159</v>
      </c>
      <c r="C25" s="38">
        <v>9071.11</v>
      </c>
      <c r="D25" s="38">
        <v>0</v>
      </c>
      <c r="E25" s="38" t="s">
        <v>42</v>
      </c>
      <c r="F25" s="104">
        <v>14891</v>
      </c>
      <c r="G25" s="49">
        <v>45187</v>
      </c>
      <c r="H25" s="107">
        <v>3564</v>
      </c>
      <c r="I25" s="108">
        <v>45595</v>
      </c>
      <c r="J25" s="48" t="s">
        <v>52</v>
      </c>
      <c r="K25" s="48" t="s">
        <v>53</v>
      </c>
      <c r="L25" s="48" t="s">
        <v>51</v>
      </c>
      <c r="M25" s="110">
        <f>(C26+C25)-(F25+H25)</f>
        <v>-127.80999999999767</v>
      </c>
    </row>
    <row r="26" spans="1:15" x14ac:dyDescent="0.25">
      <c r="A26" s="38" t="s">
        <v>100</v>
      </c>
      <c r="B26" s="47">
        <v>45159</v>
      </c>
      <c r="C26" s="38">
        <v>9256.08</v>
      </c>
      <c r="D26" s="38">
        <v>0</v>
      </c>
      <c r="E26" s="38" t="s">
        <v>42</v>
      </c>
      <c r="F26" s="104"/>
      <c r="G26" s="49">
        <v>45187</v>
      </c>
      <c r="H26" s="107"/>
      <c r="I26" s="108"/>
      <c r="J26" s="48" t="s">
        <v>52</v>
      </c>
      <c r="K26" s="48" t="s">
        <v>53</v>
      </c>
      <c r="L26" s="48" t="s">
        <v>51</v>
      </c>
      <c r="M26" s="110"/>
    </row>
    <row r="27" spans="1:15" x14ac:dyDescent="0.25">
      <c r="A27" s="1" t="s">
        <v>99</v>
      </c>
      <c r="B27" s="73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72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72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72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72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72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72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L19:L20"/>
    <mergeCell ref="M25:M26"/>
    <mergeCell ref="M19:M20"/>
    <mergeCell ref="M17:M18"/>
    <mergeCell ref="M12:M13"/>
    <mergeCell ref="L17:L18"/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K59"/>
  <sheetViews>
    <sheetView tabSelected="1" zoomScaleNormal="100" workbookViewId="0">
      <pane ySplit="1" topLeftCell="A11" activePane="bottomLeft" state="frozen"/>
      <selection pane="bottomLeft" activeCell="G25" sqref="G25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1" ht="30" x14ac:dyDescent="0.25">
      <c r="A1" s="10" t="s">
        <v>38</v>
      </c>
      <c r="B1" s="11" t="s">
        <v>1</v>
      </c>
      <c r="C1" s="10" t="s">
        <v>86</v>
      </c>
      <c r="D1" s="10" t="s">
        <v>87</v>
      </c>
      <c r="E1" s="10" t="s">
        <v>134</v>
      </c>
      <c r="F1" s="12" t="s">
        <v>37</v>
      </c>
      <c r="G1" s="12" t="s">
        <v>93</v>
      </c>
      <c r="H1" s="12" t="s">
        <v>90</v>
      </c>
      <c r="I1" s="12" t="s">
        <v>89</v>
      </c>
      <c r="J1" s="10" t="s">
        <v>88</v>
      </c>
      <c r="K1" s="12" t="s">
        <v>91</v>
      </c>
    </row>
    <row r="2" spans="1:11" x14ac:dyDescent="0.25">
      <c r="A2" s="83" t="str">
        <f>IFERROR(INDEX(Sheet2!B:B,MATCH(Sheet1!B2,Sheet2!A:A,0)),"")</f>
        <v>31 November 2022</v>
      </c>
      <c r="B2" s="74" t="s">
        <v>36</v>
      </c>
      <c r="C2" s="74">
        <v>5861001</v>
      </c>
      <c r="D2" s="84" t="s">
        <v>104</v>
      </c>
      <c r="E2" s="84" t="s">
        <v>137</v>
      </c>
      <c r="F2" s="74">
        <v>6719</v>
      </c>
      <c r="G2" s="85">
        <v>44917</v>
      </c>
      <c r="H2" s="74" t="s">
        <v>68</v>
      </c>
      <c r="I2" s="74" t="s">
        <v>105</v>
      </c>
      <c r="J2" s="74"/>
      <c r="K2" s="74" t="s">
        <v>69</v>
      </c>
    </row>
    <row r="3" spans="1:11" x14ac:dyDescent="0.25">
      <c r="A3" s="83">
        <f>IFERROR(INDEX(Sheet2!B:B,MATCH(Sheet1!B3,Sheet2!A:A,0)),"")</f>
        <v>44977</v>
      </c>
      <c r="B3" s="74" t="s">
        <v>35</v>
      </c>
      <c r="C3" s="74">
        <v>7919940</v>
      </c>
      <c r="D3" s="84">
        <v>44977</v>
      </c>
      <c r="E3" s="84" t="s">
        <v>137</v>
      </c>
      <c r="F3" s="74">
        <v>22009</v>
      </c>
      <c r="G3" s="85">
        <v>45005</v>
      </c>
      <c r="H3" s="74" t="s">
        <v>68</v>
      </c>
      <c r="I3" s="74" t="s">
        <v>106</v>
      </c>
      <c r="J3" s="74"/>
      <c r="K3" s="74"/>
    </row>
    <row r="4" spans="1:11" x14ac:dyDescent="0.25">
      <c r="A4" s="83">
        <f>IFERROR(INDEX(Sheet2!B:B,MATCH(Sheet1!B4,Sheet2!A:A,0)),"")</f>
        <v>44984</v>
      </c>
      <c r="B4" s="74" t="s">
        <v>34</v>
      </c>
      <c r="C4" s="74">
        <v>8128514</v>
      </c>
      <c r="D4" s="84">
        <v>44985</v>
      </c>
      <c r="E4" s="84" t="s">
        <v>137</v>
      </c>
      <c r="F4" s="74">
        <v>6843</v>
      </c>
      <c r="G4" s="85">
        <v>44991</v>
      </c>
      <c r="H4" s="74" t="s">
        <v>68</v>
      </c>
      <c r="I4" s="74" t="s">
        <v>107</v>
      </c>
      <c r="J4" s="74" t="s">
        <v>157</v>
      </c>
      <c r="K4" s="74" t="s">
        <v>69</v>
      </c>
    </row>
    <row r="5" spans="1:11" x14ac:dyDescent="0.25">
      <c r="A5" s="83">
        <f>IFERROR(INDEX(Sheet2!B:B,MATCH(Sheet1!B5,Sheet2!A:A,0)),"")</f>
        <v>44994</v>
      </c>
      <c r="B5" s="74" t="s">
        <v>33</v>
      </c>
      <c r="C5" s="74">
        <v>8374152</v>
      </c>
      <c r="D5" s="84">
        <v>44995</v>
      </c>
      <c r="E5" s="84" t="s">
        <v>137</v>
      </c>
      <c r="F5" s="74">
        <v>4604</v>
      </c>
      <c r="G5" s="85">
        <v>45005</v>
      </c>
      <c r="H5" s="74" t="s">
        <v>68</v>
      </c>
      <c r="I5" s="74" t="s">
        <v>108</v>
      </c>
      <c r="J5" s="74" t="s">
        <v>157</v>
      </c>
      <c r="K5" s="74"/>
    </row>
    <row r="6" spans="1:11" x14ac:dyDescent="0.25">
      <c r="A6" s="83">
        <f>IFERROR(INDEX(Sheet2!B:B,MATCH(Sheet1!B6,Sheet2!A:A,0)),"")</f>
        <v>45043</v>
      </c>
      <c r="B6" s="74" t="s">
        <v>95</v>
      </c>
      <c r="C6" s="74">
        <v>9157562</v>
      </c>
      <c r="D6" s="84">
        <v>45024</v>
      </c>
      <c r="E6" s="84" t="s">
        <v>137</v>
      </c>
      <c r="F6" s="74">
        <v>9898</v>
      </c>
      <c r="G6" s="85">
        <v>45051</v>
      </c>
      <c r="H6" s="74" t="s">
        <v>68</v>
      </c>
      <c r="I6" s="86" t="s">
        <v>109</v>
      </c>
      <c r="J6" s="74"/>
      <c r="K6" s="74"/>
    </row>
    <row r="7" spans="1:11" x14ac:dyDescent="0.25">
      <c r="A7" s="83">
        <f>IFERROR(INDEX(Sheet2!B:B,MATCH(Sheet1!B7,Sheet2!A:A,0)),"")</f>
        <v>45030</v>
      </c>
      <c r="B7" s="74" t="s">
        <v>96</v>
      </c>
      <c r="C7" s="74">
        <v>9350534</v>
      </c>
      <c r="D7" s="84">
        <v>45033</v>
      </c>
      <c r="E7" s="84" t="s">
        <v>137</v>
      </c>
      <c r="F7" s="74">
        <v>5297</v>
      </c>
      <c r="G7" s="85">
        <v>45056</v>
      </c>
      <c r="H7" s="74" t="s">
        <v>68</v>
      </c>
      <c r="I7" s="86" t="s">
        <v>110</v>
      </c>
      <c r="J7" s="74"/>
      <c r="K7" s="74"/>
    </row>
    <row r="8" spans="1:11" x14ac:dyDescent="0.25">
      <c r="A8" s="44">
        <f>IFERROR(INDEX(Sheet2!B:B,MATCH(Sheet1!B8,Sheet2!A:A,0)),"")</f>
        <v>45040</v>
      </c>
      <c r="B8" t="s">
        <v>97</v>
      </c>
      <c r="C8">
        <v>9564580</v>
      </c>
      <c r="D8" s="45">
        <v>45042</v>
      </c>
      <c r="E8" s="45" t="s">
        <v>137</v>
      </c>
      <c r="F8">
        <v>5696</v>
      </c>
      <c r="G8" s="46">
        <v>45056</v>
      </c>
      <c r="I8" s="50" t="s">
        <v>111</v>
      </c>
      <c r="J8" t="s">
        <v>157</v>
      </c>
    </row>
    <row r="9" spans="1:11" x14ac:dyDescent="0.25">
      <c r="A9" s="44">
        <f>IFERROR(INDEX(Sheet2!B:B,MATCH(Sheet1!B9,Sheet2!A:A,0)),"")</f>
        <v>45043</v>
      </c>
      <c r="B9" t="s">
        <v>98</v>
      </c>
      <c r="C9">
        <v>9620734</v>
      </c>
      <c r="D9" s="45">
        <v>45044</v>
      </c>
      <c r="E9" s="45" t="s">
        <v>137</v>
      </c>
      <c r="F9">
        <v>5788</v>
      </c>
      <c r="G9" s="46">
        <v>45056</v>
      </c>
      <c r="I9" s="50" t="s">
        <v>111</v>
      </c>
      <c r="J9" t="s">
        <v>157</v>
      </c>
    </row>
    <row r="10" spans="1:11" x14ac:dyDescent="0.25">
      <c r="A10" s="83">
        <f>IFERROR(INDEX(Sheet2!B:B,MATCH(Sheet1!B10,Sheet2!A:A,0)),"")</f>
        <v>45156</v>
      </c>
      <c r="B10" s="74" t="s">
        <v>99</v>
      </c>
      <c r="C10" s="74">
        <v>3307977</v>
      </c>
      <c r="D10" s="84">
        <v>45157</v>
      </c>
      <c r="E10" s="87" t="s">
        <v>135</v>
      </c>
      <c r="F10" s="88">
        <v>5273</v>
      </c>
      <c r="G10" s="97">
        <v>45462</v>
      </c>
      <c r="H10" s="74" t="s">
        <v>68</v>
      </c>
      <c r="I10" s="86" t="s">
        <v>112</v>
      </c>
      <c r="J10" s="74"/>
      <c r="K10" s="74"/>
    </row>
    <row r="11" spans="1:11" x14ac:dyDescent="0.25">
      <c r="A11" s="83">
        <f>IFERROR(INDEX(Sheet2!B:B,MATCH(Sheet1!B11,Sheet2!A:A,0)),"")</f>
        <v>45159</v>
      </c>
      <c r="B11" s="74" t="s">
        <v>100</v>
      </c>
      <c r="C11" s="74">
        <v>3337713</v>
      </c>
      <c r="D11" s="84">
        <v>45159</v>
      </c>
      <c r="E11" s="84" t="s">
        <v>135</v>
      </c>
      <c r="F11" s="74">
        <v>7551</v>
      </c>
      <c r="G11" s="85">
        <v>45174</v>
      </c>
      <c r="H11" s="74" t="s">
        <v>68</v>
      </c>
      <c r="I11" s="86" t="s">
        <v>113</v>
      </c>
      <c r="J11" s="74" t="s">
        <v>157</v>
      </c>
      <c r="K11" s="74"/>
    </row>
    <row r="12" spans="1:11" x14ac:dyDescent="0.25">
      <c r="A12" s="83">
        <f>IFERROR(INDEX(Sheet2!B:B,MATCH(Sheet1!B12,Sheet2!A:A,0)),"")</f>
        <v>45159</v>
      </c>
      <c r="B12" s="74" t="s">
        <v>101</v>
      </c>
      <c r="C12" s="74">
        <v>3403745</v>
      </c>
      <c r="D12" s="84">
        <v>45161</v>
      </c>
      <c r="E12" s="87" t="s">
        <v>135</v>
      </c>
      <c r="F12" s="88">
        <v>7391</v>
      </c>
      <c r="G12" s="97">
        <v>45462</v>
      </c>
      <c r="H12" s="74" t="s">
        <v>68</v>
      </c>
      <c r="I12" s="86" t="s">
        <v>114</v>
      </c>
      <c r="J12" s="74"/>
      <c r="K12" s="74"/>
    </row>
    <row r="13" spans="1:11" x14ac:dyDescent="0.25">
      <c r="A13" s="83">
        <f>IFERROR(INDEX(Sheet2!B:B,MATCH(Sheet1!B13,Sheet2!A:A,0)),"")</f>
        <v>45161</v>
      </c>
      <c r="B13" s="74" t="s">
        <v>102</v>
      </c>
      <c r="C13" s="74">
        <v>3440075</v>
      </c>
      <c r="D13" s="84">
        <v>45162</v>
      </c>
      <c r="E13" s="84" t="s">
        <v>138</v>
      </c>
      <c r="F13" s="74">
        <v>8547</v>
      </c>
      <c r="G13" s="85">
        <v>45190</v>
      </c>
      <c r="H13" s="74" t="s">
        <v>68</v>
      </c>
      <c r="I13" s="89">
        <v>100380025849</v>
      </c>
      <c r="J13" s="74"/>
      <c r="K13" s="74"/>
    </row>
    <row r="14" spans="1:11" x14ac:dyDescent="0.25">
      <c r="A14" s="44" t="str">
        <f>IFERROR(INDEX(Sheet2!B:B,MATCH(Sheet1!B14,Sheet2!A:A,0)),"")</f>
        <v/>
      </c>
      <c r="B14" t="s">
        <v>103</v>
      </c>
      <c r="C14" t="s">
        <v>69</v>
      </c>
      <c r="D14" s="45" t="s">
        <v>69</v>
      </c>
      <c r="E14" s="45"/>
      <c r="H14" t="s">
        <v>69</v>
      </c>
      <c r="I14" s="51" t="s">
        <v>69</v>
      </c>
    </row>
    <row r="15" spans="1:11" x14ac:dyDescent="0.25">
      <c r="A15" s="83">
        <f>IFERROR(INDEX(Sheet2!B:B,MATCH(Sheet1!B15,Sheet2!A:A,0)),"")</f>
        <v>45176</v>
      </c>
      <c r="B15" s="74" t="s">
        <v>32</v>
      </c>
      <c r="C15" s="74">
        <v>3799502</v>
      </c>
      <c r="D15" s="84">
        <v>45177</v>
      </c>
      <c r="E15" s="84" t="s">
        <v>138</v>
      </c>
      <c r="F15" s="74">
        <v>9070</v>
      </c>
      <c r="G15" s="85">
        <v>45233</v>
      </c>
      <c r="H15" s="74" t="s">
        <v>68</v>
      </c>
      <c r="I15" s="90">
        <v>100380028112</v>
      </c>
      <c r="J15" s="74"/>
      <c r="K15" s="74"/>
    </row>
    <row r="16" spans="1:11" x14ac:dyDescent="0.25">
      <c r="A16" s="83">
        <f>IFERROR(INDEX(Sheet2!B:B,MATCH(Sheet1!B16,Sheet2!A:A,0)),"")</f>
        <v>45177</v>
      </c>
      <c r="B16" s="74" t="s">
        <v>31</v>
      </c>
      <c r="C16" s="74">
        <v>3817667</v>
      </c>
      <c r="D16" s="84">
        <v>45178</v>
      </c>
      <c r="E16" s="84" t="s">
        <v>138</v>
      </c>
      <c r="F16" s="74">
        <v>8904</v>
      </c>
      <c r="G16" s="85">
        <v>45233</v>
      </c>
      <c r="H16" s="74" t="s">
        <v>68</v>
      </c>
      <c r="I16" s="90">
        <v>10300047626</v>
      </c>
      <c r="J16" s="74"/>
      <c r="K16" s="74"/>
    </row>
    <row r="17" spans="1:11" x14ac:dyDescent="0.25">
      <c r="A17" s="83">
        <f>IFERROR(INDEX(Sheet2!B:B,MATCH(Sheet1!B17,Sheet2!A:A,0)),"")</f>
        <v>45180</v>
      </c>
      <c r="B17" s="74" t="s">
        <v>30</v>
      </c>
      <c r="C17" s="74">
        <v>3868042</v>
      </c>
      <c r="D17" s="84">
        <v>45181</v>
      </c>
      <c r="E17" s="87" t="s">
        <v>135</v>
      </c>
      <c r="F17" s="88">
        <v>4309</v>
      </c>
      <c r="G17" s="97">
        <v>45453</v>
      </c>
      <c r="H17" s="74" t="s">
        <v>68</v>
      </c>
      <c r="I17" s="86" t="s">
        <v>115</v>
      </c>
      <c r="J17" s="74"/>
      <c r="K17" s="74"/>
    </row>
    <row r="18" spans="1:11" x14ac:dyDescent="0.25">
      <c r="A18" s="44">
        <f>IFERROR(INDEX(Sheet2!B:B,MATCH(Sheet1!B18,Sheet2!A:A,0)),"")</f>
        <v>45204</v>
      </c>
      <c r="B18" t="s">
        <v>29</v>
      </c>
      <c r="C18">
        <v>4479626</v>
      </c>
      <c r="D18" s="45">
        <v>45206</v>
      </c>
      <c r="E18" s="55" t="s">
        <v>135</v>
      </c>
      <c r="F18" s="56">
        <v>4442</v>
      </c>
      <c r="G18" s="97">
        <v>45469</v>
      </c>
      <c r="I18" s="50" t="s">
        <v>116</v>
      </c>
    </row>
    <row r="19" spans="1:11" x14ac:dyDescent="0.25">
      <c r="A19" s="44">
        <f>IFERROR(INDEX(Sheet2!B:B,MATCH(Sheet1!B19,Sheet2!A:A,0)),"")</f>
        <v>45216</v>
      </c>
      <c r="B19" t="s">
        <v>28</v>
      </c>
      <c r="C19">
        <v>4758161</v>
      </c>
      <c r="D19" s="45">
        <v>45218</v>
      </c>
      <c r="E19" s="55" t="s">
        <v>135</v>
      </c>
      <c r="F19" s="56">
        <v>4625</v>
      </c>
      <c r="G19" s="57">
        <v>45468</v>
      </c>
      <c r="I19" s="50" t="s">
        <v>117</v>
      </c>
    </row>
    <row r="20" spans="1:11" x14ac:dyDescent="0.25">
      <c r="A20" s="83">
        <f>IFERROR(INDEX(Sheet2!B:B,MATCH(Sheet1!B20,Sheet2!A:A,0)),"")</f>
        <v>45218</v>
      </c>
      <c r="B20" s="74" t="s">
        <v>27</v>
      </c>
      <c r="C20" s="74">
        <v>4792598</v>
      </c>
      <c r="D20" s="84">
        <v>45219</v>
      </c>
      <c r="E20" s="84" t="s">
        <v>136</v>
      </c>
      <c r="F20" s="74">
        <v>4551</v>
      </c>
      <c r="G20" s="85">
        <v>45237</v>
      </c>
      <c r="H20" s="74" t="s">
        <v>68</v>
      </c>
      <c r="I20" s="90" t="s">
        <v>118</v>
      </c>
      <c r="J20" s="74" t="s">
        <v>157</v>
      </c>
      <c r="K20" s="74"/>
    </row>
    <row r="21" spans="1:11" x14ac:dyDescent="0.25">
      <c r="A21" s="83">
        <f>IFERROR(INDEX(Sheet2!B:B,MATCH(Sheet1!B21,Sheet2!A:A,0)),"")</f>
        <v>45221</v>
      </c>
      <c r="B21" s="74" t="s">
        <v>26</v>
      </c>
      <c r="C21" s="74">
        <v>4848440</v>
      </c>
      <c r="D21" s="84">
        <v>45222</v>
      </c>
      <c r="E21" s="84" t="s">
        <v>136</v>
      </c>
      <c r="F21" s="74">
        <v>4496</v>
      </c>
      <c r="G21" s="85">
        <v>45441</v>
      </c>
      <c r="H21" s="74" t="s">
        <v>68</v>
      </c>
      <c r="I21" s="90" t="s">
        <v>119</v>
      </c>
      <c r="J21" s="74"/>
      <c r="K21" s="74"/>
    </row>
    <row r="22" spans="1:11" x14ac:dyDescent="0.25">
      <c r="A22" s="44">
        <f>IFERROR(INDEX(Sheet2!B:B,MATCH(Sheet1!B22,Sheet2!A:A,0)),"")</f>
        <v>45221</v>
      </c>
      <c r="B22" t="s">
        <v>25</v>
      </c>
      <c r="C22">
        <v>4845527</v>
      </c>
      <c r="D22" s="45">
        <v>45222</v>
      </c>
      <c r="E22" s="58" t="s">
        <v>136</v>
      </c>
      <c r="F22" s="59">
        <v>4201</v>
      </c>
      <c r="G22" s="96">
        <v>45441</v>
      </c>
      <c r="H22" s="74" t="s">
        <v>202</v>
      </c>
      <c r="I22" s="50" t="s">
        <v>120</v>
      </c>
    </row>
    <row r="23" spans="1:11" x14ac:dyDescent="0.25">
      <c r="A23" s="83">
        <f>IFERROR(INDEX(Sheet2!B:B,MATCH(Sheet1!B23,Sheet2!A:A,0)),"")</f>
        <v>45225</v>
      </c>
      <c r="B23" s="74" t="s">
        <v>24</v>
      </c>
      <c r="C23" s="74">
        <v>4929602</v>
      </c>
      <c r="D23" s="84">
        <v>45226</v>
      </c>
      <c r="E23" s="87" t="s">
        <v>135</v>
      </c>
      <c r="F23" s="88">
        <v>4049</v>
      </c>
      <c r="G23" s="97">
        <v>45469</v>
      </c>
      <c r="H23" s="74" t="s">
        <v>68</v>
      </c>
      <c r="I23" s="86" t="s">
        <v>121</v>
      </c>
      <c r="J23" s="74"/>
      <c r="K23" s="74"/>
    </row>
    <row r="24" spans="1:11" x14ac:dyDescent="0.25">
      <c r="A24" s="83">
        <f>IFERROR(INDEX(Sheet2!B:B,MATCH(Sheet1!B24,Sheet2!A:A,0)),"")</f>
        <v>45237</v>
      </c>
      <c r="B24" s="74" t="s">
        <v>22</v>
      </c>
      <c r="C24" s="74">
        <v>5227518</v>
      </c>
      <c r="D24" s="84">
        <v>45238</v>
      </c>
      <c r="E24" s="87" t="s">
        <v>135</v>
      </c>
      <c r="F24" s="88">
        <v>4461</v>
      </c>
      <c r="G24" s="97">
        <v>45469</v>
      </c>
      <c r="H24" s="74" t="s">
        <v>68</v>
      </c>
      <c r="I24" s="86" t="s">
        <v>122</v>
      </c>
      <c r="J24" s="74"/>
      <c r="K24" s="74"/>
    </row>
    <row r="25" spans="1:11" x14ac:dyDescent="0.25">
      <c r="A25" s="83">
        <f>IFERROR(INDEX(Sheet2!B:B,MATCH(Sheet1!B25,Sheet2!A:A,0)),"")</f>
        <v>45264</v>
      </c>
      <c r="B25" s="74" t="s">
        <v>8</v>
      </c>
      <c r="C25" s="74">
        <v>5874109</v>
      </c>
      <c r="D25" s="84">
        <v>45267</v>
      </c>
      <c r="E25" s="84" t="s">
        <v>136</v>
      </c>
      <c r="F25" s="74">
        <v>4244</v>
      </c>
      <c r="G25" s="74"/>
      <c r="H25" s="74" t="s">
        <v>68</v>
      </c>
      <c r="I25" s="86" t="s">
        <v>123</v>
      </c>
      <c r="J25" s="74"/>
      <c r="K25" s="74"/>
    </row>
    <row r="26" spans="1:11" x14ac:dyDescent="0.25">
      <c r="A26" s="83">
        <f>IFERROR(INDEX(Sheet2!B:B,MATCH(Sheet1!B26,Sheet2!A:A,0)),"")</f>
        <v>45264</v>
      </c>
      <c r="B26" s="74" t="s">
        <v>7</v>
      </c>
      <c r="C26" s="74">
        <v>5951661</v>
      </c>
      <c r="D26" s="84">
        <v>45271</v>
      </c>
      <c r="E26" s="84" t="s">
        <v>136</v>
      </c>
      <c r="F26" s="74">
        <v>4265</v>
      </c>
      <c r="G26" s="74"/>
      <c r="H26" s="74" t="s">
        <v>68</v>
      </c>
      <c r="I26" s="86" t="s">
        <v>162</v>
      </c>
      <c r="J26" s="74"/>
      <c r="K26" s="74"/>
    </row>
    <row r="27" spans="1:11" x14ac:dyDescent="0.25">
      <c r="A27" s="83">
        <f>IFERROR(INDEX(Sheet2!B:B,MATCH(Sheet1!B27,Sheet2!A:A,0)),"")</f>
        <v>45286</v>
      </c>
      <c r="B27" s="74" t="s">
        <v>6</v>
      </c>
      <c r="C27" s="74">
        <v>6301293</v>
      </c>
      <c r="D27" s="84">
        <v>45286</v>
      </c>
      <c r="E27" s="84" t="s">
        <v>136</v>
      </c>
      <c r="F27" s="74">
        <v>4502</v>
      </c>
      <c r="G27" s="74"/>
      <c r="H27" s="74" t="s">
        <v>68</v>
      </c>
      <c r="I27" s="86" t="s">
        <v>124</v>
      </c>
      <c r="J27" s="74" t="s">
        <v>157</v>
      </c>
      <c r="K27" s="74"/>
    </row>
    <row r="28" spans="1:11" x14ac:dyDescent="0.25">
      <c r="A28" s="44">
        <f>IFERROR(INDEX(Sheet2!B:B,MATCH(Sheet1!B28,Sheet2!A:A,0)),"")</f>
        <v>44957</v>
      </c>
      <c r="B28" t="s">
        <v>0</v>
      </c>
      <c r="C28">
        <v>7217927</v>
      </c>
      <c r="D28" s="45">
        <v>45324</v>
      </c>
      <c r="E28" s="45" t="s">
        <v>138</v>
      </c>
      <c r="F28">
        <v>3808</v>
      </c>
      <c r="G28" s="46">
        <v>44987</v>
      </c>
      <c r="I28" s="50" t="s">
        <v>125</v>
      </c>
    </row>
    <row r="29" spans="1:11" x14ac:dyDescent="0.25">
      <c r="A29" s="44">
        <f>IFERROR(INDEX(Sheet2!B:B,MATCH(Sheet1!B29,Sheet2!A:A,0)),"")</f>
        <v>45328</v>
      </c>
      <c r="B29" t="s">
        <v>5</v>
      </c>
      <c r="C29">
        <v>7373152</v>
      </c>
      <c r="D29" s="45">
        <v>45330</v>
      </c>
      <c r="E29" s="55" t="s">
        <v>135</v>
      </c>
      <c r="F29" s="56">
        <v>7233</v>
      </c>
      <c r="G29" s="57" t="s">
        <v>69</v>
      </c>
      <c r="I29" s="50">
        <v>2402092</v>
      </c>
    </row>
    <row r="30" spans="1:11" x14ac:dyDescent="0.25">
      <c r="A30" s="44">
        <f>IFERROR(INDEX(Sheet2!B:B,MATCH(Sheet1!B30,Sheet2!A:A,0)),"")</f>
        <v>45330</v>
      </c>
      <c r="B30" t="s">
        <v>70</v>
      </c>
      <c r="C30">
        <v>7393730</v>
      </c>
      <c r="D30" s="45">
        <v>45331</v>
      </c>
      <c r="E30" s="58" t="s">
        <v>136</v>
      </c>
      <c r="F30" s="59">
        <v>4093</v>
      </c>
      <c r="G30" s="96">
        <v>45483</v>
      </c>
      <c r="I30" s="50" t="s">
        <v>126</v>
      </c>
    </row>
    <row r="31" spans="1:11" x14ac:dyDescent="0.25">
      <c r="A31" s="44">
        <f>IFERROR(INDEX(Sheet2!B:B,MATCH(Sheet1!B31,Sheet2!A:A,0)),"")</f>
        <v>45343</v>
      </c>
      <c r="B31" t="s">
        <v>71</v>
      </c>
      <c r="C31">
        <v>7788001</v>
      </c>
      <c r="D31" s="45">
        <v>45345</v>
      </c>
      <c r="E31" s="60" t="s">
        <v>139</v>
      </c>
      <c r="F31" s="20">
        <v>4239</v>
      </c>
      <c r="G31" s="61">
        <v>44999</v>
      </c>
      <c r="I31" t="s">
        <v>164</v>
      </c>
    </row>
    <row r="32" spans="1:11" x14ac:dyDescent="0.25">
      <c r="A32" s="92">
        <f>IFERROR(INDEX(Sheet2!B:B,MATCH(Sheet1!B32,Sheet2!A:A,0)),"")</f>
        <v>45362</v>
      </c>
      <c r="B32" s="17" t="s">
        <v>84</v>
      </c>
      <c r="C32" s="17">
        <v>8275813</v>
      </c>
      <c r="D32" s="93">
        <v>45364</v>
      </c>
      <c r="E32" s="17" t="s">
        <v>139</v>
      </c>
      <c r="F32" s="17">
        <v>10663</v>
      </c>
      <c r="G32" s="94">
        <v>45388</v>
      </c>
      <c r="H32" s="17"/>
      <c r="I32" s="17" t="s">
        <v>165</v>
      </c>
      <c r="J32" t="s">
        <v>157</v>
      </c>
    </row>
    <row r="33" spans="1:10" x14ac:dyDescent="0.25">
      <c r="A33" s="44">
        <f>IFERROR(INDEX(Sheet2!B:B,MATCH(Sheet1!B33,Sheet2!A:A,0)),"")</f>
        <v>45364</v>
      </c>
      <c r="B33" t="s">
        <v>85</v>
      </c>
      <c r="C33">
        <v>8316663</v>
      </c>
      <c r="D33" s="45">
        <v>45365</v>
      </c>
      <c r="E33" t="s">
        <v>136</v>
      </c>
      <c r="F33">
        <v>7352</v>
      </c>
      <c r="G33" s="46">
        <v>45385</v>
      </c>
      <c r="I33" s="50" t="s">
        <v>166</v>
      </c>
    </row>
    <row r="34" spans="1:10" x14ac:dyDescent="0.25">
      <c r="A34" s="92">
        <f>IFERROR(INDEX(Sheet2!B:B,MATCH(Sheet1!B34,Sheet2!A:A,0)),"")</f>
        <v>45367</v>
      </c>
      <c r="B34" s="17" t="s">
        <v>92</v>
      </c>
      <c r="C34" s="17">
        <v>8408984</v>
      </c>
      <c r="D34" s="93">
        <v>45369</v>
      </c>
      <c r="E34" s="17" t="s">
        <v>136</v>
      </c>
      <c r="F34" s="17">
        <v>4009</v>
      </c>
      <c r="G34" s="94">
        <v>45386</v>
      </c>
      <c r="H34" s="17"/>
      <c r="I34" s="95" t="s">
        <v>167</v>
      </c>
      <c r="J34" t="s">
        <v>157</v>
      </c>
    </row>
    <row r="35" spans="1:10" x14ac:dyDescent="0.25">
      <c r="A35" s="44">
        <f>IFERROR(INDEX(Sheet2!B:B,MATCH(Sheet1!B35,Sheet2!A:A,0)),"")</f>
        <v>45373</v>
      </c>
      <c r="B35" t="s">
        <v>129</v>
      </c>
      <c r="C35">
        <v>8574361</v>
      </c>
      <c r="D35" s="45">
        <v>45374</v>
      </c>
      <c r="E35" t="s">
        <v>136</v>
      </c>
      <c r="F35">
        <v>5359</v>
      </c>
      <c r="G35" s="46">
        <v>45398</v>
      </c>
      <c r="I35" s="50" t="s">
        <v>168</v>
      </c>
    </row>
    <row r="36" spans="1:10" x14ac:dyDescent="0.25">
      <c r="A36" s="92">
        <f>IFERROR(INDEX(Sheet2!B:B,MATCH(Sheet1!B36,Sheet2!A:A,0)),"")</f>
        <v>45376</v>
      </c>
      <c r="B36" s="17" t="s">
        <v>130</v>
      </c>
      <c r="C36" s="17">
        <v>8620872</v>
      </c>
      <c r="D36" s="93">
        <v>45377</v>
      </c>
      <c r="E36" s="17" t="s">
        <v>136</v>
      </c>
      <c r="F36" s="17">
        <v>4188</v>
      </c>
      <c r="G36" s="94">
        <v>45398</v>
      </c>
      <c r="H36" s="17"/>
      <c r="I36" s="95" t="s">
        <v>169</v>
      </c>
      <c r="J36" t="s">
        <v>157</v>
      </c>
    </row>
    <row r="37" spans="1:10" x14ac:dyDescent="0.25">
      <c r="A37" s="44" t="str">
        <f>IFERROR(INDEX(Sheet2!B:B,MATCH(Sheet1!#REF!,Sheet2!A:A,0)),"")</f>
        <v/>
      </c>
    </row>
    <row r="38" spans="1:10" x14ac:dyDescent="0.25">
      <c r="A38" s="44" t="str">
        <f>IFERROR(INDEX(Sheet2!B40:B71,MATCH(Sheet1!#REF!,Sheet2!A39:A71,0)),"")</f>
        <v/>
      </c>
    </row>
    <row r="39" spans="1:10" x14ac:dyDescent="0.25">
      <c r="A39" s="44" t="str">
        <f>IFERROR(INDEX(Sheet2!B41:B72,MATCH(Sheet1!#REF!,Sheet2!A40:A72,0)),"")</f>
        <v/>
      </c>
    </row>
    <row r="40" spans="1:10" x14ac:dyDescent="0.25">
      <c r="A40" s="44" t="str">
        <f>IFERROR(INDEX(Sheet2!B43:B73,MATCH(Sheet1!#REF!,Sheet2!A41:A73,0)),"")</f>
        <v/>
      </c>
    </row>
    <row r="41" spans="1:10" x14ac:dyDescent="0.25">
      <c r="A41" s="44" t="str">
        <f>IFERROR(INDEX(Sheet2!B43:B74,MATCH(Sheet1!#REF!,Sheet2!A43:A74,0)),"")</f>
        <v/>
      </c>
    </row>
    <row r="42" spans="1:10" x14ac:dyDescent="0.25">
      <c r="A42" s="44" t="str">
        <f>IFERROR(INDEX(Sheet2!B44:B75,MATCH(Sheet1!#REF!,Sheet2!A43:A75,0)),"")</f>
        <v/>
      </c>
    </row>
    <row r="43" spans="1:10" x14ac:dyDescent="0.25">
      <c r="A43" s="44" t="str">
        <f>IFERROR(INDEX(Sheet2!B45:B76,MATCH(Sheet1!#REF!,Sheet2!A44:A76,0)),"")</f>
        <v/>
      </c>
    </row>
    <row r="44" spans="1:10" x14ac:dyDescent="0.25">
      <c r="A44" s="44" t="str">
        <f>IFERROR(INDEX(Sheet2!B46:B77,MATCH(Sheet1!#REF!,Sheet2!A45:A77,0)),"")</f>
        <v/>
      </c>
    </row>
    <row r="45" spans="1:10" x14ac:dyDescent="0.25">
      <c r="A45" s="44" t="str">
        <f>IFERROR(INDEX(Sheet2!B47:B78,MATCH(Sheet1!#REF!,Sheet2!A46:A78,0)),"")</f>
        <v/>
      </c>
    </row>
    <row r="46" spans="1:10" x14ac:dyDescent="0.25">
      <c r="A46" s="44" t="str">
        <f>IFERROR(INDEX(Sheet2!B48:B79,MATCH(Sheet1!#REF!,Sheet2!A47:A79,0)),"")</f>
        <v/>
      </c>
    </row>
    <row r="47" spans="1:10" x14ac:dyDescent="0.25">
      <c r="A47" s="44" t="str">
        <f>IFERROR(INDEX(Sheet2!B49:B80,MATCH(Sheet1!#REF!,Sheet2!A48:A80,0)),"")</f>
        <v/>
      </c>
    </row>
    <row r="48" spans="1:10" x14ac:dyDescent="0.25">
      <c r="A48" s="44" t="str">
        <f>IFERROR(INDEX(Sheet2!B50:B81,MATCH(Sheet1!#REF!,Sheet2!A49:A81,0)),"")</f>
        <v/>
      </c>
    </row>
    <row r="49" spans="1:1" x14ac:dyDescent="0.25">
      <c r="A49" s="44" t="str">
        <f>IFERROR(INDEX(Sheet2!B51:B82,MATCH(Sheet1!#REF!,Sheet2!A50:A82,0)),"")</f>
        <v/>
      </c>
    </row>
    <row r="50" spans="1:1" x14ac:dyDescent="0.25">
      <c r="A50" s="44" t="str">
        <f>IFERROR(INDEX(Sheet2!B52:B83,MATCH(Sheet1!#REF!,Sheet2!A51:A83,0)),"")</f>
        <v/>
      </c>
    </row>
    <row r="51" spans="1:1" x14ac:dyDescent="0.25">
      <c r="A51" s="44" t="str">
        <f>IFERROR(INDEX(Sheet2!B53:B84,MATCH(Sheet1!#REF!,Sheet2!A52:A84,0)),"")</f>
        <v/>
      </c>
    </row>
    <row r="52" spans="1:1" x14ac:dyDescent="0.25">
      <c r="A52" s="44" t="str">
        <f>IFERROR(INDEX(Sheet2!B54:B85,MATCH(Sheet1!#REF!,Sheet2!A53:A85,0)),"")</f>
        <v/>
      </c>
    </row>
    <row r="53" spans="1:1" x14ac:dyDescent="0.25">
      <c r="A53" s="44" t="str">
        <f>IFERROR(INDEX(Sheet2!B55:B86,MATCH(Sheet1!#REF!,Sheet2!A54:A86,0)),"")</f>
        <v/>
      </c>
    </row>
    <row r="54" spans="1:1" x14ac:dyDescent="0.25">
      <c r="A54" s="44" t="str">
        <f>IFERROR(INDEX(Sheet2!B56:B87,MATCH(Sheet1!#REF!,Sheet2!A55:A87,0)),"")</f>
        <v/>
      </c>
    </row>
    <row r="55" spans="1:1" x14ac:dyDescent="0.25">
      <c r="A55" s="44" t="str">
        <f>IFERROR(INDEX(Sheet2!B57:B88,MATCH(Sheet1!#REF!,Sheet2!A56:A88,0)),"")</f>
        <v/>
      </c>
    </row>
    <row r="56" spans="1:1" x14ac:dyDescent="0.25">
      <c r="A56" s="44" t="str">
        <f>IFERROR(INDEX(Sheet2!B58:B89,MATCH(Sheet1!#REF!,Sheet2!A57:A89,0)),"")</f>
        <v/>
      </c>
    </row>
    <row r="57" spans="1:1" x14ac:dyDescent="0.25">
      <c r="A57" s="44" t="str">
        <f>IFERROR(INDEX(Sheet2!B59:B90,MATCH(Sheet1!#REF!,Sheet2!A58:A90,0)),"")</f>
        <v/>
      </c>
    </row>
    <row r="58" spans="1:1" x14ac:dyDescent="0.25">
      <c r="A58" s="44" t="str">
        <f>IFERROR(INDEX(Sheet2!B60:B91,MATCH(Sheet1!#REF!,Sheet2!A59:A91,0)),"")</f>
        <v/>
      </c>
    </row>
    <row r="59" spans="1:1" x14ac:dyDescent="0.25">
      <c r="A59" s="44" t="str">
        <f>IFERROR(INDEX(Sheet2!B61:B92,MATCH(Sheet1!#REF!,Sheet2!A60:A92,0)),"")</f>
        <v/>
      </c>
    </row>
  </sheetData>
  <autoFilter ref="A1:K59" xr:uid="{9C9B6DC8-6A68-4D23-BC19-729348F5308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179</v>
      </c>
      <c r="C1">
        <v>122142</v>
      </c>
      <c r="D1" t="s">
        <v>180</v>
      </c>
      <c r="F1" t="s">
        <v>181</v>
      </c>
      <c r="G1" s="91">
        <v>7538</v>
      </c>
    </row>
    <row r="2" spans="1:8" x14ac:dyDescent="0.25">
      <c r="B2">
        <v>8408984</v>
      </c>
      <c r="C2" t="s">
        <v>182</v>
      </c>
      <c r="D2">
        <v>121480</v>
      </c>
      <c r="E2" t="s">
        <v>183</v>
      </c>
      <c r="G2" t="s">
        <v>181</v>
      </c>
      <c r="H2" s="91">
        <v>7216</v>
      </c>
    </row>
    <row r="3" spans="1:8" x14ac:dyDescent="0.25">
      <c r="B3">
        <v>8275813</v>
      </c>
      <c r="C3" t="s">
        <v>184</v>
      </c>
      <c r="D3">
        <v>121162</v>
      </c>
      <c r="E3" t="s">
        <v>185</v>
      </c>
      <c r="G3" t="s">
        <v>186</v>
      </c>
      <c r="H3" s="91">
        <v>19194</v>
      </c>
    </row>
    <row r="4" spans="1:8" x14ac:dyDescent="0.25">
      <c r="B4">
        <v>6301293</v>
      </c>
      <c r="C4" t="s">
        <v>187</v>
      </c>
      <c r="D4">
        <v>115537</v>
      </c>
      <c r="E4" t="s">
        <v>188</v>
      </c>
      <c r="G4" t="s">
        <v>181</v>
      </c>
      <c r="H4" s="91">
        <v>4502</v>
      </c>
    </row>
    <row r="5" spans="1:8" x14ac:dyDescent="0.25">
      <c r="B5">
        <v>4792598</v>
      </c>
      <c r="C5" t="s">
        <v>189</v>
      </c>
      <c r="D5">
        <v>110468</v>
      </c>
      <c r="E5" t="s">
        <v>190</v>
      </c>
      <c r="G5" t="s">
        <v>181</v>
      </c>
      <c r="H5" s="91">
        <v>4551</v>
      </c>
    </row>
    <row r="6" spans="1:8" x14ac:dyDescent="0.25">
      <c r="B6">
        <v>3337713</v>
      </c>
      <c r="C6" t="s">
        <v>191</v>
      </c>
      <c r="D6">
        <v>105778</v>
      </c>
      <c r="E6" t="s">
        <v>192</v>
      </c>
      <c r="G6" t="s">
        <v>181</v>
      </c>
      <c r="H6" s="91">
        <v>7551</v>
      </c>
    </row>
    <row r="7" spans="1:8" x14ac:dyDescent="0.25">
      <c r="B7">
        <v>9564580</v>
      </c>
      <c r="C7" t="s">
        <v>193</v>
      </c>
      <c r="D7" t="s">
        <v>194</v>
      </c>
      <c r="E7" t="s">
        <v>195</v>
      </c>
      <c r="G7" t="s">
        <v>181</v>
      </c>
      <c r="H7" s="91">
        <v>5696</v>
      </c>
    </row>
    <row r="8" spans="1:8" x14ac:dyDescent="0.25">
      <c r="B8">
        <v>9620734</v>
      </c>
      <c r="C8" t="s">
        <v>196</v>
      </c>
      <c r="D8" t="s">
        <v>194</v>
      </c>
      <c r="E8" t="s">
        <v>195</v>
      </c>
      <c r="G8" t="s">
        <v>181</v>
      </c>
      <c r="H8" s="91">
        <v>5788</v>
      </c>
    </row>
    <row r="9" spans="1:8" x14ac:dyDescent="0.25">
      <c r="B9">
        <v>8374152</v>
      </c>
      <c r="C9" t="s">
        <v>197</v>
      </c>
      <c r="D9" t="s">
        <v>198</v>
      </c>
      <c r="E9" t="s">
        <v>196</v>
      </c>
      <c r="G9" t="s">
        <v>181</v>
      </c>
      <c r="H9" s="91">
        <v>4604</v>
      </c>
    </row>
    <row r="10" spans="1:8" x14ac:dyDescent="0.25">
      <c r="B10">
        <v>8128514</v>
      </c>
      <c r="C10" t="s">
        <v>199</v>
      </c>
      <c r="D10" t="s">
        <v>200</v>
      </c>
      <c r="E10" t="s">
        <v>201</v>
      </c>
      <c r="G10" t="s">
        <v>181</v>
      </c>
      <c r="H10" s="91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65" t="s">
        <v>153</v>
      </c>
      <c r="B1" s="65" t="s">
        <v>130</v>
      </c>
      <c r="C1" s="65" t="s">
        <v>129</v>
      </c>
      <c r="D1" s="65" t="s">
        <v>92</v>
      </c>
      <c r="E1" s="65" t="s">
        <v>85</v>
      </c>
      <c r="F1" s="65" t="s">
        <v>84</v>
      </c>
      <c r="G1" s="65" t="s">
        <v>71</v>
      </c>
      <c r="H1" s="65" t="s">
        <v>70</v>
      </c>
      <c r="I1" s="82" t="s">
        <v>5</v>
      </c>
      <c r="J1" s="67" t="s">
        <v>0</v>
      </c>
      <c r="K1" s="67" t="s">
        <v>6</v>
      </c>
    </row>
    <row r="2" spans="1:11" x14ac:dyDescent="0.25">
      <c r="A2" s="66" t="s">
        <v>144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66" t="s">
        <v>145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66" t="s">
        <v>146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66" t="s">
        <v>147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66" t="s">
        <v>163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66" t="s">
        <v>148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66" t="s">
        <v>149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66" t="s">
        <v>150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66" t="s">
        <v>154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66" t="s">
        <v>155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66" t="s">
        <v>156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66" t="s">
        <v>151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66" t="s">
        <v>152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66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28" t="s">
        <v>0</v>
      </c>
      <c r="B1" s="128"/>
      <c r="C1" s="128"/>
      <c r="D1" s="128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29" t="s">
        <v>70</v>
      </c>
      <c r="B9" s="130"/>
      <c r="C9" s="130"/>
      <c r="D9" s="131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34"/>
      <c r="C12" s="135"/>
      <c r="D12" s="28">
        <f>SUM(D10:D11)</f>
        <v>8926.56</v>
      </c>
    </row>
    <row r="13" spans="1:6" x14ac:dyDescent="0.25">
      <c r="A13" s="29"/>
      <c r="B13" s="132" t="s">
        <v>73</v>
      </c>
      <c r="C13" s="132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76" t="s">
        <v>78</v>
      </c>
      <c r="D17" s="77">
        <f>D12-D16</f>
        <v>3912.4799999999996</v>
      </c>
    </row>
    <row r="20" spans="1:4" ht="18.75" x14ac:dyDescent="0.3">
      <c r="A20" s="133" t="s">
        <v>71</v>
      </c>
      <c r="B20" s="127"/>
      <c r="C20" s="127"/>
      <c r="D20" s="127"/>
    </row>
    <row r="21" spans="1:4" x14ac:dyDescent="0.25">
      <c r="A21" s="74" t="s">
        <v>80</v>
      </c>
      <c r="B21" s="74">
        <v>191.11</v>
      </c>
      <c r="C21" s="74">
        <v>10.75</v>
      </c>
      <c r="D21" s="74">
        <f>B21*C21</f>
        <v>2054.4325000000003</v>
      </c>
    </row>
    <row r="22" spans="1:4" x14ac:dyDescent="0.25">
      <c r="A22" s="74" t="s">
        <v>81</v>
      </c>
      <c r="B22" s="74">
        <v>178.79</v>
      </c>
      <c r="C22" s="74">
        <v>11.25</v>
      </c>
      <c r="D22" s="74">
        <f t="shared" ref="D22:D23" si="0">B22*C22</f>
        <v>2011.3874999999998</v>
      </c>
    </row>
    <row r="23" spans="1:4" x14ac:dyDescent="0.25">
      <c r="A23" s="74" t="s">
        <v>16</v>
      </c>
      <c r="B23" s="74">
        <v>158.4</v>
      </c>
      <c r="C23" s="74">
        <v>25.5</v>
      </c>
      <c r="D23" s="74">
        <f t="shared" si="0"/>
        <v>4039.2000000000003</v>
      </c>
    </row>
    <row r="24" spans="1:4" x14ac:dyDescent="0.25">
      <c r="A24" s="74"/>
      <c r="B24" s="74"/>
      <c r="C24" s="74"/>
      <c r="D24" s="74">
        <f>SUM(D21:D23)</f>
        <v>8105.02</v>
      </c>
    </row>
    <row r="25" spans="1:4" x14ac:dyDescent="0.25">
      <c r="A25" s="74"/>
      <c r="B25" s="127" t="s">
        <v>73</v>
      </c>
      <c r="C25" s="127"/>
      <c r="D25" s="74"/>
    </row>
    <row r="26" spans="1:4" x14ac:dyDescent="0.25">
      <c r="A26" s="74" t="s">
        <v>80</v>
      </c>
      <c r="B26" s="74">
        <v>191.11</v>
      </c>
      <c r="C26" s="74">
        <v>8</v>
      </c>
      <c r="D26" s="74">
        <f>B26*C26</f>
        <v>1528.88</v>
      </c>
    </row>
    <row r="27" spans="1:4" x14ac:dyDescent="0.25">
      <c r="A27" s="74" t="s">
        <v>81</v>
      </c>
      <c r="B27" s="74">
        <v>178.79</v>
      </c>
      <c r="C27" s="74">
        <v>9</v>
      </c>
      <c r="D27" s="74">
        <f t="shared" ref="D27:D28" si="1">B27*C27</f>
        <v>1609.11</v>
      </c>
    </row>
    <row r="28" spans="1:4" x14ac:dyDescent="0.25">
      <c r="A28" s="74" t="s">
        <v>16</v>
      </c>
      <c r="B28" s="74">
        <v>158.4</v>
      </c>
      <c r="C28" s="74">
        <v>13.5</v>
      </c>
      <c r="D28" s="74">
        <f t="shared" si="1"/>
        <v>2138.4</v>
      </c>
    </row>
    <row r="29" spans="1:4" x14ac:dyDescent="0.25">
      <c r="A29" s="74"/>
      <c r="B29" s="126" t="s">
        <v>82</v>
      </c>
      <c r="C29" s="126"/>
      <c r="D29" s="75">
        <f>SUM(D26:D28)</f>
        <v>5276.3899999999994</v>
      </c>
    </row>
    <row r="30" spans="1:4" x14ac:dyDescent="0.25">
      <c r="A30" s="74"/>
      <c r="B30" s="127" t="s">
        <v>78</v>
      </c>
      <c r="C30" s="127"/>
      <c r="D30" s="74">
        <f>D24-D29</f>
        <v>2828.630000000001</v>
      </c>
    </row>
    <row r="31" spans="1:4" x14ac:dyDescent="0.25">
      <c r="A31" s="74"/>
      <c r="B31" s="74" t="s">
        <v>83</v>
      </c>
      <c r="C31" s="74" t="s">
        <v>75</v>
      </c>
      <c r="D31" s="74">
        <v>1000</v>
      </c>
    </row>
    <row r="32" spans="1:4" x14ac:dyDescent="0.25">
      <c r="A32" s="74"/>
      <c r="B32" s="126" t="s">
        <v>78</v>
      </c>
      <c r="C32" s="126"/>
      <c r="D32" s="75">
        <f>D30-D31</f>
        <v>1828.630000000001</v>
      </c>
    </row>
    <row r="36" spans="1:8" ht="18.75" x14ac:dyDescent="0.3">
      <c r="A36" s="117" t="s">
        <v>92</v>
      </c>
      <c r="B36" s="118"/>
      <c r="C36" s="118"/>
      <c r="D36" s="118"/>
    </row>
    <row r="37" spans="1:8" x14ac:dyDescent="0.25">
      <c r="A37" s="4" t="s">
        <v>160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161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177</v>
      </c>
      <c r="D39" s="4">
        <f>D37-D38</f>
        <v>2711.0160000000005</v>
      </c>
    </row>
    <row r="40" spans="1:8" x14ac:dyDescent="0.25">
      <c r="A40" s="4"/>
      <c r="B40" s="4"/>
      <c r="C40" s="4" t="s">
        <v>178</v>
      </c>
      <c r="D40" s="4">
        <f>D38</f>
        <v>4929.12</v>
      </c>
    </row>
    <row r="43" spans="1:8" ht="18.75" x14ac:dyDescent="0.3">
      <c r="A43" s="117" t="s">
        <v>130</v>
      </c>
      <c r="B43" s="118"/>
      <c r="C43" s="118"/>
      <c r="D43" s="118"/>
    </row>
    <row r="44" spans="1:8" ht="18.75" x14ac:dyDescent="0.3">
      <c r="A44" s="114" t="s">
        <v>171</v>
      </c>
      <c r="B44" s="115"/>
      <c r="C44" s="115"/>
      <c r="D44" s="116"/>
      <c r="H44" t="s">
        <v>69</v>
      </c>
    </row>
    <row r="45" spans="1:8" x14ac:dyDescent="0.25">
      <c r="A45" s="4" t="s">
        <v>170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19" t="s">
        <v>172</v>
      </c>
      <c r="B47" s="120"/>
      <c r="C47" s="121"/>
      <c r="D47" s="78">
        <f>SUM(D45:D46)</f>
        <v>9351.719000000001</v>
      </c>
    </row>
    <row r="48" spans="1:8" ht="18.75" x14ac:dyDescent="0.3">
      <c r="A48" s="114" t="s">
        <v>2</v>
      </c>
      <c r="B48" s="115"/>
      <c r="C48" s="115"/>
      <c r="D48" s="116"/>
    </row>
    <row r="49" spans="1:4" x14ac:dyDescent="0.25">
      <c r="A49" s="4" t="s">
        <v>173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174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19" t="s">
        <v>172</v>
      </c>
      <c r="B51" s="122"/>
      <c r="C51" s="123"/>
      <c r="D51" s="79">
        <f>SUM(D49:D50)</f>
        <v>5152.4400000000005</v>
      </c>
    </row>
    <row r="52" spans="1:4" x14ac:dyDescent="0.25">
      <c r="B52" s="124" t="s">
        <v>175</v>
      </c>
      <c r="C52" s="125"/>
      <c r="D52" s="80">
        <f>D51</f>
        <v>5152.4400000000005</v>
      </c>
    </row>
    <row r="53" spans="1:4" ht="15.75" thickBot="1" x14ac:dyDescent="0.3">
      <c r="B53" s="112" t="s">
        <v>176</v>
      </c>
      <c r="C53" s="113"/>
      <c r="D53" s="81">
        <f>D47-D51</f>
        <v>4199.2790000000005</v>
      </c>
    </row>
    <row r="54" spans="1:4" x14ac:dyDescent="0.25">
      <c r="D54" t="s">
        <v>69</v>
      </c>
    </row>
  </sheetData>
  <mergeCells count="17"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  <mergeCell ref="B53:C53"/>
    <mergeCell ref="A48:D48"/>
    <mergeCell ref="A43:D43"/>
    <mergeCell ref="A44:D44"/>
    <mergeCell ref="A47:C47"/>
    <mergeCell ref="A51:C51"/>
    <mergeCell ref="B52:C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2024-07-26T05:10:43Z</dcterms:modified>
</cp:coreProperties>
</file>