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19 BK019 July 25-26 KGM STONE COMPANY LIMITED (khoa)Galaxy Mix Line Polish (RJSL)\"/>
    </mc:Choice>
  </mc:AlternateContent>
  <xr:revisionPtr revIDLastSave="0" documentId="13_ncr:1_{FD0C1AE1-479E-4706-9FFB-989B06B4AE7D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  <sheet name="Sheet2" sheetId="7" r:id="rId6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1" i="4" l="1"/>
  <c r="I30" i="4"/>
  <c r="D30" i="4"/>
  <c r="B30" i="4"/>
  <c r="J21" i="5" l="1"/>
  <c r="J20" i="5"/>
  <c r="F29" i="3" l="1"/>
  <c r="I29" i="3" l="1"/>
  <c r="F28" i="3" l="1"/>
  <c r="J19" i="5" l="1"/>
  <c r="C34" i="4" l="1"/>
  <c r="A12" i="4"/>
  <c r="A12" i="3"/>
  <c r="A15" i="3" l="1"/>
  <c r="B3" i="2" l="1"/>
  <c r="B5" i="2"/>
  <c r="G5" i="4" l="1"/>
  <c r="C38" i="5"/>
  <c r="H6" i="3"/>
  <c r="I29" i="4"/>
  <c r="C36" i="4"/>
  <c r="B29" i="4"/>
  <c r="G26" i="4"/>
  <c r="G22" i="4"/>
  <c r="C31" i="3"/>
  <c r="A31" i="3"/>
  <c r="A34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2" i="5" l="1"/>
  <c r="J24" i="5" s="1"/>
  <c r="I28" i="3"/>
  <c r="I34" i="3" s="1"/>
</calcChain>
</file>

<file path=xl/sharedStrings.xml><?xml version="1.0" encoding="utf-8"?>
<sst xmlns="http://schemas.openxmlformats.org/spreadsheetml/2006/main" count="203" uniqueCount="165">
  <si>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</si>
  <si>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</si>
  <si>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</si>
  <si>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</si>
  <si>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</si>
  <si>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</si>
  <si>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</si>
  <si>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</si>
  <si>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</si>
  <si>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</si>
  <si>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</si>
  <si>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</si>
  <si>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</si>
  <si>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</si>
  <si>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</si>
  <si>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</si>
  <si>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</si>
  <si>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</si>
  <si>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</si>
  <si>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</si>
  <si>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</si>
  <si>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</si>
  <si>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</si>
  <si>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</si>
  <si>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</si>
  <si>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</si>
  <si>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</si>
  <si>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</si>
  <si>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</si>
  <si>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</si>
  <si>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</si>
  <si>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</si>
  <si>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</si>
  <si>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</si>
  <si>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</si>
  <si>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</si>
  <si>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</si>
  <si>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</si>
  <si>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</si>
  <si>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</si>
  <si>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</si>
  <si>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</si>
  <si>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</si>
  <si>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</si>
  <si>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</si>
  <si>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</si>
  <si>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</si>
  <si>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</si>
  <si>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</si>
  <si>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</si>
  <si>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</si>
  <si>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</si>
  <si>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</si>
  <si>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</si>
  <si>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</si>
  <si>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</si>
  <si>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</si>
  <si>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</si>
  <si>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</si>
  <si>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</si>
  <si>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</si>
  <si>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</si>
  <si>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</si>
  <si>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</si>
  <si>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</si>
  <si>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</si>
  <si>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</si>
  <si>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</si>
  <si>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</si>
  <si>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</si>
  <si>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</si>
  <si>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</si>
  <si>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</si>
  <si>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</si>
  <si>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</si>
  <si>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</si>
  <si>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</si>
  <si>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</si>
  <si>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</si>
  <si>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</si>
  <si>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</si>
  <si>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</si>
  <si>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</si>
  <si>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</si>
  <si>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</si>
  <si>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</si>
  <si>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</si>
  <si>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</si>
  <si>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</si>
  <si>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</si>
  <si>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</si>
  <si>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</si>
  <si>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</si>
  <si>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</si>
  <si>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</si>
  <si>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</si>
  <si>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</si>
  <si>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</si>
  <si>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</si>
  <si>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</si>
  <si>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</si>
  <si>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</si>
  <si>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</si>
  <si>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</si>
  <si>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</si>
  <si>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</si>
  <si>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</si>
  <si>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</si>
  <si>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</si>
  <si>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</si>
  <si>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</si>
  <si>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</si>
  <si>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</si>
  <si>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</si>
  <si>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</si>
  <si>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</si>
  <si>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</si>
  <si>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</si>
  <si>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</si>
  <si>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</si>
  <si>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</si>
  <si>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</si>
  <si>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</si>
  <si>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</si>
  <si>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</si>
  <si>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</si>
  <si>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</si>
  <si>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</si>
  <si>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</si>
  <si>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</si>
  <si>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</si>
  <si>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</si>
  <si>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</si>
  <si>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</si>
  <si>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</si>
  <si>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</si>
  <si>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</si>
  <si>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</si>
  <si>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</si>
  <si>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</si>
  <si>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</si>
  <si>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</si>
  <si>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</si>
  <si>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</si>
  <si>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</si>
  <si>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</si>
  <si>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</si>
  <si>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</si>
  <si>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</si>
  <si>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</si>
  <si>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</si>
  <si>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</si>
  <si>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</si>
  <si>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KGM STONE COMPANY LIMITED
Lot F12 Dien Bien Phu, Quy Nhon Dong Ward, Gia Lai Province, Vietnam
 Tax ID: 4101622149
 TEL:   0932442343
kgmstone22@gmail.com</t>
  </si>
  <si>
    <t>19</t>
  </si>
  <si>
    <t>QUY NHON</t>
  </si>
  <si>
    <t>CSNU2182753</t>
  </si>
  <si>
    <t xml:space="preserve"> SRI VENKATESWARA GRANITES</t>
  </si>
  <si>
    <t xml:space="preserve"> SY NO:92/2A,BUDAWADA(VIL),. CHIMAKURTHY(M.D),
 PRAKASAM(DIST),.                                   
GSTIN:37ABXFS9185N1ZP</t>
  </si>
  <si>
    <t>PO020/25-26</t>
  </si>
  <si>
    <t>Quantity 1</t>
  </si>
  <si>
    <t>Rate  Per 1</t>
  </si>
  <si>
    <t>Quantity 2</t>
  </si>
  <si>
    <t>Rate per 2</t>
  </si>
  <si>
    <t>Five Thousand Seven Hundred Ninety Four Dollars and Eighty Four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</si>
</sst>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0" fillId="0" borderId="0" xfId="0" applyFont="1" applyAlignment="1"/>
    <xf numFmtId="0" fontId="1" fillId="0" borderId="0" xfId="0" applyFont="1" applyAlignment="1"/>
    <xf numFmtId="0" fontId="6" fillId="0" borderId="14" xfId="0" applyFont="1" applyBorder="1" applyAlignment="1">
      <alignment horizontal="center"/>
    </xf>
    <xf numFmtId="166" fontId="6" fillId="0" borderId="34" xfId="0" applyNumberFormat="1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6" xfId="0" applyFont="1" applyBorder="1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12" fillId="0" borderId="5" xfId="0" applyFont="1" applyBorder="1" applyAlignment="1">
      <alignment horizontal="center" vertical="center"/>
    </xf>
    <xf numFmtId="0" fontId="8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15" fillId="0" borderId="5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2" fontId="4" fillId="0" borderId="1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5" t="s">
        <v>144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7" sqref="B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BK019/25-26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6" customFormat="1" x14ac:dyDescent="0.25">
      <c r="A6" s="1" t="s">
        <v>56</v>
      </c>
      <c r="B6" s="8" t="s">
        <v>146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8" t="s">
        <v>21</v>
      </c>
      <c r="B7" s="80" t="s">
        <v>153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9"/>
      <c r="B8" s="79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9"/>
      <c r="B9" s="79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9"/>
      <c r="B10" s="79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9"/>
      <c r="B11" s="79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9"/>
      <c r="B12" s="79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74" t="s">
        <v>155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74" t="s">
        <v>155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385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160</v>
      </c>
      <c r="B26" s="15">
        <v>298.88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161</v>
      </c>
      <c r="B27" s="15">
        <v>13.5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 t="s">
        <v>162</v>
      </c>
      <c r="B28" s="15">
        <v>124.29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163</v>
      </c>
      <c r="B29" s="15">
        <v>22.2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9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9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8" workbookViewId="0">
      <selection activeCell="M38" sqref="M3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9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6" t="s">
        <v>38</v>
      </c>
      <c r="B3" s="17"/>
      <c r="C3" s="17"/>
      <c r="D3" s="18"/>
      <c r="E3" s="85" t="s">
        <v>39</v>
      </c>
      <c r="F3" s="86"/>
      <c r="G3" s="82"/>
      <c r="H3" s="85" t="s">
        <v>40</v>
      </c>
      <c r="I3" s="86"/>
      <c r="J3" s="82"/>
    </row>
    <row r="4" spans="1:10" x14ac:dyDescent="0.25">
      <c r="A4" s="19" t="s">
        <v>41</v>
      </c>
      <c r="B4" s="4"/>
      <c r="C4" s="4"/>
      <c r="D4" s="20"/>
      <c r="E4" s="110" t="str">
        <f>'input data'!B3</f>
        <v>BK019/25-26</v>
      </c>
      <c r="F4" s="92"/>
      <c r="G4" s="90"/>
      <c r="H4" s="111">
        <f>'input data'!B4</f>
        <v>45874</v>
      </c>
      <c r="I4" s="112"/>
      <c r="J4" s="113"/>
    </row>
    <row r="5" spans="1:10" x14ac:dyDescent="0.25">
      <c r="A5" s="21" t="s">
        <v>42</v>
      </c>
      <c r="B5" s="4"/>
      <c r="C5" s="4"/>
      <c r="D5" s="20"/>
      <c r="E5" s="85" t="s">
        <v>43</v>
      </c>
      <c r="F5" s="86"/>
      <c r="G5" s="82"/>
      <c r="H5" s="85" t="s">
        <v>44</v>
      </c>
      <c r="I5" s="86"/>
      <c r="J5" s="82"/>
    </row>
    <row r="6" spans="1:10" x14ac:dyDescent="0.25">
      <c r="A6" s="21" t="s">
        <v>45</v>
      </c>
      <c r="B6" s="4"/>
      <c r="C6" s="4"/>
      <c r="D6" s="20"/>
      <c r="E6" s="106"/>
      <c r="F6" s="92"/>
      <c r="G6" s="90"/>
      <c r="H6" s="107" t="str">
        <f>'input data'!B5</f>
        <v>AD2403250650768</v>
      </c>
      <c r="I6" s="92"/>
      <c r="J6" s="90"/>
    </row>
    <row r="7" spans="1:10" x14ac:dyDescent="0.25">
      <c r="A7" s="21" t="s">
        <v>46</v>
      </c>
      <c r="B7" s="4"/>
      <c r="C7" s="4"/>
      <c r="D7" s="20"/>
      <c r="E7" s="85" t="s">
        <v>47</v>
      </c>
      <c r="F7" s="86"/>
      <c r="G7" s="82"/>
      <c r="H7" s="85" t="s">
        <v>48</v>
      </c>
      <c r="I7" s="86"/>
      <c r="J7" s="82"/>
    </row>
    <row r="8" spans="1:10" x14ac:dyDescent="0.25">
      <c r="A8" s="19" t="s">
        <v>49</v>
      </c>
      <c r="B8" s="4"/>
      <c r="C8" s="4"/>
      <c r="D8" s="20"/>
      <c r="E8" s="106" t="s">
        <v>50</v>
      </c>
      <c r="F8" s="92"/>
      <c r="G8" s="90"/>
      <c r="H8" s="108" t="s">
        <v>51</v>
      </c>
      <c r="I8" s="92"/>
      <c r="J8" s="90"/>
    </row>
    <row r="9" spans="1:10" x14ac:dyDescent="0.25">
      <c r="A9" s="22" t="s">
        <v>52</v>
      </c>
      <c r="B9" s="4"/>
      <c r="C9" s="4"/>
      <c r="D9" s="20"/>
      <c r="E9" s="85" t="s">
        <v>53</v>
      </c>
      <c r="F9" s="86"/>
      <c r="G9" s="82"/>
      <c r="H9" s="85" t="s">
        <v>54</v>
      </c>
      <c r="I9" s="86"/>
      <c r="J9" s="82"/>
    </row>
    <row r="10" spans="1:10" x14ac:dyDescent="0.25">
      <c r="A10" s="22" t="s">
        <v>55</v>
      </c>
      <c r="B10" s="4"/>
      <c r="C10" s="4"/>
      <c r="D10" s="20"/>
      <c r="E10" s="105" t="str">
        <f>'input data'!B14</f>
        <v>Loose packing</v>
      </c>
      <c r="F10" s="79"/>
      <c r="G10" s="84"/>
      <c r="H10" s="105" t="str">
        <f>'input data'!B13 &amp; " " &amp; 'input data'!B15</f>
        <v>1 FCL</v>
      </c>
      <c r="I10" s="79"/>
      <c r="J10" s="84"/>
    </row>
    <row r="11" spans="1:10" x14ac:dyDescent="0.25">
      <c r="A11" s="102" t="s">
        <v>56</v>
      </c>
      <c r="B11" s="86"/>
      <c r="C11" s="86"/>
      <c r="D11" s="82"/>
      <c r="E11" s="103" t="s">
        <v>57</v>
      </c>
      <c r="F11" s="95"/>
      <c r="G11" s="96"/>
      <c r="H11" s="94" t="s">
        <v>58</v>
      </c>
      <c r="I11" s="95"/>
      <c r="J11" s="96"/>
    </row>
    <row r="12" spans="1:10" ht="15" customHeight="1" x14ac:dyDescent="0.25">
      <c r="A12" s="100" t="str">
        <f>'input data'!B6</f>
        <v>To the Order</v>
      </c>
      <c r="B12" s="79"/>
      <c r="C12" s="79"/>
      <c r="D12" s="84"/>
      <c r="E12" s="101" t="str">
        <f>'input data'!B16</f>
        <v>CNF</v>
      </c>
      <c r="F12" s="79"/>
      <c r="G12" s="84"/>
      <c r="H12" s="97" t="str">
        <f>'input data'!B17</f>
        <v>100% Against Documents</v>
      </c>
      <c r="I12" s="79"/>
      <c r="J12" s="84"/>
    </row>
    <row r="13" spans="1:10" x14ac:dyDescent="0.25">
      <c r="A13" s="19"/>
      <c r="B13" s="4"/>
      <c r="C13" s="4"/>
      <c r="D13" s="20"/>
      <c r="E13" s="89"/>
      <c r="F13" s="92"/>
      <c r="G13" s="90"/>
      <c r="H13" s="92"/>
      <c r="I13" s="92"/>
      <c r="J13" s="90"/>
    </row>
    <row r="14" spans="1:10" x14ac:dyDescent="0.25">
      <c r="A14" s="16" t="s">
        <v>59</v>
      </c>
      <c r="B14" s="17"/>
      <c r="C14" s="17"/>
      <c r="D14" s="18"/>
      <c r="E14" s="98" t="s">
        <v>60</v>
      </c>
      <c r="F14" s="86"/>
      <c r="G14" s="86"/>
      <c r="H14" s="86"/>
      <c r="I14" s="86"/>
      <c r="J14" s="82"/>
    </row>
    <row r="15" spans="1:10" x14ac:dyDescent="0.25">
      <c r="A15" s="104" t="str">
        <f>'input data'!B7</f>
        <v>KGM STONE COMPANY LIMITED
Lot F12 Dien Bien Phu, Quy Nhon Dong Ward, Gia Lai Province, Vietnam
 Tax ID: 4101622149
 TEL:   0932442343
kgmstone22@gmail.com</v>
      </c>
      <c r="B15" s="79"/>
      <c r="C15" s="79"/>
      <c r="D15" s="84"/>
      <c r="E15" s="99"/>
      <c r="F15" s="79"/>
      <c r="G15" s="79"/>
      <c r="H15" s="79"/>
      <c r="I15" s="79"/>
      <c r="J15" s="84"/>
    </row>
    <row r="16" spans="1:10" x14ac:dyDescent="0.25">
      <c r="A16" s="99"/>
      <c r="B16" s="79"/>
      <c r="C16" s="79"/>
      <c r="D16" s="84"/>
      <c r="E16" s="99"/>
      <c r="F16" s="79"/>
      <c r="G16" s="79"/>
      <c r="H16" s="79"/>
      <c r="I16" s="79"/>
      <c r="J16" s="84"/>
    </row>
    <row r="17" spans="1:10" x14ac:dyDescent="0.25">
      <c r="A17" s="99"/>
      <c r="B17" s="79"/>
      <c r="C17" s="79"/>
      <c r="D17" s="84"/>
      <c r="E17" s="99"/>
      <c r="F17" s="79"/>
      <c r="G17" s="79"/>
      <c r="H17" s="79"/>
      <c r="I17" s="79"/>
      <c r="J17" s="84"/>
    </row>
    <row r="18" spans="1:10" x14ac:dyDescent="0.25">
      <c r="A18" s="99"/>
      <c r="B18" s="79"/>
      <c r="C18" s="79"/>
      <c r="D18" s="84"/>
      <c r="E18" s="99"/>
      <c r="F18" s="79"/>
      <c r="G18" s="79"/>
      <c r="H18" s="79"/>
      <c r="I18" s="79"/>
      <c r="J18" s="84"/>
    </row>
    <row r="19" spans="1:10" x14ac:dyDescent="0.25">
      <c r="A19" s="99"/>
      <c r="B19" s="79"/>
      <c r="C19" s="79"/>
      <c r="D19" s="84"/>
      <c r="E19" s="99"/>
      <c r="F19" s="79"/>
      <c r="G19" s="79"/>
      <c r="H19" s="79"/>
      <c r="I19" s="79"/>
      <c r="J19" s="84"/>
    </row>
    <row r="20" spans="1:10" ht="48" customHeight="1" x14ac:dyDescent="0.25">
      <c r="A20" s="89"/>
      <c r="B20" s="92"/>
      <c r="C20" s="92"/>
      <c r="D20" s="90"/>
      <c r="E20" s="89"/>
      <c r="F20" s="92"/>
      <c r="G20" s="92"/>
      <c r="H20" s="92"/>
      <c r="I20" s="92"/>
      <c r="J20" s="90"/>
    </row>
    <row r="21" spans="1:10" ht="15.75" customHeight="1" x14ac:dyDescent="0.25">
      <c r="A21" s="81" t="s">
        <v>61</v>
      </c>
      <c r="B21" s="82"/>
      <c r="C21" s="81" t="s">
        <v>29</v>
      </c>
      <c r="D21" s="82"/>
      <c r="E21" s="81" t="s">
        <v>62</v>
      </c>
      <c r="F21" s="86"/>
      <c r="G21" s="82"/>
      <c r="H21" s="81" t="s">
        <v>33</v>
      </c>
      <c r="I21" s="86"/>
      <c r="J21" s="82"/>
    </row>
    <row r="22" spans="1:10" ht="14.25" customHeight="1" x14ac:dyDescent="0.25">
      <c r="A22" s="83" t="s">
        <v>63</v>
      </c>
      <c r="B22" s="84"/>
      <c r="C22" s="88" t="str">
        <f>'input data'!B19</f>
        <v>CHENNAI</v>
      </c>
      <c r="D22" s="84"/>
      <c r="E22" s="91" t="s">
        <v>64</v>
      </c>
      <c r="F22" s="79"/>
      <c r="G22" s="84"/>
      <c r="H22" s="91" t="str">
        <f>'input data'!B23</f>
        <v>VIETNAM</v>
      </c>
      <c r="I22" s="79"/>
      <c r="J22" s="84"/>
    </row>
    <row r="23" spans="1:10" ht="15" customHeight="1" x14ac:dyDescent="0.25">
      <c r="A23" s="93"/>
      <c r="B23" s="84"/>
      <c r="C23" s="89"/>
      <c r="D23" s="90"/>
      <c r="E23" s="89"/>
      <c r="F23" s="92"/>
      <c r="G23" s="90"/>
      <c r="H23" s="89"/>
      <c r="I23" s="92"/>
      <c r="J23" s="90"/>
    </row>
    <row r="24" spans="1:10" ht="15.75" customHeight="1" x14ac:dyDescent="0.25">
      <c r="A24" s="85" t="s">
        <v>65</v>
      </c>
      <c r="B24" s="82"/>
      <c r="C24" s="87" t="s">
        <v>30</v>
      </c>
      <c r="D24" s="82"/>
      <c r="E24" s="85" t="s">
        <v>31</v>
      </c>
      <c r="F24" s="86"/>
      <c r="G24" s="82"/>
      <c r="H24" s="87" t="s">
        <v>32</v>
      </c>
      <c r="I24" s="86"/>
      <c r="J24" s="82"/>
    </row>
    <row r="25" spans="1:10" ht="15.75" customHeight="1" x14ac:dyDescent="0.25">
      <c r="A25" s="106"/>
      <c r="B25" s="90"/>
      <c r="C25" s="108" t="str">
        <f>'input data'!B20</f>
        <v>CHENNAI</v>
      </c>
      <c r="D25" s="90"/>
      <c r="E25" s="108" t="str">
        <f>'input data'!B21</f>
        <v>QUY NHON</v>
      </c>
      <c r="F25" s="92"/>
      <c r="G25" s="90"/>
      <c r="H25" s="108" t="str">
        <f>'input data'!B22</f>
        <v>QUY NHON</v>
      </c>
      <c r="I25" s="92"/>
      <c r="J25" s="90"/>
    </row>
    <row r="26" spans="1:10" ht="15.75" customHeight="1" x14ac:dyDescent="0.25">
      <c r="A26" s="128" t="s">
        <v>66</v>
      </c>
      <c r="B26" s="130" t="s">
        <v>67</v>
      </c>
      <c r="C26" s="86"/>
      <c r="D26" s="82"/>
      <c r="E26" s="128" t="s">
        <v>68</v>
      </c>
      <c r="F26" s="85" t="s">
        <v>69</v>
      </c>
      <c r="G26" s="82"/>
      <c r="H26" s="25" t="s">
        <v>36</v>
      </c>
      <c r="I26" s="85" t="s">
        <v>70</v>
      </c>
      <c r="J26" s="82"/>
    </row>
    <row r="27" spans="1:10" ht="15.75" customHeight="1" thickBot="1" x14ac:dyDescent="0.3">
      <c r="A27" s="129"/>
      <c r="B27" s="99"/>
      <c r="C27" s="79"/>
      <c r="D27" s="84"/>
      <c r="E27" s="129"/>
      <c r="F27" s="108" t="s">
        <v>71</v>
      </c>
      <c r="G27" s="90"/>
      <c r="H27" s="26" t="s">
        <v>71</v>
      </c>
      <c r="I27" s="108" t="s">
        <v>72</v>
      </c>
      <c r="J27" s="90"/>
    </row>
    <row r="28" spans="1:10" ht="15.75" customHeight="1" thickBot="1" x14ac:dyDescent="0.3">
      <c r="A28" s="27">
        <v>1</v>
      </c>
      <c r="B28" s="115" t="str">
        <f>'input data'!B18</f>
        <v>POLISHED GRANITE SLABS</v>
      </c>
      <c r="C28" s="95"/>
      <c r="D28" s="96"/>
      <c r="E28" s="28">
        <v>68022390</v>
      </c>
      <c r="F28" s="116">
        <f>'input data'!B26</f>
        <v>298.88</v>
      </c>
      <c r="G28" s="96"/>
      <c r="H28" s="71">
        <v>11.82</v>
      </c>
      <c r="I28" s="124">
        <f>H28*F28</f>
        <v>3532.7615999999998</v>
      </c>
      <c r="J28" s="96"/>
    </row>
    <row r="29" spans="1:10" ht="15.75" customHeight="1" thickBot="1" x14ac:dyDescent="0.3">
      <c r="A29" s="75">
        <v>2</v>
      </c>
      <c r="B29" s="115" t="s">
        <v>28</v>
      </c>
      <c r="C29" s="95"/>
      <c r="D29" s="96"/>
      <c r="E29" s="28">
        <v>68022390</v>
      </c>
      <c r="F29" s="106">
        <f>'input data'!B28</f>
        <v>124.29</v>
      </c>
      <c r="G29" s="117"/>
      <c r="H29" s="76">
        <v>18.2</v>
      </c>
      <c r="I29" s="123">
        <f>H29*F29</f>
        <v>2262.078</v>
      </c>
      <c r="J29" s="96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73</v>
      </c>
      <c r="E30" s="4" t="s">
        <v>74</v>
      </c>
      <c r="F30" s="4"/>
      <c r="G30" s="69"/>
      <c r="H30" s="131" t="s">
        <v>151</v>
      </c>
      <c r="I30" s="69"/>
      <c r="J30" s="20"/>
    </row>
    <row r="31" spans="1:10" ht="15.75" customHeight="1" x14ac:dyDescent="0.25">
      <c r="A31" s="105" t="str">
        <f>UPPER('input data'!B24)</f>
        <v>CSNU2182753</v>
      </c>
      <c r="B31" s="79"/>
      <c r="C31" s="3">
        <f>'input data'!B25</f>
        <v>385</v>
      </c>
      <c r="D31" s="4" t="s">
        <v>75</v>
      </c>
      <c r="E31" s="4" t="s">
        <v>76</v>
      </c>
      <c r="F31" s="4"/>
      <c r="G31" s="69"/>
      <c r="H31" s="131"/>
      <c r="I31" s="69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8"/>
      <c r="G32" s="119"/>
      <c r="H32" s="131"/>
      <c r="I32" s="69"/>
      <c r="J32" s="20"/>
    </row>
    <row r="33" spans="1:10" ht="15.75" customHeight="1" thickBot="1" x14ac:dyDescent="0.3">
      <c r="A33" s="30"/>
      <c r="B33" s="32"/>
      <c r="C33" s="32"/>
      <c r="D33" s="32"/>
      <c r="E33" s="32"/>
      <c r="F33" s="32"/>
      <c r="G33" s="70"/>
      <c r="H33" s="132"/>
      <c r="I33" s="123">
        <v>0</v>
      </c>
      <c r="J33" s="96"/>
    </row>
    <row r="34" spans="1:10" ht="15.75" customHeight="1" x14ac:dyDescent="0.25">
      <c r="A34" s="16" t="s">
        <v>77</v>
      </c>
      <c r="B34" s="17"/>
      <c r="C34" s="17"/>
      <c r="D34" s="17"/>
      <c r="E34" s="17"/>
      <c r="F34" s="17"/>
      <c r="G34" s="17"/>
      <c r="H34" s="72"/>
      <c r="I34" s="122">
        <f>SUM(I28:J33)</f>
        <v>5794.8395999999993</v>
      </c>
      <c r="J34" s="82"/>
    </row>
    <row r="35" spans="1:10" ht="15.75" customHeight="1" thickBot="1" x14ac:dyDescent="0.3">
      <c r="A35" s="125" t="s">
        <v>164</v>
      </c>
      <c r="B35" s="126"/>
      <c r="C35" s="126"/>
      <c r="D35" s="126"/>
      <c r="E35" s="126"/>
      <c r="F35" s="126"/>
      <c r="G35" s="126"/>
      <c r="H35" s="127"/>
      <c r="I35" s="89"/>
      <c r="J35" s="90"/>
    </row>
    <row r="36" spans="1:10" ht="15.75" customHeight="1" x14ac:dyDescent="0.25">
      <c r="A36" s="120" t="s">
        <v>78</v>
      </c>
      <c r="B36" s="86"/>
      <c r="C36" s="86"/>
      <c r="D36" s="82"/>
      <c r="E36" s="102" t="s">
        <v>79</v>
      </c>
      <c r="F36" s="86"/>
      <c r="G36" s="86"/>
      <c r="H36" s="86"/>
      <c r="I36" s="86"/>
      <c r="J36" s="82"/>
    </row>
    <row r="37" spans="1:10" ht="19.5" customHeight="1" x14ac:dyDescent="0.25">
      <c r="A37" s="121" t="s">
        <v>80</v>
      </c>
      <c r="B37" s="79"/>
      <c r="C37" s="79"/>
      <c r="D37" s="84"/>
      <c r="E37" s="19" t="s">
        <v>81</v>
      </c>
      <c r="F37" s="4"/>
      <c r="G37" s="4"/>
      <c r="H37" s="4"/>
      <c r="I37" s="4"/>
      <c r="J37" s="20"/>
    </row>
    <row r="38" spans="1:10" ht="19.5" customHeight="1" x14ac:dyDescent="0.25">
      <c r="A38" s="99"/>
      <c r="B38" s="79"/>
      <c r="C38" s="79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4" t="s">
        <v>82</v>
      </c>
      <c r="B39" s="79"/>
      <c r="C39" s="79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9"/>
      <c r="B40" s="92"/>
      <c r="C40" s="92"/>
      <c r="D40" s="90"/>
      <c r="E40" s="30" t="s">
        <v>83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5"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I29:J29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opLeftCell="A22" workbookViewId="0">
      <selection activeCell="O37" sqref="O3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50" t="s">
        <v>84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102" t="s">
        <v>85</v>
      </c>
      <c r="B2" s="86"/>
      <c r="C2" s="86"/>
      <c r="D2" s="86"/>
      <c r="E2" s="86"/>
      <c r="F2" s="82"/>
      <c r="G2" s="85" t="s">
        <v>39</v>
      </c>
      <c r="H2" s="82"/>
      <c r="I2" s="151" t="s">
        <v>40</v>
      </c>
      <c r="J2" s="82"/>
    </row>
    <row r="3" spans="1:10" ht="15.75" x14ac:dyDescent="0.25">
      <c r="A3" s="152" t="s">
        <v>86</v>
      </c>
      <c r="B3" s="79"/>
      <c r="C3" s="79"/>
      <c r="D3" s="79"/>
      <c r="E3" s="79"/>
      <c r="F3" s="84"/>
      <c r="G3" s="110" t="str">
        <f>Invoice!E4</f>
        <v>BK019/25-26</v>
      </c>
      <c r="H3" s="90"/>
      <c r="I3" s="111">
        <f>Invoice!H4</f>
        <v>45874</v>
      </c>
      <c r="J3" s="113"/>
    </row>
    <row r="4" spans="1:10" x14ac:dyDescent="0.25">
      <c r="A4" s="19" t="s">
        <v>87</v>
      </c>
      <c r="B4" s="4"/>
      <c r="C4" s="4"/>
      <c r="D4" s="4"/>
      <c r="E4" s="4"/>
      <c r="F4" s="20"/>
      <c r="G4" s="151" t="s">
        <v>44</v>
      </c>
      <c r="H4" s="86"/>
      <c r="I4" s="86"/>
      <c r="J4" s="82"/>
    </row>
    <row r="5" spans="1:10" x14ac:dyDescent="0.25">
      <c r="A5" s="19" t="s">
        <v>88</v>
      </c>
      <c r="B5" s="4"/>
      <c r="C5" s="4"/>
      <c r="D5" s="4"/>
      <c r="E5" s="4"/>
      <c r="F5" s="20"/>
      <c r="G5" s="108" t="str">
        <f>'input data'!B5</f>
        <v>AD2403250650768</v>
      </c>
      <c r="H5" s="92"/>
      <c r="I5" s="92"/>
      <c r="J5" s="90"/>
    </row>
    <row r="6" spans="1:10" x14ac:dyDescent="0.25">
      <c r="A6" s="153" t="s">
        <v>89</v>
      </c>
      <c r="B6" s="79"/>
      <c r="C6" s="79"/>
      <c r="D6" s="79"/>
      <c r="E6" s="79"/>
      <c r="F6" s="20"/>
      <c r="G6" s="24"/>
      <c r="H6" s="31"/>
      <c r="I6" s="31"/>
      <c r="J6" s="33"/>
    </row>
    <row r="7" spans="1:10" x14ac:dyDescent="0.25">
      <c r="A7" s="19" t="s">
        <v>90</v>
      </c>
      <c r="B7" s="4"/>
      <c r="C7" s="4"/>
      <c r="D7" s="4"/>
      <c r="E7" s="4"/>
      <c r="F7" s="20"/>
      <c r="G7" s="34" t="s">
        <v>91</v>
      </c>
      <c r="H7" s="17"/>
      <c r="I7" s="17"/>
      <c r="J7" s="18"/>
    </row>
    <row r="8" spans="1:10" ht="15.75" x14ac:dyDescent="0.25">
      <c r="A8" s="35" t="s">
        <v>92</v>
      </c>
      <c r="B8" s="4"/>
      <c r="C8" s="4"/>
      <c r="D8" s="4"/>
      <c r="E8" s="4"/>
      <c r="F8" s="20"/>
      <c r="G8" s="36" t="s">
        <v>93</v>
      </c>
      <c r="H8" s="37"/>
      <c r="I8" s="37"/>
      <c r="J8" s="38"/>
    </row>
    <row r="9" spans="1:10" ht="15.75" x14ac:dyDescent="0.25">
      <c r="A9" s="39" t="s">
        <v>52</v>
      </c>
      <c r="B9" s="4"/>
      <c r="C9" s="4"/>
      <c r="D9" s="4"/>
      <c r="E9" s="4"/>
      <c r="F9" s="20"/>
      <c r="G9" s="36" t="s">
        <v>94</v>
      </c>
      <c r="H9" s="37"/>
      <c r="I9" s="37"/>
      <c r="J9" s="38"/>
    </row>
    <row r="10" spans="1:10" x14ac:dyDescent="0.25">
      <c r="A10" s="40" t="s">
        <v>55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54" t="s">
        <v>56</v>
      </c>
      <c r="B11" s="86"/>
      <c r="C11" s="86"/>
      <c r="D11" s="86"/>
      <c r="E11" s="86"/>
      <c r="F11" s="18"/>
      <c r="G11" s="34" t="s">
        <v>95</v>
      </c>
      <c r="H11" s="17"/>
      <c r="I11" s="17"/>
      <c r="J11" s="18"/>
    </row>
    <row r="12" spans="1:10" x14ac:dyDescent="0.25">
      <c r="A12" s="155" t="str">
        <f>'input data'!B6</f>
        <v>To the Order</v>
      </c>
      <c r="B12" s="79"/>
      <c r="C12" s="79"/>
      <c r="D12" s="79"/>
      <c r="E12" s="79"/>
      <c r="F12" s="20"/>
      <c r="G12" s="19"/>
      <c r="H12" s="4"/>
      <c r="I12" s="4"/>
      <c r="J12" s="20"/>
    </row>
    <row r="13" spans="1:10" x14ac:dyDescent="0.25">
      <c r="A13" s="89"/>
      <c r="B13" s="92"/>
      <c r="C13" s="92"/>
      <c r="D13" s="92"/>
      <c r="E13" s="92"/>
      <c r="F13" s="29"/>
      <c r="G13" s="19"/>
      <c r="H13" s="4"/>
      <c r="I13" s="4"/>
      <c r="J13" s="20"/>
    </row>
    <row r="14" spans="1:10" x14ac:dyDescent="0.25">
      <c r="A14" s="154" t="s">
        <v>59</v>
      </c>
      <c r="B14" s="86"/>
      <c r="C14" s="86"/>
      <c r="D14" s="86"/>
      <c r="E14" s="86"/>
      <c r="F14" s="82"/>
      <c r="G14" s="19"/>
      <c r="H14" s="4"/>
      <c r="I14" s="4"/>
      <c r="J14" s="20"/>
    </row>
    <row r="15" spans="1:10" x14ac:dyDescent="0.25">
      <c r="A15" s="104" t="str">
        <f>Invoice!A15</f>
        <v>KGM STONE COMPANY LIMITED
Lot F12 Dien Bien Phu, Quy Nhon Dong Ward, Gia Lai Province, Vietnam
 Tax ID: 4101622149
 TEL:   0932442343
kgmstone22@gmail.com</v>
      </c>
      <c r="B15" s="79"/>
      <c r="C15" s="79"/>
      <c r="D15" s="79"/>
      <c r="E15" s="79"/>
      <c r="F15" s="84"/>
      <c r="G15" s="19"/>
      <c r="H15" s="4"/>
      <c r="I15" s="4"/>
      <c r="J15" s="20"/>
    </row>
    <row r="16" spans="1:10" x14ac:dyDescent="0.25">
      <c r="A16" s="99"/>
      <c r="B16" s="79"/>
      <c r="C16" s="79"/>
      <c r="D16" s="79"/>
      <c r="E16" s="79"/>
      <c r="F16" s="84"/>
      <c r="G16" s="19"/>
      <c r="H16" s="4"/>
      <c r="I16" s="4"/>
      <c r="J16" s="20"/>
    </row>
    <row r="17" spans="1:10" x14ac:dyDescent="0.25">
      <c r="A17" s="99"/>
      <c r="B17" s="79"/>
      <c r="C17" s="79"/>
      <c r="D17" s="79"/>
      <c r="E17" s="79"/>
      <c r="F17" s="84"/>
      <c r="G17" s="19"/>
      <c r="H17" s="4"/>
      <c r="I17" s="4"/>
      <c r="J17" s="20"/>
    </row>
    <row r="18" spans="1:10" ht="37.5" customHeight="1" x14ac:dyDescent="0.25">
      <c r="A18" s="99"/>
      <c r="B18" s="79"/>
      <c r="C18" s="79"/>
      <c r="D18" s="79"/>
      <c r="E18" s="79"/>
      <c r="F18" s="84"/>
      <c r="G18" s="147" t="s">
        <v>96</v>
      </c>
      <c r="H18" s="82"/>
      <c r="I18" s="148" t="s">
        <v>97</v>
      </c>
      <c r="J18" s="82"/>
    </row>
    <row r="19" spans="1:10" ht="15" customHeight="1" x14ac:dyDescent="0.25">
      <c r="A19" s="99"/>
      <c r="B19" s="79"/>
      <c r="C19" s="79"/>
      <c r="D19" s="79"/>
      <c r="E19" s="79"/>
      <c r="F19" s="84"/>
      <c r="G19" s="89"/>
      <c r="H19" s="90"/>
      <c r="I19" s="92"/>
      <c r="J19" s="90"/>
    </row>
    <row r="20" spans="1:10" ht="30.75" customHeight="1" x14ac:dyDescent="0.25">
      <c r="A20" s="89"/>
      <c r="B20" s="92"/>
      <c r="C20" s="92"/>
      <c r="D20" s="92"/>
      <c r="E20" s="92"/>
      <c r="F20" s="90"/>
      <c r="G20" s="149" t="s">
        <v>64</v>
      </c>
      <c r="H20" s="90"/>
      <c r="I20" s="149" t="str">
        <f>Invoice!H22</f>
        <v>VIETNAM</v>
      </c>
      <c r="J20" s="90"/>
    </row>
    <row r="21" spans="1:10" ht="15.75" customHeight="1" x14ac:dyDescent="0.25">
      <c r="A21" s="145" t="s">
        <v>98</v>
      </c>
      <c r="B21" s="86"/>
      <c r="C21" s="82"/>
      <c r="D21" s="145" t="s">
        <v>99</v>
      </c>
      <c r="E21" s="86"/>
      <c r="F21" s="82"/>
      <c r="G21" s="156" t="s">
        <v>100</v>
      </c>
      <c r="H21" s="95"/>
      <c r="I21" s="95"/>
      <c r="J21" s="96"/>
    </row>
    <row r="22" spans="1:10" ht="15.75" customHeight="1" x14ac:dyDescent="0.25">
      <c r="A22" s="106"/>
      <c r="B22" s="92"/>
      <c r="C22" s="90"/>
      <c r="D22" s="108" t="str">
        <f>Invoice!C22</f>
        <v>CHENNAI</v>
      </c>
      <c r="E22" s="92"/>
      <c r="F22" s="90"/>
      <c r="G22" s="146" t="str">
        <f>'input data'!B16</f>
        <v>CNF</v>
      </c>
      <c r="H22" s="92"/>
      <c r="I22" s="92"/>
      <c r="J22" s="90"/>
    </row>
    <row r="23" spans="1:10" ht="15.75" customHeight="1" x14ac:dyDescent="0.25">
      <c r="A23" s="145" t="s">
        <v>101</v>
      </c>
      <c r="B23" s="86"/>
      <c r="C23" s="82"/>
      <c r="D23" s="145" t="s">
        <v>102</v>
      </c>
      <c r="E23" s="86"/>
      <c r="F23" s="82"/>
      <c r="G23" s="41"/>
      <c r="H23" s="42"/>
      <c r="I23" s="42"/>
      <c r="J23" s="43"/>
    </row>
    <row r="24" spans="1:10" ht="15.75" customHeight="1" x14ac:dyDescent="0.25">
      <c r="A24" s="106"/>
      <c r="B24" s="92"/>
      <c r="C24" s="90"/>
      <c r="D24" s="108" t="str">
        <f>Invoice!C25</f>
        <v>CHENNAI</v>
      </c>
      <c r="E24" s="92"/>
      <c r="F24" s="90"/>
      <c r="G24" s="30"/>
      <c r="H24" s="32"/>
      <c r="I24" s="32"/>
      <c r="J24" s="29"/>
    </row>
    <row r="25" spans="1:10" ht="15.75" customHeight="1" x14ac:dyDescent="0.25">
      <c r="A25" s="145" t="s">
        <v>31</v>
      </c>
      <c r="B25" s="86"/>
      <c r="C25" s="82"/>
      <c r="D25" s="145" t="s">
        <v>32</v>
      </c>
      <c r="E25" s="86"/>
      <c r="F25" s="82"/>
      <c r="G25" s="135" t="s">
        <v>103</v>
      </c>
      <c r="H25" s="95"/>
      <c r="I25" s="95"/>
      <c r="J25" s="96"/>
    </row>
    <row r="26" spans="1:10" ht="15.75" customHeight="1" x14ac:dyDescent="0.25">
      <c r="A26" s="93" t="str">
        <f>Invoice!E25</f>
        <v>QUY NHON</v>
      </c>
      <c r="B26" s="79"/>
      <c r="C26" s="84"/>
      <c r="D26" s="93" t="str">
        <f>Invoice!H25</f>
        <v>QUY NHON</v>
      </c>
      <c r="E26" s="79"/>
      <c r="F26" s="84"/>
      <c r="G26" s="147" t="str">
        <f>'input data'!B17</f>
        <v>100% Against Documents</v>
      </c>
      <c r="H26" s="86"/>
      <c r="I26" s="86"/>
      <c r="J26" s="82"/>
    </row>
    <row r="27" spans="1:10" ht="15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6"/>
    </row>
    <row r="28" spans="1:10" ht="15.75" customHeight="1" x14ac:dyDescent="0.25">
      <c r="A28" s="26" t="s">
        <v>66</v>
      </c>
      <c r="B28" s="108" t="s">
        <v>104</v>
      </c>
      <c r="C28" s="90"/>
      <c r="D28" s="108" t="s">
        <v>67</v>
      </c>
      <c r="E28" s="92"/>
      <c r="F28" s="92"/>
      <c r="G28" s="47"/>
      <c r="H28" s="48"/>
      <c r="I28" s="108" t="s">
        <v>71</v>
      </c>
      <c r="J28" s="90"/>
    </row>
    <row r="29" spans="1:10" ht="15.75" customHeight="1" thickBot="1" x14ac:dyDescent="0.3">
      <c r="A29" s="27">
        <v>1</v>
      </c>
      <c r="B29" s="115">
        <f>Invoice!E28</f>
        <v>68022390</v>
      </c>
      <c r="C29" s="96"/>
      <c r="D29" s="133" t="str">
        <f>Invoice!B28</f>
        <v>POLISHED GRANITE SLABS</v>
      </c>
      <c r="E29" s="95"/>
      <c r="F29" s="95"/>
      <c r="G29" s="95"/>
      <c r="H29" s="96"/>
      <c r="I29" s="134">
        <f>Invoice!F28</f>
        <v>298.88</v>
      </c>
      <c r="J29" s="96"/>
    </row>
    <row r="30" spans="1:10" s="77" customFormat="1" ht="15.75" customHeight="1" thickBot="1" x14ac:dyDescent="0.3">
      <c r="A30" s="27">
        <v>2</v>
      </c>
      <c r="B30" s="115">
        <f>Invoice!E29</f>
        <v>68022390</v>
      </c>
      <c r="C30" s="96"/>
      <c r="D30" s="133" t="str">
        <f>Invoice!B29</f>
        <v>POLISHED GRANITE SLABS</v>
      </c>
      <c r="E30" s="95"/>
      <c r="F30" s="95"/>
      <c r="G30" s="95"/>
      <c r="H30" s="96"/>
      <c r="I30" s="134">
        <f>Invoice!F29</f>
        <v>124.29</v>
      </c>
      <c r="J30" s="96"/>
    </row>
    <row r="31" spans="1:10" ht="15.75" customHeight="1" thickBot="1" x14ac:dyDescent="0.3">
      <c r="A31" s="49" t="s">
        <v>105</v>
      </c>
      <c r="B31" s="45"/>
      <c r="C31" s="45"/>
      <c r="D31" s="45"/>
      <c r="E31" s="45"/>
      <c r="F31" s="45"/>
      <c r="G31" s="45"/>
      <c r="H31" s="45"/>
      <c r="I31" s="144">
        <f>I29+I30</f>
        <v>423.17</v>
      </c>
      <c r="J31" s="96"/>
    </row>
    <row r="32" spans="1:10" ht="15.75" customHeight="1" x14ac:dyDescent="0.25">
      <c r="A32" s="35"/>
      <c r="B32" s="4"/>
      <c r="C32" s="4"/>
      <c r="D32" s="4"/>
      <c r="E32" s="4"/>
      <c r="F32" s="4"/>
      <c r="G32" s="4"/>
      <c r="H32" s="4"/>
      <c r="I32" s="31"/>
      <c r="J32" s="33"/>
    </row>
    <row r="33" spans="1:10" ht="15.75" customHeight="1" x14ac:dyDescent="0.25">
      <c r="A33" s="93" t="s">
        <v>106</v>
      </c>
      <c r="B33" s="79"/>
      <c r="C33" s="31" t="s">
        <v>35</v>
      </c>
      <c r="D33" s="118" t="s">
        <v>73</v>
      </c>
      <c r="E33" s="79"/>
      <c r="F33" s="31" t="s">
        <v>74</v>
      </c>
      <c r="G33" s="31"/>
      <c r="H33" s="4"/>
      <c r="I33" s="31"/>
      <c r="J33" s="33"/>
    </row>
    <row r="34" spans="1:10" ht="15.75" customHeight="1" x14ac:dyDescent="0.25">
      <c r="A34" s="105" t="str">
        <f>Invoice!A31</f>
        <v>CSNU2182753</v>
      </c>
      <c r="B34" s="79"/>
      <c r="C34" s="50">
        <f>'input data'!B25</f>
        <v>385</v>
      </c>
      <c r="D34" s="142" t="s">
        <v>107</v>
      </c>
      <c r="E34" s="79"/>
      <c r="F34" s="50" t="s">
        <v>108</v>
      </c>
      <c r="G34" s="50"/>
      <c r="H34" s="4"/>
      <c r="I34" s="4"/>
      <c r="J34" s="20"/>
    </row>
    <row r="35" spans="1:10" ht="15.75" customHeight="1" x14ac:dyDescent="0.25">
      <c r="A35" s="23"/>
      <c r="B35" s="51"/>
      <c r="C35" s="51"/>
      <c r="D35" s="51"/>
      <c r="E35" s="51"/>
      <c r="F35" s="51"/>
      <c r="G35" s="51"/>
      <c r="H35" s="51"/>
      <c r="I35" s="51"/>
      <c r="J35" s="52"/>
    </row>
    <row r="36" spans="1:10" ht="15.75" customHeight="1" x14ac:dyDescent="0.25">
      <c r="A36" s="23" t="s">
        <v>109</v>
      </c>
      <c r="B36" s="51"/>
      <c r="C36" s="51" t="str">
        <f>'input data'!B14</f>
        <v>Loose packing</v>
      </c>
      <c r="D36" s="51"/>
      <c r="E36" s="51"/>
      <c r="F36" s="51"/>
      <c r="G36" s="51"/>
      <c r="H36" s="51"/>
      <c r="I36" s="51"/>
      <c r="J36" s="52"/>
    </row>
    <row r="37" spans="1:10" ht="15.75" customHeight="1" x14ac:dyDescent="0.25">
      <c r="A37" s="23" t="s">
        <v>110</v>
      </c>
      <c r="B37" s="51"/>
      <c r="C37" s="51"/>
      <c r="D37" s="51"/>
      <c r="E37" s="51"/>
      <c r="F37" s="51"/>
      <c r="G37" s="51"/>
      <c r="H37" s="51"/>
      <c r="I37" s="51"/>
      <c r="J37" s="52"/>
    </row>
    <row r="38" spans="1:10" ht="15.75" customHeight="1" x14ac:dyDescent="0.25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 ht="15.75" customHeight="1" x14ac:dyDescent="0.25">
      <c r="A39" s="102" t="s">
        <v>111</v>
      </c>
      <c r="B39" s="86"/>
      <c r="C39" s="86"/>
      <c r="D39" s="86"/>
      <c r="E39" s="86"/>
      <c r="F39" s="82"/>
      <c r="G39" s="102" t="s">
        <v>79</v>
      </c>
      <c r="H39" s="86"/>
      <c r="I39" s="86"/>
      <c r="J39" s="82"/>
    </row>
    <row r="40" spans="1:10" ht="15.75" customHeight="1" x14ac:dyDescent="0.25">
      <c r="A40" s="143" t="s">
        <v>112</v>
      </c>
      <c r="B40" s="79"/>
      <c r="C40" s="79"/>
      <c r="D40" s="79"/>
      <c r="E40" s="79"/>
      <c r="F40" s="84"/>
      <c r="G40" s="19"/>
      <c r="H40" s="4"/>
      <c r="I40" s="4"/>
      <c r="J40" s="20"/>
    </row>
    <row r="41" spans="1:10" ht="15.75" customHeight="1" x14ac:dyDescent="0.25">
      <c r="A41" s="136" t="s">
        <v>113</v>
      </c>
      <c r="B41" s="137"/>
      <c r="C41" s="137"/>
      <c r="D41" s="137"/>
      <c r="E41" s="137"/>
      <c r="F41" s="138"/>
      <c r="G41" s="19"/>
      <c r="H41" s="4"/>
      <c r="I41" s="4"/>
      <c r="J41" s="20"/>
    </row>
    <row r="42" spans="1:10" ht="15.75" customHeight="1" x14ac:dyDescent="0.25">
      <c r="A42" s="139" t="s">
        <v>114</v>
      </c>
      <c r="B42" s="117"/>
      <c r="C42" s="117"/>
      <c r="D42" s="117"/>
      <c r="E42" s="117"/>
      <c r="F42" s="140"/>
      <c r="G42" s="141" t="s">
        <v>115</v>
      </c>
      <c r="H42" s="92"/>
      <c r="I42" s="92"/>
      <c r="J42" s="90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1:J31"/>
    <mergeCell ref="D23:F23"/>
    <mergeCell ref="A23:C23"/>
    <mergeCell ref="A24:C24"/>
    <mergeCell ref="D24:F24"/>
    <mergeCell ref="A25:C25"/>
    <mergeCell ref="D25:F25"/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  <mergeCell ref="B30:C30"/>
    <mergeCell ref="D30:H30"/>
    <mergeCell ref="I30:J30"/>
    <mergeCell ref="G25:J25"/>
    <mergeCell ref="A26:C26"/>
    <mergeCell ref="B29:C29"/>
    <mergeCell ref="D29:H29"/>
    <mergeCell ref="I29:J29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J22" sqref="J22:K22"/>
    </sheetView>
  </sheetViews>
  <sheetFormatPr defaultColWidth="14.42578125" defaultRowHeight="15" customHeight="1" x14ac:dyDescent="0.25"/>
  <cols>
    <col min="1" max="2" width="8.7109375" customWidth="1"/>
    <col min="3" max="3" width="19" bestFit="1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6"/>
      <c r="B1" s="175" t="s">
        <v>41</v>
      </c>
      <c r="C1" s="176"/>
      <c r="D1" s="176"/>
      <c r="E1" s="176"/>
      <c r="F1" s="176"/>
      <c r="G1" s="176"/>
      <c r="H1" s="176"/>
      <c r="I1" s="176"/>
      <c r="J1" s="176"/>
      <c r="K1" s="177"/>
      <c r="R1" s="181"/>
      <c r="S1" s="79"/>
      <c r="T1" s="79"/>
      <c r="U1" s="79"/>
      <c r="V1" s="79"/>
      <c r="W1" s="166"/>
      <c r="X1" s="79"/>
      <c r="Y1" s="79"/>
    </row>
    <row r="2" spans="1:25" ht="36.75" thickBot="1" x14ac:dyDescent="0.6">
      <c r="A2" s="56"/>
      <c r="B2" s="178"/>
      <c r="C2" s="179"/>
      <c r="D2" s="179"/>
      <c r="E2" s="179"/>
      <c r="F2" s="179"/>
      <c r="G2" s="179"/>
      <c r="H2" s="179"/>
      <c r="I2" s="179"/>
      <c r="J2" s="179"/>
      <c r="K2" s="180"/>
    </row>
    <row r="3" spans="1:25" x14ac:dyDescent="0.25">
      <c r="A3" s="57"/>
      <c r="B3" s="182" t="s">
        <v>116</v>
      </c>
      <c r="C3" s="86"/>
      <c r="D3" s="86"/>
      <c r="E3" s="86"/>
      <c r="F3" s="86"/>
      <c r="G3" s="86"/>
      <c r="H3" s="86"/>
      <c r="I3" s="86"/>
      <c r="J3" s="86"/>
      <c r="K3" s="82"/>
    </row>
    <row r="4" spans="1:25" x14ac:dyDescent="0.25">
      <c r="A4" s="57"/>
      <c r="B4" s="183" t="s">
        <v>117</v>
      </c>
      <c r="C4" s="79"/>
      <c r="D4" s="79"/>
      <c r="E4" s="79"/>
      <c r="F4" s="79"/>
      <c r="G4" s="79"/>
      <c r="H4" s="79"/>
      <c r="I4" s="79"/>
      <c r="J4" s="79"/>
      <c r="K4" s="84"/>
    </row>
    <row r="5" spans="1:25" x14ac:dyDescent="0.25">
      <c r="A5" s="50"/>
      <c r="B5" s="106" t="s">
        <v>118</v>
      </c>
      <c r="C5" s="92"/>
      <c r="D5" s="92"/>
      <c r="E5" s="92"/>
      <c r="F5" s="92"/>
      <c r="G5" s="92"/>
      <c r="H5" s="92"/>
      <c r="I5" s="92"/>
      <c r="J5" s="92"/>
      <c r="K5" s="90"/>
    </row>
    <row r="6" spans="1:25" x14ac:dyDescent="0.25">
      <c r="A6" s="4"/>
      <c r="B6" s="34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8"/>
      <c r="B7" s="184" t="s">
        <v>119</v>
      </c>
      <c r="C7" s="79"/>
      <c r="D7" s="79"/>
      <c r="E7" s="79"/>
      <c r="F7" s="79"/>
      <c r="G7" s="79"/>
      <c r="H7" s="79"/>
      <c r="I7" s="79"/>
      <c r="J7" s="79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120</v>
      </c>
      <c r="C9" s="67">
        <v>45874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121</v>
      </c>
      <c r="C10" s="59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122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53" t="s">
        <v>157</v>
      </c>
      <c r="C13" s="79"/>
      <c r="D13" s="79"/>
      <c r="E13" s="79"/>
      <c r="F13" s="79"/>
      <c r="G13" s="79"/>
      <c r="H13" s="4"/>
      <c r="I13" s="4"/>
      <c r="J13" s="4"/>
      <c r="K13" s="20"/>
    </row>
    <row r="14" spans="1:25" x14ac:dyDescent="0.25">
      <c r="A14" s="60"/>
      <c r="B14" s="104" t="s">
        <v>158</v>
      </c>
      <c r="C14" s="79"/>
      <c r="D14" s="79"/>
      <c r="E14" s="79"/>
      <c r="F14" s="79"/>
      <c r="G14" s="79"/>
      <c r="H14" s="4"/>
      <c r="I14" s="4"/>
      <c r="J14" s="4"/>
      <c r="K14" s="20"/>
    </row>
    <row r="15" spans="1:25" ht="49.5" customHeight="1" x14ac:dyDescent="0.25">
      <c r="A15" s="60"/>
      <c r="B15" s="99"/>
      <c r="C15" s="79"/>
      <c r="D15" s="79"/>
      <c r="E15" s="79"/>
      <c r="F15" s="79"/>
      <c r="G15" s="79"/>
      <c r="H15" s="4"/>
      <c r="I15" s="4"/>
      <c r="J15" s="4"/>
      <c r="K15" s="20"/>
    </row>
    <row r="16" spans="1:25" x14ac:dyDescent="0.25">
      <c r="A16" s="4"/>
      <c r="B16" s="19" t="s">
        <v>123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1"/>
      <c r="B18" s="103" t="s">
        <v>124</v>
      </c>
      <c r="C18" s="94"/>
      <c r="D18" s="94"/>
      <c r="E18" s="185"/>
      <c r="F18" s="103" t="s">
        <v>125</v>
      </c>
      <c r="G18" s="96"/>
      <c r="H18" s="103" t="s">
        <v>126</v>
      </c>
      <c r="I18" s="96"/>
      <c r="J18" s="103" t="s">
        <v>127</v>
      </c>
      <c r="K18" s="96"/>
    </row>
    <row r="19" spans="1:11" ht="15.75" customHeight="1" thickBot="1" x14ac:dyDescent="0.3">
      <c r="A19" s="3"/>
      <c r="B19" s="133" t="s">
        <v>28</v>
      </c>
      <c r="C19" s="171"/>
      <c r="D19" s="171"/>
      <c r="E19" s="172"/>
      <c r="F19" s="103">
        <v>153</v>
      </c>
      <c r="G19" s="96"/>
      <c r="H19" s="164">
        <v>1337</v>
      </c>
      <c r="I19" s="96"/>
      <c r="J19" s="169">
        <f>F19*H19</f>
        <v>204561</v>
      </c>
      <c r="K19" s="96"/>
    </row>
    <row r="20" spans="1:11" s="73" customFormat="1" ht="15.75" customHeight="1" thickBot="1" x14ac:dyDescent="0.3">
      <c r="A20" s="15"/>
      <c r="B20" s="133" t="s">
        <v>28</v>
      </c>
      <c r="C20" s="171"/>
      <c r="D20" s="171"/>
      <c r="E20" s="172"/>
      <c r="F20" s="103">
        <v>87</v>
      </c>
      <c r="G20" s="96"/>
      <c r="H20" s="164">
        <v>3216</v>
      </c>
      <c r="I20" s="96"/>
      <c r="J20" s="169">
        <f>F20*H20</f>
        <v>279792</v>
      </c>
      <c r="K20" s="96"/>
    </row>
    <row r="21" spans="1:11" ht="15.75" customHeight="1" x14ac:dyDescent="0.25">
      <c r="A21" s="50"/>
      <c r="B21" s="105"/>
      <c r="C21" s="79"/>
      <c r="D21" s="79"/>
      <c r="E21" s="79"/>
      <c r="F21" s="166"/>
      <c r="G21" s="170"/>
      <c r="H21" s="157" t="s">
        <v>152</v>
      </c>
      <c r="I21" s="158"/>
      <c r="J21" s="173">
        <f>(J19+J20)*0.001</f>
        <v>484.35300000000001</v>
      </c>
      <c r="K21" s="174"/>
    </row>
    <row r="22" spans="1:11" ht="15.75" customHeight="1" thickBot="1" x14ac:dyDescent="0.3">
      <c r="A22" s="3"/>
      <c r="B22" s="141"/>
      <c r="C22" s="92"/>
      <c r="D22" s="92"/>
      <c r="E22" s="92"/>
      <c r="F22" s="32"/>
      <c r="G22" s="61"/>
      <c r="H22" s="160" t="s">
        <v>105</v>
      </c>
      <c r="I22" s="161"/>
      <c r="J22" s="162">
        <f>SUM(J19:K21)</f>
        <v>484837.353</v>
      </c>
      <c r="K22" s="163"/>
    </row>
    <row r="23" spans="1:11" ht="15.75" customHeight="1" thickBot="1" x14ac:dyDescent="0.3">
      <c r="A23" s="50"/>
      <c r="B23" s="105"/>
      <c r="C23" s="79"/>
      <c r="D23" s="79"/>
      <c r="E23" s="79"/>
      <c r="F23" s="4"/>
      <c r="G23" s="4"/>
      <c r="H23" s="165"/>
      <c r="I23" s="79"/>
      <c r="J23" s="166"/>
      <c r="K23" s="84"/>
    </row>
    <row r="24" spans="1:11" ht="15.75" customHeight="1" x14ac:dyDescent="0.25">
      <c r="A24" s="51"/>
      <c r="B24" s="167" t="s">
        <v>128</v>
      </c>
      <c r="C24" s="95"/>
      <c r="D24" s="45"/>
      <c r="E24" s="45"/>
      <c r="F24" s="45"/>
      <c r="G24" s="45"/>
      <c r="H24" s="45"/>
      <c r="I24" s="45"/>
      <c r="J24" s="168">
        <f>J22</f>
        <v>484837.353</v>
      </c>
      <c r="K24" s="96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2"/>
      <c r="B26" s="159" t="s">
        <v>129</v>
      </c>
      <c r="C26" s="79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130</v>
      </c>
      <c r="C27" s="4"/>
      <c r="D27" s="4" t="s">
        <v>149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131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132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133</v>
      </c>
      <c r="C30" s="4"/>
      <c r="D30" s="4" t="s">
        <v>150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134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135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136</v>
      </c>
      <c r="C33" s="4"/>
      <c r="D33" s="4" t="s">
        <v>137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138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139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3"/>
      <c r="B36" s="152" t="s">
        <v>140</v>
      </c>
      <c r="C36" s="79"/>
      <c r="D36" s="79"/>
      <c r="E36" s="79"/>
      <c r="F36" s="79"/>
      <c r="G36" s="79"/>
      <c r="H36" s="4"/>
      <c r="I36" s="4"/>
      <c r="J36" s="4"/>
      <c r="K36" s="20"/>
    </row>
    <row r="37" spans="1:11" ht="15.75" customHeight="1" x14ac:dyDescent="0.25">
      <c r="A37" s="63"/>
      <c r="B37" s="152" t="s">
        <v>141</v>
      </c>
      <c r="C37" s="79"/>
      <c r="D37" s="79"/>
      <c r="E37" s="79"/>
      <c r="F37" s="79"/>
      <c r="G37" s="79"/>
      <c r="H37" s="4"/>
      <c r="I37" s="4"/>
      <c r="J37" s="4"/>
      <c r="K37" s="20"/>
    </row>
    <row r="38" spans="1:11" ht="15.75" customHeight="1" x14ac:dyDescent="0.25">
      <c r="A38" s="37"/>
      <c r="B38" s="36" t="s">
        <v>142</v>
      </c>
      <c r="C38" s="64" t="str">
        <f>'input data'!B5</f>
        <v>AD2403250650768</v>
      </c>
      <c r="D38" s="37"/>
      <c r="E38" s="37"/>
      <c r="F38" s="37"/>
      <c r="G38" s="37"/>
      <c r="H38" s="4"/>
      <c r="I38" s="4"/>
      <c r="J38" s="4"/>
      <c r="K38" s="20"/>
    </row>
    <row r="39" spans="1:11" ht="15.75" customHeight="1" x14ac:dyDescent="0.25">
      <c r="A39" s="4"/>
      <c r="B39" s="19" t="s">
        <v>143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0"/>
      <c r="C42" s="32"/>
      <c r="D42" s="32"/>
      <c r="E42" s="32"/>
      <c r="F42" s="32"/>
      <c r="G42" s="32"/>
      <c r="H42" s="32"/>
      <c r="I42" s="32"/>
      <c r="J42" s="32"/>
      <c r="K42" s="29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6">
    <mergeCell ref="H20:I20"/>
    <mergeCell ref="J20:K20"/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2:K22"/>
    <mergeCell ref="F19:G19"/>
    <mergeCell ref="H19:I19"/>
    <mergeCell ref="B36:G36"/>
    <mergeCell ref="B23:E23"/>
    <mergeCell ref="H23:I23"/>
    <mergeCell ref="J23:K23"/>
    <mergeCell ref="B24:C24"/>
    <mergeCell ref="J24:K24"/>
    <mergeCell ref="J19:K19"/>
    <mergeCell ref="B21:E21"/>
    <mergeCell ref="F21:G21"/>
    <mergeCell ref="B19:E19"/>
    <mergeCell ref="J21:K21"/>
    <mergeCell ref="B20:E20"/>
    <mergeCell ref="F20:G20"/>
    <mergeCell ref="B37:G37"/>
    <mergeCell ref="B22:E22"/>
    <mergeCell ref="H21:I21"/>
    <mergeCell ref="B26:C26"/>
    <mergeCell ref="H22:I22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company data</vt:lpstr>
      <vt:lpstr>input data</vt:lpstr>
      <vt:lpstr>Invoice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2025-08-07T06:22:02Z</cp:lastPrinted>
  <dcterms:created xsi:type="dcterms:W3CDTF">2022-11-23T06:47:43Z</dcterms:created>
  <dcterms:modified xsi:type="dcterms:W3CDTF">2025-08-07T06:24:34Z</dcterms:modified>
</cp:coreProperties>
</file>