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6 BK026 September 25-26 AA Stone Investment Trading Company (VK)(Nam VU) Galaxy Black Short Line Polish (GLottis)\"/>
    </mc:Choice>
  </mc:AlternateContent>
  <xr:revisionPtr revIDLastSave="0" documentId="13_ncr:1_{E2706358-DA78-4210-91B3-7FAA9B1B0C01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10" i="5" l="1"/>
  <c r="C9" i="5" l="1"/>
  <c r="F28" i="3" l="1"/>
  <c r="J19" i="5" l="1"/>
  <c r="J20" i="5" s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<sst xmlns="http://schemas.openxmlformats.org/spreadsheetml/2006/main" count="198" uniqueCount="161">
  <si>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</si>
  <si>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</si>
  <si>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</si>
  <si>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</si>
  <si>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</si>
  <si>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</si>
  <si>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</si>
  <si>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</si>
  <si>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</si>
  <si>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</si>
  <si>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</si>
  <si>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</si>
  <si>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</si>
  <si>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</si>
  <si>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</si>
  <si>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</si>
  <si>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</si>
  <si>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</si>
  <si>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</si>
  <si>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</si>
  <si>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</si>
  <si>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</si>
  <si>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</si>
  <si>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</si>
  <si>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</si>
  <si>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</si>
  <si>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</si>
  <si>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</si>
  <si>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</si>
  <si>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</si>
  <si>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</si>
  <si>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</si>
  <si>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</si>
  <si>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</si>
  <si>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</si>
  <si>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</si>
  <si>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</si>
  <si>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</si>
  <si>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</si>
  <si>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</si>
  <si>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</si>
  <si>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</si>
  <si>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</si>
  <si>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</si>
  <si>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</si>
  <si>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</si>
  <si>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</si>
  <si>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</si>
  <si>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</si>
  <si>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</si>
  <si>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</si>
  <si>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</si>
  <si>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</si>
  <si>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</si>
  <si>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</si>
  <si>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</si>
  <si>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</si>
  <si>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</si>
  <si>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</si>
  <si>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</si>
  <si>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</si>
  <si>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</si>
  <si>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</si>
  <si>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</si>
  <si>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</si>
  <si>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</si>
  <si>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</si>
  <si>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</si>
  <si>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</si>
  <si>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</si>
  <si>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</si>
  <si>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</si>
  <si>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</si>
  <si>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</si>
  <si>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</si>
  <si>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</si>
  <si>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</si>
  <si>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</si>
  <si>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</si>
  <si>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</si>
  <si>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</si>
  <si>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</si>
  <si>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</si>
  <si>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</si>
  <si>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</si>
  <si>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</si>
  <si>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</si>
  <si>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</si>
  <si>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</si>
  <si>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</si>
  <si>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</si>
  <si>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</si>
  <si>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</si>
  <si>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</si>
  <si>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</si>
  <si>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</si>
  <si>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</si>
  <si>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</si>
  <si>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</si>
  <si>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</si>
  <si>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</si>
  <si>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</si>
  <si>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</si>
  <si>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</si>
  <si>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</si>
  <si>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</si>
  <si>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</si>
  <si>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</si>
  <si>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</si>
  <si>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</si>
  <si>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</si>
  <si>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</si>
  <si>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</si>
  <si>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</si>
  <si>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</si>
  <si>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</si>
  <si>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</si>
  <si>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</si>
  <si>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</si>
  <si>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</si>
  <si>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</si>
  <si>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</si>
  <si>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</si>
  <si>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</si>
  <si>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</si>
  <si>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</si>
  <si>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</si>
  <si>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</si>
  <si>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</si>
  <si>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</si>
  <si>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</si>
  <si>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</si>
  <si>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</si>
  <si>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</si>
  <si>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</si>
  <si>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</si>
  <si>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</si>
  <si>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</si>
  <si>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</si>
  <si>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</si>
  <si>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</si>
  <si>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</si>
  <si>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</si>
  <si>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</si>
  <si>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</si>
  <si>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</si>
  <si>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</si>
  <si>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</si>
  <si>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</si>
  <si>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</si>
  <si>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</si>
  <si>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</si>
  <si>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</si>
  <si>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</si>
  <si>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A-A STONE INVESTMENT TRADING COMPANY LIMITED
34/5 TRAN KHANH DU STREET, TAN DINH WARD, HOCHIMINH CITY, VIETNAM
TAX:0317458134
 MAIL: AASTONEDOCS@GMAIL.COM</t>
  </si>
  <si>
    <t>GST 0.1%</t>
  </si>
  <si>
    <t>26</t>
  </si>
  <si>
    <t>KKTU7760820</t>
  </si>
  <si>
    <t>SRI VENKATESWARA GRANITES</t>
  </si>
  <si>
    <t>SY NO:92/2A,BUDAWADA(VIL),.        
CHIMAKURTHY(M.D),
PRAKASAM(DIST),.
GSTIN:37ABXFS9185N1ZP</t>
  </si>
  <si>
    <t>Five Thousand Eight Hundred Twenty Three Dollars and Sixty One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</si>
</sst>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14" xfId="0" applyFont="1" applyBorder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4" fillId="0" borderId="34" xfId="0" applyFont="1" applyBorder="1" applyAlignment="1"/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4" fillId="0" borderId="7" xfId="0" applyFont="1" applyBorder="1" applyAlignment="1">
      <alignment horizontal="center"/>
    </xf>
    <xf numFmtId="0" fontId="8" fillId="0" borderId="1" xfId="0" applyFont="1" applyBorder="1"/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5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6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6" fillId="0" borderId="11" xfId="0" applyNumberFormat="1" applyFont="1" applyBorder="1" applyAlignment="1">
      <alignment horizontal="center"/>
    </xf>
    <xf numFmtId="0" fontId="8" fillId="0" borderId="12" xfId="0" applyNumberFormat="1" applyFont="1" applyBorder="1"/>
    <xf numFmtId="166" fontId="6" fillId="0" borderId="1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165" fontId="4" fillId="0" borderId="7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5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243470</xdr:colOff>
      <xdr:row>36</xdr:row>
      <xdr:rowOff>66675</xdr:rowOff>
    </xdr:from>
    <xdr:to>
      <xdr:col>9</xdr:col>
      <xdr:colOff>95250</xdr:colOff>
      <xdr:row>39</xdr:row>
      <xdr:rowOff>134452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4870" y="74676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F19" sqref="F19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BK026/25-26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444.55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workbookViewId="0">
      <selection activeCell="M9" sqref="M9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9" t="str">
        <f>'input data'!B3</f>
        <v>BK026/25-26</v>
      </c>
      <c r="F4" s="82"/>
      <c r="G4" s="80"/>
      <c r="H4" s="110">
        <f>'input data'!B4</f>
        <v>45927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3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9" t="s">
        <v>58</v>
      </c>
      <c r="F11" s="93"/>
      <c r="G11" s="94"/>
      <c r="H11" s="114" t="s">
        <v>59</v>
      </c>
      <c r="I11" s="93"/>
      <c r="J11" s="94"/>
    </row>
    <row r="12" spans="1:10" ht="15" customHeight="1" x14ac:dyDescent="0.25">
      <c r="A12" s="117" t="str">
        <f>'input data'!B6</f>
        <v>To the Order</v>
      </c>
      <c r="B12" s="77"/>
      <c r="C12" s="77"/>
      <c r="D12" s="89"/>
      <c r="E12" s="118" t="str">
        <f>'input data'!B16</f>
        <v>CNF</v>
      </c>
      <c r="F12" s="77"/>
      <c r="G12" s="89"/>
      <c r="H12" s="115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6" t="s">
        <v>61</v>
      </c>
      <c r="F14" s="86"/>
      <c r="G14" s="86"/>
      <c r="H14" s="86"/>
      <c r="I14" s="86"/>
      <c r="J14" s="87"/>
    </row>
    <row r="15" spans="1:10" x14ac:dyDescent="0.25">
      <c r="A15" s="122" t="str">
        <f>'input data'!B7</f>
        <v>A-A STONE INVESTMENT TRADING COMPANY LIMITED
34/5 TRAN KHANH DU STREET, TAN DINH WARD, HOCHIMINH CITY, VIETNAM
TAX:0317458134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3" t="s">
        <v>62</v>
      </c>
      <c r="B21" s="87"/>
      <c r="C21" s="123" t="s">
        <v>29</v>
      </c>
      <c r="D21" s="87"/>
      <c r="E21" s="123" t="s">
        <v>63</v>
      </c>
      <c r="F21" s="86"/>
      <c r="G21" s="87"/>
      <c r="H21" s="123" t="s">
        <v>33</v>
      </c>
      <c r="I21" s="86"/>
      <c r="J21" s="87"/>
    </row>
    <row r="22" spans="1:10" ht="14.25" customHeight="1" x14ac:dyDescent="0.25">
      <c r="A22" s="124" t="s">
        <v>64</v>
      </c>
      <c r="B22" s="89"/>
      <c r="C22" s="126" t="str">
        <f>'input data'!B19</f>
        <v>CHENNAI</v>
      </c>
      <c r="D22" s="89"/>
      <c r="E22" s="127" t="s">
        <v>65</v>
      </c>
      <c r="F22" s="77"/>
      <c r="G22" s="89"/>
      <c r="H22" s="127" t="str">
        <f>'input data'!B23</f>
        <v>VIETNAM</v>
      </c>
      <c r="I22" s="77"/>
      <c r="J22" s="89"/>
    </row>
    <row r="23" spans="1:10" ht="15" customHeight="1" x14ac:dyDescent="0.25">
      <c r="A23" s="128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5" t="s">
        <v>30</v>
      </c>
      <c r="D24" s="87"/>
      <c r="E24" s="95" t="s">
        <v>31</v>
      </c>
      <c r="F24" s="86"/>
      <c r="G24" s="87"/>
      <c r="H24" s="125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444.55</v>
      </c>
      <c r="G28" s="94"/>
      <c r="H28" s="72">
        <v>13.1</v>
      </c>
      <c r="I28" s="107">
        <f>H28*F28</f>
        <v>5823.6049999999996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20" t="s">
        <v>153</v>
      </c>
      <c r="I30" s="70"/>
      <c r="J30" s="20"/>
    </row>
    <row r="31" spans="1:10" ht="15.75" customHeight="1" x14ac:dyDescent="0.25">
      <c r="A31" s="100" t="str">
        <f>UPPER('input data'!B24)</f>
        <v>KKTU7760820</v>
      </c>
      <c r="B31" s="77"/>
      <c r="C31" s="3">
        <f>'input data'!B25</f>
        <v>425</v>
      </c>
      <c r="D31" s="4" t="s">
        <v>76</v>
      </c>
      <c r="E31" s="4" t="s">
        <v>77</v>
      </c>
      <c r="F31" s="4"/>
      <c r="G31" s="70"/>
      <c r="H31" s="120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20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1"/>
      <c r="I33" s="105"/>
      <c r="J33" s="106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03">
        <f>SUM(I28:J33)</f>
        <v>5823.6049999999996</v>
      </c>
      <c r="J34" s="87"/>
    </row>
    <row r="35" spans="1:10" ht="15.75" customHeight="1" thickBot="1" x14ac:dyDescent="0.3">
      <c r="A35" s="34" t="s">
        <v>160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4" workbookViewId="0">
      <selection activeCell="A15" sqref="A15:F2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6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9" t="s">
        <v>41</v>
      </c>
      <c r="J2" s="87"/>
    </row>
    <row r="3" spans="1:10" ht="15.75" x14ac:dyDescent="0.25">
      <c r="A3" s="137" t="s">
        <v>87</v>
      </c>
      <c r="B3" s="77"/>
      <c r="C3" s="77"/>
      <c r="D3" s="77"/>
      <c r="E3" s="77"/>
      <c r="F3" s="89"/>
      <c r="G3" s="109" t="str">
        <f>Invoice!E4</f>
        <v>BK026/25-26</v>
      </c>
      <c r="H3" s="80"/>
      <c r="I3" s="110">
        <f>Invoice!H4</f>
        <v>45927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29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1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2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3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2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2" t="str">
        <f>Invoice!A15</f>
        <v>A-A STONE INVESTMENT TRADING COMPANY LIMITED
34/5 TRAN KHANH DU STREET, TAN DINH WARD, HOCHIMINH CITY, VIETNAM
TAX:0317458134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30" t="s">
        <v>97</v>
      </c>
      <c r="H18" s="87"/>
      <c r="I18" s="139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40" t="s">
        <v>65</v>
      </c>
      <c r="H20" s="80"/>
      <c r="I20" s="140" t="str">
        <f>Invoice!H22</f>
        <v>VIETNAM</v>
      </c>
      <c r="J20" s="80"/>
    </row>
    <row r="21" spans="1:10" ht="15.75" customHeight="1" x14ac:dyDescent="0.25">
      <c r="A21" s="134" t="s">
        <v>99</v>
      </c>
      <c r="B21" s="86"/>
      <c r="C21" s="87"/>
      <c r="D21" s="134" t="s">
        <v>100</v>
      </c>
      <c r="E21" s="86"/>
      <c r="F21" s="87"/>
      <c r="G21" s="135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8" t="str">
        <f>'input data'!B16</f>
        <v>CNF</v>
      </c>
      <c r="H22" s="82"/>
      <c r="I22" s="82"/>
      <c r="J22" s="80"/>
    </row>
    <row r="23" spans="1:10" ht="15.75" customHeight="1" x14ac:dyDescent="0.25">
      <c r="A23" s="134" t="s">
        <v>102</v>
      </c>
      <c r="B23" s="86"/>
      <c r="C23" s="87"/>
      <c r="D23" s="134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4" t="s">
        <v>31</v>
      </c>
      <c r="B25" s="86"/>
      <c r="C25" s="87"/>
      <c r="D25" s="134" t="s">
        <v>32</v>
      </c>
      <c r="E25" s="86"/>
      <c r="F25" s="87"/>
      <c r="G25" s="141" t="s">
        <v>104</v>
      </c>
      <c r="H25" s="93"/>
      <c r="I25" s="93"/>
      <c r="J25" s="94"/>
    </row>
    <row r="26" spans="1:10" ht="15.75" customHeight="1" x14ac:dyDescent="0.25">
      <c r="A26" s="128" t="str">
        <f>Invoice!E25</f>
        <v>DA NANG</v>
      </c>
      <c r="B26" s="77"/>
      <c r="C26" s="89"/>
      <c r="D26" s="128" t="str">
        <f>Invoice!H25</f>
        <v>DA NANG</v>
      </c>
      <c r="E26" s="77"/>
      <c r="F26" s="89"/>
      <c r="G26" s="130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50" t="str">
        <f>Invoice!B28</f>
        <v>POLISHED GRANITE SLABS</v>
      </c>
      <c r="E29" s="93"/>
      <c r="F29" s="93"/>
      <c r="G29" s="93"/>
      <c r="H29" s="94"/>
      <c r="I29" s="151">
        <f>Invoice!F28</f>
        <v>444.55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2">
        <f>SUM(I29:J29)</f>
        <v>444.55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8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KKTU7760820</v>
      </c>
      <c r="B33" s="77"/>
      <c r="C33" s="52">
        <f>'input data'!B25</f>
        <v>425</v>
      </c>
      <c r="D33" s="148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9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2" t="s">
        <v>114</v>
      </c>
      <c r="B40" s="143"/>
      <c r="C40" s="143"/>
      <c r="D40" s="143"/>
      <c r="E40" s="143"/>
      <c r="F40" s="144"/>
      <c r="G40" s="19"/>
      <c r="H40" s="4"/>
      <c r="I40" s="4"/>
      <c r="J40" s="20"/>
    </row>
    <row r="41" spans="1:10" ht="15.75" customHeight="1" x14ac:dyDescent="0.25">
      <c r="A41" s="145" t="s">
        <v>115</v>
      </c>
      <c r="B41" s="97"/>
      <c r="C41" s="97"/>
      <c r="D41" s="97"/>
      <c r="E41" s="97"/>
      <c r="F41" s="146"/>
      <c r="G41" s="147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4" zoomScaleNormal="100" workbookViewId="0">
      <selection activeCell="N22" sqref="N22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3" t="s">
        <v>42</v>
      </c>
      <c r="C1" s="154"/>
      <c r="D1" s="154"/>
      <c r="E1" s="154"/>
      <c r="F1" s="154"/>
      <c r="G1" s="154"/>
      <c r="H1" s="154"/>
      <c r="I1" s="154"/>
      <c r="J1" s="154"/>
      <c r="K1" s="155"/>
      <c r="R1" s="159"/>
      <c r="S1" s="77"/>
      <c r="T1" s="77"/>
      <c r="U1" s="77"/>
      <c r="V1" s="77"/>
      <c r="W1" s="160"/>
      <c r="X1" s="77"/>
      <c r="Y1" s="77"/>
    </row>
    <row r="2" spans="1:25" ht="36.75" thickBot="1" x14ac:dyDescent="0.6">
      <c r="A2" s="58"/>
      <c r="B2" s="156"/>
      <c r="C2" s="157"/>
      <c r="D2" s="157"/>
      <c r="E2" s="157"/>
      <c r="F2" s="157"/>
      <c r="G2" s="157"/>
      <c r="H2" s="157"/>
      <c r="I2" s="157"/>
      <c r="J2" s="157"/>
      <c r="K2" s="158"/>
    </row>
    <row r="3" spans="1:25" x14ac:dyDescent="0.25">
      <c r="A3" s="59"/>
      <c r="B3" s="161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2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3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65">
        <f>'input data'!B4</f>
        <v>45927</v>
      </c>
      <c r="D9" s="165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tr">
        <f>"PO0" &amp; 'input data'!B2 &amp; "/1/" &amp; 'input data'!B1</f>
        <v>PO026/1/25-26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1" t="s">
        <v>158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2" t="s">
        <v>159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8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  <c r="Q17" s="183"/>
    </row>
    <row r="18" spans="1:18" ht="15.75" thickBot="1" x14ac:dyDescent="0.3">
      <c r="A18" s="53"/>
      <c r="B18" s="119" t="s">
        <v>125</v>
      </c>
      <c r="C18" s="114"/>
      <c r="D18" s="114"/>
      <c r="E18" s="164"/>
      <c r="F18" s="119" t="s">
        <v>126</v>
      </c>
      <c r="G18" s="94"/>
      <c r="H18" s="119" t="s">
        <v>127</v>
      </c>
      <c r="I18" s="94"/>
      <c r="J18" s="119" t="s">
        <v>128</v>
      </c>
      <c r="K18" s="94"/>
      <c r="O18" s="183"/>
    </row>
    <row r="19" spans="1:18" ht="15.75" customHeight="1" thickBot="1" x14ac:dyDescent="0.3">
      <c r="A19" s="3"/>
      <c r="B19" s="150" t="s">
        <v>28</v>
      </c>
      <c r="C19" s="174"/>
      <c r="D19" s="174"/>
      <c r="E19" s="175"/>
      <c r="F19" s="119">
        <v>85.75</v>
      </c>
      <c r="G19" s="94"/>
      <c r="H19" s="168">
        <v>4783.3599999999997</v>
      </c>
      <c r="I19" s="94"/>
      <c r="J19" s="172">
        <f>F19*H19</f>
        <v>410173.12</v>
      </c>
      <c r="K19" s="94"/>
      <c r="O19" s="183"/>
      <c r="R19" s="75"/>
    </row>
    <row r="20" spans="1:18" ht="15.75" customHeight="1" x14ac:dyDescent="0.25">
      <c r="A20" s="52"/>
      <c r="B20" s="100"/>
      <c r="C20" s="77"/>
      <c r="D20" s="77"/>
      <c r="E20" s="77"/>
      <c r="F20" s="160"/>
      <c r="G20" s="173"/>
      <c r="H20" s="178" t="s">
        <v>155</v>
      </c>
      <c r="I20" s="179"/>
      <c r="J20" s="176">
        <f>J19*0.001</f>
        <v>410.17311999999998</v>
      </c>
      <c r="K20" s="177"/>
      <c r="O20" s="183"/>
      <c r="Q20" s="183"/>
    </row>
    <row r="21" spans="1:18" ht="15.75" customHeight="1" thickBot="1" x14ac:dyDescent="0.3">
      <c r="A21" s="3"/>
      <c r="B21" s="147"/>
      <c r="C21" s="82"/>
      <c r="D21" s="82"/>
      <c r="E21" s="82"/>
      <c r="F21" s="33"/>
      <c r="G21" s="63"/>
      <c r="H21" s="181" t="s">
        <v>106</v>
      </c>
      <c r="I21" s="182"/>
      <c r="J21" s="166">
        <f>SUM(J19:K20)</f>
        <v>410583.29311999999</v>
      </c>
      <c r="K21" s="167"/>
      <c r="O21" s="183"/>
    </row>
    <row r="22" spans="1:18" ht="15.75" customHeight="1" thickBot="1" x14ac:dyDescent="0.3">
      <c r="A22" s="52"/>
      <c r="B22" s="100"/>
      <c r="C22" s="77"/>
      <c r="D22" s="77"/>
      <c r="E22" s="77"/>
      <c r="F22" s="4"/>
      <c r="G22" s="4"/>
      <c r="H22" s="169"/>
      <c r="I22" s="77"/>
      <c r="J22" s="160"/>
      <c r="K22" s="89"/>
    </row>
    <row r="23" spans="1:18" ht="15.75" customHeight="1" x14ac:dyDescent="0.25">
      <c r="A23" s="53"/>
      <c r="B23" s="170" t="s">
        <v>129</v>
      </c>
      <c r="C23" s="93"/>
      <c r="D23" s="47"/>
      <c r="E23" s="47"/>
      <c r="F23" s="47"/>
      <c r="G23" s="47"/>
      <c r="H23" s="47"/>
      <c r="I23" s="47"/>
      <c r="J23" s="171">
        <f>J21</f>
        <v>410583.29311999999</v>
      </c>
      <c r="K23" s="94"/>
    </row>
    <row r="24" spans="1:18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8" ht="15.75" customHeight="1" x14ac:dyDescent="0.25">
      <c r="A25" s="64"/>
      <c r="B25" s="180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8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8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8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8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8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8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8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7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7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2025-09-27T10:39:22Z</cp:lastPrinted>
  <dcterms:created xsi:type="dcterms:W3CDTF">2022-11-23T06:47:43Z</dcterms:created>
  <dcterms:modified xsi:type="dcterms:W3CDTF">2025-09-27T10:39:33Z</dcterms:modified>
</cp:coreProperties>
</file>