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K ROCKSTONE PVT LTD\BK Rockstone Invoices\25-26\1.INVOICES\BK001\"/>
    </mc:Choice>
  </mc:AlternateContent>
  <xr:revisionPtr revIDLastSave="0" documentId="13_ncr:1_{791ABA49-616B-4F56-AB29-7B3AE2FBA81B}" xr6:coauthVersionLast="36" xr6:coauthVersionMax="36" xr10:uidLastSave="{00000000-0000-0000-0000-000000000000}"/>
  <bookViews>
    <workbookView xWindow="0" yWindow="0" windowWidth="20490" windowHeight="7245" activeTab="6" xr2:uid="{00000000-000D-0000-FFFF-FFFF00000000}"/>
  </bookViews>
  <sheets>
    <sheet name="company data" sheetId="1" r:id="rId1"/>
    <sheet name="input data" sheetId="2" r:id="rId2"/>
    <sheet name="Invoice rockstone" sheetId="6" r:id="rId3"/>
    <sheet name="Peacking List" sheetId="4" r:id="rId4"/>
    <sheet name="PO" sheetId="5" r:id="rId5"/>
    <sheet name="Sheet1" sheetId="7" r:id="rId6"/>
    <sheet name="Sheet2" sheetId="8" r:id="rId7"/>
  </sheets>
  <definedNames>
    <definedName name="_xlnm.Print_Area" localSheetId="4">PO!$A$1:$K$42</definedName>
    <definedName name="_xlnm.Print_Area" localSheetId="5">Sheet1!$A$1:$K$43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J20" i="8" l="1"/>
  <c r="C37" i="8"/>
  <c r="J19" i="8"/>
  <c r="J21" i="8" l="1"/>
  <c r="J23" i="8" s="1"/>
  <c r="J22" i="7"/>
  <c r="J21" i="7"/>
  <c r="J20" i="7"/>
  <c r="C38" i="7"/>
  <c r="J19" i="7"/>
  <c r="J24" i="7" l="1"/>
  <c r="J20" i="5"/>
  <c r="B6" i="2" l="1"/>
  <c r="B30" i="4"/>
  <c r="B31" i="4"/>
  <c r="I31" i="4"/>
  <c r="B32" i="4"/>
  <c r="B29" i="4"/>
  <c r="D26" i="4"/>
  <c r="A26" i="4"/>
  <c r="D24" i="4"/>
  <c r="D22" i="4"/>
  <c r="I20" i="4"/>
  <c r="I3" i="4"/>
  <c r="H31" i="6"/>
  <c r="I31" i="6" s="1"/>
  <c r="H30" i="6"/>
  <c r="H29" i="6"/>
  <c r="F31" i="6"/>
  <c r="I32" i="4" s="1"/>
  <c r="F30" i="6"/>
  <c r="F29" i="6"/>
  <c r="I30" i="4" s="1"/>
  <c r="F28" i="6"/>
  <c r="I29" i="4" s="1"/>
  <c r="B31" i="6"/>
  <c r="D32" i="4" s="1"/>
  <c r="B30" i="6"/>
  <c r="D31" i="4" s="1"/>
  <c r="B29" i="6"/>
  <c r="D30" i="4" s="1"/>
  <c r="B28" i="6"/>
  <c r="D29" i="4" s="1"/>
  <c r="E6" i="6"/>
  <c r="H4" i="6"/>
  <c r="I30" i="6" l="1"/>
  <c r="I33" i="4"/>
  <c r="I29" i="6"/>
  <c r="A15" i="4"/>
  <c r="A15" i="6"/>
  <c r="C33" i="6"/>
  <c r="A33" i="6"/>
  <c r="H28" i="6"/>
  <c r="I28" i="6" s="1"/>
  <c r="H25" i="6"/>
  <c r="E25" i="6"/>
  <c r="C25" i="6"/>
  <c r="H22" i="6"/>
  <c r="C22" i="6"/>
  <c r="H12" i="6"/>
  <c r="E12" i="6"/>
  <c r="A12" i="6"/>
  <c r="H10" i="6"/>
  <c r="E10" i="6"/>
  <c r="I36" i="6" l="1"/>
  <c r="H6" i="6"/>
  <c r="J19" i="5" l="1"/>
  <c r="C36" i="4" l="1"/>
  <c r="A12" i="4"/>
  <c r="B3" i="2" l="1"/>
  <c r="E4" i="6" l="1"/>
  <c r="G3" i="4"/>
  <c r="G5" i="4"/>
  <c r="C37" i="5"/>
  <c r="C38" i="4"/>
  <c r="G26" i="4"/>
  <c r="G22" i="4"/>
  <c r="A36" i="4"/>
  <c r="J21" i="5" l="1"/>
  <c r="J23" i="5" s="1"/>
</calcChain>
</file>

<file path=xl/sharedStrings.xml><?xml version="1.0" encoding="utf-8"?>
<sst xmlns="http://schemas.openxmlformats.org/spreadsheetml/2006/main" count="281" uniqueCount="176">
  <si>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</si>
  <si>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</si>
  <si>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</si>
  <si>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</si>
  <si>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</si>
  <si>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</si>
  <si>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</si>
  <si>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</si>
  <si>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</si>
  <si>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</si>
  <si>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</si>
  <si>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</si>
  <si>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</si>
  <si>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</si>
  <si>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</si>
  <si>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</si>
  <si>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</si>
  <si>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</si>
  <si>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</si>
  <si>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</si>
  <si>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</si>
  <si>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</si>
  <si>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</si>
  <si>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</si>
  <si>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</si>
  <si>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</si>
  <si>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</si>
  <si>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</si>
  <si>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</si>
  <si>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</si>
  <si>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</si>
  <si>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</si>
  <si>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</si>
  <si>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</si>
  <si>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Rate  Per</t>
  </si>
  <si>
    <t xml:space="preserve">INVOICE </t>
  </si>
  <si>
    <t xml:space="preserve">EXPORTER </t>
  </si>
  <si>
    <t>INVOICE NO.</t>
  </si>
  <si>
    <t>DATE</t>
  </si>
  <si>
    <t>LUT/ARN NO.</t>
  </si>
  <si>
    <t>PAN NO. /IEC CODE</t>
  </si>
  <si>
    <t>GSTIN</t>
  </si>
  <si>
    <t xml:space="preserve">KIND OF PACKING </t>
  </si>
  <si>
    <t>TYPE OF CONTAINER</t>
  </si>
  <si>
    <t>CONSIGNEE</t>
  </si>
  <si>
    <t xml:space="preserve">TERMS OF DELIVERY </t>
  </si>
  <si>
    <t>TERMS OF PAYMENT</t>
  </si>
  <si>
    <t>NOTIFY PARTY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</si>
  <si>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</si>
  <si>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</si>
  <si>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</si>
  <si>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</si>
  <si>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</si>
  <si>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</si>
  <si>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</si>
  <si>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</si>
  <si>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</si>
  <si>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</si>
  <si>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</si>
  <si>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</si>
  <si>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</si>
  <si>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</si>
  <si>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</si>
  <si>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</si>
  <si>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</si>
  <si>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</si>
  <si>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</si>
  <si>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*  Thickness Variation will be -/+1mm.
</t>
  </si>
  <si>
    <t xml:space="preserve">Authorised Signatory </t>
  </si>
  <si>
    <t>PACKING LIST</t>
  </si>
  <si>
    <t>EXPORTER</t>
  </si>
  <si>
    <t>OTHER REFERENCE(S)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</si>
  <si>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</si>
  <si>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</si>
  <si>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</si>
  <si>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</si>
  <si>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</si>
  <si>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</si>
  <si>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</si>
  <si>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</si>
  <si>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</si>
  <si>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</si>
  <si>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</si>
  <si>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</si>
  <si>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</si>
  <si>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</si>
  <si>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</si>
  <si>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</si>
  <si>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</si>
  <si>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</si>
  <si>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</si>
  <si>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</si>
  <si>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</si>
  <si>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DATE:</t>
  </si>
  <si>
    <t>REF. NO.</t>
  </si>
  <si>
    <t>TO,</t>
  </si>
  <si>
    <t>Dear Sir/ Madam,</t>
  </si>
  <si>
    <t>Description</t>
  </si>
  <si>
    <t xml:space="preserve">RATES </t>
  </si>
  <si>
    <t>AMOUNT</t>
  </si>
  <si>
    <t>GRAND TOTAL</t>
  </si>
  <si>
    <t xml:space="preserve">OTHER DETAILS </t>
  </si>
  <si>
    <t>Packing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</si>
  <si>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</si>
  <si>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</si>
  <si>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</si>
  <si>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</si>
  <si>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</si>
  <si>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t xml:space="preserve">LUT NO: </t>
  </si>
  <si>
    <t>25-26</t>
  </si>
  <si>
    <t>LC at Sight</t>
  </si>
  <si>
    <t>To the Order</t>
  </si>
  <si>
    <t>Nine Thousand Six Hundred Fifty Six Dollars and Twenty Nine Cent</t>
  </si>
  <si>
    <t>01</t>
  </si>
  <si>
    <t>24AANCB5070H1ZO</t>
  </si>
  <si>
    <t>AANCB5070H</t>
  </si>
  <si>
    <t>BK ROCKSTONE PRIVATE LIMITED</t>
  </si>
  <si>
    <t>90/3, NR. BRAMBHANI ICE FACTORY, NR. RADHIKA SOCIETY,  JASHODANAGAR CANAL ROAD, CTM CHAR RASTA, AHMEDABAD, AHMEDABAD, GUJARAT, 380026</t>
  </si>
  <si>
    <t>info@bkrockstone.com</t>
  </si>
  <si>
    <t>www.bkrockstone.com</t>
  </si>
  <si>
    <t>For BK ROCKSTONE PRIVATE LIMITED</t>
  </si>
  <si>
    <t>Director</t>
  </si>
  <si>
    <t>BANK DETAILS: 
ACCOUNT NAME :  BK ROCKSTONE PVT LTD
BANK NAME : BANK OF BARODA
ACCOUNT NUMBER :  14970200000778
SWIFT CODE : BARBINBBVAT
IFSC CODE :  BARBOMANEAS (fifth digit zero)
BRANCH : MANINAGAR (EAST)</t>
  </si>
  <si>
    <t>PROFORMA INVOICE</t>
  </si>
  <si>
    <t>PI1508/25-26</t>
  </si>
  <si>
    <t xml:space="preserve">GRUPO MARMOLERO SM S. DE R.L. DE C.V.
Add: ALVARO OBREGON 43, 
STA.MA.TEQUEPEXPAN, TLAQUEPAQUE, MEXICO - 45601
RFC:  GMS170908L86
Contact : +52 33 1311 4150   </t>
  </si>
  <si>
    <t xml:space="preserve">90/3, NR. BRAMBHANI ICE FACTORY, NR. RADHIKA SOCIETY,  JASHODANAGAR CANAL ROAD, CTM CHAR RASTA, AHMEDABAD, AHMEDABAD, GUJARAT, 380026.
Email: info@bkrockstone.com
Website: www.bkrockstone.com
GST: 24AANCB5070H1ZO
Contact No: +91-9313035076, +91-926580144
</t>
  </si>
  <si>
    <t>IE CODE  : AANCB5070H</t>
  </si>
  <si>
    <t>CHENNAI</t>
  </si>
  <si>
    <t>MANZILLE</t>
  </si>
  <si>
    <t>MEXICO</t>
  </si>
  <si>
    <t>TOTAL SLABS</t>
  </si>
  <si>
    <t>Quantity 1</t>
  </si>
  <si>
    <t>Poduct Name 1</t>
  </si>
  <si>
    <t xml:space="preserve"> Container No.</t>
  </si>
  <si>
    <t>Rate  quantity 1</t>
  </si>
  <si>
    <t>Poduct Name 2</t>
  </si>
  <si>
    <t>Quantity 2</t>
  </si>
  <si>
    <t>Rate  quantity 2</t>
  </si>
  <si>
    <t>Poduct Name 3</t>
  </si>
  <si>
    <t>Quantity 3</t>
  </si>
  <si>
    <t>Rate  quantity 3</t>
  </si>
  <si>
    <t>Poduct Name 4</t>
  </si>
  <si>
    <t>Quantity 4</t>
  </si>
  <si>
    <t>Rate  quantity 4</t>
  </si>
  <si>
    <t>Proforma Invoice</t>
  </si>
  <si>
    <t xml:space="preserve">90/3, NR. BRAMBHANI ICE FACTORY, NR. RADHIKA SOCIETY, </t>
  </si>
  <si>
    <t xml:space="preserve"> JASHODANAGAR CANAL ROAD, CTM CHAR RASTA, AHMEDABAD, AHMEDABAD, GUJARAT, 380026.</t>
  </si>
  <si>
    <t>info@bkrockstone.com, www.bkrockstone.com , +91-9313035076, +91-926580144</t>
  </si>
  <si>
    <t>JASHODANAGAR CANAL ROAD, CTM CHAR RASTA, GUJARAT, 380026.</t>
  </si>
  <si>
    <t>IEC NO.    AANCB5070H</t>
  </si>
  <si>
    <t>GSTIN NO.  24AANCB5070H1ZO</t>
  </si>
  <si>
    <t>PAN NO. : AANCB5070H</t>
  </si>
  <si>
    <t>SQ FOOT</t>
  </si>
  <si>
    <t>Delivery Time</t>
  </si>
  <si>
    <t xml:space="preserve"> 16 September 2025</t>
  </si>
  <si>
    <t>PURCHASE ORDER</t>
  </si>
  <si>
    <t xml:space="preserve"> PO01.1/25-26</t>
  </si>
  <si>
    <t>SPARKLE STONES</t>
  </si>
  <si>
    <t xml:space="preserve"> SY NO 167/A1/A2,
 AREMPULA VILLAGE, KHAMMAM RURAL,
 KHAMMAM, TELANGANA, CODE: 36
 GSTIN: 36ADJFS3568B1ZZ</t>
  </si>
  <si>
    <t>Polised Granite slabs</t>
  </si>
  <si>
    <t>GST 0.1%</t>
  </si>
  <si>
    <t>LOOSE</t>
  </si>
  <si>
    <t xml:space="preserve">PICU2844000 </t>
  </si>
  <si>
    <t>Absolute Black</t>
  </si>
  <si>
    <t>Galaxy Black</t>
  </si>
  <si>
    <t>Steel grey polished</t>
  </si>
  <si>
    <t>Steel grey leathered</t>
  </si>
  <si>
    <t xml:space="preserve"> 17 September 2025</t>
  </si>
  <si>
    <t xml:space="preserve"> PO01.2/25-26</t>
  </si>
  <si>
    <t>GOVINDA EXPORTS</t>
  </si>
  <si>
    <t xml:space="preserve"> SY NO 269/3, 266/6D,
 NSP CANAL ROAD, DARSIAGRAHARAM, MARTUR (M), 
 BAPATLA (DIST), ANDHRA PRADESH, CODE: 37
 GSTIN: 37ABAFG1220H1ZX</t>
  </si>
  <si>
    <t xml:space="preserve">Polised Granite slabs </t>
  </si>
  <si>
    <t xml:space="preserve"> PO01.3/25-26</t>
  </si>
  <si>
    <t>SRI VENKATESWARA EXPORTS</t>
  </si>
  <si>
    <t>SY NO:88/3C1,BUDAWADA(VIL),.        
CHIMAKURTHY(M.D),PRAKASAM(DIST),.                                    GSTIN:37ABYPL5026E2ZC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</si>
</sst>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4" xfId="0" applyFont="1" applyBorder="1" applyAlignment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4" fillId="0" borderId="5" xfId="0" applyFont="1" applyBorder="1"/>
    <xf numFmtId="0" fontId="14" fillId="0" borderId="0" xfId="0" applyFont="1"/>
    <xf numFmtId="0" fontId="14" fillId="0" borderId="6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6" xfId="0" applyFont="1" applyBorder="1"/>
    <xf numFmtId="0" fontId="1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5" fontId="14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6" xfId="0" applyFont="1" applyBorder="1"/>
    <xf numFmtId="0" fontId="5" fillId="0" borderId="19" xfId="0" applyFont="1" applyBorder="1"/>
    <xf numFmtId="166" fontId="5" fillId="0" borderId="12" xfId="0" applyNumberFormat="1" applyFont="1" applyBorder="1" applyAlignment="1">
      <alignment horizontal="center"/>
    </xf>
    <xf numFmtId="0" fontId="5" fillId="0" borderId="17" xfId="0" applyFont="1" applyBorder="1"/>
    <xf numFmtId="0" fontId="0" fillId="0" borderId="16" xfId="0" applyFill="1" applyBorder="1"/>
    <xf numFmtId="0" fontId="0" fillId="0" borderId="0" xfId="0" applyFont="1" applyAlignment="1"/>
    <xf numFmtId="0" fontId="0" fillId="0" borderId="16" xfId="0" applyFont="1" applyBorder="1" applyAlignment="1"/>
    <xf numFmtId="0" fontId="3" fillId="0" borderId="40" xfId="0" applyFont="1" applyBorder="1"/>
    <xf numFmtId="0" fontId="3" fillId="0" borderId="36" xfId="0" applyFont="1" applyBorder="1"/>
    <xf numFmtId="0" fontId="0" fillId="0" borderId="42" xfId="0" applyFill="1" applyBorder="1"/>
    <xf numFmtId="0" fontId="5" fillId="0" borderId="43" xfId="0" applyFont="1" applyBorder="1"/>
    <xf numFmtId="0" fontId="5" fillId="0" borderId="44" xfId="0" applyFont="1" applyBorder="1"/>
    <xf numFmtId="0" fontId="5" fillId="0" borderId="50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15" xfId="0" applyFont="1" applyBorder="1"/>
    <xf numFmtId="0" fontId="5" fillId="0" borderId="37" xfId="0" applyFont="1" applyBorder="1"/>
    <xf numFmtId="0" fontId="5" fillId="0" borderId="18" xfId="0" applyFont="1" applyBorder="1"/>
    <xf numFmtId="0" fontId="5" fillId="0" borderId="39" xfId="0" applyFont="1" applyBorder="1"/>
    <xf numFmtId="0" fontId="0" fillId="0" borderId="0" xfId="0" applyFont="1" applyAlignment="1"/>
    <xf numFmtId="166" fontId="5" fillId="0" borderId="32" xfId="0" applyNumberFormat="1" applyFont="1" applyBorder="1" applyAlignment="1">
      <alignment horizontal="center"/>
    </xf>
    <xf numFmtId="166" fontId="5" fillId="0" borderId="31" xfId="0" applyNumberFormat="1" applyFont="1" applyBorder="1" applyAlignment="1">
      <alignment horizontal="center"/>
    </xf>
    <xf numFmtId="0" fontId="5" fillId="0" borderId="51" xfId="0" applyFont="1" applyBorder="1"/>
    <xf numFmtId="0" fontId="3" fillId="0" borderId="0" xfId="0" applyFont="1" applyAlignment="1"/>
    <xf numFmtId="0" fontId="3" fillId="0" borderId="35" xfId="0" applyFont="1" applyBorder="1" applyAlignment="1"/>
    <xf numFmtId="0" fontId="3" fillId="0" borderId="37" xfId="0" applyFont="1" applyBorder="1" applyAlignment="1"/>
    <xf numFmtId="0" fontId="3" fillId="0" borderId="33" xfId="0" applyFont="1" applyBorder="1"/>
    <xf numFmtId="0" fontId="4" fillId="0" borderId="12" xfId="0" applyFont="1" applyBorder="1" applyAlignment="1"/>
    <xf numFmtId="0" fontId="4" fillId="0" borderId="32" xfId="0" applyFont="1" applyBorder="1" applyAlignment="1"/>
    <xf numFmtId="0" fontId="5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4" fontId="0" fillId="0" borderId="0" xfId="0" applyNumberFormat="1" applyFont="1" applyAlignment="1">
      <alignment vertical="top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6" fillId="0" borderId="36" xfId="0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37" xfId="0" applyFont="1" applyBorder="1" applyAlignment="1"/>
    <xf numFmtId="0" fontId="7" fillId="0" borderId="38" xfId="0" applyFont="1" applyBorder="1"/>
    <xf numFmtId="0" fontId="7" fillId="0" borderId="19" xfId="0" applyFont="1" applyBorder="1"/>
    <xf numFmtId="0" fontId="7" fillId="0" borderId="39" xfId="0" applyFont="1" applyBorder="1"/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7" fillId="0" borderId="41" xfId="0" applyFont="1" applyBorder="1"/>
    <xf numFmtId="164" fontId="5" fillId="0" borderId="18" xfId="0" applyNumberFormat="1" applyFont="1" applyBorder="1" applyAlignment="1">
      <alignment horizontal="center"/>
    </xf>
    <xf numFmtId="0" fontId="7" fillId="0" borderId="20" xfId="0" applyFont="1" applyBorder="1"/>
    <xf numFmtId="168" fontId="5" fillId="0" borderId="18" xfId="0" applyNumberFormat="1" applyFont="1" applyBorder="1" applyAlignment="1">
      <alignment horizontal="center"/>
    </xf>
    <xf numFmtId="168" fontId="7" fillId="0" borderId="19" xfId="0" applyNumberFormat="1" applyFont="1" applyBorder="1"/>
    <xf numFmtId="168" fontId="7" fillId="0" borderId="39" xfId="0" applyNumberFormat="1" applyFont="1" applyBorder="1"/>
    <xf numFmtId="0" fontId="3" fillId="0" borderId="5" xfId="0" applyFont="1" applyBorder="1" applyAlignment="1">
      <alignment horizontal="left"/>
    </xf>
    <xf numFmtId="0" fontId="7" fillId="0" borderId="6" xfId="0" applyFont="1" applyBorder="1"/>
    <xf numFmtId="0" fontId="3" fillId="0" borderId="5" xfId="0" applyFont="1" applyBorder="1" applyAlignment="1">
      <alignment horizontal="center" vertical="center" wrapText="1"/>
    </xf>
    <xf numFmtId="0" fontId="7" fillId="0" borderId="7" xfId="0" applyFont="1" applyBorder="1"/>
    <xf numFmtId="0" fontId="7" fillId="0" borderId="1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19" fillId="0" borderId="19" xfId="0" applyFont="1" applyBorder="1"/>
    <xf numFmtId="0" fontId="19" fillId="0" borderId="20" xfId="0" applyFont="1" applyBorder="1"/>
    <xf numFmtId="0" fontId="3" fillId="0" borderId="45" xfId="0" applyFont="1" applyBorder="1" applyAlignment="1">
      <alignment horizontal="center"/>
    </xf>
    <xf numFmtId="0" fontId="7" fillId="0" borderId="46" xfId="0" applyFont="1" applyBorder="1"/>
    <xf numFmtId="0" fontId="7" fillId="0" borderId="47" xfId="0" applyFont="1" applyBorder="1"/>
    <xf numFmtId="0" fontId="7" fillId="0" borderId="48" xfId="0" applyFont="1" applyBorder="1"/>
    <xf numFmtId="0" fontId="8" fillId="0" borderId="36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8" fillId="0" borderId="36" xfId="0" applyFont="1" applyBorder="1" applyAlignment="1">
      <alignment horizontal="left" vertical="top"/>
    </xf>
    <xf numFmtId="0" fontId="5" fillId="0" borderId="18" xfId="0" applyFont="1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7" fillId="0" borderId="5" xfId="0" applyFont="1" applyBorder="1"/>
    <xf numFmtId="0" fontId="5" fillId="0" borderId="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7" fillId="0" borderId="13" xfId="0" applyFont="1" applyBorder="1"/>
    <xf numFmtId="0" fontId="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66" fontId="5" fillId="0" borderId="9" xfId="0" applyNumberFormat="1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7" fillId="0" borderId="16" xfId="0" applyFont="1" applyBorder="1"/>
    <xf numFmtId="0" fontId="7" fillId="0" borderId="17" xfId="0" applyFont="1" applyBorder="1"/>
    <xf numFmtId="0" fontId="3" fillId="0" borderId="15" xfId="0" applyFont="1" applyBorder="1" applyAlignment="1">
      <alignment horizontal="left"/>
    </xf>
    <xf numFmtId="0" fontId="5" fillId="0" borderId="33" xfId="0" applyFont="1" applyBorder="1" applyAlignment="1">
      <alignment horizontal="left" wrapText="1"/>
    </xf>
    <xf numFmtId="0" fontId="0" fillId="0" borderId="34" xfId="0" applyFont="1" applyBorder="1" applyAlignment="1"/>
    <xf numFmtId="0" fontId="7" fillId="0" borderId="49" xfId="0" applyFont="1" applyBorder="1"/>
    <xf numFmtId="0" fontId="7" fillId="0" borderId="36" xfId="0" applyFont="1" applyBorder="1"/>
    <xf numFmtId="0" fontId="13" fillId="0" borderId="36" xfId="0" applyFont="1" applyBorder="1" applyAlignment="1">
      <alignment horizontal="left" vertical="top" wrapText="1"/>
    </xf>
    <xf numFmtId="166" fontId="11" fillId="0" borderId="16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3" fillId="0" borderId="51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horizontal="left" vertical="top"/>
    </xf>
    <xf numFmtId="0" fontId="5" fillId="0" borderId="7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13" fillId="0" borderId="5" xfId="0" applyFont="1" applyBorder="1" applyAlignment="1">
      <alignment horizontal="left"/>
    </xf>
    <xf numFmtId="2" fontId="3" fillId="0" borderId="10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8" xfId="0" applyNumberFormat="1" applyFont="1" applyBorder="1"/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/>
    </xf>
    <xf numFmtId="0" fontId="14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7" fillId="0" borderId="23" xfId="0" applyFont="1" applyBorder="1"/>
    <xf numFmtId="0" fontId="18" fillId="0" borderId="5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7" fillId="0" borderId="28" xfId="0" applyFont="1" applyBorder="1"/>
    <xf numFmtId="0" fontId="5" fillId="0" borderId="0" xfId="0" applyFont="1" applyAlignment="1">
      <alignment horizontal="center"/>
    </xf>
    <xf numFmtId="0" fontId="7" fillId="0" borderId="21" xfId="0" applyFont="1" applyBorder="1"/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1" fontId="3" fillId="0" borderId="24" xfId="0" applyNumberFormat="1" applyFont="1" applyBorder="1" applyAlignment="1">
      <alignment horizontal="center"/>
    </xf>
    <xf numFmtId="0" fontId="7" fillId="0" borderId="25" xfId="0" applyFont="1" applyBorder="1"/>
    <xf numFmtId="0" fontId="14" fillId="0" borderId="0" xfId="0" applyFont="1" applyAlignment="1">
      <alignment horizontal="center"/>
    </xf>
    <xf numFmtId="0" fontId="3" fillId="0" borderId="9" xfId="0" applyFont="1" applyBorder="1" applyAlignment="1">
      <alignment horizontal="left"/>
    </xf>
    <xf numFmtId="1" fontId="3" fillId="0" borderId="10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left" vertical="top" wrapText="1"/>
    </xf>
    <xf numFmtId="1" fontId="3" fillId="0" borderId="29" xfId="0" applyNumberFormat="1" applyFont="1" applyBorder="1" applyAlignment="1">
      <alignment horizontal="center"/>
    </xf>
    <xf numFmtId="0" fontId="7" fillId="0" borderId="30" xfId="0" applyFont="1" applyBorder="1"/>
    <xf numFmtId="0" fontId="3" fillId="0" borderId="9" xfId="0" applyFont="1" applyBorder="1" applyAlignment="1">
      <alignment horizontal="center" vertical="top"/>
    </xf>
    <xf numFmtId="0" fontId="7" fillId="0" borderId="11" xfId="0" applyFont="1" applyBorder="1" applyAlignment="1">
      <alignment vertical="top"/>
    </xf>
    <xf numFmtId="4" fontId="3" fillId="0" borderId="9" xfId="0" applyNumberFormat="1" applyFont="1" applyBorder="1" applyAlignment="1">
      <alignment horizontal="center" vertical="top"/>
    </xf>
    <xf numFmtId="1" fontId="3" fillId="0" borderId="9" xfId="0" applyNumberFormat="1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16" fillId="0" borderId="5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5" xfId="0" applyFont="1" applyBorder="1" applyAlignment="1">
      <alignment horizontal="left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38</xdr:row>
      <xdr:rowOff>133350</xdr:rowOff>
    </xdr:from>
    <xdr:to>
      <xdr:col>9</xdr:col>
      <xdr:colOff>233293</xdr:colOff>
      <xdr:row>41</xdr:row>
      <xdr:rowOff>143258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329FE9-E2D3-468F-BD3A-EACC71C4F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7858125"/>
          <a:ext cx="2471668" cy="7052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41</xdr:row>
      <xdr:rowOff>1</xdr:rowOff>
    </xdr:from>
    <xdr:to>
      <xdr:col>9</xdr:col>
      <xdr:colOff>555167</xdr:colOff>
      <xdr:row>43</xdr:row>
      <xdr:rowOff>171451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988F7-BFF0-4A6F-BD07-B095EECE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8639176"/>
          <a:ext cx="2002967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38</xdr:row>
      <xdr:rowOff>9525</xdr:rowOff>
    </xdr:from>
    <xdr:to>
      <xdr:col>3</xdr:col>
      <xdr:colOff>383717</xdr:colOff>
      <xdr:row>40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FF2BB4-E993-405A-9D15-4C7AF76AA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8486775"/>
          <a:ext cx="2002967" cy="571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39</xdr:row>
      <xdr:rowOff>9525</xdr:rowOff>
    </xdr:from>
    <xdr:to>
      <xdr:col>5</xdr:col>
      <xdr:colOff>278942</xdr:colOff>
      <xdr:row>42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4865D8-13A3-4F4B-B053-C0A3D7638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8515350"/>
          <a:ext cx="2002967" cy="57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38</xdr:row>
      <xdr:rowOff>9525</xdr:rowOff>
    </xdr:from>
    <xdr:to>
      <xdr:col>8</xdr:col>
      <xdr:colOff>297992</xdr:colOff>
      <xdr:row>41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6EAC24-3677-495D-AA2E-A483BEB54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8753475"/>
          <a:ext cx="3060242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C10" sqref="C10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0" t="s">
        <v>109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3" t="s">
        <v>110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opLeftCell="A19" workbookViewId="0">
      <selection activeCell="C36" sqref="C36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109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BK001/25-26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83" customFormat="1" x14ac:dyDescent="0.25">
      <c r="A4" s="1" t="s">
        <v>19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s="83" customFormat="1" x14ac:dyDescent="0.25">
      <c r="A5" s="1" t="s">
        <v>145</v>
      </c>
      <c r="B5" s="6" t="s">
        <v>124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" t="s">
        <v>20</v>
      </c>
      <c r="B6" s="7" t="str">
        <f>IF(B1="24-25","AD240424008317F",IF(B1="23-24","AD240322004861M",IF(B1="25-26","AD240725023182F",IF(B1="","select the financial year"))))</f>
        <v>AD240725023182F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61" customFormat="1" x14ac:dyDescent="0.25">
      <c r="A7" s="1" t="s">
        <v>44</v>
      </c>
      <c r="B7" s="7" t="s">
        <v>111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5">
      <c r="A8" s="102" t="s">
        <v>21</v>
      </c>
      <c r="B8" s="104" t="s">
        <v>125</v>
      </c>
      <c r="C8" s="10"/>
      <c r="D8" s="10"/>
      <c r="E8" s="10"/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" customHeight="1" x14ac:dyDescent="0.25">
      <c r="A9" s="103"/>
      <c r="B9" s="103"/>
      <c r="C9" s="10"/>
      <c r="D9" s="10"/>
      <c r="E9" s="10"/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5.25" customHeight="1" x14ac:dyDescent="0.25">
      <c r="A10" s="103"/>
      <c r="B10" s="103"/>
      <c r="C10" s="10"/>
      <c r="D10" s="10"/>
      <c r="E10" s="10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03"/>
      <c r="B11" s="103"/>
      <c r="C11" s="10"/>
      <c r="D11" s="10"/>
      <c r="E11" s="10"/>
      <c r="F11" s="10"/>
      <c r="G11" s="4"/>
      <c r="H11" s="4"/>
      <c r="I11" s="4"/>
      <c r="J11" s="4"/>
      <c r="K11" s="4"/>
      <c r="L11" s="4"/>
      <c r="M11" s="4"/>
      <c r="N11" s="1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03"/>
      <c r="B12" s="103"/>
      <c r="C12" s="10"/>
      <c r="D12" s="10"/>
      <c r="E12" s="10"/>
      <c r="F12" s="1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103"/>
      <c r="B13" s="103"/>
      <c r="C13" s="10"/>
      <c r="D13" s="10"/>
      <c r="E13" s="10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4.5" customHeight="1" x14ac:dyDescent="0.25">
      <c r="A14" s="8" t="s">
        <v>22</v>
      </c>
      <c r="B14" s="9">
        <v>1</v>
      </c>
      <c r="C14" s="10"/>
      <c r="D14" s="10"/>
      <c r="E14" s="10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23</v>
      </c>
      <c r="B15" s="3" t="s">
        <v>5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24</v>
      </c>
      <c r="B16" s="3" t="s">
        <v>6</v>
      </c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25</v>
      </c>
      <c r="B17" s="3" t="s">
        <v>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26</v>
      </c>
      <c r="B18" s="3" t="s">
        <v>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2" t="s">
        <v>27</v>
      </c>
      <c r="B19" s="3" t="s">
        <v>128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2" t="s">
        <v>28</v>
      </c>
      <c r="B20" s="3" t="s">
        <v>128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2" t="s">
        <v>29</v>
      </c>
      <c r="B21" s="14" t="s">
        <v>129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2" t="s">
        <v>30</v>
      </c>
      <c r="B22" s="14" t="s">
        <v>129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3" t="s">
        <v>31</v>
      </c>
      <c r="B23" s="3" t="s">
        <v>130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134</v>
      </c>
      <c r="B24" s="14" t="s">
        <v>163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131</v>
      </c>
      <c r="B25" s="1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83" customFormat="1" ht="15.75" customHeight="1" x14ac:dyDescent="0.25">
      <c r="A26" s="1" t="s">
        <v>133</v>
      </c>
      <c r="B26" s="14" t="s">
        <v>164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 t="s">
        <v>132</v>
      </c>
      <c r="B27" s="14">
        <v>111.84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 t="s">
        <v>135</v>
      </c>
      <c r="B28" s="14">
        <v>40.1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" t="s">
        <v>136</v>
      </c>
      <c r="B29" s="14" t="s">
        <v>165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1" t="s">
        <v>137</v>
      </c>
      <c r="B30" s="14">
        <v>111.8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 t="s">
        <v>138</v>
      </c>
      <c r="B31" s="14">
        <v>26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1" t="s">
        <v>139</v>
      </c>
      <c r="B32" s="14" t="s">
        <v>166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1" t="s">
        <v>140</v>
      </c>
      <c r="B33" s="14">
        <v>109.48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 t="s">
        <v>141</v>
      </c>
      <c r="B34" s="14">
        <v>19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1" t="s">
        <v>142</v>
      </c>
      <c r="B35" s="14" t="s">
        <v>167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1" t="s">
        <v>143</v>
      </c>
      <c r="B36" s="14">
        <v>109.93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 t="s">
        <v>144</v>
      </c>
      <c r="B37" s="14">
        <v>21.35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3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sheetProtection selectLockedCells="1"/>
  <mergeCells count="2">
    <mergeCell ref="A8:A13"/>
    <mergeCell ref="B8:B13"/>
  </mergeCells>
  <conditionalFormatting sqref="B1:B3 B5:B28">
    <cfRule type="containsBlanks" dxfId="10" priority="8">
      <formula>LEN(TRIM(B1))=0</formula>
    </cfRule>
  </conditionalFormatting>
  <conditionalFormatting sqref="B6:B7">
    <cfRule type="containsText" dxfId="9" priority="9" operator="containsText" text="FALSE">
      <formula>NOT(ISERROR(SEARCH(("FALSE"),(B6))))</formula>
    </cfRule>
  </conditionalFormatting>
  <conditionalFormatting sqref="B6:B7">
    <cfRule type="containsText" dxfId="8" priority="10" operator="containsText" text="select the financial year">
      <formula>NOT(ISERROR(SEARCH(("select the financial year"),(B6))))</formula>
    </cfRule>
  </conditionalFormatting>
  <conditionalFormatting sqref="B30:B31">
    <cfRule type="containsBlanks" dxfId="7" priority="7">
      <formula>LEN(TRIM(B30))=0</formula>
    </cfRule>
  </conditionalFormatting>
  <conditionalFormatting sqref="B33:B34">
    <cfRule type="containsBlanks" dxfId="6" priority="6">
      <formula>LEN(TRIM(B33))=0</formula>
    </cfRule>
  </conditionalFormatting>
  <conditionalFormatting sqref="B36:B37">
    <cfRule type="containsBlanks" dxfId="5" priority="5">
      <formula>LEN(TRIM(B36))=0</formula>
    </cfRule>
  </conditionalFormatting>
  <conditionalFormatting sqref="B4">
    <cfRule type="containsBlanks" dxfId="4" priority="4">
      <formula>LEN(TRIM(B4))=0</formula>
    </cfRule>
  </conditionalFormatting>
  <conditionalFormatting sqref="B29">
    <cfRule type="containsBlanks" dxfId="3" priority="3">
      <formula>LEN(TRIM(B29))=0</formula>
    </cfRule>
  </conditionalFormatting>
  <conditionalFormatting sqref="B32">
    <cfRule type="containsBlanks" dxfId="2" priority="2">
      <formula>LEN(TRIM(B32))=0</formula>
    </cfRule>
  </conditionalFormatting>
  <conditionalFormatting sqref="B35">
    <cfRule type="containsBlanks" dxfId="1" priority="1">
      <formula>LEN(TRIM(B35))=0</formula>
    </cfRule>
  </conditionalFormatting>
  <dataValidations count="3">
    <dataValidation type="decimal" allowBlank="1" showErrorMessage="1" sqref="B14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 B27:B28 B30:B31 B33:B34 B36:B3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B15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B17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B18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2CD9-8BAE-4411-8457-9DF8EAA6F4B2}">
  <dimension ref="A1:J999"/>
  <sheetViews>
    <sheetView topLeftCell="A22" workbookViewId="0">
      <selection activeCell="F31" sqref="F31:G31"/>
    </sheetView>
  </sheetViews>
  <sheetFormatPr defaultColWidth="14.42578125" defaultRowHeight="15" x14ac:dyDescent="0.25"/>
  <cols>
    <col min="1" max="1" width="8.7109375" style="69" customWidth="1"/>
    <col min="2" max="2" width="8.28515625" style="69" customWidth="1"/>
    <col min="3" max="3" width="8.7109375" style="69" customWidth="1"/>
    <col min="4" max="4" width="18.28515625" style="69" customWidth="1"/>
    <col min="5" max="5" width="9.7109375" style="69" customWidth="1"/>
    <col min="6" max="6" width="6.5703125" style="69" customWidth="1"/>
    <col min="7" max="7" width="4.7109375" style="69" customWidth="1"/>
    <col min="8" max="8" width="10.140625" style="69" customWidth="1"/>
    <col min="9" max="9" width="8.7109375" style="69" customWidth="1"/>
    <col min="10" max="10" width="6.5703125" style="69" customWidth="1"/>
    <col min="11" max="12" width="8.7109375" style="69" customWidth="1"/>
    <col min="13" max="13" width="5.7109375" style="69" customWidth="1"/>
    <col min="14" max="26" width="8.7109375" style="69" customWidth="1"/>
    <col min="27" max="16384" width="14.42578125" style="69"/>
  </cols>
  <sheetData>
    <row r="1" spans="1:10" x14ac:dyDescent="0.25">
      <c r="A1" s="105" t="s">
        <v>35</v>
      </c>
      <c r="B1" s="106"/>
      <c r="C1" s="106"/>
      <c r="D1" s="106"/>
      <c r="E1" s="106"/>
      <c r="F1" s="106"/>
      <c r="G1" s="106"/>
      <c r="H1" s="106"/>
      <c r="I1" s="106"/>
      <c r="J1" s="107"/>
    </row>
    <row r="2" spans="1:10" ht="3.75" customHeight="1" thickBot="1" x14ac:dyDescent="0.3">
      <c r="A2" s="108"/>
      <c r="B2" s="109"/>
      <c r="C2" s="109"/>
      <c r="D2" s="109"/>
      <c r="E2" s="109"/>
      <c r="F2" s="109"/>
      <c r="G2" s="109"/>
      <c r="H2" s="109"/>
      <c r="I2" s="109"/>
      <c r="J2" s="110"/>
    </row>
    <row r="3" spans="1:10" x14ac:dyDescent="0.25">
      <c r="A3" s="71" t="s">
        <v>36</v>
      </c>
      <c r="B3" s="16"/>
      <c r="C3" s="16"/>
      <c r="D3" s="17"/>
      <c r="E3" s="111" t="s">
        <v>37</v>
      </c>
      <c r="F3" s="112"/>
      <c r="G3" s="113"/>
      <c r="H3" s="111" t="s">
        <v>38</v>
      </c>
      <c r="I3" s="112"/>
      <c r="J3" s="114"/>
    </row>
    <row r="4" spans="1:10" ht="15.75" thickBot="1" x14ac:dyDescent="0.3">
      <c r="A4" s="72" t="s">
        <v>116</v>
      </c>
      <c r="B4" s="64"/>
      <c r="C4" s="64"/>
      <c r="D4" s="67"/>
      <c r="E4" s="115" t="str">
        <f>'input data'!B3</f>
        <v>BK001/25-26</v>
      </c>
      <c r="F4" s="109"/>
      <c r="G4" s="116"/>
      <c r="H4" s="117">
        <f>'input data'!B4</f>
        <v>0</v>
      </c>
      <c r="I4" s="118"/>
      <c r="J4" s="119"/>
    </row>
    <row r="5" spans="1:10" x14ac:dyDescent="0.25">
      <c r="A5" s="134" t="s">
        <v>117</v>
      </c>
      <c r="B5" s="135"/>
      <c r="C5" s="135"/>
      <c r="D5" s="136"/>
      <c r="E5" s="111" t="s">
        <v>123</v>
      </c>
      <c r="F5" s="112"/>
      <c r="G5" s="113"/>
      <c r="H5" s="111" t="s">
        <v>39</v>
      </c>
      <c r="I5" s="112"/>
      <c r="J5" s="114"/>
    </row>
    <row r="6" spans="1:10" ht="15.75" thickBot="1" x14ac:dyDescent="0.3">
      <c r="A6" s="137"/>
      <c r="B6" s="135"/>
      <c r="C6" s="135"/>
      <c r="D6" s="136"/>
      <c r="E6" s="138" t="str">
        <f>'input data'!B5</f>
        <v>PI1508/25-26</v>
      </c>
      <c r="F6" s="109"/>
      <c r="G6" s="116"/>
      <c r="H6" s="139" t="str">
        <f>'input data'!B6</f>
        <v>AD240725023182F</v>
      </c>
      <c r="I6" s="109"/>
      <c r="J6" s="110"/>
    </row>
    <row r="7" spans="1:10" x14ac:dyDescent="0.25">
      <c r="A7" s="137"/>
      <c r="B7" s="135"/>
      <c r="C7" s="135"/>
      <c r="D7" s="136"/>
      <c r="E7" s="111" t="s">
        <v>40</v>
      </c>
      <c r="F7" s="112"/>
      <c r="G7" s="113"/>
      <c r="H7" s="111" t="s">
        <v>41</v>
      </c>
      <c r="I7" s="112"/>
      <c r="J7" s="114"/>
    </row>
    <row r="8" spans="1:10" ht="15.75" thickBot="1" x14ac:dyDescent="0.3">
      <c r="A8" s="137"/>
      <c r="B8" s="135"/>
      <c r="C8" s="135"/>
      <c r="D8" s="136"/>
      <c r="E8" s="127" t="s">
        <v>115</v>
      </c>
      <c r="F8" s="128"/>
      <c r="G8" s="129"/>
      <c r="H8" s="127" t="s">
        <v>114</v>
      </c>
      <c r="I8" s="109"/>
      <c r="J8" s="110"/>
    </row>
    <row r="9" spans="1:10" ht="15.75" thickBot="1" x14ac:dyDescent="0.3">
      <c r="A9" s="73" t="s">
        <v>118</v>
      </c>
      <c r="B9" s="74"/>
      <c r="C9" s="74"/>
      <c r="D9" s="75"/>
      <c r="E9" s="130" t="s">
        <v>42</v>
      </c>
      <c r="F9" s="131"/>
      <c r="G9" s="132"/>
      <c r="H9" s="130" t="s">
        <v>43</v>
      </c>
      <c r="I9" s="131"/>
      <c r="J9" s="133"/>
    </row>
    <row r="10" spans="1:10" ht="15.75" thickBot="1" x14ac:dyDescent="0.3">
      <c r="A10" s="68" t="s">
        <v>119</v>
      </c>
      <c r="B10" s="4"/>
      <c r="C10" s="4"/>
      <c r="D10" s="19"/>
      <c r="E10" s="140" t="str">
        <f>'input data'!B15</f>
        <v>Wooden Crate packing</v>
      </c>
      <c r="F10" s="103"/>
      <c r="G10" s="121"/>
      <c r="H10" s="140" t="str">
        <f>'input data'!B14 &amp; " " &amp; 'input data'!B16</f>
        <v>1 FCL</v>
      </c>
      <c r="I10" s="103"/>
      <c r="J10" s="121"/>
    </row>
    <row r="11" spans="1:10" ht="15.75" thickBot="1" x14ac:dyDescent="0.3">
      <c r="A11" s="141" t="s">
        <v>44</v>
      </c>
      <c r="B11" s="112"/>
      <c r="C11" s="112"/>
      <c r="D11" s="113"/>
      <c r="E11" s="142" t="s">
        <v>45</v>
      </c>
      <c r="F11" s="143"/>
      <c r="G11" s="144"/>
      <c r="H11" s="145" t="s">
        <v>46</v>
      </c>
      <c r="I11" s="143"/>
      <c r="J11" s="144"/>
    </row>
    <row r="12" spans="1:10" ht="15" customHeight="1" x14ac:dyDescent="0.25">
      <c r="A12" s="120" t="str">
        <f>'input data'!B7</f>
        <v>To the Order</v>
      </c>
      <c r="B12" s="103"/>
      <c r="C12" s="103"/>
      <c r="D12" s="121"/>
      <c r="E12" s="122" t="str">
        <f>'input data'!B17</f>
        <v>FOB</v>
      </c>
      <c r="F12" s="103"/>
      <c r="G12" s="121"/>
      <c r="H12" s="126" t="str">
        <f>'input data'!B18</f>
        <v>30 % Advance, Remaning Against Document</v>
      </c>
      <c r="I12" s="103"/>
      <c r="J12" s="121"/>
    </row>
    <row r="13" spans="1:10" ht="15.75" thickBot="1" x14ac:dyDescent="0.3">
      <c r="A13" s="18"/>
      <c r="B13" s="4"/>
      <c r="C13" s="4"/>
      <c r="D13" s="19"/>
      <c r="E13" s="123"/>
      <c r="F13" s="124"/>
      <c r="G13" s="125"/>
      <c r="H13" s="124"/>
      <c r="I13" s="124"/>
      <c r="J13" s="125"/>
    </row>
    <row r="14" spans="1:10" x14ac:dyDescent="0.25">
      <c r="A14" s="15" t="s">
        <v>47</v>
      </c>
      <c r="B14" s="16"/>
      <c r="C14" s="16"/>
      <c r="D14" s="17"/>
      <c r="E14" s="147" t="s">
        <v>122</v>
      </c>
      <c r="F14" s="112"/>
      <c r="G14" s="112"/>
      <c r="H14" s="112"/>
      <c r="I14" s="112"/>
      <c r="J14" s="113"/>
    </row>
    <row r="15" spans="1:10" x14ac:dyDescent="0.25">
      <c r="A15" s="149" t="str">
        <f>'input data'!B8</f>
        <v xml:space="preserve">GRUPO MARMOLERO SM S. DE R.L. DE C.V.
Add: ALVARO OBREGON 43, 
STA.MA.TEQUEPEXPAN, TLAQUEPAQUE, MEXICO - 45601
RFC:  GMS170908L86
Contact : +52 33 1311 4150   </v>
      </c>
      <c r="B15" s="103"/>
      <c r="C15" s="103"/>
      <c r="D15" s="121"/>
      <c r="E15" s="148"/>
      <c r="F15" s="103"/>
      <c r="G15" s="103"/>
      <c r="H15" s="103"/>
      <c r="I15" s="103"/>
      <c r="J15" s="121"/>
    </row>
    <row r="16" spans="1:10" x14ac:dyDescent="0.25">
      <c r="A16" s="148"/>
      <c r="B16" s="103"/>
      <c r="C16" s="103"/>
      <c r="D16" s="121"/>
      <c r="E16" s="148"/>
      <c r="F16" s="103"/>
      <c r="G16" s="103"/>
      <c r="H16" s="103"/>
      <c r="I16" s="103"/>
      <c r="J16" s="121"/>
    </row>
    <row r="17" spans="1:10" x14ac:dyDescent="0.25">
      <c r="A17" s="148"/>
      <c r="B17" s="103"/>
      <c r="C17" s="103"/>
      <c r="D17" s="121"/>
      <c r="E17" s="148"/>
      <c r="F17" s="103"/>
      <c r="G17" s="103"/>
      <c r="H17" s="103"/>
      <c r="I17" s="103"/>
      <c r="J17" s="121"/>
    </row>
    <row r="18" spans="1:10" x14ac:dyDescent="0.25">
      <c r="A18" s="148"/>
      <c r="B18" s="103"/>
      <c r="C18" s="103"/>
      <c r="D18" s="121"/>
      <c r="E18" s="148"/>
      <c r="F18" s="103"/>
      <c r="G18" s="103"/>
      <c r="H18" s="103"/>
      <c r="I18" s="103"/>
      <c r="J18" s="121"/>
    </row>
    <row r="19" spans="1:10" x14ac:dyDescent="0.25">
      <c r="A19" s="148"/>
      <c r="B19" s="103"/>
      <c r="C19" s="103"/>
      <c r="D19" s="121"/>
      <c r="E19" s="148"/>
      <c r="F19" s="103"/>
      <c r="G19" s="103"/>
      <c r="H19" s="103"/>
      <c r="I19" s="103"/>
      <c r="J19" s="121"/>
    </row>
    <row r="20" spans="1:10" ht="48" customHeight="1" thickBot="1" x14ac:dyDescent="0.3">
      <c r="A20" s="123"/>
      <c r="B20" s="124"/>
      <c r="C20" s="124"/>
      <c r="D20" s="125"/>
      <c r="E20" s="123"/>
      <c r="F20" s="124"/>
      <c r="G20" s="124"/>
      <c r="H20" s="124"/>
      <c r="I20" s="124"/>
      <c r="J20" s="125"/>
    </row>
    <row r="21" spans="1:10" ht="15.75" customHeight="1" x14ac:dyDescent="0.25">
      <c r="A21" s="150" t="s">
        <v>48</v>
      </c>
      <c r="B21" s="113"/>
      <c r="C21" s="150" t="s">
        <v>27</v>
      </c>
      <c r="D21" s="113"/>
      <c r="E21" s="150" t="s">
        <v>49</v>
      </c>
      <c r="F21" s="112"/>
      <c r="G21" s="113"/>
      <c r="H21" s="150" t="s">
        <v>31</v>
      </c>
      <c r="I21" s="112"/>
      <c r="J21" s="113"/>
    </row>
    <row r="22" spans="1:10" ht="14.25" customHeight="1" x14ac:dyDescent="0.25">
      <c r="A22" s="151" t="s">
        <v>50</v>
      </c>
      <c r="B22" s="121"/>
      <c r="C22" s="152" t="str">
        <f>'input data'!B19</f>
        <v>CHENNAI</v>
      </c>
      <c r="D22" s="121"/>
      <c r="E22" s="153" t="s">
        <v>51</v>
      </c>
      <c r="F22" s="103"/>
      <c r="G22" s="121"/>
      <c r="H22" s="153" t="str">
        <f>'input data'!B23</f>
        <v>MEXICO</v>
      </c>
      <c r="I22" s="103"/>
      <c r="J22" s="121"/>
    </row>
    <row r="23" spans="1:10" ht="15" customHeight="1" thickBot="1" x14ac:dyDescent="0.3">
      <c r="A23" s="154"/>
      <c r="B23" s="121"/>
      <c r="C23" s="123"/>
      <c r="D23" s="125"/>
      <c r="E23" s="123"/>
      <c r="F23" s="124"/>
      <c r="G23" s="125"/>
      <c r="H23" s="123"/>
      <c r="I23" s="124"/>
      <c r="J23" s="125"/>
    </row>
    <row r="24" spans="1:10" ht="15.75" customHeight="1" x14ac:dyDescent="0.25">
      <c r="A24" s="111" t="s">
        <v>52</v>
      </c>
      <c r="B24" s="113"/>
      <c r="C24" s="146" t="s">
        <v>28</v>
      </c>
      <c r="D24" s="113"/>
      <c r="E24" s="111" t="s">
        <v>29</v>
      </c>
      <c r="F24" s="112"/>
      <c r="G24" s="113"/>
      <c r="H24" s="146" t="s">
        <v>30</v>
      </c>
      <c r="I24" s="112"/>
      <c r="J24" s="113"/>
    </row>
    <row r="25" spans="1:10" ht="15.75" customHeight="1" thickBot="1" x14ac:dyDescent="0.3">
      <c r="A25" s="155"/>
      <c r="B25" s="125"/>
      <c r="C25" s="156" t="str">
        <f>'input data'!B20</f>
        <v>CHENNAI</v>
      </c>
      <c r="D25" s="125"/>
      <c r="E25" s="156" t="str">
        <f>'input data'!B21</f>
        <v>MANZILLE</v>
      </c>
      <c r="F25" s="124"/>
      <c r="G25" s="125"/>
      <c r="H25" s="156" t="str">
        <f>'input data'!B22</f>
        <v>MANZILLE</v>
      </c>
      <c r="I25" s="124"/>
      <c r="J25" s="125"/>
    </row>
    <row r="26" spans="1:10" ht="15.75" customHeight="1" x14ac:dyDescent="0.25">
      <c r="A26" s="157" t="s">
        <v>53</v>
      </c>
      <c r="B26" s="159" t="s">
        <v>54</v>
      </c>
      <c r="C26" s="112"/>
      <c r="D26" s="113"/>
      <c r="E26" s="157" t="s">
        <v>55</v>
      </c>
      <c r="F26" s="111" t="s">
        <v>56</v>
      </c>
      <c r="G26" s="113"/>
      <c r="H26" s="22" t="s">
        <v>34</v>
      </c>
      <c r="I26" s="111" t="s">
        <v>57</v>
      </c>
      <c r="J26" s="113"/>
    </row>
    <row r="27" spans="1:10" ht="15.75" customHeight="1" thickBot="1" x14ac:dyDescent="0.3">
      <c r="A27" s="158"/>
      <c r="B27" s="148"/>
      <c r="C27" s="103"/>
      <c r="D27" s="121"/>
      <c r="E27" s="158"/>
      <c r="F27" s="156" t="s">
        <v>58</v>
      </c>
      <c r="G27" s="125"/>
      <c r="H27" s="23" t="s">
        <v>58</v>
      </c>
      <c r="I27" s="156" t="s">
        <v>59</v>
      </c>
      <c r="J27" s="125"/>
    </row>
    <row r="28" spans="1:10" ht="15.75" customHeight="1" thickBot="1" x14ac:dyDescent="0.3">
      <c r="A28" s="24">
        <v>1</v>
      </c>
      <c r="B28" s="160" t="str">
        <f>'input data'!B26</f>
        <v>Absolute Black</v>
      </c>
      <c r="C28" s="161"/>
      <c r="D28" s="162"/>
      <c r="E28" s="25">
        <v>68022390</v>
      </c>
      <c r="F28" s="163">
        <f>'input data'!B27</f>
        <v>111.84</v>
      </c>
      <c r="G28" s="144"/>
      <c r="H28" s="66">
        <f>'input data'!B28</f>
        <v>40.1</v>
      </c>
      <c r="I28" s="164">
        <f>F28*H28</f>
        <v>4484.7840000000006</v>
      </c>
      <c r="J28" s="144"/>
    </row>
    <row r="29" spans="1:10" ht="15.75" customHeight="1" thickBot="1" x14ac:dyDescent="0.3">
      <c r="A29" s="24">
        <v>2</v>
      </c>
      <c r="B29" s="160" t="str">
        <f>'input data'!B29</f>
        <v>Galaxy Black</v>
      </c>
      <c r="C29" s="161"/>
      <c r="D29" s="162"/>
      <c r="E29" s="25">
        <v>68022390</v>
      </c>
      <c r="F29" s="163">
        <f>'input data'!B30</f>
        <v>111.8</v>
      </c>
      <c r="G29" s="144"/>
      <c r="H29" s="66">
        <f>'input data'!B31</f>
        <v>26</v>
      </c>
      <c r="I29" s="164">
        <f t="shared" ref="I29:I31" si="0">F29*H29</f>
        <v>2906.7999999999997</v>
      </c>
      <c r="J29" s="144"/>
    </row>
    <row r="30" spans="1:10" ht="15.75" customHeight="1" thickBot="1" x14ac:dyDescent="0.3">
      <c r="A30" s="24">
        <v>3</v>
      </c>
      <c r="B30" s="160" t="str">
        <f>'input data'!B32</f>
        <v>Steel grey polished</v>
      </c>
      <c r="C30" s="161"/>
      <c r="D30" s="162"/>
      <c r="E30" s="91">
        <v>68022390</v>
      </c>
      <c r="F30" s="163">
        <f>'input data'!B33</f>
        <v>109.48</v>
      </c>
      <c r="G30" s="144"/>
      <c r="H30" s="84">
        <f>'input data'!B34</f>
        <v>19</v>
      </c>
      <c r="I30" s="164">
        <f t="shared" si="0"/>
        <v>2080.12</v>
      </c>
      <c r="J30" s="144"/>
    </row>
    <row r="31" spans="1:10" ht="15.75" customHeight="1" thickBot="1" x14ac:dyDescent="0.3">
      <c r="A31" s="24">
        <v>4</v>
      </c>
      <c r="B31" s="160" t="str">
        <f>'input data'!B35</f>
        <v>Steel grey leathered</v>
      </c>
      <c r="C31" s="161"/>
      <c r="D31" s="161"/>
      <c r="E31" s="92">
        <v>68022390</v>
      </c>
      <c r="F31" s="163">
        <f>'input data'!B36</f>
        <v>109.93</v>
      </c>
      <c r="G31" s="144"/>
      <c r="H31" s="85">
        <f>'input data'!B37</f>
        <v>21.35</v>
      </c>
      <c r="I31" s="164">
        <f t="shared" si="0"/>
        <v>2347.0055000000002</v>
      </c>
      <c r="J31" s="144"/>
    </row>
    <row r="32" spans="1:10" ht="15.75" customHeight="1" x14ac:dyDescent="0.25">
      <c r="A32" s="18" t="s">
        <v>32</v>
      </c>
      <c r="B32" s="4"/>
      <c r="C32" s="4" t="s">
        <v>33</v>
      </c>
      <c r="D32" s="4" t="s">
        <v>60</v>
      </c>
      <c r="E32" s="4" t="s">
        <v>61</v>
      </c>
      <c r="F32" s="4"/>
      <c r="G32" s="64"/>
      <c r="H32" s="88"/>
      <c r="I32" s="77"/>
      <c r="J32" s="78"/>
    </row>
    <row r="33" spans="1:10" ht="15.75" customHeight="1" x14ac:dyDescent="0.25">
      <c r="A33" s="140" t="str">
        <f>UPPER('input data'!B24)</f>
        <v xml:space="preserve">PICU2844000 </v>
      </c>
      <c r="B33" s="103"/>
      <c r="C33" s="14">
        <f>'input data'!B25</f>
        <v>0</v>
      </c>
      <c r="D33" s="4" t="s">
        <v>62</v>
      </c>
      <c r="E33" s="4" t="s">
        <v>63</v>
      </c>
      <c r="F33" s="4"/>
      <c r="G33" s="64"/>
      <c r="H33" s="89"/>
      <c r="I33" s="64"/>
      <c r="J33" s="80"/>
    </row>
    <row r="34" spans="1:10" ht="15.75" customHeight="1" x14ac:dyDescent="0.25">
      <c r="A34" s="18"/>
      <c r="B34" s="4"/>
      <c r="C34" s="4"/>
      <c r="D34" s="4"/>
      <c r="E34" s="4"/>
      <c r="F34" s="87"/>
      <c r="G34" s="70"/>
      <c r="H34" s="89"/>
      <c r="I34" s="64"/>
      <c r="J34" s="80"/>
    </row>
    <row r="35" spans="1:10" ht="15.75" customHeight="1" thickBot="1" x14ac:dyDescent="0.3">
      <c r="A35" s="79"/>
      <c r="B35" s="64"/>
      <c r="C35" s="64"/>
      <c r="D35" s="64"/>
      <c r="E35" s="64"/>
      <c r="F35" s="64"/>
      <c r="G35" s="64"/>
      <c r="H35" s="89"/>
      <c r="I35" s="74"/>
      <c r="J35" s="86"/>
    </row>
    <row r="36" spans="1:10" ht="15.75" customHeight="1" x14ac:dyDescent="0.25">
      <c r="A36" s="90" t="s">
        <v>64</v>
      </c>
      <c r="B36" s="77"/>
      <c r="C36" s="77"/>
      <c r="D36" s="77"/>
      <c r="E36" s="77"/>
      <c r="F36" s="77"/>
      <c r="G36" s="77"/>
      <c r="H36" s="78"/>
      <c r="I36" s="174">
        <f>SUM(I28:J35)</f>
        <v>11818.709500000001</v>
      </c>
      <c r="J36" s="167"/>
    </row>
    <row r="37" spans="1:10" ht="15.75" customHeight="1" thickBot="1" x14ac:dyDescent="0.3">
      <c r="A37" s="175" t="s">
        <v>112</v>
      </c>
      <c r="B37" s="176"/>
      <c r="C37" s="176"/>
      <c r="D37" s="176"/>
      <c r="E37" s="176"/>
      <c r="F37" s="176"/>
      <c r="G37" s="176"/>
      <c r="H37" s="177"/>
      <c r="I37" s="109"/>
      <c r="J37" s="125"/>
    </row>
    <row r="38" spans="1:10" ht="15.75" customHeight="1" thickBot="1" x14ac:dyDescent="0.3">
      <c r="A38" s="165" t="s">
        <v>65</v>
      </c>
      <c r="B38" s="166"/>
      <c r="C38" s="166"/>
      <c r="D38" s="167"/>
      <c r="E38" s="168" t="s">
        <v>120</v>
      </c>
      <c r="F38" s="166"/>
      <c r="G38" s="166"/>
      <c r="H38" s="166"/>
      <c r="I38" s="112"/>
      <c r="J38" s="113"/>
    </row>
    <row r="39" spans="1:10" ht="19.5" customHeight="1" x14ac:dyDescent="0.25">
      <c r="A39" s="169" t="s">
        <v>66</v>
      </c>
      <c r="B39" s="170"/>
      <c r="C39" s="170"/>
      <c r="D39" s="171"/>
      <c r="E39" s="76" t="s">
        <v>121</v>
      </c>
      <c r="F39" s="77"/>
      <c r="G39" s="77"/>
      <c r="H39" s="77"/>
      <c r="I39" s="77"/>
      <c r="J39" s="78"/>
    </row>
    <row r="40" spans="1:10" ht="19.5" customHeight="1" x14ac:dyDescent="0.25">
      <c r="A40" s="172"/>
      <c r="B40" s="106"/>
      <c r="C40" s="106"/>
      <c r="D40" s="167"/>
      <c r="E40" s="79"/>
      <c r="F40" s="64"/>
      <c r="G40" s="64"/>
      <c r="H40" s="64"/>
      <c r="I40" s="64"/>
      <c r="J40" s="80"/>
    </row>
    <row r="41" spans="1:10" ht="15.75" customHeight="1" x14ac:dyDescent="0.25">
      <c r="A41" s="173" t="s">
        <v>67</v>
      </c>
      <c r="B41" s="106"/>
      <c r="C41" s="106"/>
      <c r="D41" s="167"/>
      <c r="E41" s="79"/>
      <c r="F41" s="64"/>
      <c r="G41" s="64"/>
      <c r="H41" s="64"/>
      <c r="I41" s="64"/>
      <c r="J41" s="80"/>
    </row>
    <row r="42" spans="1:10" ht="18.75" customHeight="1" thickBot="1" x14ac:dyDescent="0.3">
      <c r="A42" s="108"/>
      <c r="B42" s="109"/>
      <c r="C42" s="109"/>
      <c r="D42" s="116"/>
      <c r="E42" s="81" t="s">
        <v>68</v>
      </c>
      <c r="F42" s="65"/>
      <c r="G42" s="65"/>
      <c r="H42" s="65"/>
      <c r="I42" s="65"/>
      <c r="J42" s="82"/>
    </row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69">
    <mergeCell ref="A38:D38"/>
    <mergeCell ref="E38:J38"/>
    <mergeCell ref="A39:D40"/>
    <mergeCell ref="A41:D42"/>
    <mergeCell ref="B30:D30"/>
    <mergeCell ref="F30:G30"/>
    <mergeCell ref="B31:D31"/>
    <mergeCell ref="F31:G31"/>
    <mergeCell ref="I30:J30"/>
    <mergeCell ref="I31:J31"/>
    <mergeCell ref="A33:B33"/>
    <mergeCell ref="I36:J37"/>
    <mergeCell ref="A37:H37"/>
    <mergeCell ref="B28:D28"/>
    <mergeCell ref="F28:G28"/>
    <mergeCell ref="I28:J28"/>
    <mergeCell ref="B29:D29"/>
    <mergeCell ref="F29:G29"/>
    <mergeCell ref="I29:J29"/>
    <mergeCell ref="A26:A27"/>
    <mergeCell ref="B26:D27"/>
    <mergeCell ref="E26:E27"/>
    <mergeCell ref="F26:G26"/>
    <mergeCell ref="I26:J26"/>
    <mergeCell ref="F27:G27"/>
    <mergeCell ref="I27:J27"/>
    <mergeCell ref="H22:J23"/>
    <mergeCell ref="A23:B23"/>
    <mergeCell ref="A25:B25"/>
    <mergeCell ref="C25:D25"/>
    <mergeCell ref="E25:G25"/>
    <mergeCell ref="H25:J25"/>
    <mergeCell ref="A11:D11"/>
    <mergeCell ref="E11:G11"/>
    <mergeCell ref="H11:J11"/>
    <mergeCell ref="A24:B24"/>
    <mergeCell ref="C24:D24"/>
    <mergeCell ref="E24:G24"/>
    <mergeCell ref="H24:J24"/>
    <mergeCell ref="E14:J20"/>
    <mergeCell ref="A15:D20"/>
    <mergeCell ref="A21:B21"/>
    <mergeCell ref="C21:D21"/>
    <mergeCell ref="E21:G21"/>
    <mergeCell ref="H21:J21"/>
    <mergeCell ref="A22:B22"/>
    <mergeCell ref="C22:D23"/>
    <mergeCell ref="E22:G23"/>
    <mergeCell ref="A12:D12"/>
    <mergeCell ref="E12:G13"/>
    <mergeCell ref="H12:J13"/>
    <mergeCell ref="E7:G7"/>
    <mergeCell ref="H7:J7"/>
    <mergeCell ref="E8:G8"/>
    <mergeCell ref="H8:J8"/>
    <mergeCell ref="E9:G9"/>
    <mergeCell ref="H9:J9"/>
    <mergeCell ref="A5:D8"/>
    <mergeCell ref="E5:G5"/>
    <mergeCell ref="H5:J5"/>
    <mergeCell ref="E6:G6"/>
    <mergeCell ref="H6:J6"/>
    <mergeCell ref="E10:G10"/>
    <mergeCell ref="H10:J10"/>
    <mergeCell ref="A1:J2"/>
    <mergeCell ref="E3:G3"/>
    <mergeCell ref="H3:J3"/>
    <mergeCell ref="E4:G4"/>
    <mergeCell ref="H4:J4"/>
  </mergeCells>
  <conditionalFormatting sqref="A37">
    <cfRule type="containsBlanks" dxfId="0" priority="1">
      <formula>LEN(TRIM(A37))=0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1"/>
  <sheetViews>
    <sheetView topLeftCell="A31" workbookViewId="0">
      <selection activeCell="L7" sqref="L7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93" t="s">
        <v>69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x14ac:dyDescent="0.25">
      <c r="A2" s="141" t="s">
        <v>70</v>
      </c>
      <c r="B2" s="112"/>
      <c r="C2" s="112"/>
      <c r="D2" s="112"/>
      <c r="E2" s="112"/>
      <c r="F2" s="113"/>
      <c r="G2" s="111" t="s">
        <v>37</v>
      </c>
      <c r="H2" s="113"/>
      <c r="I2" s="194" t="s">
        <v>38</v>
      </c>
      <c r="J2" s="113"/>
    </row>
    <row r="3" spans="1:10" ht="16.5" thickBot="1" x14ac:dyDescent="0.3">
      <c r="A3" s="195" t="s">
        <v>116</v>
      </c>
      <c r="B3" s="103"/>
      <c r="C3" s="103"/>
      <c r="D3" s="103"/>
      <c r="E3" s="103"/>
      <c r="F3" s="121"/>
      <c r="G3" s="196" t="str">
        <f>'input data'!B3</f>
        <v>BK001/25-26</v>
      </c>
      <c r="H3" s="125"/>
      <c r="I3" s="197">
        <f>'input data'!B4</f>
        <v>0</v>
      </c>
      <c r="J3" s="198"/>
    </row>
    <row r="4" spans="1:10" x14ac:dyDescent="0.25">
      <c r="A4" s="199" t="s">
        <v>126</v>
      </c>
      <c r="B4" s="200"/>
      <c r="C4" s="200"/>
      <c r="D4" s="200"/>
      <c r="E4" s="200"/>
      <c r="F4" s="201"/>
      <c r="G4" s="194" t="s">
        <v>39</v>
      </c>
      <c r="H4" s="112"/>
      <c r="I4" s="112"/>
      <c r="J4" s="113"/>
    </row>
    <row r="5" spans="1:10" ht="15.75" thickBot="1" x14ac:dyDescent="0.3">
      <c r="A5" s="199"/>
      <c r="B5" s="200"/>
      <c r="C5" s="200"/>
      <c r="D5" s="200"/>
      <c r="E5" s="200"/>
      <c r="F5" s="201"/>
      <c r="G5" s="156" t="str">
        <f>'input data'!B6</f>
        <v>AD240725023182F</v>
      </c>
      <c r="H5" s="124"/>
      <c r="I5" s="124"/>
      <c r="J5" s="125"/>
    </row>
    <row r="6" spans="1:10" ht="15.75" thickBot="1" x14ac:dyDescent="0.3">
      <c r="A6" s="199"/>
      <c r="B6" s="200"/>
      <c r="C6" s="200"/>
      <c r="D6" s="200"/>
      <c r="E6" s="200"/>
      <c r="F6" s="201"/>
      <c r="G6" s="21"/>
      <c r="H6" s="28"/>
      <c r="I6" s="28"/>
      <c r="J6" s="30"/>
    </row>
    <row r="7" spans="1:10" x14ac:dyDescent="0.25">
      <c r="A7" s="199"/>
      <c r="B7" s="200"/>
      <c r="C7" s="200"/>
      <c r="D7" s="200"/>
      <c r="E7" s="200"/>
      <c r="F7" s="201"/>
      <c r="G7" s="31" t="s">
        <v>71</v>
      </c>
      <c r="H7" s="16"/>
      <c r="I7" s="16"/>
      <c r="J7" s="17"/>
    </row>
    <row r="8" spans="1:10" ht="15.75" x14ac:dyDescent="0.25">
      <c r="A8" s="199"/>
      <c r="B8" s="200"/>
      <c r="C8" s="200"/>
      <c r="D8" s="200"/>
      <c r="E8" s="200"/>
      <c r="F8" s="201"/>
      <c r="G8" s="33" t="s">
        <v>127</v>
      </c>
      <c r="H8" s="34"/>
      <c r="I8" s="34"/>
      <c r="J8" s="35"/>
    </row>
    <row r="9" spans="1:10" ht="15.75" x14ac:dyDescent="0.25">
      <c r="A9" s="199"/>
      <c r="B9" s="200"/>
      <c r="C9" s="200"/>
      <c r="D9" s="200"/>
      <c r="E9" s="200"/>
      <c r="F9" s="201"/>
      <c r="G9" s="33" t="s">
        <v>152</v>
      </c>
      <c r="H9" s="34"/>
      <c r="I9" s="34"/>
      <c r="J9" s="35"/>
    </row>
    <row r="10" spans="1:10" ht="15.75" thickBot="1" x14ac:dyDescent="0.3">
      <c r="A10" s="202"/>
      <c r="B10" s="203"/>
      <c r="C10" s="203"/>
      <c r="D10" s="203"/>
      <c r="E10" s="203"/>
      <c r="F10" s="204"/>
      <c r="G10" s="27"/>
      <c r="H10" s="29"/>
      <c r="I10" s="29"/>
      <c r="J10" s="26"/>
    </row>
    <row r="11" spans="1:10" x14ac:dyDescent="0.25">
      <c r="A11" s="205" t="s">
        <v>44</v>
      </c>
      <c r="B11" s="112"/>
      <c r="C11" s="112"/>
      <c r="D11" s="112"/>
      <c r="E11" s="112"/>
      <c r="F11" s="17"/>
      <c r="G11" s="31" t="s">
        <v>72</v>
      </c>
      <c r="H11" s="16"/>
      <c r="I11" s="16"/>
      <c r="J11" s="17"/>
    </row>
    <row r="12" spans="1:10" x14ac:dyDescent="0.25">
      <c r="A12" s="206" t="str">
        <f>'input data'!B7</f>
        <v>To the Order</v>
      </c>
      <c r="B12" s="103"/>
      <c r="C12" s="103"/>
      <c r="D12" s="103"/>
      <c r="E12" s="103"/>
      <c r="F12" s="19"/>
      <c r="G12" s="18"/>
      <c r="H12" s="4"/>
      <c r="I12" s="4"/>
      <c r="J12" s="19"/>
    </row>
    <row r="13" spans="1:10" x14ac:dyDescent="0.25">
      <c r="A13" s="123"/>
      <c r="B13" s="124"/>
      <c r="C13" s="124"/>
      <c r="D13" s="124"/>
      <c r="E13" s="124"/>
      <c r="F13" s="26"/>
      <c r="G13" s="18"/>
      <c r="H13" s="4"/>
      <c r="I13" s="4"/>
      <c r="J13" s="19"/>
    </row>
    <row r="14" spans="1:10" x14ac:dyDescent="0.25">
      <c r="A14" s="205" t="s">
        <v>47</v>
      </c>
      <c r="B14" s="112"/>
      <c r="C14" s="112"/>
      <c r="D14" s="112"/>
      <c r="E14" s="112"/>
      <c r="F14" s="113"/>
      <c r="G14" s="18"/>
      <c r="H14" s="4"/>
      <c r="I14" s="4"/>
      <c r="J14" s="19"/>
    </row>
    <row r="15" spans="1:10" x14ac:dyDescent="0.25">
      <c r="A15" s="149" t="str">
        <f>'input data'!B8</f>
        <v xml:space="preserve">GRUPO MARMOLERO SM S. DE R.L. DE C.V.
Add: ALVARO OBREGON 43, 
STA.MA.TEQUEPEXPAN, TLAQUEPAQUE, MEXICO - 45601
RFC:  GMS170908L86
Contact : +52 33 1311 4150   </v>
      </c>
      <c r="B15" s="103"/>
      <c r="C15" s="103"/>
      <c r="D15" s="103"/>
      <c r="E15" s="103"/>
      <c r="F15" s="121"/>
      <c r="G15" s="18"/>
      <c r="H15" s="4"/>
      <c r="I15" s="4"/>
      <c r="J15" s="19"/>
    </row>
    <row r="16" spans="1:10" x14ac:dyDescent="0.25">
      <c r="A16" s="148"/>
      <c r="B16" s="103"/>
      <c r="C16" s="103"/>
      <c r="D16" s="103"/>
      <c r="E16" s="103"/>
      <c r="F16" s="121"/>
      <c r="G16" s="18"/>
      <c r="H16" s="4"/>
      <c r="I16" s="4"/>
      <c r="J16" s="19"/>
    </row>
    <row r="17" spans="1:10" x14ac:dyDescent="0.25">
      <c r="A17" s="148"/>
      <c r="B17" s="103"/>
      <c r="C17" s="103"/>
      <c r="D17" s="103"/>
      <c r="E17" s="103"/>
      <c r="F17" s="121"/>
      <c r="G17" s="18"/>
      <c r="H17" s="4"/>
      <c r="I17" s="4"/>
      <c r="J17" s="19"/>
    </row>
    <row r="18" spans="1:10" ht="37.5" customHeight="1" x14ac:dyDescent="0.25">
      <c r="A18" s="148"/>
      <c r="B18" s="103"/>
      <c r="C18" s="103"/>
      <c r="D18" s="103"/>
      <c r="E18" s="103"/>
      <c r="F18" s="121"/>
      <c r="G18" s="190" t="s">
        <v>73</v>
      </c>
      <c r="H18" s="113"/>
      <c r="I18" s="191" t="s">
        <v>74</v>
      </c>
      <c r="J18" s="113"/>
    </row>
    <row r="19" spans="1:10" ht="15" customHeight="1" x14ac:dyDescent="0.25">
      <c r="A19" s="148"/>
      <c r="B19" s="103"/>
      <c r="C19" s="103"/>
      <c r="D19" s="103"/>
      <c r="E19" s="103"/>
      <c r="F19" s="121"/>
      <c r="G19" s="123"/>
      <c r="H19" s="125"/>
      <c r="I19" s="124"/>
      <c r="J19" s="125"/>
    </row>
    <row r="20" spans="1:10" ht="30.75" customHeight="1" x14ac:dyDescent="0.25">
      <c r="A20" s="123"/>
      <c r="B20" s="124"/>
      <c r="C20" s="124"/>
      <c r="D20" s="124"/>
      <c r="E20" s="124"/>
      <c r="F20" s="125"/>
      <c r="G20" s="192" t="s">
        <v>51</v>
      </c>
      <c r="H20" s="125"/>
      <c r="I20" s="192" t="str">
        <f>'input data'!B23</f>
        <v>MEXICO</v>
      </c>
      <c r="J20" s="125"/>
    </row>
    <row r="21" spans="1:10" ht="15.75" customHeight="1" x14ac:dyDescent="0.25">
      <c r="A21" s="188" t="s">
        <v>75</v>
      </c>
      <c r="B21" s="112"/>
      <c r="C21" s="113"/>
      <c r="D21" s="188" t="s">
        <v>76</v>
      </c>
      <c r="E21" s="112"/>
      <c r="F21" s="113"/>
      <c r="G21" s="207" t="s">
        <v>77</v>
      </c>
      <c r="H21" s="143"/>
      <c r="I21" s="143"/>
      <c r="J21" s="144"/>
    </row>
    <row r="22" spans="1:10" ht="15.75" customHeight="1" x14ac:dyDescent="0.25">
      <c r="A22" s="155"/>
      <c r="B22" s="124"/>
      <c r="C22" s="125"/>
      <c r="D22" s="156" t="str">
        <f>'input data'!B19</f>
        <v>CHENNAI</v>
      </c>
      <c r="E22" s="124"/>
      <c r="F22" s="125"/>
      <c r="G22" s="189" t="str">
        <f>'input data'!B17</f>
        <v>FOB</v>
      </c>
      <c r="H22" s="124"/>
      <c r="I22" s="124"/>
      <c r="J22" s="125"/>
    </row>
    <row r="23" spans="1:10" ht="15.75" customHeight="1" x14ac:dyDescent="0.25">
      <c r="A23" s="188" t="s">
        <v>78</v>
      </c>
      <c r="B23" s="112"/>
      <c r="C23" s="113"/>
      <c r="D23" s="188" t="s">
        <v>79</v>
      </c>
      <c r="E23" s="112"/>
      <c r="F23" s="113"/>
      <c r="G23" s="36"/>
      <c r="H23" s="37"/>
      <c r="I23" s="37"/>
      <c r="J23" s="38"/>
    </row>
    <row r="24" spans="1:10" ht="15.75" customHeight="1" x14ac:dyDescent="0.25">
      <c r="A24" s="155"/>
      <c r="B24" s="124"/>
      <c r="C24" s="125"/>
      <c r="D24" s="156" t="str">
        <f>'input data'!B20</f>
        <v>CHENNAI</v>
      </c>
      <c r="E24" s="124"/>
      <c r="F24" s="125"/>
      <c r="G24" s="27"/>
      <c r="H24" s="29"/>
      <c r="I24" s="29"/>
      <c r="J24" s="26"/>
    </row>
    <row r="25" spans="1:10" ht="15.75" customHeight="1" x14ac:dyDescent="0.25">
      <c r="A25" s="188" t="s">
        <v>29</v>
      </c>
      <c r="B25" s="112"/>
      <c r="C25" s="113"/>
      <c r="D25" s="188" t="s">
        <v>30</v>
      </c>
      <c r="E25" s="112"/>
      <c r="F25" s="113"/>
      <c r="G25" s="180" t="s">
        <v>80</v>
      </c>
      <c r="H25" s="143"/>
      <c r="I25" s="143"/>
      <c r="J25" s="144"/>
    </row>
    <row r="26" spans="1:10" ht="15.75" customHeight="1" x14ac:dyDescent="0.25">
      <c r="A26" s="154" t="str">
        <f>'input data'!B21</f>
        <v>MANZILLE</v>
      </c>
      <c r="B26" s="103"/>
      <c r="C26" s="121"/>
      <c r="D26" s="154" t="str">
        <f>'input data'!B22</f>
        <v>MANZILLE</v>
      </c>
      <c r="E26" s="103"/>
      <c r="F26" s="121"/>
      <c r="G26" s="190" t="str">
        <f>'input data'!B18</f>
        <v>30 % Advance, Remaning Against Document</v>
      </c>
      <c r="H26" s="112"/>
      <c r="I26" s="112"/>
      <c r="J26" s="113"/>
    </row>
    <row r="27" spans="1:10" ht="15.75" customHeight="1" x14ac:dyDescent="0.25">
      <c r="A27" s="39"/>
      <c r="B27" s="40"/>
      <c r="C27" s="40"/>
      <c r="D27" s="40"/>
      <c r="E27" s="40"/>
      <c r="F27" s="40"/>
      <c r="G27" s="40"/>
      <c r="H27" s="40"/>
      <c r="I27" s="40"/>
      <c r="J27" s="41"/>
    </row>
    <row r="28" spans="1:10" ht="15.75" customHeight="1" x14ac:dyDescent="0.25">
      <c r="A28" s="23" t="s">
        <v>53</v>
      </c>
      <c r="B28" s="156" t="s">
        <v>81</v>
      </c>
      <c r="C28" s="125"/>
      <c r="D28" s="156" t="s">
        <v>54</v>
      </c>
      <c r="E28" s="124"/>
      <c r="F28" s="124"/>
      <c r="G28" s="42"/>
      <c r="H28" s="43"/>
      <c r="I28" s="156" t="s">
        <v>58</v>
      </c>
      <c r="J28" s="125"/>
    </row>
    <row r="29" spans="1:10" ht="15.75" customHeight="1" thickBot="1" x14ac:dyDescent="0.3">
      <c r="A29" s="24">
        <v>1</v>
      </c>
      <c r="B29" s="178">
        <f>'Invoice rockstone'!E28</f>
        <v>68022390</v>
      </c>
      <c r="C29" s="144"/>
      <c r="D29" s="160" t="str">
        <f>'Invoice rockstone'!B28</f>
        <v>Absolute Black</v>
      </c>
      <c r="E29" s="143"/>
      <c r="F29" s="143"/>
      <c r="G29" s="143"/>
      <c r="H29" s="144"/>
      <c r="I29" s="179">
        <f>'Invoice rockstone'!F28</f>
        <v>111.84</v>
      </c>
      <c r="J29" s="144"/>
    </row>
    <row r="30" spans="1:10" s="83" customFormat="1" ht="15.75" customHeight="1" thickBot="1" x14ac:dyDescent="0.3">
      <c r="A30" s="24">
        <v>2</v>
      </c>
      <c r="B30" s="178">
        <f>'Invoice rockstone'!E29</f>
        <v>68022390</v>
      </c>
      <c r="C30" s="144"/>
      <c r="D30" s="160" t="str">
        <f>'Invoice rockstone'!B29</f>
        <v>Galaxy Black</v>
      </c>
      <c r="E30" s="143"/>
      <c r="F30" s="143"/>
      <c r="G30" s="143"/>
      <c r="H30" s="144"/>
      <c r="I30" s="179">
        <f>'Invoice rockstone'!F29</f>
        <v>111.8</v>
      </c>
      <c r="J30" s="144"/>
    </row>
    <row r="31" spans="1:10" s="83" customFormat="1" ht="15.75" customHeight="1" thickBot="1" x14ac:dyDescent="0.3">
      <c r="A31" s="24">
        <v>3</v>
      </c>
      <c r="B31" s="178">
        <f>'Invoice rockstone'!E30</f>
        <v>68022390</v>
      </c>
      <c r="C31" s="144"/>
      <c r="D31" s="160" t="str">
        <f>'Invoice rockstone'!B30</f>
        <v>Steel grey polished</v>
      </c>
      <c r="E31" s="143"/>
      <c r="F31" s="143"/>
      <c r="G31" s="143"/>
      <c r="H31" s="144"/>
      <c r="I31" s="179">
        <f>'Invoice rockstone'!F30</f>
        <v>109.48</v>
      </c>
      <c r="J31" s="144"/>
    </row>
    <row r="32" spans="1:10" s="83" customFormat="1" ht="15.75" customHeight="1" thickBot="1" x14ac:dyDescent="0.3">
      <c r="A32" s="24">
        <v>4</v>
      </c>
      <c r="B32" s="178">
        <f>'Invoice rockstone'!E31</f>
        <v>68022390</v>
      </c>
      <c r="C32" s="144"/>
      <c r="D32" s="160" t="str">
        <f>'Invoice rockstone'!B31</f>
        <v>Steel grey leathered</v>
      </c>
      <c r="E32" s="143"/>
      <c r="F32" s="143"/>
      <c r="G32" s="143"/>
      <c r="H32" s="144"/>
      <c r="I32" s="179">
        <f>'Invoice rockstone'!F31</f>
        <v>109.93</v>
      </c>
      <c r="J32" s="144"/>
    </row>
    <row r="33" spans="1:10" ht="15.75" customHeight="1" thickBot="1" x14ac:dyDescent="0.3">
      <c r="A33" s="44" t="s">
        <v>82</v>
      </c>
      <c r="B33" s="40"/>
      <c r="C33" s="40"/>
      <c r="D33" s="40"/>
      <c r="E33" s="40"/>
      <c r="F33" s="40"/>
      <c r="G33" s="40"/>
      <c r="H33" s="40"/>
      <c r="I33" s="187">
        <f>SUM(I29:J32)</f>
        <v>443.05</v>
      </c>
      <c r="J33" s="144"/>
    </row>
    <row r="34" spans="1:10" ht="15.75" customHeight="1" x14ac:dyDescent="0.25">
      <c r="A34" s="32"/>
      <c r="B34" s="4"/>
      <c r="C34" s="4"/>
      <c r="D34" s="4"/>
      <c r="E34" s="4"/>
      <c r="F34" s="4"/>
      <c r="G34" s="4"/>
      <c r="H34" s="4"/>
      <c r="I34" s="28"/>
      <c r="J34" s="30"/>
    </row>
    <row r="35" spans="1:10" ht="15.75" customHeight="1" x14ac:dyDescent="0.25">
      <c r="A35" s="154" t="s">
        <v>83</v>
      </c>
      <c r="B35" s="103"/>
      <c r="C35" s="28" t="s">
        <v>33</v>
      </c>
      <c r="D35" s="184" t="s">
        <v>60</v>
      </c>
      <c r="E35" s="103"/>
      <c r="F35" s="28" t="s">
        <v>61</v>
      </c>
      <c r="G35" s="28"/>
      <c r="H35" s="4"/>
      <c r="I35" s="28"/>
      <c r="J35" s="30"/>
    </row>
    <row r="36" spans="1:10" ht="15.75" customHeight="1" x14ac:dyDescent="0.25">
      <c r="A36" s="140" t="e">
        <f>#REF!</f>
        <v>#REF!</v>
      </c>
      <c r="B36" s="103"/>
      <c r="C36" s="45">
        <f>'input data'!B25</f>
        <v>0</v>
      </c>
      <c r="D36" s="185" t="s">
        <v>84</v>
      </c>
      <c r="E36" s="103"/>
      <c r="F36" s="45" t="s">
        <v>85</v>
      </c>
      <c r="G36" s="45"/>
      <c r="H36" s="4"/>
      <c r="I36" s="4"/>
      <c r="J36" s="19"/>
    </row>
    <row r="37" spans="1:10" ht="15.75" customHeight="1" x14ac:dyDescent="0.25">
      <c r="A37" s="20"/>
      <c r="B37" s="46"/>
      <c r="C37" s="46"/>
      <c r="D37" s="46"/>
      <c r="E37" s="46"/>
      <c r="F37" s="46"/>
      <c r="G37" s="46"/>
      <c r="H37" s="46"/>
      <c r="I37" s="46"/>
      <c r="J37" s="47"/>
    </row>
    <row r="38" spans="1:10" ht="15.75" customHeight="1" x14ac:dyDescent="0.25">
      <c r="A38" s="20" t="s">
        <v>86</v>
      </c>
      <c r="B38" s="46"/>
      <c r="C38" s="46" t="str">
        <f>'input data'!B15</f>
        <v>Wooden Crate packing</v>
      </c>
      <c r="D38" s="46"/>
      <c r="E38" s="46"/>
      <c r="F38" s="46"/>
      <c r="G38" s="46"/>
      <c r="H38" s="46"/>
      <c r="I38" s="46"/>
      <c r="J38" s="47"/>
    </row>
    <row r="39" spans="1:10" ht="15.75" customHeight="1" x14ac:dyDescent="0.25">
      <c r="A39" s="20" t="s">
        <v>87</v>
      </c>
      <c r="B39" s="46"/>
      <c r="C39" s="46"/>
      <c r="D39" s="46"/>
      <c r="E39" s="46"/>
      <c r="F39" s="46"/>
      <c r="G39" s="46"/>
      <c r="H39" s="46"/>
      <c r="I39" s="46"/>
      <c r="J39" s="47"/>
    </row>
    <row r="40" spans="1:10" ht="15.75" customHeight="1" x14ac:dyDescent="0.25">
      <c r="A40" s="48"/>
      <c r="B40" s="49"/>
      <c r="C40" s="49"/>
      <c r="D40" s="49"/>
      <c r="E40" s="49"/>
      <c r="F40" s="49"/>
      <c r="G40" s="49"/>
      <c r="H40" s="49"/>
      <c r="I40" s="49"/>
      <c r="J40" s="50"/>
    </row>
    <row r="41" spans="1:10" ht="15.75" customHeight="1" x14ac:dyDescent="0.25">
      <c r="A41" s="141" t="s">
        <v>88</v>
      </c>
      <c r="B41" s="112"/>
      <c r="C41" s="112"/>
      <c r="D41" s="112"/>
      <c r="E41" s="112"/>
      <c r="F41" s="113"/>
      <c r="G41" s="141" t="s">
        <v>120</v>
      </c>
      <c r="H41" s="112"/>
      <c r="I41" s="112"/>
      <c r="J41" s="113"/>
    </row>
    <row r="42" spans="1:10" ht="15.75" customHeight="1" x14ac:dyDescent="0.25">
      <c r="A42" s="186" t="s">
        <v>89</v>
      </c>
      <c r="B42" s="103"/>
      <c r="C42" s="103"/>
      <c r="D42" s="103"/>
      <c r="E42" s="103"/>
      <c r="F42" s="121"/>
      <c r="G42" s="18"/>
      <c r="H42" s="4"/>
      <c r="I42" s="4"/>
      <c r="J42" s="19"/>
    </row>
    <row r="43" spans="1:10" ht="15.75" customHeight="1" x14ac:dyDescent="0.25">
      <c r="A43" s="181" t="s">
        <v>90</v>
      </c>
      <c r="B43" s="166"/>
      <c r="C43" s="166"/>
      <c r="D43" s="166"/>
      <c r="E43" s="166"/>
      <c r="F43" s="167"/>
      <c r="G43" s="18"/>
      <c r="H43" s="4"/>
      <c r="I43" s="4"/>
      <c r="J43" s="19"/>
    </row>
    <row r="44" spans="1:10" ht="15.75" customHeight="1" x14ac:dyDescent="0.25">
      <c r="A44" s="182" t="s">
        <v>91</v>
      </c>
      <c r="B44" s="109"/>
      <c r="C44" s="109"/>
      <c r="D44" s="109"/>
      <c r="E44" s="109"/>
      <c r="F44" s="116"/>
      <c r="G44" s="183" t="s">
        <v>92</v>
      </c>
      <c r="H44" s="124"/>
      <c r="I44" s="124"/>
      <c r="J44" s="125"/>
    </row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60">
    <mergeCell ref="A4:F10"/>
    <mergeCell ref="G4:J4"/>
    <mergeCell ref="D26:F26"/>
    <mergeCell ref="G26:J26"/>
    <mergeCell ref="B28:C28"/>
    <mergeCell ref="D28:F28"/>
    <mergeCell ref="I28:J28"/>
    <mergeCell ref="G5:J5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3:F43"/>
    <mergeCell ref="A44:F44"/>
    <mergeCell ref="G44:J44"/>
    <mergeCell ref="A35:B35"/>
    <mergeCell ref="D35:E35"/>
    <mergeCell ref="A36:B36"/>
    <mergeCell ref="D36:E36"/>
    <mergeCell ref="A41:F41"/>
    <mergeCell ref="G41:J41"/>
    <mergeCell ref="A42:F42"/>
    <mergeCell ref="B29:C29"/>
    <mergeCell ref="D29:H29"/>
    <mergeCell ref="I29:J29"/>
    <mergeCell ref="I33:J33"/>
    <mergeCell ref="B32:C32"/>
    <mergeCell ref="D32:H32"/>
    <mergeCell ref="I32:J32"/>
    <mergeCell ref="B30:C30"/>
    <mergeCell ref="D30:H30"/>
    <mergeCell ref="I30:J30"/>
    <mergeCell ref="B31:C31"/>
    <mergeCell ref="D31:H31"/>
    <mergeCell ref="I31:J31"/>
  </mergeCells>
  <pageMargins left="0.25" right="0.25" top="0.75" bottom="0.75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3" zoomScaleNormal="100" workbookViewId="0">
      <selection activeCell="M27" sqref="A1:XFD1048576"/>
    </sheetView>
  </sheetViews>
  <sheetFormatPr defaultColWidth="14.42578125" defaultRowHeight="15" customHeight="1" x14ac:dyDescent="0.25"/>
  <cols>
    <col min="1" max="2" width="8.7109375" customWidth="1"/>
    <col min="3" max="3" width="18.85546875" bestFit="1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1"/>
      <c r="B1" s="234" t="s">
        <v>116</v>
      </c>
      <c r="C1" s="235"/>
      <c r="D1" s="235"/>
      <c r="E1" s="235"/>
      <c r="F1" s="235"/>
      <c r="G1" s="235"/>
      <c r="H1" s="235"/>
      <c r="I1" s="235"/>
      <c r="J1" s="235"/>
      <c r="K1" s="236"/>
      <c r="R1" s="240"/>
      <c r="S1" s="103"/>
      <c r="T1" s="103"/>
      <c r="U1" s="103"/>
      <c r="V1" s="103"/>
      <c r="W1" s="213"/>
      <c r="X1" s="103"/>
      <c r="Y1" s="103"/>
    </row>
    <row r="2" spans="1:25" ht="36.75" thickBot="1" x14ac:dyDescent="0.6">
      <c r="A2" s="51"/>
      <c r="B2" s="237"/>
      <c r="C2" s="238"/>
      <c r="D2" s="238"/>
      <c r="E2" s="238"/>
      <c r="F2" s="238"/>
      <c r="G2" s="238"/>
      <c r="H2" s="238"/>
      <c r="I2" s="238"/>
      <c r="J2" s="238"/>
      <c r="K2" s="239"/>
    </row>
    <row r="3" spans="1:25" x14ac:dyDescent="0.25">
      <c r="A3" s="52"/>
      <c r="B3" s="230" t="s">
        <v>146</v>
      </c>
      <c r="C3" s="112"/>
      <c r="D3" s="112"/>
      <c r="E3" s="112"/>
      <c r="F3" s="112"/>
      <c r="G3" s="112"/>
      <c r="H3" s="112"/>
      <c r="I3" s="112"/>
      <c r="J3" s="112"/>
      <c r="K3" s="113"/>
    </row>
    <row r="4" spans="1:25" x14ac:dyDescent="0.25">
      <c r="A4" s="52"/>
      <c r="B4" s="231" t="s">
        <v>147</v>
      </c>
      <c r="C4" s="103"/>
      <c r="D4" s="103"/>
      <c r="E4" s="103"/>
      <c r="F4" s="103"/>
      <c r="G4" s="103"/>
      <c r="H4" s="103"/>
      <c r="I4" s="103"/>
      <c r="J4" s="103"/>
      <c r="K4" s="121"/>
    </row>
    <row r="5" spans="1:25" x14ac:dyDescent="0.25">
      <c r="A5" s="45"/>
      <c r="B5" s="232" t="s">
        <v>148</v>
      </c>
      <c r="C5" s="124"/>
      <c r="D5" s="124"/>
      <c r="E5" s="124"/>
      <c r="F5" s="124"/>
      <c r="G5" s="124"/>
      <c r="H5" s="124"/>
      <c r="I5" s="124"/>
      <c r="J5" s="124"/>
      <c r="K5" s="125"/>
    </row>
    <row r="6" spans="1:25" x14ac:dyDescent="0.25">
      <c r="A6" s="4"/>
      <c r="B6" s="31"/>
      <c r="C6" s="16"/>
      <c r="D6" s="16"/>
      <c r="E6" s="16"/>
      <c r="F6" s="16"/>
      <c r="G6" s="16"/>
      <c r="H6" s="16"/>
      <c r="I6" s="16"/>
      <c r="J6" s="16"/>
      <c r="K6" s="17"/>
    </row>
    <row r="7" spans="1:25" ht="18.75" x14ac:dyDescent="0.3">
      <c r="A7" s="53"/>
      <c r="B7" s="233" t="s">
        <v>156</v>
      </c>
      <c r="C7" s="103"/>
      <c r="D7" s="103"/>
      <c r="E7" s="103"/>
      <c r="F7" s="103"/>
      <c r="G7" s="103"/>
      <c r="H7" s="103"/>
      <c r="I7" s="103"/>
      <c r="J7" s="103"/>
      <c r="K7" s="121"/>
    </row>
    <row r="8" spans="1:25" x14ac:dyDescent="0.25">
      <c r="A8" s="4"/>
      <c r="B8" s="18"/>
      <c r="C8" s="4"/>
      <c r="D8" s="4"/>
      <c r="E8" s="4"/>
      <c r="F8" s="4"/>
      <c r="G8" s="4"/>
      <c r="H8" s="4"/>
      <c r="I8" s="4"/>
      <c r="J8" s="4"/>
      <c r="K8" s="19"/>
    </row>
    <row r="9" spans="1:25" x14ac:dyDescent="0.25">
      <c r="A9" s="4"/>
      <c r="B9" s="18" t="s">
        <v>93</v>
      </c>
      <c r="C9" s="62" t="s">
        <v>155</v>
      </c>
      <c r="D9" s="4"/>
      <c r="E9" s="4"/>
      <c r="F9" s="4"/>
      <c r="G9" s="4"/>
      <c r="H9" s="4"/>
      <c r="I9" s="4"/>
      <c r="J9" s="4"/>
      <c r="K9" s="19"/>
    </row>
    <row r="10" spans="1:25" x14ac:dyDescent="0.25">
      <c r="A10" s="4"/>
      <c r="B10" s="18" t="s">
        <v>94</v>
      </c>
      <c r="C10" s="54" t="s">
        <v>157</v>
      </c>
      <c r="D10" s="4"/>
      <c r="E10" s="4"/>
      <c r="F10" s="4"/>
      <c r="G10" s="4"/>
      <c r="H10" s="4"/>
      <c r="I10" s="4"/>
      <c r="J10" s="4"/>
      <c r="K10" s="19"/>
    </row>
    <row r="11" spans="1:25" x14ac:dyDescent="0.25">
      <c r="A11" s="4"/>
      <c r="B11" s="18"/>
      <c r="C11" s="4"/>
      <c r="D11" s="4"/>
      <c r="E11" s="4"/>
      <c r="F11" s="4"/>
      <c r="G11" s="4"/>
      <c r="H11" s="4"/>
      <c r="I11" s="4"/>
      <c r="J11" s="4"/>
      <c r="K11" s="19"/>
    </row>
    <row r="12" spans="1:25" x14ac:dyDescent="0.25">
      <c r="A12" s="4"/>
      <c r="B12" s="18" t="s">
        <v>95</v>
      </c>
      <c r="C12" s="4"/>
      <c r="D12" s="4"/>
      <c r="E12" s="4"/>
      <c r="F12" s="4"/>
      <c r="G12" s="4"/>
      <c r="H12" s="4"/>
      <c r="I12" s="4"/>
      <c r="J12" s="4"/>
      <c r="K12" s="19"/>
    </row>
    <row r="13" spans="1:25" x14ac:dyDescent="0.25">
      <c r="A13" s="14"/>
      <c r="B13" s="241" t="s">
        <v>158</v>
      </c>
      <c r="C13" s="103"/>
      <c r="D13" s="103"/>
      <c r="E13" s="103"/>
      <c r="F13" s="103"/>
      <c r="G13" s="103"/>
      <c r="H13" s="4"/>
      <c r="I13" s="4"/>
      <c r="J13" s="4"/>
      <c r="K13" s="19"/>
    </row>
    <row r="14" spans="1:25" x14ac:dyDescent="0.25">
      <c r="A14" s="55"/>
      <c r="B14" s="149" t="s">
        <v>159</v>
      </c>
      <c r="C14" s="103"/>
      <c r="D14" s="103"/>
      <c r="E14" s="103"/>
      <c r="F14" s="103"/>
      <c r="G14" s="103"/>
      <c r="H14" s="4"/>
      <c r="I14" s="4"/>
      <c r="J14" s="4"/>
      <c r="K14" s="19"/>
    </row>
    <row r="15" spans="1:25" ht="49.5" customHeight="1" x14ac:dyDescent="0.25">
      <c r="A15" s="55"/>
      <c r="B15" s="148"/>
      <c r="C15" s="103"/>
      <c r="D15" s="103"/>
      <c r="E15" s="103"/>
      <c r="F15" s="103"/>
      <c r="G15" s="103"/>
      <c r="H15" s="4"/>
      <c r="I15" s="4"/>
      <c r="J15" s="4"/>
      <c r="K15" s="19"/>
    </row>
    <row r="16" spans="1:25" x14ac:dyDescent="0.25">
      <c r="A16" s="4"/>
      <c r="B16" s="18" t="s">
        <v>96</v>
      </c>
      <c r="C16" s="4"/>
      <c r="D16" s="4"/>
      <c r="E16" s="4"/>
      <c r="F16" s="4"/>
      <c r="G16" s="4"/>
      <c r="H16" s="4"/>
      <c r="I16" s="4"/>
      <c r="J16" s="4"/>
      <c r="K16" s="19"/>
    </row>
    <row r="17" spans="1:11" ht="15.75" thickBot="1" x14ac:dyDescent="0.3">
      <c r="A17" s="4"/>
      <c r="B17" s="27"/>
      <c r="C17" s="29"/>
      <c r="D17" s="29"/>
      <c r="E17" s="29"/>
      <c r="F17" s="29"/>
      <c r="G17" s="29"/>
      <c r="H17" s="29"/>
      <c r="I17" s="29"/>
      <c r="J17" s="29"/>
      <c r="K17" s="26"/>
    </row>
    <row r="18" spans="1:11" ht="15.75" thickBot="1" x14ac:dyDescent="0.3">
      <c r="A18" s="46"/>
      <c r="B18" s="142" t="s">
        <v>97</v>
      </c>
      <c r="C18" s="145"/>
      <c r="D18" s="145"/>
      <c r="E18" s="242"/>
      <c r="F18" s="142" t="s">
        <v>98</v>
      </c>
      <c r="G18" s="144"/>
      <c r="H18" s="142" t="s">
        <v>153</v>
      </c>
      <c r="I18" s="144"/>
      <c r="J18" s="142" t="s">
        <v>99</v>
      </c>
      <c r="K18" s="144"/>
    </row>
    <row r="19" spans="1:11" s="94" customFormat="1" ht="18" customHeight="1" thickBot="1" x14ac:dyDescent="0.3">
      <c r="A19" s="93"/>
      <c r="B19" s="215" t="s">
        <v>160</v>
      </c>
      <c r="C19" s="216"/>
      <c r="D19" s="216"/>
      <c r="E19" s="217"/>
      <c r="F19" s="226">
        <v>261.52999999999997</v>
      </c>
      <c r="G19" s="227"/>
      <c r="H19" s="228">
        <v>1266</v>
      </c>
      <c r="I19" s="227"/>
      <c r="J19" s="229">
        <f>F19*H19</f>
        <v>331096.98</v>
      </c>
      <c r="K19" s="227"/>
    </row>
    <row r="20" spans="1:11" ht="15.75" customHeight="1" x14ac:dyDescent="0.25">
      <c r="A20" s="45"/>
      <c r="B20" s="140"/>
      <c r="C20" s="103"/>
      <c r="D20" s="103"/>
      <c r="E20" s="103"/>
      <c r="F20" s="213"/>
      <c r="G20" s="214"/>
      <c r="H20" s="208" t="s">
        <v>161</v>
      </c>
      <c r="I20" s="209"/>
      <c r="J20" s="218">
        <f>(J19)*0.001</f>
        <v>331.09697999999997</v>
      </c>
      <c r="K20" s="219"/>
    </row>
    <row r="21" spans="1:11" ht="15.75" customHeight="1" thickBot="1" x14ac:dyDescent="0.3">
      <c r="A21" s="3"/>
      <c r="B21" s="183"/>
      <c r="C21" s="124"/>
      <c r="D21" s="124"/>
      <c r="E21" s="124"/>
      <c r="F21" s="29"/>
      <c r="G21" s="56"/>
      <c r="H21" s="211" t="s">
        <v>82</v>
      </c>
      <c r="I21" s="212"/>
      <c r="J21" s="224">
        <f>SUM(J19:K20)</f>
        <v>331428.07697999995</v>
      </c>
      <c r="K21" s="225"/>
    </row>
    <row r="22" spans="1:11" ht="15.75" customHeight="1" thickBot="1" x14ac:dyDescent="0.3">
      <c r="A22" s="45"/>
      <c r="B22" s="140"/>
      <c r="C22" s="103"/>
      <c r="D22" s="103"/>
      <c r="E22" s="103"/>
      <c r="F22" s="4"/>
      <c r="G22" s="4"/>
      <c r="H22" s="220"/>
      <c r="I22" s="103"/>
      <c r="J22" s="213"/>
      <c r="K22" s="121"/>
    </row>
    <row r="23" spans="1:11" ht="15.75" customHeight="1" x14ac:dyDescent="0.25">
      <c r="A23" s="46"/>
      <c r="B23" s="221" t="s">
        <v>100</v>
      </c>
      <c r="C23" s="143"/>
      <c r="D23" s="40"/>
      <c r="E23" s="40"/>
      <c r="F23" s="40"/>
      <c r="G23" s="40"/>
      <c r="H23" s="40"/>
      <c r="I23" s="40"/>
      <c r="J23" s="222">
        <f>J21</f>
        <v>331428.07697999995</v>
      </c>
      <c r="K23" s="144"/>
    </row>
    <row r="24" spans="1:11" ht="15.75" customHeight="1" x14ac:dyDescent="0.25">
      <c r="A24" s="4"/>
      <c r="B24" s="18"/>
      <c r="C24" s="4"/>
      <c r="D24" s="4"/>
      <c r="E24" s="4"/>
      <c r="F24" s="4"/>
      <c r="G24" s="4"/>
      <c r="H24" s="4"/>
      <c r="I24" s="4"/>
      <c r="J24" s="4"/>
      <c r="K24" s="19"/>
    </row>
    <row r="25" spans="1:11" ht="15.75" customHeight="1" x14ac:dyDescent="0.25">
      <c r="A25" s="57"/>
      <c r="B25" s="210" t="s">
        <v>101</v>
      </c>
      <c r="C25" s="103"/>
      <c r="D25" s="4"/>
      <c r="E25" s="4"/>
      <c r="F25" s="4"/>
      <c r="G25" s="4"/>
      <c r="H25" s="4"/>
      <c r="I25" s="4"/>
      <c r="J25" s="4"/>
      <c r="K25" s="19"/>
    </row>
    <row r="26" spans="1:11" ht="15.75" customHeight="1" x14ac:dyDescent="0.25">
      <c r="A26" s="4"/>
      <c r="B26" s="18" t="s">
        <v>102</v>
      </c>
      <c r="C26" s="4"/>
      <c r="D26" s="1" t="s">
        <v>162</v>
      </c>
      <c r="E26" s="1"/>
      <c r="F26" s="1"/>
      <c r="G26" s="1"/>
      <c r="H26" s="4"/>
      <c r="I26" s="4"/>
      <c r="J26" s="4"/>
      <c r="K26" s="19"/>
    </row>
    <row r="27" spans="1:11" ht="15.75" customHeight="1" x14ac:dyDescent="0.25">
      <c r="A27" s="4"/>
      <c r="B27" s="18" t="s">
        <v>154</v>
      </c>
      <c r="C27" s="4"/>
      <c r="D27" s="223"/>
      <c r="E27" s="223"/>
      <c r="F27" s="223"/>
      <c r="G27" s="4"/>
      <c r="H27" s="4"/>
      <c r="I27" s="4"/>
      <c r="J27" s="4"/>
      <c r="K27" s="19"/>
    </row>
    <row r="28" spans="1:11" ht="15.75" customHeight="1" x14ac:dyDescent="0.25">
      <c r="A28" s="4"/>
      <c r="B28" s="18" t="s">
        <v>103</v>
      </c>
      <c r="C28" s="4"/>
      <c r="D28" s="4"/>
      <c r="E28" s="4"/>
      <c r="F28" s="4"/>
      <c r="G28" s="4"/>
      <c r="H28" s="4"/>
      <c r="I28" s="4"/>
      <c r="J28" s="4"/>
      <c r="K28" s="19"/>
    </row>
    <row r="29" spans="1:11" ht="15.75" customHeight="1" x14ac:dyDescent="0.25">
      <c r="A29" s="4"/>
      <c r="B29" s="18" t="s">
        <v>104</v>
      </c>
      <c r="C29" s="4"/>
      <c r="D29" s="4" t="s">
        <v>128</v>
      </c>
      <c r="E29" s="4"/>
      <c r="F29" s="4"/>
      <c r="G29" s="4"/>
      <c r="H29" s="4"/>
      <c r="I29" s="4"/>
      <c r="J29" s="4"/>
      <c r="K29" s="19"/>
    </row>
    <row r="30" spans="1:11" ht="15.75" customHeight="1" x14ac:dyDescent="0.25">
      <c r="A30" s="4"/>
      <c r="B30" s="18" t="s">
        <v>105</v>
      </c>
      <c r="C30" s="4"/>
      <c r="D30" s="4"/>
      <c r="E30" s="4"/>
      <c r="F30" s="4"/>
      <c r="G30" s="4"/>
      <c r="H30" s="4"/>
      <c r="I30" s="4"/>
      <c r="J30" s="4"/>
      <c r="K30" s="19"/>
    </row>
    <row r="31" spans="1:11" ht="15.75" customHeight="1" x14ac:dyDescent="0.25">
      <c r="A31" s="4"/>
      <c r="B31" s="18" t="s">
        <v>106</v>
      </c>
      <c r="C31" s="4"/>
      <c r="D31" s="4"/>
      <c r="E31" s="4"/>
      <c r="F31" s="4"/>
      <c r="G31" s="4"/>
      <c r="H31" s="4"/>
      <c r="I31" s="4"/>
      <c r="J31" s="4"/>
      <c r="K31" s="19"/>
    </row>
    <row r="32" spans="1:11" ht="15.75" customHeight="1" x14ac:dyDescent="0.25">
      <c r="A32" s="4"/>
      <c r="B32" s="18" t="s">
        <v>107</v>
      </c>
      <c r="C32" s="4"/>
      <c r="D32" s="1" t="s">
        <v>116</v>
      </c>
      <c r="E32" s="4"/>
      <c r="F32" s="4"/>
      <c r="G32" s="4"/>
      <c r="H32" s="4"/>
      <c r="I32" s="4"/>
      <c r="J32" s="4"/>
      <c r="K32" s="19"/>
    </row>
    <row r="33" spans="1:11" ht="15.75" customHeight="1" x14ac:dyDescent="0.25">
      <c r="A33" s="4"/>
      <c r="B33" s="18"/>
      <c r="C33" s="4"/>
      <c r="D33" s="1" t="s">
        <v>146</v>
      </c>
      <c r="E33" s="4"/>
      <c r="F33" s="4"/>
      <c r="G33" s="4"/>
      <c r="H33" s="4"/>
      <c r="I33" s="4"/>
      <c r="J33" s="4"/>
      <c r="K33" s="19"/>
    </row>
    <row r="34" spans="1:11" ht="15.75" customHeight="1" x14ac:dyDescent="0.25">
      <c r="A34" s="4"/>
      <c r="B34" s="18"/>
      <c r="C34" s="4"/>
      <c r="D34" s="1" t="s">
        <v>149</v>
      </c>
      <c r="E34" s="1"/>
      <c r="F34" s="4"/>
      <c r="G34" s="4"/>
      <c r="H34" s="4"/>
      <c r="I34" s="4"/>
      <c r="J34" s="4"/>
      <c r="K34" s="19"/>
    </row>
    <row r="35" spans="1:11" ht="15.75" customHeight="1" x14ac:dyDescent="0.25">
      <c r="A35" s="58"/>
      <c r="B35" s="195" t="s">
        <v>150</v>
      </c>
      <c r="C35" s="103"/>
      <c r="D35" s="103"/>
      <c r="E35" s="103"/>
      <c r="F35" s="103"/>
      <c r="G35" s="103"/>
      <c r="H35" s="4"/>
      <c r="I35" s="4"/>
      <c r="J35" s="4"/>
      <c r="K35" s="19"/>
    </row>
    <row r="36" spans="1:11" ht="15.75" customHeight="1" x14ac:dyDescent="0.25">
      <c r="A36" s="58"/>
      <c r="B36" s="195" t="s">
        <v>151</v>
      </c>
      <c r="C36" s="103"/>
      <c r="D36" s="103"/>
      <c r="E36" s="103"/>
      <c r="F36" s="103"/>
      <c r="G36" s="103"/>
      <c r="H36" s="4"/>
      <c r="I36" s="4"/>
      <c r="J36" s="4"/>
      <c r="K36" s="19"/>
    </row>
    <row r="37" spans="1:11" ht="15.75" customHeight="1" x14ac:dyDescent="0.25">
      <c r="A37" s="34"/>
      <c r="B37" s="33" t="s">
        <v>108</v>
      </c>
      <c r="C37" s="59" t="str">
        <f>'input data'!B6</f>
        <v>AD240725023182F</v>
      </c>
      <c r="D37" s="34"/>
      <c r="E37" s="34"/>
      <c r="F37" s="34"/>
      <c r="G37" s="34"/>
      <c r="H37" s="4"/>
      <c r="I37" s="4"/>
      <c r="J37" s="4"/>
      <c r="K37" s="19"/>
    </row>
    <row r="38" spans="1:11" ht="15.75" customHeight="1" x14ac:dyDescent="0.25">
      <c r="A38" s="4"/>
      <c r="B38" s="32" t="s">
        <v>120</v>
      </c>
      <c r="C38" s="4"/>
      <c r="D38" s="4"/>
      <c r="E38" s="4"/>
      <c r="F38" s="4"/>
      <c r="G38" s="4"/>
      <c r="H38" s="4"/>
      <c r="I38" s="4"/>
      <c r="J38" s="4"/>
      <c r="K38" s="19"/>
    </row>
    <row r="39" spans="1:11" ht="15.75" customHeight="1" x14ac:dyDescent="0.25">
      <c r="A39" s="4"/>
      <c r="B39" s="18"/>
      <c r="C39" s="4"/>
      <c r="D39" s="4"/>
      <c r="E39" s="4"/>
      <c r="F39" s="4"/>
      <c r="G39" s="4"/>
      <c r="H39" s="4"/>
      <c r="I39" s="4"/>
      <c r="J39" s="4"/>
      <c r="K39" s="19"/>
    </row>
    <row r="40" spans="1:11" ht="15.75" customHeight="1" x14ac:dyDescent="0.25">
      <c r="A40" s="4"/>
      <c r="B40" s="18"/>
      <c r="C40" s="4"/>
      <c r="D40" s="4"/>
      <c r="E40" s="4"/>
      <c r="F40" s="4"/>
      <c r="G40" s="4"/>
      <c r="H40" s="4"/>
      <c r="I40" s="4"/>
      <c r="J40" s="4"/>
      <c r="K40" s="19"/>
    </row>
    <row r="41" spans="1:11" ht="15.75" customHeight="1" x14ac:dyDescent="0.25">
      <c r="A41" s="4"/>
      <c r="B41" s="27"/>
      <c r="C41" s="29"/>
      <c r="D41" s="29"/>
      <c r="E41" s="29"/>
      <c r="F41" s="29"/>
      <c r="G41" s="29"/>
      <c r="H41" s="29"/>
      <c r="I41" s="29"/>
      <c r="J41" s="29"/>
      <c r="K41" s="26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13:G13"/>
    <mergeCell ref="B14:G15"/>
    <mergeCell ref="F18:G18"/>
    <mergeCell ref="H18:I18"/>
    <mergeCell ref="J18:K18"/>
    <mergeCell ref="B18:E18"/>
    <mergeCell ref="W1:Y1"/>
    <mergeCell ref="B3:K3"/>
    <mergeCell ref="B4:K4"/>
    <mergeCell ref="B5:K5"/>
    <mergeCell ref="B7:K7"/>
    <mergeCell ref="B1:K2"/>
    <mergeCell ref="R1:V1"/>
    <mergeCell ref="B19:E19"/>
    <mergeCell ref="J20:K20"/>
    <mergeCell ref="B35:G35"/>
    <mergeCell ref="B22:E22"/>
    <mergeCell ref="H22:I22"/>
    <mergeCell ref="J22:K22"/>
    <mergeCell ref="B23:C23"/>
    <mergeCell ref="J23:K23"/>
    <mergeCell ref="D27:F27"/>
    <mergeCell ref="J21:K21"/>
    <mergeCell ref="F19:G19"/>
    <mergeCell ref="H19:I19"/>
    <mergeCell ref="J19:K19"/>
    <mergeCell ref="B20:E20"/>
    <mergeCell ref="B36:G36"/>
    <mergeCell ref="B21:E21"/>
    <mergeCell ref="H20:I20"/>
    <mergeCell ref="B25:C25"/>
    <mergeCell ref="H21:I21"/>
    <mergeCell ref="F20:G20"/>
  </mergeCells>
  <pageMargins left="0.7" right="0.7" top="0.75" bottom="0.75" header="0" footer="0"/>
  <pageSetup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8D57D-D051-41E7-99BC-1D5F553539EC}">
  <dimension ref="A1:Y998"/>
  <sheetViews>
    <sheetView topLeftCell="A55" zoomScaleNormal="100" workbookViewId="0">
      <selection activeCell="N8" sqref="N8"/>
    </sheetView>
  </sheetViews>
  <sheetFormatPr defaultColWidth="14.42578125" defaultRowHeight="15" x14ac:dyDescent="0.25"/>
  <cols>
    <col min="1" max="2" width="8.7109375" style="95" customWidth="1"/>
    <col min="3" max="3" width="18.85546875" style="95" bestFit="1" customWidth="1"/>
    <col min="4" max="13" width="8.7109375" style="95" customWidth="1"/>
    <col min="14" max="14" width="10.7109375" style="95" bestFit="1" customWidth="1"/>
    <col min="15" max="16" width="8.7109375" style="95" customWidth="1"/>
    <col min="17" max="17" width="17.42578125" style="95" customWidth="1"/>
    <col min="18" max="27" width="8.7109375" style="95" customWidth="1"/>
    <col min="28" max="16384" width="14.42578125" style="95"/>
  </cols>
  <sheetData>
    <row r="1" spans="1:25" ht="36" x14ac:dyDescent="0.55000000000000004">
      <c r="A1" s="51"/>
      <c r="B1" s="234" t="s">
        <v>116</v>
      </c>
      <c r="C1" s="235"/>
      <c r="D1" s="235"/>
      <c r="E1" s="235"/>
      <c r="F1" s="235"/>
      <c r="G1" s="235"/>
      <c r="H1" s="235"/>
      <c r="I1" s="235"/>
      <c r="J1" s="235"/>
      <c r="K1" s="236"/>
      <c r="R1" s="240"/>
      <c r="S1" s="103"/>
      <c r="T1" s="103"/>
      <c r="U1" s="103"/>
      <c r="V1" s="103"/>
      <c r="W1" s="213"/>
      <c r="X1" s="103"/>
      <c r="Y1" s="103"/>
    </row>
    <row r="2" spans="1:25" ht="36.75" thickBot="1" x14ac:dyDescent="0.6">
      <c r="A2" s="51"/>
      <c r="B2" s="237"/>
      <c r="C2" s="238"/>
      <c r="D2" s="238"/>
      <c r="E2" s="238"/>
      <c r="F2" s="238"/>
      <c r="G2" s="238"/>
      <c r="H2" s="238"/>
      <c r="I2" s="238"/>
      <c r="J2" s="238"/>
      <c r="K2" s="239"/>
    </row>
    <row r="3" spans="1:25" x14ac:dyDescent="0.25">
      <c r="A3" s="52"/>
      <c r="B3" s="230" t="s">
        <v>146</v>
      </c>
      <c r="C3" s="112"/>
      <c r="D3" s="112"/>
      <c r="E3" s="112"/>
      <c r="F3" s="112"/>
      <c r="G3" s="112"/>
      <c r="H3" s="112"/>
      <c r="I3" s="112"/>
      <c r="J3" s="112"/>
      <c r="K3" s="113"/>
    </row>
    <row r="4" spans="1:25" x14ac:dyDescent="0.25">
      <c r="A4" s="52"/>
      <c r="B4" s="231" t="s">
        <v>147</v>
      </c>
      <c r="C4" s="103"/>
      <c r="D4" s="103"/>
      <c r="E4" s="103"/>
      <c r="F4" s="103"/>
      <c r="G4" s="103"/>
      <c r="H4" s="103"/>
      <c r="I4" s="103"/>
      <c r="J4" s="103"/>
      <c r="K4" s="121"/>
    </row>
    <row r="5" spans="1:25" ht="15.75" thickBot="1" x14ac:dyDescent="0.3">
      <c r="A5" s="97"/>
      <c r="B5" s="232" t="s">
        <v>148</v>
      </c>
      <c r="C5" s="124"/>
      <c r="D5" s="124"/>
      <c r="E5" s="124"/>
      <c r="F5" s="124"/>
      <c r="G5" s="124"/>
      <c r="H5" s="124"/>
      <c r="I5" s="124"/>
      <c r="J5" s="124"/>
      <c r="K5" s="125"/>
    </row>
    <row r="6" spans="1:25" x14ac:dyDescent="0.25">
      <c r="A6" s="4"/>
      <c r="B6" s="31"/>
      <c r="C6" s="16"/>
      <c r="D6" s="16"/>
      <c r="E6" s="16"/>
      <c r="F6" s="16"/>
      <c r="G6" s="16"/>
      <c r="H6" s="16"/>
      <c r="I6" s="16"/>
      <c r="J6" s="16"/>
      <c r="K6" s="17"/>
    </row>
    <row r="7" spans="1:25" ht="18.75" x14ac:dyDescent="0.3">
      <c r="A7" s="53"/>
      <c r="B7" s="233" t="s">
        <v>156</v>
      </c>
      <c r="C7" s="103"/>
      <c r="D7" s="103"/>
      <c r="E7" s="103"/>
      <c r="F7" s="103"/>
      <c r="G7" s="103"/>
      <c r="H7" s="103"/>
      <c r="I7" s="103"/>
      <c r="J7" s="103"/>
      <c r="K7" s="121"/>
    </row>
    <row r="8" spans="1:25" x14ac:dyDescent="0.25">
      <c r="A8" s="4"/>
      <c r="B8" s="18"/>
      <c r="C8" s="4"/>
      <c r="D8" s="4"/>
      <c r="E8" s="4"/>
      <c r="F8" s="4"/>
      <c r="G8" s="4"/>
      <c r="H8" s="4"/>
      <c r="I8" s="4"/>
      <c r="J8" s="4"/>
      <c r="K8" s="19"/>
    </row>
    <row r="9" spans="1:25" x14ac:dyDescent="0.25">
      <c r="A9" s="4"/>
      <c r="B9" s="18" t="s">
        <v>93</v>
      </c>
      <c r="C9" s="62" t="s">
        <v>168</v>
      </c>
      <c r="D9" s="4"/>
      <c r="E9" s="4"/>
      <c r="F9" s="4"/>
      <c r="G9" s="4"/>
      <c r="H9" s="4"/>
      <c r="I9" s="4"/>
      <c r="J9" s="4"/>
      <c r="K9" s="19"/>
    </row>
    <row r="10" spans="1:25" x14ac:dyDescent="0.25">
      <c r="A10" s="4"/>
      <c r="B10" s="18" t="s">
        <v>94</v>
      </c>
      <c r="C10" s="54" t="s">
        <v>169</v>
      </c>
      <c r="D10" s="4"/>
      <c r="E10" s="4"/>
      <c r="F10" s="4"/>
      <c r="G10" s="4"/>
      <c r="H10" s="4"/>
      <c r="I10" s="4"/>
      <c r="J10" s="4"/>
      <c r="K10" s="19"/>
    </row>
    <row r="11" spans="1:25" x14ac:dyDescent="0.25">
      <c r="A11" s="4"/>
      <c r="B11" s="18"/>
      <c r="C11" s="4"/>
      <c r="D11" s="4"/>
      <c r="E11" s="4"/>
      <c r="F11" s="4"/>
      <c r="G11" s="4"/>
      <c r="H11" s="4"/>
      <c r="I11" s="4"/>
      <c r="J11" s="4"/>
      <c r="K11" s="19"/>
    </row>
    <row r="12" spans="1:25" x14ac:dyDescent="0.25">
      <c r="A12" s="4"/>
      <c r="B12" s="18" t="s">
        <v>95</v>
      </c>
      <c r="C12" s="4"/>
      <c r="D12" s="4"/>
      <c r="E12" s="4"/>
      <c r="F12" s="4"/>
      <c r="G12" s="4"/>
      <c r="H12" s="4"/>
      <c r="I12" s="4"/>
      <c r="J12" s="4"/>
      <c r="K12" s="19"/>
    </row>
    <row r="13" spans="1:25" x14ac:dyDescent="0.25">
      <c r="A13" s="14"/>
      <c r="B13" s="241" t="s">
        <v>170</v>
      </c>
      <c r="C13" s="103"/>
      <c r="D13" s="103"/>
      <c r="E13" s="103"/>
      <c r="F13" s="103"/>
      <c r="G13" s="103"/>
      <c r="H13" s="4"/>
      <c r="I13" s="4"/>
      <c r="J13" s="4"/>
      <c r="K13" s="19"/>
    </row>
    <row r="14" spans="1:25" x14ac:dyDescent="0.25">
      <c r="A14" s="96"/>
      <c r="B14" s="149" t="s">
        <v>171</v>
      </c>
      <c r="C14" s="103"/>
      <c r="D14" s="103"/>
      <c r="E14" s="103"/>
      <c r="F14" s="103"/>
      <c r="G14" s="103"/>
      <c r="H14" s="4"/>
      <c r="I14" s="4"/>
      <c r="J14" s="4"/>
      <c r="K14" s="19"/>
    </row>
    <row r="15" spans="1:25" ht="49.5" customHeight="1" x14ac:dyDescent="0.25">
      <c r="A15" s="96"/>
      <c r="B15" s="148"/>
      <c r="C15" s="103"/>
      <c r="D15" s="103"/>
      <c r="E15" s="103"/>
      <c r="F15" s="103"/>
      <c r="G15" s="103"/>
      <c r="H15" s="4"/>
      <c r="I15" s="4"/>
      <c r="J15" s="4"/>
      <c r="K15" s="19"/>
    </row>
    <row r="16" spans="1:25" x14ac:dyDescent="0.25">
      <c r="A16" s="4"/>
      <c r="B16" s="18" t="s">
        <v>96</v>
      </c>
      <c r="C16" s="4"/>
      <c r="D16" s="4"/>
      <c r="E16" s="4"/>
      <c r="F16" s="4"/>
      <c r="G16" s="4"/>
      <c r="H16" s="4"/>
      <c r="I16" s="4"/>
      <c r="J16" s="4"/>
      <c r="K16" s="19"/>
    </row>
    <row r="17" spans="1:14" ht="15.75" thickBot="1" x14ac:dyDescent="0.3">
      <c r="A17" s="4"/>
      <c r="B17" s="27"/>
      <c r="C17" s="29"/>
      <c r="D17" s="29"/>
      <c r="E17" s="29"/>
      <c r="F17" s="29"/>
      <c r="G17" s="29"/>
      <c r="H17" s="29"/>
      <c r="I17" s="29"/>
      <c r="J17" s="29"/>
      <c r="K17" s="26"/>
    </row>
    <row r="18" spans="1:14" ht="15.75" thickBot="1" x14ac:dyDescent="0.3">
      <c r="A18" s="46"/>
      <c r="B18" s="142" t="s">
        <v>97</v>
      </c>
      <c r="C18" s="145"/>
      <c r="D18" s="145"/>
      <c r="E18" s="242"/>
      <c r="F18" s="142" t="s">
        <v>98</v>
      </c>
      <c r="G18" s="144"/>
      <c r="H18" s="142" t="s">
        <v>153</v>
      </c>
      <c r="I18" s="144"/>
      <c r="J18" s="142" t="s">
        <v>99</v>
      </c>
      <c r="K18" s="144"/>
    </row>
    <row r="19" spans="1:14" s="94" customFormat="1" ht="18" customHeight="1" thickBot="1" x14ac:dyDescent="0.3">
      <c r="A19" s="93"/>
      <c r="B19" s="215" t="s">
        <v>172</v>
      </c>
      <c r="C19" s="216"/>
      <c r="D19" s="216"/>
      <c r="E19" s="217"/>
      <c r="F19" s="226">
        <v>102.17</v>
      </c>
      <c r="G19" s="227"/>
      <c r="H19" s="228">
        <v>1182.92</v>
      </c>
      <c r="I19" s="227"/>
      <c r="J19" s="229">
        <f>F19*H19</f>
        <v>120858.93640000001</v>
      </c>
      <c r="K19" s="227"/>
      <c r="N19" s="101"/>
    </row>
    <row r="20" spans="1:14" s="94" customFormat="1" ht="18" customHeight="1" thickBot="1" x14ac:dyDescent="0.3">
      <c r="A20" s="93"/>
      <c r="B20" s="215" t="s">
        <v>172</v>
      </c>
      <c r="C20" s="216"/>
      <c r="D20" s="216"/>
      <c r="E20" s="217"/>
      <c r="F20" s="226">
        <v>88.92</v>
      </c>
      <c r="G20" s="227"/>
      <c r="H20" s="228">
        <v>1178.07</v>
      </c>
      <c r="I20" s="227"/>
      <c r="J20" s="229">
        <f>F20*H20</f>
        <v>104753.9844</v>
      </c>
      <c r="K20" s="227"/>
      <c r="N20" s="101"/>
    </row>
    <row r="21" spans="1:14" ht="15.75" customHeight="1" x14ac:dyDescent="0.25">
      <c r="A21" s="97"/>
      <c r="B21" s="140"/>
      <c r="C21" s="103"/>
      <c r="D21" s="103"/>
      <c r="E21" s="103"/>
      <c r="F21" s="213"/>
      <c r="G21" s="214"/>
      <c r="H21" s="208" t="s">
        <v>161</v>
      </c>
      <c r="I21" s="209"/>
      <c r="J21" s="218">
        <f>(J19+J20)*0.001</f>
        <v>225.61292080000004</v>
      </c>
      <c r="K21" s="219"/>
    </row>
    <row r="22" spans="1:14" ht="15.75" customHeight="1" thickBot="1" x14ac:dyDescent="0.3">
      <c r="A22" s="14"/>
      <c r="B22" s="183"/>
      <c r="C22" s="124"/>
      <c r="D22" s="124"/>
      <c r="E22" s="124"/>
      <c r="F22" s="29"/>
      <c r="G22" s="56"/>
      <c r="H22" s="211" t="s">
        <v>82</v>
      </c>
      <c r="I22" s="212"/>
      <c r="J22" s="224">
        <f>SUM(J19:K21)</f>
        <v>225838.53372080001</v>
      </c>
      <c r="K22" s="225"/>
    </row>
    <row r="23" spans="1:14" ht="15.75" customHeight="1" thickBot="1" x14ac:dyDescent="0.3">
      <c r="A23" s="97"/>
      <c r="B23" s="140"/>
      <c r="C23" s="103"/>
      <c r="D23" s="103"/>
      <c r="E23" s="103"/>
      <c r="F23" s="4"/>
      <c r="G23" s="4"/>
      <c r="H23" s="220"/>
      <c r="I23" s="103"/>
      <c r="J23" s="213"/>
      <c r="K23" s="121"/>
    </row>
    <row r="24" spans="1:14" ht="15.75" customHeight="1" thickBot="1" x14ac:dyDescent="0.3">
      <c r="A24" s="46"/>
      <c r="B24" s="221" t="s">
        <v>100</v>
      </c>
      <c r="C24" s="143"/>
      <c r="D24" s="40"/>
      <c r="E24" s="40"/>
      <c r="F24" s="40"/>
      <c r="G24" s="40"/>
      <c r="H24" s="40"/>
      <c r="I24" s="40"/>
      <c r="J24" s="222">
        <f>J22</f>
        <v>225838.53372080001</v>
      </c>
      <c r="K24" s="144"/>
    </row>
    <row r="25" spans="1:14" ht="15.75" customHeight="1" x14ac:dyDescent="0.25">
      <c r="A25" s="4"/>
      <c r="B25" s="18"/>
      <c r="C25" s="4"/>
      <c r="D25" s="4"/>
      <c r="E25" s="4"/>
      <c r="F25" s="4"/>
      <c r="G25" s="4"/>
      <c r="H25" s="4"/>
      <c r="I25" s="4"/>
      <c r="J25" s="4"/>
      <c r="K25" s="19"/>
    </row>
    <row r="26" spans="1:14" ht="15.75" customHeight="1" x14ac:dyDescent="0.25">
      <c r="A26" s="57"/>
      <c r="B26" s="210" t="s">
        <v>101</v>
      </c>
      <c r="C26" s="103"/>
      <c r="D26" s="4"/>
      <c r="E26" s="4"/>
      <c r="F26" s="4"/>
      <c r="G26" s="4"/>
      <c r="H26" s="4"/>
      <c r="I26" s="4"/>
      <c r="J26" s="4"/>
      <c r="K26" s="19"/>
    </row>
    <row r="27" spans="1:14" ht="15.75" customHeight="1" x14ac:dyDescent="0.25">
      <c r="A27" s="4"/>
      <c r="B27" s="18" t="s">
        <v>102</v>
      </c>
      <c r="C27" s="4"/>
      <c r="D27" s="1" t="s">
        <v>162</v>
      </c>
      <c r="E27" s="1"/>
      <c r="F27" s="1"/>
      <c r="G27" s="1"/>
      <c r="H27" s="4"/>
      <c r="I27" s="4"/>
      <c r="J27" s="4"/>
      <c r="K27" s="19"/>
    </row>
    <row r="28" spans="1:14" ht="15.75" customHeight="1" x14ac:dyDescent="0.25">
      <c r="A28" s="4"/>
      <c r="B28" s="18" t="s">
        <v>154</v>
      </c>
      <c r="C28" s="4"/>
      <c r="D28" s="223"/>
      <c r="E28" s="223"/>
      <c r="F28" s="223"/>
      <c r="G28" s="4"/>
      <c r="H28" s="4"/>
      <c r="I28" s="4"/>
      <c r="J28" s="4"/>
      <c r="K28" s="19"/>
    </row>
    <row r="29" spans="1:14" ht="15.75" customHeight="1" x14ac:dyDescent="0.25">
      <c r="A29" s="4"/>
      <c r="B29" s="18" t="s">
        <v>103</v>
      </c>
      <c r="C29" s="4"/>
      <c r="D29" s="4"/>
      <c r="E29" s="4"/>
      <c r="F29" s="4"/>
      <c r="G29" s="4"/>
      <c r="H29" s="4"/>
      <c r="I29" s="4"/>
      <c r="J29" s="4"/>
      <c r="K29" s="19"/>
    </row>
    <row r="30" spans="1:14" ht="15.75" customHeight="1" x14ac:dyDescent="0.25">
      <c r="A30" s="4"/>
      <c r="B30" s="18" t="s">
        <v>104</v>
      </c>
      <c r="C30" s="4"/>
      <c r="D30" s="4" t="s">
        <v>128</v>
      </c>
      <c r="E30" s="4"/>
      <c r="F30" s="4"/>
      <c r="G30" s="4"/>
      <c r="H30" s="4"/>
      <c r="I30" s="4"/>
      <c r="J30" s="4"/>
      <c r="K30" s="19"/>
    </row>
    <row r="31" spans="1:14" ht="15.75" customHeight="1" x14ac:dyDescent="0.25">
      <c r="A31" s="4"/>
      <c r="B31" s="18" t="s">
        <v>105</v>
      </c>
      <c r="C31" s="4"/>
      <c r="D31" s="4"/>
      <c r="E31" s="4"/>
      <c r="F31" s="4"/>
      <c r="G31" s="4"/>
      <c r="H31" s="4"/>
      <c r="I31" s="4"/>
      <c r="J31" s="4"/>
      <c r="K31" s="19"/>
    </row>
    <row r="32" spans="1:14" ht="15.75" customHeight="1" x14ac:dyDescent="0.25">
      <c r="A32" s="4"/>
      <c r="B32" s="18" t="s">
        <v>106</v>
      </c>
      <c r="C32" s="4"/>
      <c r="D32" s="4"/>
      <c r="E32" s="4"/>
      <c r="F32" s="4"/>
      <c r="G32" s="4"/>
      <c r="H32" s="4"/>
      <c r="I32" s="4"/>
      <c r="J32" s="4"/>
      <c r="K32" s="19"/>
    </row>
    <row r="33" spans="1:11" ht="15.75" customHeight="1" x14ac:dyDescent="0.25">
      <c r="A33" s="4"/>
      <c r="B33" s="18" t="s">
        <v>107</v>
      </c>
      <c r="C33" s="4"/>
      <c r="D33" s="1" t="s">
        <v>116</v>
      </c>
      <c r="E33" s="4"/>
      <c r="F33" s="4"/>
      <c r="G33" s="4"/>
      <c r="H33" s="4"/>
      <c r="I33" s="4"/>
      <c r="J33" s="4"/>
      <c r="K33" s="19"/>
    </row>
    <row r="34" spans="1:11" ht="15.75" customHeight="1" x14ac:dyDescent="0.25">
      <c r="A34" s="4"/>
      <c r="B34" s="18"/>
      <c r="C34" s="4"/>
      <c r="D34" s="1" t="s">
        <v>146</v>
      </c>
      <c r="E34" s="4"/>
      <c r="F34" s="4"/>
      <c r="G34" s="4"/>
      <c r="H34" s="4"/>
      <c r="I34" s="4"/>
      <c r="J34" s="4"/>
      <c r="K34" s="19"/>
    </row>
    <row r="35" spans="1:11" ht="15.75" customHeight="1" x14ac:dyDescent="0.25">
      <c r="A35" s="4"/>
      <c r="B35" s="18"/>
      <c r="C35" s="4"/>
      <c r="D35" s="1" t="s">
        <v>149</v>
      </c>
      <c r="E35" s="1"/>
      <c r="F35" s="4"/>
      <c r="G35" s="4"/>
      <c r="H35" s="4"/>
      <c r="I35" s="4"/>
      <c r="J35" s="4"/>
      <c r="K35" s="19"/>
    </row>
    <row r="36" spans="1:11" ht="15.75" customHeight="1" x14ac:dyDescent="0.25">
      <c r="A36" s="58"/>
      <c r="B36" s="195" t="s">
        <v>150</v>
      </c>
      <c r="C36" s="103"/>
      <c r="D36" s="103"/>
      <c r="E36" s="103"/>
      <c r="F36" s="103"/>
      <c r="G36" s="103"/>
      <c r="H36" s="4"/>
      <c r="I36" s="4"/>
      <c r="J36" s="4"/>
      <c r="K36" s="19"/>
    </row>
    <row r="37" spans="1:11" ht="15.75" customHeight="1" x14ac:dyDescent="0.25">
      <c r="A37" s="58"/>
      <c r="B37" s="195" t="s">
        <v>151</v>
      </c>
      <c r="C37" s="103"/>
      <c r="D37" s="103"/>
      <c r="E37" s="103"/>
      <c r="F37" s="103"/>
      <c r="G37" s="103"/>
      <c r="H37" s="4"/>
      <c r="I37" s="4"/>
      <c r="J37" s="4"/>
      <c r="K37" s="19"/>
    </row>
    <row r="38" spans="1:11" ht="15.75" customHeight="1" x14ac:dyDescent="0.25">
      <c r="A38" s="34"/>
      <c r="B38" s="33" t="s">
        <v>108</v>
      </c>
      <c r="C38" s="59" t="str">
        <f>'input data'!B6</f>
        <v>AD240725023182F</v>
      </c>
      <c r="D38" s="34"/>
      <c r="E38" s="34"/>
      <c r="F38" s="34"/>
      <c r="G38" s="34"/>
      <c r="H38" s="4"/>
      <c r="I38" s="4"/>
      <c r="J38" s="4"/>
      <c r="K38" s="19"/>
    </row>
    <row r="39" spans="1:11" ht="15.75" customHeight="1" x14ac:dyDescent="0.25">
      <c r="A39" s="4"/>
      <c r="B39" s="32" t="s">
        <v>120</v>
      </c>
      <c r="C39" s="4"/>
      <c r="D39" s="4"/>
      <c r="E39" s="4"/>
      <c r="F39" s="4"/>
      <c r="G39" s="4"/>
      <c r="H39" s="4"/>
      <c r="I39" s="4"/>
      <c r="J39" s="4"/>
      <c r="K39" s="19"/>
    </row>
    <row r="40" spans="1:11" ht="15.75" customHeight="1" x14ac:dyDescent="0.25">
      <c r="A40" s="4"/>
      <c r="B40" s="18"/>
      <c r="C40" s="4"/>
      <c r="D40" s="4"/>
      <c r="E40" s="4"/>
      <c r="F40" s="4"/>
      <c r="G40" s="4"/>
      <c r="H40" s="4"/>
      <c r="I40" s="4"/>
      <c r="J40" s="4"/>
      <c r="K40" s="19"/>
    </row>
    <row r="41" spans="1:11" ht="15.75" customHeight="1" x14ac:dyDescent="0.25">
      <c r="A41" s="4"/>
      <c r="B41" s="18"/>
      <c r="C41" s="4"/>
      <c r="D41" s="4"/>
      <c r="E41" s="4"/>
      <c r="F41" s="4"/>
      <c r="G41" s="4"/>
      <c r="H41" s="4"/>
      <c r="I41" s="4"/>
      <c r="J41" s="4"/>
      <c r="K41" s="19"/>
    </row>
    <row r="42" spans="1:11" ht="15.75" customHeight="1" thickBot="1" x14ac:dyDescent="0.3">
      <c r="A42" s="4"/>
      <c r="B42" s="27"/>
      <c r="C42" s="29"/>
      <c r="D42" s="29"/>
      <c r="E42" s="29"/>
      <c r="F42" s="29"/>
      <c r="G42" s="29"/>
      <c r="H42" s="29"/>
      <c r="I42" s="29"/>
      <c r="J42" s="29"/>
      <c r="K42" s="26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7">
    <mergeCell ref="J24:K24"/>
    <mergeCell ref="B26:C26"/>
    <mergeCell ref="J22:K22"/>
    <mergeCell ref="J23:K23"/>
    <mergeCell ref="D28:F28"/>
    <mergeCell ref="B36:G36"/>
    <mergeCell ref="B37:G37"/>
    <mergeCell ref="B22:E22"/>
    <mergeCell ref="H22:I22"/>
    <mergeCell ref="B23:E23"/>
    <mergeCell ref="H23:I23"/>
    <mergeCell ref="B24:C24"/>
    <mergeCell ref="B19:E19"/>
    <mergeCell ref="F19:G19"/>
    <mergeCell ref="H19:I19"/>
    <mergeCell ref="J19:K19"/>
    <mergeCell ref="B21:E21"/>
    <mergeCell ref="F21:G21"/>
    <mergeCell ref="H21:I21"/>
    <mergeCell ref="J21:K21"/>
    <mergeCell ref="B20:E20"/>
    <mergeCell ref="F20:G20"/>
    <mergeCell ref="H20:I20"/>
    <mergeCell ref="J20:K20"/>
    <mergeCell ref="B7:K7"/>
    <mergeCell ref="B13:G13"/>
    <mergeCell ref="B14:G15"/>
    <mergeCell ref="B18:E18"/>
    <mergeCell ref="F18:G18"/>
    <mergeCell ref="H18:I18"/>
    <mergeCell ref="J18:K18"/>
    <mergeCell ref="B5:K5"/>
    <mergeCell ref="B1:K2"/>
    <mergeCell ref="R1:V1"/>
    <mergeCell ref="W1:Y1"/>
    <mergeCell ref="B3:K3"/>
    <mergeCell ref="B4:K4"/>
  </mergeCells>
  <pageMargins left="0.7" right="0.7" top="0.75" bottom="0.75" header="0.3" footer="0.3"/>
  <pageSetup scale="85" orientation="portrait" r:id="rId1"/>
  <colBreaks count="1" manualBreakCount="1">
    <brk id="1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E21B-844B-4CF7-BAC9-5DC378603638}">
  <dimension ref="A1:Y997"/>
  <sheetViews>
    <sheetView tabSelected="1" topLeftCell="A10" workbookViewId="0">
      <selection activeCell="N19" sqref="N19"/>
    </sheetView>
  </sheetViews>
  <sheetFormatPr defaultColWidth="14.42578125" defaultRowHeight="15" x14ac:dyDescent="0.25"/>
  <cols>
    <col min="1" max="2" width="8.7109375" style="98" customWidth="1"/>
    <col min="3" max="3" width="18.85546875" style="98" bestFit="1" customWidth="1"/>
    <col min="4" max="13" width="8.7109375" style="98" customWidth="1"/>
    <col min="14" max="14" width="10.7109375" style="98" bestFit="1" customWidth="1"/>
    <col min="15" max="16" width="8.7109375" style="98" customWidth="1"/>
    <col min="17" max="17" width="17.42578125" style="98" customWidth="1"/>
    <col min="18" max="27" width="8.7109375" style="98" customWidth="1"/>
    <col min="28" max="16384" width="14.42578125" style="98"/>
  </cols>
  <sheetData>
    <row r="1" spans="1:25" ht="36" x14ac:dyDescent="0.55000000000000004">
      <c r="A1" s="51"/>
      <c r="B1" s="234" t="s">
        <v>116</v>
      </c>
      <c r="C1" s="235"/>
      <c r="D1" s="235"/>
      <c r="E1" s="235"/>
      <c r="F1" s="235"/>
      <c r="G1" s="235"/>
      <c r="H1" s="235"/>
      <c r="I1" s="235"/>
      <c r="J1" s="235"/>
      <c r="K1" s="236"/>
      <c r="R1" s="240"/>
      <c r="S1" s="103"/>
      <c r="T1" s="103"/>
      <c r="U1" s="103"/>
      <c r="V1" s="103"/>
      <c r="W1" s="213"/>
      <c r="X1" s="103"/>
      <c r="Y1" s="103"/>
    </row>
    <row r="2" spans="1:25" ht="36.75" thickBot="1" x14ac:dyDescent="0.6">
      <c r="A2" s="51"/>
      <c r="B2" s="237"/>
      <c r="C2" s="238"/>
      <c r="D2" s="238"/>
      <c r="E2" s="238"/>
      <c r="F2" s="238"/>
      <c r="G2" s="238"/>
      <c r="H2" s="238"/>
      <c r="I2" s="238"/>
      <c r="J2" s="238"/>
      <c r="K2" s="239"/>
    </row>
    <row r="3" spans="1:25" x14ac:dyDescent="0.25">
      <c r="A3" s="52"/>
      <c r="B3" s="230" t="s">
        <v>146</v>
      </c>
      <c r="C3" s="112"/>
      <c r="D3" s="112"/>
      <c r="E3" s="112"/>
      <c r="F3" s="112"/>
      <c r="G3" s="112"/>
      <c r="H3" s="112"/>
      <c r="I3" s="112"/>
      <c r="J3" s="112"/>
      <c r="K3" s="113"/>
    </row>
    <row r="4" spans="1:25" x14ac:dyDescent="0.25">
      <c r="A4" s="52"/>
      <c r="B4" s="231" t="s">
        <v>147</v>
      </c>
      <c r="C4" s="103"/>
      <c r="D4" s="103"/>
      <c r="E4" s="103"/>
      <c r="F4" s="103"/>
      <c r="G4" s="103"/>
      <c r="H4" s="103"/>
      <c r="I4" s="103"/>
      <c r="J4" s="103"/>
      <c r="K4" s="121"/>
    </row>
    <row r="5" spans="1:25" ht="15.75" thickBot="1" x14ac:dyDescent="0.3">
      <c r="A5" s="100"/>
      <c r="B5" s="232" t="s">
        <v>148</v>
      </c>
      <c r="C5" s="124"/>
      <c r="D5" s="124"/>
      <c r="E5" s="124"/>
      <c r="F5" s="124"/>
      <c r="G5" s="124"/>
      <c r="H5" s="124"/>
      <c r="I5" s="124"/>
      <c r="J5" s="124"/>
      <c r="K5" s="125"/>
    </row>
    <row r="6" spans="1:25" x14ac:dyDescent="0.25">
      <c r="A6" s="4"/>
      <c r="B6" s="31"/>
      <c r="C6" s="16"/>
      <c r="D6" s="16"/>
      <c r="E6" s="16"/>
      <c r="F6" s="16"/>
      <c r="G6" s="16"/>
      <c r="H6" s="16"/>
      <c r="I6" s="16"/>
      <c r="J6" s="16"/>
      <c r="K6" s="17"/>
    </row>
    <row r="7" spans="1:25" ht="18.75" x14ac:dyDescent="0.3">
      <c r="A7" s="53"/>
      <c r="B7" s="233" t="s">
        <v>156</v>
      </c>
      <c r="C7" s="103"/>
      <c r="D7" s="103"/>
      <c r="E7" s="103"/>
      <c r="F7" s="103"/>
      <c r="G7" s="103"/>
      <c r="H7" s="103"/>
      <c r="I7" s="103"/>
      <c r="J7" s="103"/>
      <c r="K7" s="121"/>
    </row>
    <row r="8" spans="1:25" x14ac:dyDescent="0.25">
      <c r="A8" s="4"/>
      <c r="B8" s="18"/>
      <c r="C8" s="4"/>
      <c r="D8" s="4"/>
      <c r="E8" s="4"/>
      <c r="F8" s="4"/>
      <c r="G8" s="4"/>
      <c r="H8" s="4"/>
      <c r="I8" s="4"/>
      <c r="J8" s="4"/>
      <c r="K8" s="19"/>
    </row>
    <row r="9" spans="1:25" x14ac:dyDescent="0.25">
      <c r="A9" s="4"/>
      <c r="B9" s="18" t="s">
        <v>93</v>
      </c>
      <c r="C9" s="62" t="s">
        <v>168</v>
      </c>
      <c r="D9" s="4"/>
      <c r="E9" s="4"/>
      <c r="F9" s="4"/>
      <c r="G9" s="4"/>
      <c r="H9" s="4"/>
      <c r="I9" s="4"/>
      <c r="J9" s="4"/>
      <c r="K9" s="19"/>
    </row>
    <row r="10" spans="1:25" x14ac:dyDescent="0.25">
      <c r="A10" s="4"/>
      <c r="B10" s="18" t="s">
        <v>94</v>
      </c>
      <c r="C10" s="54" t="s">
        <v>173</v>
      </c>
      <c r="D10" s="4"/>
      <c r="E10" s="4"/>
      <c r="F10" s="4"/>
      <c r="G10" s="4"/>
      <c r="H10" s="4"/>
      <c r="I10" s="4"/>
      <c r="J10" s="4"/>
      <c r="K10" s="19"/>
    </row>
    <row r="11" spans="1:25" x14ac:dyDescent="0.25">
      <c r="A11" s="4"/>
      <c r="B11" s="18"/>
      <c r="C11" s="4"/>
      <c r="D11" s="4"/>
      <c r="E11" s="4"/>
      <c r="F11" s="4"/>
      <c r="G11" s="4"/>
      <c r="H11" s="4"/>
      <c r="I11" s="4"/>
      <c r="J11" s="4"/>
      <c r="K11" s="19"/>
    </row>
    <row r="12" spans="1:25" x14ac:dyDescent="0.25">
      <c r="A12" s="4"/>
      <c r="B12" s="18" t="s">
        <v>95</v>
      </c>
      <c r="C12" s="4"/>
      <c r="D12" s="4"/>
      <c r="E12" s="4"/>
      <c r="F12" s="4"/>
      <c r="G12" s="4"/>
      <c r="H12" s="4"/>
      <c r="I12" s="4"/>
      <c r="J12" s="4"/>
      <c r="K12" s="19"/>
    </row>
    <row r="13" spans="1:25" x14ac:dyDescent="0.25">
      <c r="A13" s="14"/>
      <c r="B13" s="241" t="s">
        <v>174</v>
      </c>
      <c r="C13" s="103"/>
      <c r="D13" s="103"/>
      <c r="E13" s="103"/>
      <c r="F13" s="103"/>
      <c r="G13" s="103"/>
      <c r="H13" s="4"/>
      <c r="I13" s="4"/>
      <c r="J13" s="4"/>
      <c r="K13" s="19"/>
    </row>
    <row r="14" spans="1:25" x14ac:dyDescent="0.25">
      <c r="A14" s="99"/>
      <c r="B14" s="149" t="s">
        <v>175</v>
      </c>
      <c r="C14" s="103"/>
      <c r="D14" s="103"/>
      <c r="E14" s="103"/>
      <c r="F14" s="103"/>
      <c r="G14" s="103"/>
      <c r="H14" s="4"/>
      <c r="I14" s="4"/>
      <c r="J14" s="4"/>
      <c r="K14" s="19"/>
    </row>
    <row r="15" spans="1:25" ht="49.5" customHeight="1" x14ac:dyDescent="0.25">
      <c r="A15" s="99"/>
      <c r="B15" s="148"/>
      <c r="C15" s="103"/>
      <c r="D15" s="103"/>
      <c r="E15" s="103"/>
      <c r="F15" s="103"/>
      <c r="G15" s="103"/>
      <c r="H15" s="4"/>
      <c r="I15" s="4"/>
      <c r="J15" s="4"/>
      <c r="K15" s="19"/>
    </row>
    <row r="16" spans="1:25" x14ac:dyDescent="0.25">
      <c r="A16" s="4"/>
      <c r="B16" s="18" t="s">
        <v>96</v>
      </c>
      <c r="C16" s="4"/>
      <c r="D16" s="4"/>
      <c r="E16" s="4"/>
      <c r="F16" s="4"/>
      <c r="G16" s="4"/>
      <c r="H16" s="4"/>
      <c r="I16" s="4"/>
      <c r="J16" s="4"/>
      <c r="K16" s="19"/>
    </row>
    <row r="17" spans="1:14" ht="15.75" thickBot="1" x14ac:dyDescent="0.3">
      <c r="A17" s="4"/>
      <c r="B17" s="27"/>
      <c r="C17" s="29"/>
      <c r="D17" s="29"/>
      <c r="E17" s="29"/>
      <c r="F17" s="29"/>
      <c r="G17" s="29"/>
      <c r="H17" s="29"/>
      <c r="I17" s="29"/>
      <c r="J17" s="29"/>
      <c r="K17" s="26"/>
    </row>
    <row r="18" spans="1:14" ht="15.75" thickBot="1" x14ac:dyDescent="0.3">
      <c r="A18" s="46"/>
      <c r="B18" s="142" t="s">
        <v>97</v>
      </c>
      <c r="C18" s="145"/>
      <c r="D18" s="145"/>
      <c r="E18" s="242"/>
      <c r="F18" s="142" t="s">
        <v>98</v>
      </c>
      <c r="G18" s="144"/>
      <c r="H18" s="142" t="s">
        <v>153</v>
      </c>
      <c r="I18" s="144"/>
      <c r="J18" s="142" t="s">
        <v>99</v>
      </c>
      <c r="K18" s="144"/>
    </row>
    <row r="19" spans="1:14" s="94" customFormat="1" ht="18" customHeight="1" thickBot="1" x14ac:dyDescent="0.3">
      <c r="A19" s="93"/>
      <c r="B19" s="215" t="s">
        <v>172</v>
      </c>
      <c r="C19" s="216"/>
      <c r="D19" s="216"/>
      <c r="E19" s="217"/>
      <c r="F19" s="226">
        <v>163</v>
      </c>
      <c r="G19" s="227"/>
      <c r="H19" s="228">
        <v>1182.92</v>
      </c>
      <c r="I19" s="227"/>
      <c r="J19" s="229">
        <f>F19*H19</f>
        <v>192815.96000000002</v>
      </c>
      <c r="K19" s="227"/>
      <c r="N19" s="101"/>
    </row>
    <row r="20" spans="1:14" ht="15.75" customHeight="1" x14ac:dyDescent="0.25">
      <c r="A20" s="100"/>
      <c r="B20" s="140"/>
      <c r="C20" s="103"/>
      <c r="D20" s="103"/>
      <c r="E20" s="103"/>
      <c r="F20" s="213"/>
      <c r="G20" s="214"/>
      <c r="H20" s="208" t="s">
        <v>161</v>
      </c>
      <c r="I20" s="209"/>
      <c r="J20" s="218">
        <f>(J19)*0.001</f>
        <v>192.81596000000002</v>
      </c>
      <c r="K20" s="219"/>
    </row>
    <row r="21" spans="1:14" ht="15.75" customHeight="1" thickBot="1" x14ac:dyDescent="0.3">
      <c r="A21" s="14"/>
      <c r="B21" s="183"/>
      <c r="C21" s="124"/>
      <c r="D21" s="124"/>
      <c r="E21" s="124"/>
      <c r="F21" s="29"/>
      <c r="G21" s="56"/>
      <c r="H21" s="211" t="s">
        <v>82</v>
      </c>
      <c r="I21" s="212"/>
      <c r="J21" s="224">
        <f>SUM(J19:K20)</f>
        <v>193008.77596000003</v>
      </c>
      <c r="K21" s="225"/>
    </row>
    <row r="22" spans="1:14" ht="15.75" customHeight="1" thickBot="1" x14ac:dyDescent="0.3">
      <c r="A22" s="100"/>
      <c r="B22" s="140"/>
      <c r="C22" s="103"/>
      <c r="D22" s="103"/>
      <c r="E22" s="103"/>
      <c r="F22" s="4"/>
      <c r="G22" s="4"/>
      <c r="H22" s="220"/>
      <c r="I22" s="103"/>
      <c r="J22" s="213"/>
      <c r="K22" s="121"/>
    </row>
    <row r="23" spans="1:14" ht="15.75" customHeight="1" thickBot="1" x14ac:dyDescent="0.3">
      <c r="A23" s="46"/>
      <c r="B23" s="221" t="s">
        <v>100</v>
      </c>
      <c r="C23" s="143"/>
      <c r="D23" s="40"/>
      <c r="E23" s="40"/>
      <c r="F23" s="40"/>
      <c r="G23" s="40"/>
      <c r="H23" s="40"/>
      <c r="I23" s="40"/>
      <c r="J23" s="222">
        <f>J21</f>
        <v>193008.77596000003</v>
      </c>
      <c r="K23" s="144"/>
    </row>
    <row r="24" spans="1:14" ht="15.75" customHeight="1" x14ac:dyDescent="0.25">
      <c r="A24" s="4"/>
      <c r="B24" s="18"/>
      <c r="C24" s="4"/>
      <c r="D24" s="4"/>
      <c r="E24" s="4"/>
      <c r="F24" s="4"/>
      <c r="G24" s="4"/>
      <c r="H24" s="4"/>
      <c r="I24" s="4"/>
      <c r="J24" s="4"/>
      <c r="K24" s="19"/>
    </row>
    <row r="25" spans="1:14" ht="15.75" customHeight="1" x14ac:dyDescent="0.25">
      <c r="A25" s="57"/>
      <c r="B25" s="210" t="s">
        <v>101</v>
      </c>
      <c r="C25" s="103"/>
      <c r="D25" s="4"/>
      <c r="E25" s="4"/>
      <c r="F25" s="4"/>
      <c r="G25" s="4"/>
      <c r="H25" s="4"/>
      <c r="I25" s="4"/>
      <c r="J25" s="4"/>
      <c r="K25" s="19"/>
    </row>
    <row r="26" spans="1:14" ht="15.75" customHeight="1" x14ac:dyDescent="0.25">
      <c r="A26" s="4"/>
      <c r="B26" s="18" t="s">
        <v>102</v>
      </c>
      <c r="C26" s="4"/>
      <c r="D26" s="1" t="s">
        <v>162</v>
      </c>
      <c r="E26" s="1"/>
      <c r="F26" s="1"/>
      <c r="G26" s="1"/>
      <c r="H26" s="4"/>
      <c r="I26" s="4"/>
      <c r="J26" s="4"/>
      <c r="K26" s="19"/>
    </row>
    <row r="27" spans="1:14" ht="15.75" customHeight="1" x14ac:dyDescent="0.25">
      <c r="A27" s="4"/>
      <c r="B27" s="18" t="s">
        <v>154</v>
      </c>
      <c r="C27" s="4"/>
      <c r="D27" s="223"/>
      <c r="E27" s="223"/>
      <c r="F27" s="223"/>
      <c r="G27" s="4"/>
      <c r="H27" s="4"/>
      <c r="I27" s="4"/>
      <c r="J27" s="4"/>
      <c r="K27" s="19"/>
    </row>
    <row r="28" spans="1:14" ht="15.75" customHeight="1" x14ac:dyDescent="0.25">
      <c r="A28" s="4"/>
      <c r="B28" s="18" t="s">
        <v>103</v>
      </c>
      <c r="C28" s="4"/>
      <c r="D28" s="4"/>
      <c r="E28" s="4"/>
      <c r="F28" s="4"/>
      <c r="G28" s="4"/>
      <c r="H28" s="4"/>
      <c r="I28" s="4"/>
      <c r="J28" s="4"/>
      <c r="K28" s="19"/>
    </row>
    <row r="29" spans="1:14" ht="15.75" customHeight="1" x14ac:dyDescent="0.25">
      <c r="A29" s="4"/>
      <c r="B29" s="18" t="s">
        <v>104</v>
      </c>
      <c r="C29" s="4"/>
      <c r="D29" s="4" t="s">
        <v>128</v>
      </c>
      <c r="E29" s="4"/>
      <c r="F29" s="4"/>
      <c r="G29" s="4"/>
      <c r="H29" s="4"/>
      <c r="I29" s="4"/>
      <c r="J29" s="4"/>
      <c r="K29" s="19"/>
    </row>
    <row r="30" spans="1:14" ht="15.75" customHeight="1" x14ac:dyDescent="0.25">
      <c r="A30" s="4"/>
      <c r="B30" s="18" t="s">
        <v>105</v>
      </c>
      <c r="C30" s="4"/>
      <c r="D30" s="4"/>
      <c r="E30" s="4"/>
      <c r="F30" s="4"/>
      <c r="G30" s="4"/>
      <c r="H30" s="4"/>
      <c r="I30" s="4"/>
      <c r="J30" s="4"/>
      <c r="K30" s="19"/>
    </row>
    <row r="31" spans="1:14" ht="15.75" customHeight="1" x14ac:dyDescent="0.25">
      <c r="A31" s="4"/>
      <c r="B31" s="18" t="s">
        <v>106</v>
      </c>
      <c r="C31" s="4"/>
      <c r="D31" s="4"/>
      <c r="E31" s="4"/>
      <c r="F31" s="4"/>
      <c r="G31" s="4"/>
      <c r="H31" s="4"/>
      <c r="I31" s="4"/>
      <c r="J31" s="4"/>
      <c r="K31" s="19"/>
    </row>
    <row r="32" spans="1:14" ht="15.75" customHeight="1" x14ac:dyDescent="0.25">
      <c r="A32" s="4"/>
      <c r="B32" s="18" t="s">
        <v>107</v>
      </c>
      <c r="C32" s="4"/>
      <c r="D32" s="1" t="s">
        <v>116</v>
      </c>
      <c r="E32" s="4"/>
      <c r="F32" s="4"/>
      <c r="G32" s="4"/>
      <c r="H32" s="4"/>
      <c r="I32" s="4"/>
      <c r="J32" s="4"/>
      <c r="K32" s="19"/>
    </row>
    <row r="33" spans="1:11" ht="15.75" customHeight="1" x14ac:dyDescent="0.25">
      <c r="A33" s="4"/>
      <c r="B33" s="18"/>
      <c r="C33" s="4"/>
      <c r="D33" s="1" t="s">
        <v>146</v>
      </c>
      <c r="E33" s="4"/>
      <c r="F33" s="4"/>
      <c r="G33" s="4"/>
      <c r="H33" s="4"/>
      <c r="I33" s="4"/>
      <c r="J33" s="4"/>
      <c r="K33" s="19"/>
    </row>
    <row r="34" spans="1:11" ht="15.75" customHeight="1" x14ac:dyDescent="0.25">
      <c r="A34" s="4"/>
      <c r="B34" s="18"/>
      <c r="C34" s="4"/>
      <c r="D34" s="1" t="s">
        <v>149</v>
      </c>
      <c r="E34" s="1"/>
      <c r="F34" s="4"/>
      <c r="G34" s="4"/>
      <c r="H34" s="4"/>
      <c r="I34" s="4"/>
      <c r="J34" s="4"/>
      <c r="K34" s="19"/>
    </row>
    <row r="35" spans="1:11" ht="15.75" customHeight="1" x14ac:dyDescent="0.25">
      <c r="A35" s="58"/>
      <c r="B35" s="195" t="s">
        <v>150</v>
      </c>
      <c r="C35" s="103"/>
      <c r="D35" s="103"/>
      <c r="E35" s="103"/>
      <c r="F35" s="103"/>
      <c r="G35" s="103"/>
      <c r="H35" s="4"/>
      <c r="I35" s="4"/>
      <c r="J35" s="4"/>
      <c r="K35" s="19"/>
    </row>
    <row r="36" spans="1:11" ht="15.75" customHeight="1" x14ac:dyDescent="0.25">
      <c r="A36" s="58"/>
      <c r="B36" s="195" t="s">
        <v>151</v>
      </c>
      <c r="C36" s="103"/>
      <c r="D36" s="103"/>
      <c r="E36" s="103"/>
      <c r="F36" s="103"/>
      <c r="G36" s="103"/>
      <c r="H36" s="4"/>
      <c r="I36" s="4"/>
      <c r="J36" s="4"/>
      <c r="K36" s="19"/>
    </row>
    <row r="37" spans="1:11" ht="15.75" customHeight="1" x14ac:dyDescent="0.25">
      <c r="A37" s="34"/>
      <c r="B37" s="33" t="s">
        <v>108</v>
      </c>
      <c r="C37" s="59" t="str">
        <f>'input data'!B6</f>
        <v>AD240725023182F</v>
      </c>
      <c r="D37" s="34"/>
      <c r="E37" s="34"/>
      <c r="F37" s="34"/>
      <c r="G37" s="34"/>
      <c r="H37" s="4"/>
      <c r="I37" s="4"/>
      <c r="J37" s="4"/>
      <c r="K37" s="19"/>
    </row>
    <row r="38" spans="1:11" ht="15.75" customHeight="1" x14ac:dyDescent="0.25">
      <c r="A38" s="4"/>
      <c r="B38" s="32" t="s">
        <v>120</v>
      </c>
      <c r="C38" s="4"/>
      <c r="D38" s="4"/>
      <c r="E38" s="4"/>
      <c r="F38" s="4"/>
      <c r="G38" s="4"/>
      <c r="H38" s="4"/>
      <c r="I38" s="4"/>
      <c r="J38" s="4"/>
      <c r="K38" s="19"/>
    </row>
    <row r="39" spans="1:11" ht="15.75" customHeight="1" x14ac:dyDescent="0.25">
      <c r="A39" s="4"/>
      <c r="B39" s="18"/>
      <c r="C39" s="4"/>
      <c r="D39" s="4"/>
      <c r="E39" s="4"/>
      <c r="F39" s="4"/>
      <c r="G39" s="4"/>
      <c r="H39" s="4"/>
      <c r="I39" s="4"/>
      <c r="J39" s="4"/>
      <c r="K39" s="19"/>
    </row>
    <row r="40" spans="1:11" ht="15.75" customHeight="1" x14ac:dyDescent="0.25">
      <c r="A40" s="4"/>
      <c r="B40" s="18"/>
      <c r="C40" s="4"/>
      <c r="D40" s="4"/>
      <c r="E40" s="4"/>
      <c r="F40" s="4"/>
      <c r="G40" s="4"/>
      <c r="H40" s="4"/>
      <c r="I40" s="4"/>
      <c r="J40" s="4"/>
      <c r="K40" s="19"/>
    </row>
    <row r="41" spans="1:11" ht="15.75" customHeight="1" thickBot="1" x14ac:dyDescent="0.3">
      <c r="A41" s="4"/>
      <c r="B41" s="27"/>
      <c r="C41" s="29"/>
      <c r="D41" s="29"/>
      <c r="E41" s="29"/>
      <c r="F41" s="29"/>
      <c r="G41" s="29"/>
      <c r="H41" s="29"/>
      <c r="I41" s="29"/>
      <c r="J41" s="29"/>
      <c r="K41" s="26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5:K5"/>
    <mergeCell ref="B1:K2"/>
    <mergeCell ref="R1:V1"/>
    <mergeCell ref="W1:Y1"/>
    <mergeCell ref="B3:K3"/>
    <mergeCell ref="B4:K4"/>
    <mergeCell ref="B19:E19"/>
    <mergeCell ref="F19:G19"/>
    <mergeCell ref="H19:I19"/>
    <mergeCell ref="J19:K19"/>
    <mergeCell ref="B7:K7"/>
    <mergeCell ref="B13:G13"/>
    <mergeCell ref="B14:G15"/>
    <mergeCell ref="B18:E18"/>
    <mergeCell ref="F18:G18"/>
    <mergeCell ref="H18:I18"/>
    <mergeCell ref="J18:K18"/>
    <mergeCell ref="J22:K22"/>
    <mergeCell ref="B23:C23"/>
    <mergeCell ref="J23:K23"/>
    <mergeCell ref="B25:C25"/>
    <mergeCell ref="B20:E20"/>
    <mergeCell ref="F20:G20"/>
    <mergeCell ref="H20:I20"/>
    <mergeCell ref="J20:K20"/>
    <mergeCell ref="B21:E21"/>
    <mergeCell ref="H21:I21"/>
    <mergeCell ref="J21:K21"/>
    <mergeCell ref="D27:F27"/>
    <mergeCell ref="B35:G35"/>
    <mergeCell ref="B36:G36"/>
    <mergeCell ref="B22:E22"/>
    <mergeCell ref="H22:I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company data</vt:lpstr>
      <vt:lpstr>input data</vt:lpstr>
      <vt:lpstr>Invoice rockstone</vt:lpstr>
      <vt:lpstr>Peacking List</vt:lpstr>
      <vt:lpstr>PO</vt:lpstr>
      <vt:lpstr>Sheet1</vt:lpstr>
      <vt:lpstr>Sheet2</vt:lpstr>
      <vt:lpstr>PO!Print_Area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2025-09-17T04:41:03Z</cp:lastPrinted>
  <dcterms:created xsi:type="dcterms:W3CDTF">2022-11-23T06:47:43Z</dcterms:created>
  <dcterms:modified xsi:type="dcterms:W3CDTF">2025-09-17T13:57:59Z</dcterms:modified>
</cp:coreProperties>
</file>