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24519"/>
</workbook>
</file>

<file path=xl/calcChain.xml><?xml version="1.0" encoding="utf-8"?>
<calcChain xmlns="http://schemas.openxmlformats.org/spreadsheetml/2006/main">
  <c r="D111" i="1" a="1"/>
  <c r="D111" s="1"/>
  <c r="D112" a="1"/>
  <c r="D112" s="1"/>
  <c r="D113" a="1"/>
  <c r="D113" s="1"/>
  <c r="D114" a="1"/>
  <c r="D114" s="1"/>
  <c r="D115" a="1"/>
  <c r="D115" s="1"/>
  <c r="D116" a="1"/>
  <c r="D116" s="1"/>
  <c r="D110" a="1"/>
  <c r="D110" s="1"/>
  <c r="D100" a="1"/>
  <c r="D100" s="1"/>
  <c r="D101" a="1"/>
  <c r="D101" s="1"/>
  <c r="D102" a="1"/>
  <c r="D102" s="1"/>
  <c r="D103" a="1"/>
  <c r="D103" s="1"/>
  <c r="D104" a="1"/>
  <c r="D104" s="1"/>
  <c r="D105" a="1"/>
  <c r="D105" s="1"/>
  <c r="D99" a="1"/>
  <c r="D99" s="1"/>
  <c r="E92" a="1"/>
  <c r="E92" s="1"/>
  <c r="E90" a="1"/>
  <c r="E90" s="1"/>
  <c r="D90" a="1"/>
  <c r="D90" s="1"/>
  <c r="D92" s="1" a="1"/>
  <c r="D92" s="1"/>
  <c r="F83"/>
  <c r="D83"/>
  <c r="E83" s="1"/>
  <c r="D82"/>
  <c r="F82" s="1"/>
  <c r="D81"/>
  <c r="E81" s="1"/>
  <c r="D69"/>
  <c r="D70"/>
  <c r="D71"/>
  <c r="D72"/>
  <c r="D73"/>
  <c r="D74"/>
  <c r="D68"/>
  <c r="F55"/>
  <c r="E54"/>
  <c r="E55"/>
  <c r="E56"/>
  <c r="E57"/>
  <c r="E58"/>
  <c r="E59"/>
  <c r="E53"/>
  <c r="D54"/>
  <c r="D55"/>
  <c r="D56"/>
  <c r="D57"/>
  <c r="F57" s="1"/>
  <c r="D58"/>
  <c r="D59"/>
  <c r="F59" s="1"/>
  <c r="D53"/>
  <c r="D47"/>
  <c r="D37"/>
  <c r="D38"/>
  <c r="C31"/>
  <c r="D25"/>
  <c r="D18"/>
  <c r="D13"/>
  <c r="C8"/>
  <c r="C107" a="1"/>
  <c r="C107" s="1"/>
  <c r="C96" a="1"/>
  <c r="C96" s="1"/>
  <c r="C87" a="1"/>
  <c r="C87" s="1"/>
  <c r="C86" a="1"/>
  <c r="C86" s="1"/>
  <c r="C78" a="1"/>
  <c r="C78" s="1"/>
  <c r="C77" a="1"/>
  <c r="C77" s="1"/>
  <c r="C65" a="1"/>
  <c r="C65" s="1"/>
  <c r="C50" a="1"/>
  <c r="C50" s="1"/>
  <c r="C43" a="1"/>
  <c r="C43" s="1"/>
  <c r="C33" a="1"/>
  <c r="C33" s="1"/>
  <c r="C28" a="1"/>
  <c r="C28" s="1"/>
  <c r="C20" a="1"/>
  <c r="C20" s="1"/>
  <c r="C15" a="1"/>
  <c r="C15" s="1"/>
  <c r="C10" a="1"/>
  <c r="C10" s="1"/>
  <c r="C5" a="1"/>
  <c r="C5" s="1"/>
  <c r="F58" l="1"/>
  <c r="F54"/>
  <c r="F81"/>
  <c r="E82"/>
  <c r="F53"/>
  <c r="F61" s="1"/>
  <c r="F62" s="1"/>
  <c r="F56"/>
  <c r="D4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/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<sst xmlns="http://schemas.openxmlformats.org/spreadsheetml/2006/main" count="137" uniqueCount="70">
  <si>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</si>
  <si>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</si>
  <si>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</si>
  <si>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</si>
  <si>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</si>
  <si>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</si>
  <si>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</si>
  <si>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</si>
  <si>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</si>
  <si>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</si>
  <si>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</si>
  <si>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</si>
  <si>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</si>
  <si>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</si>
  <si>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</si>
  <si>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</si>
  <si>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</si>
  <si>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</si>
  <si>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</si>
  <si>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</si>
  <si>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</si>
  <si>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</si>
  <si>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</si>
  <si>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</si>
  <si>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</si>
  <si>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</si>
  <si>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</si>
  <si>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</si>
  <si>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</si>
  <si>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</si>
  <si>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</si>
  <si>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</si>
  <si>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</si>
  <si>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</si>
  <si>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</si>
  <si>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</si>
  <si>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</si>
  <si>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</si>
  <si>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</si>
  <si>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</si>
  <si>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</si>
  <si>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</si>
  <si>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</si>
  <si>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</si>
  <si>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</si>
  <si>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</si>
  <si>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</si>
  <si>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</si>
  <si>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</si>
  <si>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</si>
  <si>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</si>
  <si>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</si>
  <si>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</si>
  <si>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</si>
  <si>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</si>
  <si>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</si>
  <si>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</si>
  <si>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</si>
  <si>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</si>
  <si>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</si>
  <si>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</si>
  <si>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</si>
  <si>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c</t>
  </si>
  <si>
    <t>#xlookup function in new excel format = xlookup()</t>
  </si>
  <si>
    <t># excel 365 have maxifs function that we can use</t>
  </si>
  <si>
    <t># we can use filter function in excel updated version = filter()</t>
  </si>
  <si>
    <t># filter(data[app],(data[month]=c110)*(data[downloads]=D110))</t>
  </si>
  <si>
    <t>for month</t>
  </si>
  <si>
    <t>for app name</t>
  </si>
  <si>
    <t># filter(data[month],(data[app]=C99)*(data[downloads]=D99))</t>
  </si>
</sst>
</file>

<file path=xl/styles.xml><?xml version="1.0" encoding="utf-8"?>
<styleSheet xmlns="http://schemas.openxmlformats.org/spreadsheetml/2006/main">
  <numFmts count="4">
    <numFmt numFmtId="164" formatCode="[$-409]mmmm\-yy;@"/>
    <numFmt numFmtId="165" formatCode="0.0"/>
    <numFmt numFmtId="166" formatCode="0.000%"/>
    <numFmt numFmtId="167" formatCode="m/d/yy;@"/>
  </numFmts>
  <fonts count="15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F0F0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64" fontId="0" fillId="0" borderId="7" xfId="0" applyNumberFormat="1" applyFont="1" applyBorder="1" applyAlignment="1">
      <alignment horizontal="left"/>
    </xf>
    <xf numFmtId="164" fontId="0" fillId="10" borderId="7" xfId="0" applyNumberFormat="1" applyFont="1" applyFill="1" applyBorder="1" applyAlignment="1">
      <alignment horizontal="left"/>
    </xf>
    <xf numFmtId="164" fontId="13" fillId="11" borderId="6" xfId="0" applyNumberFormat="1" applyFont="1" applyFill="1" applyBorder="1" applyAlignment="1">
      <alignment horizontal="left"/>
    </xf>
    <xf numFmtId="0" fontId="0" fillId="12" borderId="0" xfId="0" applyFill="1"/>
    <xf numFmtId="167" fontId="0" fillId="6" borderId="5" xfId="0" applyNumberFormat="1" applyFill="1" applyBorder="1"/>
    <xf numFmtId="0" fontId="14" fillId="0" borderId="0" xfId="0" applyFont="1"/>
    <xf numFmtId="0" fontId="0" fillId="13" borderId="0" xfId="0" applyFill="1"/>
    <xf numFmtId="0" fontId="6" fillId="7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right"/>
    </xf>
    <xf numFmtId="0" fontId="0" fillId="7" borderId="0" xfId="0" applyFill="1"/>
    <xf numFmtId="0" fontId="0" fillId="0" borderId="0" xfId="0" applyAlignment="1">
      <alignment horizontal="center" vertical="center" wrapText="1"/>
    </xf>
    <xf numFmtId="0" fontId="12" fillId="7" borderId="0" xfId="2" applyFont="1" applyFill="1" applyAlignment="1">
      <alignment horizontal="left"/>
    </xf>
    <xf numFmtId="0" fontId="0" fillId="0" borderId="0" xfId="0" applyBorder="1"/>
    <xf numFmtId="0" fontId="9" fillId="14" borderId="0" xfId="0" applyFont="1" applyFill="1" applyBorder="1"/>
    <xf numFmtId="0" fontId="10" fillId="14" borderId="0" xfId="0" applyFont="1" applyFill="1" applyBorder="1"/>
    <xf numFmtId="0" fontId="0" fillId="0" borderId="0" xfId="0" applyBorder="1" applyAlignment="1">
      <alignment wrapText="1"/>
    </xf>
    <xf numFmtId="0" fontId="0" fillId="14" borderId="0" xfId="0" applyFill="1" applyBorder="1" applyAlignment="1">
      <alignment horizontal="center" vertical="top" wrapText="1"/>
    </xf>
    <xf numFmtId="0" fontId="0" fillId="14" borderId="0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numFmt numFmtId="164" formatCode="[$-409]mmmm\-yy;@"/>
      <alignment horizontal="lef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bottom" textRotation="0" wrapText="0" indent="0" relativeIndent="255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ta" displayName="data" ref="I4:O53" totalsRowShown="0" headerRowDxfId="7" dataDxfId="6">
  <tableColumns count="7">
    <tableColumn id="1" name="Month" dataDxfId="5"/>
    <tableColumn id="2" name="App"/>
    <tableColumn id="3" name="Downloads" dataDxfId="4"/>
    <tableColumn id="4" name="Uninstalls" dataDxfId="3"/>
    <tableColumn id="5" name="5 star ratings" dataDxfId="2"/>
    <tableColumn id="6" name="1 star ratings" dataDxfId="1"/>
    <tableColumn id="7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showGridLines="0" zoomScale="130" zoomScaleNormal="130" workbookViewId="0">
      <selection activeCell="J4" sqref="J4"/>
    </sheetView>
  </sheetViews>
  <sheetFormatPr defaultRowHeight="1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1" spans="1:10" s="2" customFormat="1" ht="52.5" customHeight="1">
      <c r="A1" s="1"/>
      <c r="C1" s="3"/>
    </row>
    <row r="3" spans="1:10">
      <c r="C3" s="16" t="s">
        <v>20</v>
      </c>
      <c r="D3" s="15"/>
      <c r="F3" s="22" t="s">
        <v>14</v>
      </c>
      <c r="H3" s="74"/>
    </row>
    <row r="4" spans="1:10">
      <c r="C4" s="5">
        <v>1</v>
      </c>
      <c r="D4" s="11" t="s">
        <v>21</v>
      </c>
      <c r="E4" s="10"/>
      <c r="F4" s="18" t="s">
        <v>15</v>
      </c>
      <c r="H4" s="73"/>
    </row>
    <row r="5" spans="1:10">
      <c r="C5" s="5">
        <v>2</v>
      </c>
      <c r="D5" s="14" t="s">
        <v>22</v>
      </c>
      <c r="E5" s="7"/>
      <c r="F5" s="19" t="s">
        <v>16</v>
      </c>
      <c r="H5" s="65"/>
      <c r="J5" s="4"/>
    </row>
    <row r="6" spans="1:10">
      <c r="C6" s="5">
        <v>3</v>
      </c>
      <c r="D6" s="12" t="s">
        <v>25</v>
      </c>
      <c r="E6" s="7"/>
      <c r="F6" s="20" t="s">
        <v>18</v>
      </c>
      <c r="H6" s="65"/>
    </row>
    <row r="7" spans="1:10">
      <c r="C7" s="5">
        <v>4</v>
      </c>
      <c r="D7" s="14" t="s">
        <v>23</v>
      </c>
      <c r="E7" s="7"/>
      <c r="F7" s="19" t="s">
        <v>19</v>
      </c>
      <c r="H7" s="65"/>
    </row>
    <row r="8" spans="1:10">
      <c r="C8" s="5">
        <v>5</v>
      </c>
      <c r="D8" s="12" t="s">
        <v>24</v>
      </c>
      <c r="E8" s="7"/>
      <c r="F8" s="21" t="s">
        <v>17</v>
      </c>
      <c r="H8" s="65"/>
    </row>
    <row r="9" spans="1:10">
      <c r="C9" s="5">
        <v>6</v>
      </c>
      <c r="D9" s="14" t="s">
        <v>26</v>
      </c>
      <c r="E9" s="7"/>
      <c r="F9" s="23" t="s">
        <v>59</v>
      </c>
      <c r="H9" s="65"/>
    </row>
    <row r="10" spans="1:10">
      <c r="C10" s="5">
        <v>7</v>
      </c>
      <c r="D10" s="12" t="s">
        <v>27</v>
      </c>
      <c r="E10" s="7"/>
      <c r="F10" s="24" t="s">
        <v>60</v>
      </c>
      <c r="H10" s="65"/>
    </row>
    <row r="11" spans="1:10">
      <c r="C11" s="5">
        <v>8</v>
      </c>
      <c r="D11" s="14" t="s">
        <v>28</v>
      </c>
      <c r="E11" s="7"/>
      <c r="F11" s="23" t="s">
        <v>61</v>
      </c>
      <c r="H11" s="65"/>
    </row>
    <row r="12" spans="1:10">
      <c r="C12" s="5">
        <v>9</v>
      </c>
      <c r="D12" s="12" t="s">
        <v>29</v>
      </c>
      <c r="E12" s="7"/>
    </row>
    <row r="13" spans="1:10">
      <c r="C13" s="5">
        <v>10</v>
      </c>
      <c r="D13" s="14" t="s">
        <v>46</v>
      </c>
      <c r="E13" s="7"/>
    </row>
    <row r="14" spans="1:10">
      <c r="C14" s="5">
        <v>11</v>
      </c>
      <c r="D14" s="12" t="s">
        <v>30</v>
      </c>
      <c r="E14" s="7"/>
    </row>
    <row r="15" spans="1:10">
      <c r="C15" s="5">
        <v>12</v>
      </c>
      <c r="D15" s="14" t="s">
        <v>52</v>
      </c>
      <c r="E15" s="7"/>
    </row>
    <row r="16" spans="1:10">
      <c r="C16" s="5">
        <v>13</v>
      </c>
      <c r="D16" s="12" t="s">
        <v>31</v>
      </c>
      <c r="E16" s="7"/>
    </row>
    <row r="17" spans="2:5">
      <c r="C17" s="5">
        <v>14</v>
      </c>
      <c r="D17" s="14" t="s">
        <v>32</v>
      </c>
      <c r="E17" s="7"/>
    </row>
    <row r="18" spans="2:5">
      <c r="C18" s="5">
        <v>15</v>
      </c>
      <c r="D18" s="13" t="s">
        <v>33</v>
      </c>
      <c r="E18" s="7"/>
    </row>
    <row r="19" spans="2:5">
      <c r="E19" s="7"/>
    </row>
    <row r="20" spans="2:5">
      <c r="B20" s="67"/>
      <c r="C20" s="68"/>
      <c r="D20" s="69"/>
      <c r="E20" s="7"/>
    </row>
    <row r="21" spans="2:5" s="54" customFormat="1">
      <c r="B21" s="70"/>
      <c r="C21" s="71"/>
      <c r="D21" s="72"/>
      <c r="E21" s="53"/>
    </row>
    <row r="22" spans="2:5" s="54" customFormat="1">
      <c r="B22" s="70"/>
      <c r="C22" s="71"/>
      <c r="D22" s="72"/>
      <c r="E22" s="53"/>
    </row>
    <row r="23" spans="2:5" s="54" customFormat="1">
      <c r="B23" s="70"/>
      <c r="C23" s="71"/>
      <c r="D23" s="72"/>
      <c r="E23" s="53"/>
    </row>
    <row r="24" spans="2:5">
      <c r="E24" s="7"/>
    </row>
    <row r="25" spans="2:5">
      <c r="E25" s="7"/>
    </row>
    <row r="26" spans="2:5">
      <c r="C26" s="6"/>
      <c r="E26" s="7"/>
    </row>
    <row r="27" spans="2:5">
      <c r="C27" s="6"/>
      <c r="E27" s="7"/>
    </row>
    <row r="28" spans="2:5">
      <c r="C28" s="6"/>
      <c r="E28" s="7"/>
    </row>
    <row r="29" spans="2:5">
      <c r="C29" s="6"/>
      <c r="E29" s="7"/>
    </row>
    <row r="30" spans="2:5">
      <c r="C30" s="6"/>
      <c r="E30" s="7"/>
    </row>
    <row r="31" spans="2:5">
      <c r="C31" s="6"/>
      <c r="E31" s="7"/>
    </row>
    <row r="32" spans="2:5">
      <c r="C32" s="6"/>
      <c r="E32" s="7"/>
    </row>
    <row r="33" spans="3:5">
      <c r="C33" s="6"/>
      <c r="E33" s="7"/>
    </row>
    <row r="34" spans="3:5">
      <c r="C34" s="6"/>
      <c r="E34" s="7"/>
    </row>
    <row r="35" spans="3:5">
      <c r="C35" s="6"/>
      <c r="E35" s="7"/>
    </row>
    <row r="36" spans="3:5">
      <c r="C36" s="6"/>
      <c r="E36" s="7"/>
    </row>
    <row r="37" spans="3:5">
      <c r="C37" s="6"/>
      <c r="E37" s="7"/>
    </row>
    <row r="38" spans="3:5">
      <c r="C38" s="6"/>
      <c r="E38" s="7"/>
    </row>
    <row r="39" spans="3:5">
      <c r="C39" s="6"/>
      <c r="E39" s="7"/>
    </row>
    <row r="40" spans="3:5">
      <c r="C40" s="6"/>
      <c r="E40" s="7"/>
    </row>
    <row r="41" spans="3:5">
      <c r="C41" s="6"/>
      <c r="E41" s="7"/>
    </row>
    <row r="42" spans="3:5">
      <c r="C42" s="6"/>
      <c r="E42" s="7"/>
    </row>
    <row r="43" spans="3:5">
      <c r="C43" s="6"/>
      <c r="E43" s="7"/>
    </row>
    <row r="44" spans="3:5">
      <c r="C44" s="6"/>
      <c r="E44" s="7"/>
    </row>
    <row r="45" spans="3:5">
      <c r="C45" s="6"/>
      <c r="E45" s="7"/>
    </row>
    <row r="46" spans="3:5">
      <c r="C46" s="6"/>
      <c r="E46" s="7"/>
    </row>
    <row r="47" spans="3:5">
      <c r="C47" s="6"/>
      <c r="E47" s="7"/>
    </row>
    <row r="48" spans="3:5">
      <c r="C48" s="6"/>
      <c r="E48" s="7"/>
    </row>
    <row r="49" spans="3:5">
      <c r="C49" s="6"/>
      <c r="E49" s="7"/>
    </row>
    <row r="50" spans="3:5">
      <c r="C50" s="6"/>
      <c r="E50" s="7"/>
    </row>
    <row r="51" spans="3:5">
      <c r="C51" s="6"/>
      <c r="E51" s="7"/>
    </row>
    <row r="52" spans="3:5">
      <c r="C52" s="6"/>
      <c r="E52" s="7"/>
    </row>
    <row r="53" spans="3:5">
      <c r="C53" s="6"/>
      <c r="E53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"/>
  <sheetViews>
    <sheetView showGridLines="0" tabSelected="1" workbookViewId="0">
      <selection activeCell="G117" sqref="G117"/>
    </sheetView>
  </sheetViews>
  <sheetFormatPr defaultRowHeight="1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3" width="12.42578125" bestFit="1" customWidth="1"/>
    <col min="14" max="14" width="13.7109375" bestFit="1" customWidth="1"/>
    <col min="15" max="15" width="11.85546875" bestFit="1" customWidth="1"/>
  </cols>
  <sheetData>
    <row r="1" spans="1:15" s="2" customFormat="1" ht="52.5" customHeight="1">
      <c r="A1" s="17"/>
      <c r="C1" s="3"/>
    </row>
    <row r="3" spans="1:15">
      <c r="B3" s="66"/>
      <c r="C3" s="66"/>
      <c r="D3" s="66"/>
    </row>
    <row r="4" spans="1:15">
      <c r="I4" s="8" t="s">
        <v>8</v>
      </c>
      <c r="J4" s="9" t="s">
        <v>0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</row>
    <row r="5" spans="1:1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1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>
      <c r="I6" s="6">
        <v>44348</v>
      </c>
      <c r="J6" t="s">
        <v>2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>
      <c r="C7" s="28" t="s">
        <v>5</v>
      </c>
      <c r="I7" s="6">
        <v>44348</v>
      </c>
      <c r="J7" t="s">
        <v>3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>
      <c r="C8" s="27">
        <f>SUMIFS(data[Downloads],data[App],C7)</f>
        <v>43718</v>
      </c>
      <c r="I8" s="6">
        <v>44348</v>
      </c>
      <c r="J8" t="s">
        <v>4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>
      <c r="I9" s="6">
        <v>44348</v>
      </c>
      <c r="J9" t="s">
        <v>5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6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>
      <c r="I11" s="6">
        <v>44348</v>
      </c>
      <c r="J11" t="s">
        <v>7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>
      <c r="C12" s="28" t="s">
        <v>34</v>
      </c>
      <c r="D12" s="29" t="s">
        <v>62</v>
      </c>
      <c r="I12" s="6">
        <v>44378</v>
      </c>
      <c r="J12" t="s">
        <v>1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>
      <c r="C13" s="27" t="s">
        <v>35</v>
      </c>
      <c r="D13" s="30">
        <f>SUMIFS(data[Downloads],data[App],D12&amp;"*")</f>
        <v>91536</v>
      </c>
      <c r="I13" s="6">
        <v>44378</v>
      </c>
      <c r="J13" t="s">
        <v>2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>
      <c r="I14" s="6">
        <v>44378</v>
      </c>
      <c r="J14" t="s">
        <v>3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4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>
      <c r="I16" s="6">
        <v>44378</v>
      </c>
      <c r="J16" t="s">
        <v>5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>
      <c r="C17" s="28" t="s">
        <v>8</v>
      </c>
      <c r="D17" s="31">
        <v>44531</v>
      </c>
      <c r="I17" s="6">
        <v>44378</v>
      </c>
      <c r="J17" t="s">
        <v>6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>
      <c r="C18" s="27" t="s">
        <v>10</v>
      </c>
      <c r="D18" s="27">
        <f>SUMIFS(data[Uninstalls],data[Month],D17)</f>
        <v>783</v>
      </c>
      <c r="I18" s="6">
        <v>44378</v>
      </c>
      <c r="J18" t="s">
        <v>7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>
      <c r="I19" s="6">
        <v>44409</v>
      </c>
      <c r="J19" t="s">
        <v>1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2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>
      <c r="I21" s="6">
        <v>44409</v>
      </c>
      <c r="J21" t="s">
        <v>3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>
      <c r="C22" s="28" t="s">
        <v>36</v>
      </c>
      <c r="D22" s="36">
        <v>44470</v>
      </c>
      <c r="I22" s="6">
        <v>44409</v>
      </c>
      <c r="J22" t="s">
        <v>4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>
      <c r="C23" s="28" t="s">
        <v>37</v>
      </c>
      <c r="D23" s="36">
        <v>44561</v>
      </c>
      <c r="I23" s="6">
        <v>44409</v>
      </c>
      <c r="J23" t="s">
        <v>5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ht="12" customHeight="1">
      <c r="I24" s="6">
        <v>44409</v>
      </c>
      <c r="J24" t="s">
        <v>6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>
      <c r="C25" s="27" t="s">
        <v>35</v>
      </c>
      <c r="D25" s="27">
        <f>SUMIFS(data[Downloads],data[Month],"&gt;="&amp;D22,data[Month],"&lt;="&amp;D23)</f>
        <v>122200</v>
      </c>
      <c r="I25" s="6">
        <v>44409</v>
      </c>
      <c r="J25" t="s">
        <v>7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>
      <c r="I26" s="6">
        <v>44440</v>
      </c>
      <c r="J26" t="s">
        <v>1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>
      <c r="I27" s="6">
        <v>44440</v>
      </c>
      <c r="J27" t="s">
        <v>2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3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>
      <c r="I29" s="6">
        <v>44440</v>
      </c>
      <c r="J29" t="s">
        <v>4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>
      <c r="C30" s="28">
        <v>8000</v>
      </c>
      <c r="I30" s="6">
        <v>44440</v>
      </c>
      <c r="J30" t="s">
        <v>5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>
      <c r="C31" s="27">
        <f>COUNTIFS(data[Downloads],"&gt;"&amp;C30)</f>
        <v>5</v>
      </c>
      <c r="I31" s="6">
        <v>44440</v>
      </c>
      <c r="J31" t="s">
        <v>6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>
      <c r="I32" s="6">
        <v>44440</v>
      </c>
      <c r="J32" t="s">
        <v>7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1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>
      <c r="I34" s="6">
        <v>44470</v>
      </c>
      <c r="J34" t="s">
        <v>2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>
      <c r="I35" s="6">
        <v>44470</v>
      </c>
      <c r="J35" t="s">
        <v>3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>
      <c r="C36" s="28" t="s">
        <v>0</v>
      </c>
      <c r="D36" s="37" t="s">
        <v>5</v>
      </c>
      <c r="I36" s="6">
        <v>44470</v>
      </c>
      <c r="J36" t="s">
        <v>4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>
      <c r="C37" s="25" t="s">
        <v>38</v>
      </c>
      <c r="D37" s="32">
        <f>SUMIFS(data[5 star ratings],data[App],D36)</f>
        <v>587</v>
      </c>
      <c r="I37" s="6">
        <v>44470</v>
      </c>
      <c r="J37" t="s">
        <v>5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>
      <c r="C38" s="25" t="s">
        <v>39</v>
      </c>
      <c r="D38" s="32">
        <f>SUMIFS(data[Total ratings],data[App],D36)</f>
        <v>5353</v>
      </c>
      <c r="I38" s="6">
        <v>44470</v>
      </c>
      <c r="J38" t="s">
        <v>6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>
      <c r="I39" s="6">
        <v>44470</v>
      </c>
      <c r="J39" t="s">
        <v>7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>
      <c r="C40" s="27" t="s">
        <v>40</v>
      </c>
      <c r="D40" s="43">
        <f>D37/D38</f>
        <v>0.10965813562488325</v>
      </c>
      <c r="I40" s="6">
        <v>44501</v>
      </c>
      <c r="J40" t="s">
        <v>1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>
      <c r="I41" s="6">
        <v>44501</v>
      </c>
      <c r="J41" t="s">
        <v>2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>
      <c r="I42" s="6">
        <v>44501</v>
      </c>
      <c r="J42" t="s">
        <v>3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4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>
      <c r="I44" s="6">
        <v>44501</v>
      </c>
      <c r="J44" t="s">
        <v>5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>
      <c r="I45" s="6">
        <v>44501</v>
      </c>
      <c r="J45" t="s">
        <v>6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>
      <c r="C46" s="28" t="s">
        <v>0</v>
      </c>
      <c r="D46" s="28" t="s">
        <v>6</v>
      </c>
      <c r="I46" s="6">
        <v>44501</v>
      </c>
      <c r="J46" t="s">
        <v>7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>
      <c r="C47" s="27" t="s">
        <v>41</v>
      </c>
      <c r="D47" s="44">
        <f>AVERAGEIFS(data[Uninstalls],data[App],D46)</f>
        <v>104.71428571428571</v>
      </c>
      <c r="I47" s="6">
        <v>44531</v>
      </c>
      <c r="J47" t="s">
        <v>1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>
      <c r="I48" s="6">
        <v>44531</v>
      </c>
      <c r="J48" t="s">
        <v>2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>
      <c r="I49" s="6">
        <v>44531</v>
      </c>
      <c r="J49" t="s">
        <v>3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4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>
      <c r="I51" s="6">
        <v>44531</v>
      </c>
      <c r="J51" t="s">
        <v>5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>
      <c r="C52" s="35" t="s">
        <v>8</v>
      </c>
      <c r="D52" s="35" t="s">
        <v>10</v>
      </c>
      <c r="E52" s="35" t="s">
        <v>9</v>
      </c>
      <c r="F52" s="35" t="s">
        <v>42</v>
      </c>
      <c r="I52" s="6">
        <v>44531</v>
      </c>
      <c r="J52" t="s">
        <v>6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>
      <c r="C53" s="38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7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>
      <c r="C54" s="38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>
      <c r="C55" s="38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>
      <c r="C56" s="38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>
      <c r="C57" s="38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>
      <c r="C58" s="38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  <c r="N58" s="57" t="s">
        <v>8</v>
      </c>
    </row>
    <row r="59" spans="2:15">
      <c r="C59" s="38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  <c r="N59" s="56">
        <v>44348</v>
      </c>
    </row>
    <row r="60" spans="2:15">
      <c r="N60" s="55">
        <v>44378</v>
      </c>
    </row>
    <row r="61" spans="2:15">
      <c r="E61" s="27" t="s">
        <v>43</v>
      </c>
      <c r="F61" s="45">
        <f>MAX(F53:F59)</f>
        <v>1.9938445068914758E-2</v>
      </c>
      <c r="N61" s="56">
        <v>44409</v>
      </c>
    </row>
    <row r="62" spans="2:15">
      <c r="E62" s="27" t="s">
        <v>44</v>
      </c>
      <c r="F62" s="59">
        <f>LOOKUP(F61,F53:F59,C53:C59)</f>
        <v>44531</v>
      </c>
      <c r="I62" s="58" t="s">
        <v>63</v>
      </c>
      <c r="J62" s="58"/>
      <c r="K62" s="58"/>
      <c r="N62" s="55">
        <v>44440</v>
      </c>
    </row>
    <row r="63" spans="2:15">
      <c r="N63" s="56">
        <v>44470</v>
      </c>
    </row>
    <row r="64" spans="2:15">
      <c r="N64" s="55">
        <v>44501</v>
      </c>
    </row>
    <row r="65" spans="2:14">
      <c r="B65" s="26">
        <v>9</v>
      </c>
      <c r="C65" t="str" cm="1">
        <f t="array" ref="C65">INDEX(Questions!$D$4:$D$18,B65)</f>
        <v>Average monthly downloads</v>
      </c>
      <c r="N65" s="56">
        <v>44531</v>
      </c>
    </row>
    <row r="67" spans="2:14">
      <c r="C67" s="35" t="s">
        <v>8</v>
      </c>
      <c r="D67" s="35" t="s">
        <v>45</v>
      </c>
    </row>
    <row r="68" spans="2:14">
      <c r="C68" s="39">
        <v>44348</v>
      </c>
      <c r="D68" s="46">
        <f>AVERAGEIFS(data[Downloads],data[Month],C68)</f>
        <v>4971.5714285714284</v>
      </c>
    </row>
    <row r="69" spans="2:14">
      <c r="C69" s="39">
        <v>44378</v>
      </c>
      <c r="D69" s="46">
        <f>AVERAGEIFS(data[Downloads],data[Month],C69)</f>
        <v>6405.4285714285716</v>
      </c>
    </row>
    <row r="70" spans="2:14">
      <c r="C70" s="39">
        <v>44409</v>
      </c>
      <c r="D70" s="46">
        <f>AVERAGEIFS(data[Downloads],data[Month],C70)</f>
        <v>6723.1428571428569</v>
      </c>
    </row>
    <row r="71" spans="2:14">
      <c r="C71" s="39">
        <v>44440</v>
      </c>
      <c r="D71" s="46">
        <f>AVERAGEIFS(data[Downloads],data[Month],C71)</f>
        <v>6855.2857142857147</v>
      </c>
    </row>
    <row r="72" spans="2:14">
      <c r="C72" s="39">
        <v>44470</v>
      </c>
      <c r="D72" s="46">
        <f>AVERAGEIFS(data[Downloads],data[Month],C72)</f>
        <v>5754</v>
      </c>
    </row>
    <row r="73" spans="2:14">
      <c r="C73" s="39">
        <v>44501</v>
      </c>
      <c r="D73" s="46">
        <f>AVERAGEIFS(data[Downloads],data[Month],C73)</f>
        <v>6084.5714285714284</v>
      </c>
    </row>
    <row r="74" spans="2:14">
      <c r="C74" s="39">
        <v>44531</v>
      </c>
      <c r="D74" s="46">
        <f>AVERAGEIFS(data[Downloads],data[Month],C74)</f>
        <v>5618.5714285714284</v>
      </c>
    </row>
    <row r="77" spans="2:14">
      <c r="B77" s="26">
        <v>10</v>
      </c>
      <c r="C77" t="str" cm="1">
        <f t="array" ref="C77">INDEX(Questions!$D$4:$D$18,B77)</f>
        <v>Most downloads in any month / app? 2nd and 3rd places also?</v>
      </c>
    </row>
    <row r="78" spans="2:14">
      <c r="B78" s="33">
        <v>11</v>
      </c>
      <c r="C78" t="str" cm="1">
        <f t="array" ref="C78">INDEX(Questions!$D$4:$D$18,B78)</f>
        <v>Which month and app was that?</v>
      </c>
    </row>
    <row r="80" spans="2:14">
      <c r="C80" s="35"/>
      <c r="D80" s="40" t="s">
        <v>9</v>
      </c>
      <c r="E80" s="35" t="s">
        <v>50</v>
      </c>
      <c r="F80" s="35" t="s">
        <v>51</v>
      </c>
    </row>
    <row r="81" spans="2:9">
      <c r="C81" s="25" t="s">
        <v>47</v>
      </c>
      <c r="D81" s="47">
        <f>MAX(data[Downloads])</f>
        <v>10028</v>
      </c>
      <c r="E81" s="51" t="str">
        <f>INDEX(data[App],MATCH(D81,data[Downloads],0))</f>
        <v>Chocolate Crossing</v>
      </c>
      <c r="F81" s="52">
        <f>INDEX(data[Month],MATCH(D81,data[Downloads],0))</f>
        <v>44409</v>
      </c>
    </row>
    <row r="82" spans="2:9">
      <c r="C82" s="25" t="s">
        <v>48</v>
      </c>
      <c r="D82" s="47">
        <f>LARGE(data[Downloads],2)</f>
        <v>9195</v>
      </c>
      <c r="E82" s="51" t="str">
        <f>INDEX(data[App],MATCH(D82,data[Downloads],0))</f>
        <v>Where is my Coco?</v>
      </c>
      <c r="F82" s="52">
        <f>INDEX(data[Month],MATCH(D82,data[Downloads],0))</f>
        <v>44501</v>
      </c>
    </row>
    <row r="83" spans="2:9">
      <c r="C83" s="25" t="s">
        <v>49</v>
      </c>
      <c r="D83" s="47">
        <f>LARGE(data[Downloads],3)</f>
        <v>8586</v>
      </c>
      <c r="E83" s="51" t="str">
        <f>INDEX(data[App],MATCH(D83,data[Downloads],0))</f>
        <v>Crushed by Candies</v>
      </c>
      <c r="F83" s="52">
        <f>INDEX(data[Month],MATCH(D83,data[Downloads],0))</f>
        <v>44378</v>
      </c>
    </row>
    <row r="86" spans="2:9">
      <c r="B86" s="26">
        <v>12</v>
      </c>
      <c r="C86" t="str" cm="1">
        <f t="array" ref="C86">INDEX(Questions!$D$4:$D$18,B86)</f>
        <v>In October 2021, which app has most 1star ratings?</v>
      </c>
    </row>
    <row r="87" spans="2:9">
      <c r="B87" s="33">
        <v>13</v>
      </c>
      <c r="C87" t="str" cm="1">
        <f t="array" ref="C87">INDEX(Questions!$D$4:$D$18,B87)</f>
        <v>Does it change by December 2021?</v>
      </c>
    </row>
    <row r="89" spans="2:9">
      <c r="C89" s="35" t="s">
        <v>8</v>
      </c>
      <c r="D89" s="41">
        <v>44470</v>
      </c>
      <c r="E89" s="41">
        <v>44531</v>
      </c>
    </row>
    <row r="90" spans="2:9">
      <c r="C90" s="25" t="s">
        <v>53</v>
      </c>
      <c r="D90" s="60">
        <f t="array" ref="D90">MAX(IF(data[Month]=D89,data[1 star ratings]))</f>
        <v>47</v>
      </c>
      <c r="E90" s="25">
        <f t="array" ref="E90">MAX(IF(data[Month]=E89,data[1 star ratings]))</f>
        <v>55</v>
      </c>
      <c r="I90" t="s">
        <v>64</v>
      </c>
    </row>
    <row r="92" spans="2:9">
      <c r="C92" s="48" t="s">
        <v>54</v>
      </c>
      <c r="D92" s="47" t="str">
        <f t="array" ref="D92">INDEX(data[App],MATCH(D90,data[1 star ratings],0))</f>
        <v>Where is my Coco?</v>
      </c>
      <c r="E92" s="50" t="str">
        <f t="array" ref="E92">INDEX(data[App],MATCH(E90,data[1 star ratings],0))</f>
        <v>Subway Wafers</v>
      </c>
    </row>
    <row r="93" spans="2:9">
      <c r="C93" s="49" t="s">
        <v>55</v>
      </c>
      <c r="D93" s="61"/>
      <c r="E93" s="61"/>
      <c r="G93" t="s">
        <v>65</v>
      </c>
    </row>
    <row r="94" spans="2:9">
      <c r="D94" s="63"/>
    </row>
    <row r="96" spans="2:9">
      <c r="B96" s="26">
        <v>14</v>
      </c>
      <c r="C96" t="str" cm="1">
        <f t="array" ref="C96">INDEX(Questions!$D$4:$D$18,B96)</f>
        <v>What are the best download figures for each app?</v>
      </c>
    </row>
    <row r="98" spans="2:9">
      <c r="C98" s="35" t="s">
        <v>56</v>
      </c>
      <c r="D98" s="35" t="s">
        <v>57</v>
      </c>
      <c r="E98" s="42" t="s">
        <v>8</v>
      </c>
    </row>
    <row r="99" spans="2:9">
      <c r="C99" s="28" t="s">
        <v>1</v>
      </c>
      <c r="D99" s="27">
        <f t="array" ref="D99">MAX(IF(data[App]=C99,data[Downloads]))</f>
        <v>8586</v>
      </c>
      <c r="E99" s="62"/>
      <c r="G99" s="64" t="s">
        <v>67</v>
      </c>
      <c r="H99" s="64"/>
    </row>
    <row r="100" spans="2:9">
      <c r="C100" s="28" t="s">
        <v>2</v>
      </c>
      <c r="D100" s="27">
        <f t="array" ref="D100">MAX(IF(data[App]=C100,data[Downloads]))</f>
        <v>10028</v>
      </c>
      <c r="E100" s="62"/>
      <c r="I100" t="s">
        <v>69</v>
      </c>
    </row>
    <row r="101" spans="2:9">
      <c r="C101" s="28" t="s">
        <v>3</v>
      </c>
      <c r="D101" s="27">
        <f t="array" ref="D101">MAX(IF(data[App]=C101,data[Downloads]))</f>
        <v>7909</v>
      </c>
      <c r="E101" s="62"/>
    </row>
    <row r="102" spans="2:9">
      <c r="C102" s="28" t="s">
        <v>4</v>
      </c>
      <c r="D102" s="27">
        <f t="array" ref="D102">MAX(IF(data[App]=C102,data[Downloads]))</f>
        <v>9195</v>
      </c>
      <c r="E102" s="62"/>
    </row>
    <row r="103" spans="2:9">
      <c r="C103" s="28" t="s">
        <v>5</v>
      </c>
      <c r="D103" s="27">
        <f t="array" ref="D103">MAX(IF(data[App]=C103,data[Downloads]))</f>
        <v>7488</v>
      </c>
      <c r="E103" s="62"/>
    </row>
    <row r="104" spans="2:9">
      <c r="C104" s="28" t="s">
        <v>6</v>
      </c>
      <c r="D104" s="27">
        <f t="array" ref="D104">MAX(IF(data[App]=C104,data[Downloads]))</f>
        <v>7092</v>
      </c>
      <c r="E104" s="62"/>
    </row>
    <row r="105" spans="2:9">
      <c r="C105" s="28" t="s">
        <v>7</v>
      </c>
      <c r="D105" s="27">
        <f t="array" ref="D105">MAX(IF(data[App]=C105,data[Downloads]))</f>
        <v>8453</v>
      </c>
      <c r="E105" s="62"/>
    </row>
    <row r="107" spans="2:9">
      <c r="B107" s="26">
        <v>15</v>
      </c>
      <c r="C107" t="str" cm="1">
        <f t="array" ref="C107">INDEX(Questions!$D$4:$D$18,B107)</f>
        <v>What is the least downloaded app in each month?</v>
      </c>
    </row>
    <row r="109" spans="2:9">
      <c r="C109" s="35" t="s">
        <v>8</v>
      </c>
      <c r="D109" s="40" t="s">
        <v>58</v>
      </c>
      <c r="E109" s="35" t="s">
        <v>50</v>
      </c>
    </row>
    <row r="110" spans="2:9">
      <c r="C110" s="38">
        <v>44348</v>
      </c>
      <c r="D110" s="47">
        <f t="array" ref="D110">MIN(IF(data[Month]=C110,data[Downloads]))</f>
        <v>1837</v>
      </c>
      <c r="E110" s="27"/>
      <c r="H110" s="64" t="s">
        <v>68</v>
      </c>
      <c r="I110" s="64"/>
    </row>
    <row r="111" spans="2:9">
      <c r="C111" s="38">
        <v>44378</v>
      </c>
      <c r="D111" s="47">
        <f t="array" ref="D111">MIN(IF(data[Month]=C111,data[Downloads]))</f>
        <v>4576</v>
      </c>
      <c r="E111" s="27"/>
      <c r="H111" t="s">
        <v>66</v>
      </c>
    </row>
    <row r="112" spans="2:9">
      <c r="C112" s="38">
        <v>44409</v>
      </c>
      <c r="D112" s="47">
        <f t="array" ref="D112">MIN(IF(data[Month]=C112,data[Downloads]))</f>
        <v>4856</v>
      </c>
      <c r="E112" s="27"/>
    </row>
    <row r="113" spans="3:5">
      <c r="C113" s="38">
        <v>44440</v>
      </c>
      <c r="D113" s="47">
        <f t="array" ref="D113">MIN(IF(data[Month]=C113,data[Downloads]))</f>
        <v>4879</v>
      </c>
      <c r="E113" s="27"/>
    </row>
    <row r="114" spans="3:5">
      <c r="C114" s="38">
        <v>44470</v>
      </c>
      <c r="D114" s="47">
        <f t="array" ref="D114">MIN(IF(data[Month]=C114,data[Downloads]))</f>
        <v>4340</v>
      </c>
      <c r="E114" s="27"/>
    </row>
    <row r="115" spans="3:5">
      <c r="C115" s="38">
        <v>44501</v>
      </c>
      <c r="D115" s="47">
        <f t="array" ref="D115">MIN(IF(data[Month]=C115,data[Downloads]))</f>
        <v>2849</v>
      </c>
      <c r="E115" s="27"/>
    </row>
    <row r="116" spans="3:5">
      <c r="C116" s="38">
        <v>44531</v>
      </c>
      <c r="D116" s="47">
        <f t="array" ref="D116">MIN(IF(data[Month]=C116,data[Downloads]))</f>
        <v>2297</v>
      </c>
      <c r="E116" s="27"/>
    </row>
  </sheetData>
  <mergeCells count="1">
    <mergeCell ref="B3:D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abc</cp:lastModifiedBy>
  <dcterms:created xsi:type="dcterms:W3CDTF">2021-03-14T20:21:32Z</dcterms:created>
  <dcterms:modified xsi:type="dcterms:W3CDTF">2023-01-02T12:58:39Z</dcterms:modified>
</cp:coreProperties>
</file>